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C\Downloads\TOOL PRODUCTION PROJECT FOR DHA\"/>
    </mc:Choice>
  </mc:AlternateContent>
  <bookViews>
    <workbookView xWindow="0" yWindow="0" windowWidth="19200" windowHeight="6180" firstSheet="5" activeTab="5"/>
  </bookViews>
  <sheets>
    <sheet name="START_HERE" sheetId="1" r:id="rId1"/>
    <sheet name="RAW_DHIS2_EXPORT" sheetId="3" r:id="rId2"/>
    <sheet name="INDICATOR_MAP" sheetId="4" r:id="rId3"/>
    <sheet name="CLEANED_DATA" sheetId="5" r:id="rId4"/>
    <sheet name="DQ_CHECKS" sheetId="6" r:id="rId5"/>
    <sheet name="PERFORMANCE_REVIEW" sheetId="7" r:id="rId6"/>
    <sheet name="DASHBOARD" sheetId="8" r:id="rId7"/>
    <sheet name="CORRECTIVE_ACTIONS" sheetId="9" r:id="rId8"/>
    <sheet name="FEEDBACK_LIBRARY" sheetId="10" r:id="rId9"/>
  </sheets>
  <calcPr calcId="162913"/>
</workbook>
</file>

<file path=xl/calcChain.xml><?xml version="1.0" encoding="utf-8"?>
<calcChain xmlns="http://schemas.openxmlformats.org/spreadsheetml/2006/main">
  <c r="A3" i="9" l="1"/>
  <c r="C3" i="9" s="1"/>
  <c r="B3" i="9"/>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O120" i="6" l="1"/>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V120" i="7"/>
  <c r="V121" i="7"/>
  <c r="V122" i="7"/>
  <c r="V123" i="7"/>
  <c r="V124" i="7"/>
  <c r="V125" i="7"/>
  <c r="V126" i="7"/>
  <c r="V127" i="7"/>
  <c r="V128" i="7"/>
  <c r="V129" i="7"/>
  <c r="V130" i="7"/>
  <c r="V131" i="7"/>
  <c r="V132" i="7"/>
  <c r="V133" i="7"/>
  <c r="V134" i="7"/>
  <c r="V135" i="7"/>
  <c r="V136" i="7"/>
  <c r="V137" i="7"/>
  <c r="V138" i="7"/>
  <c r="V139" i="7"/>
  <c r="V140" i="7"/>
  <c r="V141" i="7"/>
  <c r="V142" i="7"/>
  <c r="V143" i="7"/>
  <c r="V144" i="7"/>
  <c r="V145" i="7"/>
  <c r="V146" i="7"/>
  <c r="V147" i="7"/>
  <c r="V148" i="7"/>
  <c r="V149" i="7"/>
  <c r="V150" i="7"/>
  <c r="V151" i="7"/>
  <c r="V152" i="7"/>
  <c r="V153" i="7"/>
  <c r="V154" i="7"/>
  <c r="V155" i="7"/>
  <c r="V156" i="7"/>
  <c r="V157" i="7"/>
  <c r="V158" i="7"/>
  <c r="V159" i="7"/>
  <c r="V160" i="7"/>
  <c r="V161" i="7"/>
  <c r="V162" i="7"/>
  <c r="V163" i="7"/>
  <c r="V164" i="7"/>
  <c r="V165" i="7"/>
  <c r="V166" i="7"/>
  <c r="V167" i="7"/>
  <c r="V168" i="7"/>
  <c r="V169" i="7"/>
  <c r="V170" i="7"/>
  <c r="V171" i="7"/>
  <c r="V172" i="7"/>
  <c r="V173" i="7"/>
  <c r="V174" i="7"/>
  <c r="V175" i="7"/>
  <c r="V176" i="7"/>
  <c r="V177" i="7"/>
  <c r="V178" i="7"/>
  <c r="V179" i="7"/>
  <c r="V180" i="7"/>
  <c r="V181" i="7"/>
  <c r="V182" i="7"/>
  <c r="V183" i="7"/>
  <c r="V184" i="7"/>
  <c r="V185" i="7"/>
  <c r="V186" i="7"/>
  <c r="V187" i="7"/>
  <c r="V188" i="7"/>
  <c r="V189" i="7"/>
  <c r="V190" i="7"/>
  <c r="V191" i="7"/>
  <c r="V192" i="7"/>
  <c r="V193" i="7"/>
  <c r="V194" i="7"/>
  <c r="V195" i="7"/>
  <c r="V196" i="7"/>
  <c r="V197" i="7"/>
  <c r="V198" i="7"/>
  <c r="V199" i="7"/>
  <c r="V200" i="7"/>
  <c r="V201" i="7"/>
  <c r="W120" i="7"/>
  <c r="B120" i="9" s="1"/>
  <c r="W121" i="7"/>
  <c r="B121" i="9" s="1"/>
  <c r="W122" i="7"/>
  <c r="B122" i="9" s="1"/>
  <c r="W123" i="7"/>
  <c r="B123" i="9" s="1"/>
  <c r="W124" i="7"/>
  <c r="B124" i="9" s="1"/>
  <c r="W125" i="7"/>
  <c r="B125" i="9" s="1"/>
  <c r="W126" i="7"/>
  <c r="B126" i="9" s="1"/>
  <c r="W127" i="7"/>
  <c r="B127" i="9" s="1"/>
  <c r="W128" i="7"/>
  <c r="B128" i="9" s="1"/>
  <c r="W129" i="7"/>
  <c r="B129" i="9" s="1"/>
  <c r="W130" i="7"/>
  <c r="B130" i="9" s="1"/>
  <c r="W131" i="7"/>
  <c r="B131" i="9" s="1"/>
  <c r="W132" i="7"/>
  <c r="B132" i="9" s="1"/>
  <c r="W133" i="7"/>
  <c r="B133" i="9" s="1"/>
  <c r="W134" i="7"/>
  <c r="B134" i="9" s="1"/>
  <c r="W135" i="7"/>
  <c r="B135" i="9" s="1"/>
  <c r="W136" i="7"/>
  <c r="B136" i="9" s="1"/>
  <c r="W137" i="7"/>
  <c r="B137" i="9" s="1"/>
  <c r="W138" i="7"/>
  <c r="B138" i="9" s="1"/>
  <c r="W139" i="7"/>
  <c r="B139" i="9" s="1"/>
  <c r="W140" i="7"/>
  <c r="B140" i="9" s="1"/>
  <c r="W141" i="7"/>
  <c r="B141" i="9" s="1"/>
  <c r="W142" i="7"/>
  <c r="B142" i="9" s="1"/>
  <c r="W143" i="7"/>
  <c r="B143" i="9" s="1"/>
  <c r="W144" i="7"/>
  <c r="B144" i="9" s="1"/>
  <c r="W145" i="7"/>
  <c r="B145" i="9" s="1"/>
  <c r="W146" i="7"/>
  <c r="B146" i="9" s="1"/>
  <c r="W147" i="7"/>
  <c r="B147" i="9" s="1"/>
  <c r="W148" i="7"/>
  <c r="B148" i="9" s="1"/>
  <c r="W149" i="7"/>
  <c r="B149" i="9" s="1"/>
  <c r="W150" i="7"/>
  <c r="B150" i="9" s="1"/>
  <c r="W151" i="7"/>
  <c r="B151" i="9" s="1"/>
  <c r="W152" i="7"/>
  <c r="B152" i="9" s="1"/>
  <c r="W153" i="7"/>
  <c r="B153" i="9" s="1"/>
  <c r="W154" i="7"/>
  <c r="B154" i="9" s="1"/>
  <c r="W155" i="7"/>
  <c r="B155" i="9" s="1"/>
  <c r="W156" i="7"/>
  <c r="B156" i="9" s="1"/>
  <c r="W157" i="7"/>
  <c r="B157" i="9" s="1"/>
  <c r="W158" i="7"/>
  <c r="B158" i="9" s="1"/>
  <c r="W159" i="7"/>
  <c r="B159" i="9" s="1"/>
  <c r="W160" i="7"/>
  <c r="B160" i="9" s="1"/>
  <c r="W161" i="7"/>
  <c r="B161" i="9" s="1"/>
  <c r="W162" i="7"/>
  <c r="B162" i="9" s="1"/>
  <c r="W163" i="7"/>
  <c r="B163" i="9" s="1"/>
  <c r="W164" i="7"/>
  <c r="B164" i="9" s="1"/>
  <c r="W165" i="7"/>
  <c r="B165" i="9" s="1"/>
  <c r="W166" i="7"/>
  <c r="B166" i="9" s="1"/>
  <c r="W167" i="7"/>
  <c r="B167" i="9" s="1"/>
  <c r="W168" i="7"/>
  <c r="B168" i="9" s="1"/>
  <c r="W169" i="7"/>
  <c r="B169" i="9" s="1"/>
  <c r="W170" i="7"/>
  <c r="B170" i="9" s="1"/>
  <c r="W171" i="7"/>
  <c r="B171" i="9" s="1"/>
  <c r="W172" i="7"/>
  <c r="B172" i="9" s="1"/>
  <c r="W173" i="7"/>
  <c r="B173" i="9" s="1"/>
  <c r="W174" i="7"/>
  <c r="B174" i="9" s="1"/>
  <c r="W175" i="7"/>
  <c r="B175" i="9" s="1"/>
  <c r="W176" i="7"/>
  <c r="B176" i="9" s="1"/>
  <c r="W177" i="7"/>
  <c r="B177" i="9" s="1"/>
  <c r="W178" i="7"/>
  <c r="B178" i="9" s="1"/>
  <c r="W179" i="7"/>
  <c r="B179" i="9" s="1"/>
  <c r="W180" i="7"/>
  <c r="B180" i="9" s="1"/>
  <c r="W181" i="7"/>
  <c r="B181" i="9" s="1"/>
  <c r="W182" i="7"/>
  <c r="B182" i="9" s="1"/>
  <c r="W183" i="7"/>
  <c r="B183" i="9" s="1"/>
  <c r="W184" i="7"/>
  <c r="B184" i="9" s="1"/>
  <c r="W185" i="7"/>
  <c r="B185" i="9" s="1"/>
  <c r="W186" i="7"/>
  <c r="B186" i="9" s="1"/>
  <c r="W187" i="7"/>
  <c r="B187" i="9" s="1"/>
  <c r="W188" i="7"/>
  <c r="B188" i="9" s="1"/>
  <c r="W189" i="7"/>
  <c r="B189" i="9" s="1"/>
  <c r="W190" i="7"/>
  <c r="B190" i="9" s="1"/>
  <c r="W191" i="7"/>
  <c r="B191" i="9" s="1"/>
  <c r="W192" i="7"/>
  <c r="B192" i="9" s="1"/>
  <c r="W193" i="7"/>
  <c r="B193" i="9" s="1"/>
  <c r="W194" i="7"/>
  <c r="B194" i="9" s="1"/>
  <c r="W195" i="7"/>
  <c r="B195" i="9" s="1"/>
  <c r="W196" i="7"/>
  <c r="B196" i="9" s="1"/>
  <c r="W197" i="7"/>
  <c r="B197" i="9" s="1"/>
  <c r="W198" i="7"/>
  <c r="B198" i="9" s="1"/>
  <c r="W199" i="7"/>
  <c r="B199" i="9" s="1"/>
  <c r="W200" i="7"/>
  <c r="B200" i="9" s="1"/>
  <c r="W201" i="7"/>
  <c r="B201" i="9" s="1"/>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2" i="4"/>
  <c r="A301" i="5" l="1"/>
  <c r="BB301" i="5" s="1"/>
  <c r="A300" i="5"/>
  <c r="BC300" i="5" s="1"/>
  <c r="AV299" i="5"/>
  <c r="AL299" i="5"/>
  <c r="AA299" i="5"/>
  <c r="P299" i="5"/>
  <c r="F299" i="5"/>
  <c r="A299" i="5"/>
  <c r="BC299" i="5" s="1"/>
  <c r="A298" i="5"/>
  <c r="AS298" i="5" s="1"/>
  <c r="A297" i="5"/>
  <c r="AZ297" i="5" s="1"/>
  <c r="A296" i="5"/>
  <c r="AW296" i="5" s="1"/>
  <c r="A295" i="5"/>
  <c r="BA294" i="5"/>
  <c r="AW294" i="5"/>
  <c r="AU294" i="5"/>
  <c r="AP294" i="5"/>
  <c r="M294" i="7" s="1"/>
  <c r="AL294" i="5"/>
  <c r="AK294" i="5"/>
  <c r="F294" i="7" s="1"/>
  <c r="AE294" i="5"/>
  <c r="AA294" i="5"/>
  <c r="Z294" i="5"/>
  <c r="U294" i="5"/>
  <c r="Q294" i="5"/>
  <c r="O294" i="5"/>
  <c r="J294" i="5"/>
  <c r="F294" i="5"/>
  <c r="E294" i="5"/>
  <c r="A294" i="5"/>
  <c r="BC294" i="5" s="1"/>
  <c r="BB293" i="5"/>
  <c r="BA293" i="5"/>
  <c r="AZ293" i="5"/>
  <c r="AW293" i="5"/>
  <c r="AV293" i="5"/>
  <c r="AT293" i="5"/>
  <c r="AR293" i="5"/>
  <c r="AP293" i="5"/>
  <c r="M293" i="7" s="1"/>
  <c r="AO293" i="5"/>
  <c r="L293" i="7" s="1"/>
  <c r="AL293" i="5"/>
  <c r="AK293" i="5"/>
  <c r="F293" i="7" s="1"/>
  <c r="AJ293" i="5"/>
  <c r="AG293" i="5"/>
  <c r="AF293" i="5"/>
  <c r="AD293" i="5"/>
  <c r="AB293" i="5"/>
  <c r="Z293" i="5"/>
  <c r="Y293" i="5"/>
  <c r="J293" i="7" s="1"/>
  <c r="V293" i="5"/>
  <c r="U293" i="5"/>
  <c r="T293" i="5"/>
  <c r="E293" i="7" s="1"/>
  <c r="Q293" i="5"/>
  <c r="P293" i="5"/>
  <c r="N293" i="5"/>
  <c r="L293" i="5"/>
  <c r="J293" i="5"/>
  <c r="I293" i="5"/>
  <c r="F293" i="5"/>
  <c r="E293" i="5"/>
  <c r="D293" i="5"/>
  <c r="B293" i="7" s="1"/>
  <c r="A293" i="5"/>
  <c r="AX293" i="5" s="1"/>
  <c r="A292" i="5"/>
  <c r="BC292" i="5" s="1"/>
  <c r="AQ291" i="5"/>
  <c r="N291" i="7" s="1"/>
  <c r="AB291" i="5"/>
  <c r="N291" i="5"/>
  <c r="A291" i="5"/>
  <c r="AX291" i="5" s="1"/>
  <c r="BC290" i="5"/>
  <c r="AO290" i="5"/>
  <c r="L290" i="7" s="1"/>
  <c r="AH290" i="5"/>
  <c r="AC290" i="5"/>
  <c r="R290" i="5"/>
  <c r="M290" i="5"/>
  <c r="G290" i="5"/>
  <c r="C290" i="7" s="1"/>
  <c r="A290" i="5"/>
  <c r="AU290" i="5" s="1"/>
  <c r="BB289" i="5"/>
  <c r="BA289" i="5"/>
  <c r="AZ289" i="5"/>
  <c r="AW289" i="5"/>
  <c r="AV289" i="5"/>
  <c r="AT289" i="5"/>
  <c r="AR289" i="5"/>
  <c r="AP289" i="5"/>
  <c r="M289" i="7" s="1"/>
  <c r="AO289" i="5"/>
  <c r="L289" i="7" s="1"/>
  <c r="AL289" i="5"/>
  <c r="AK289" i="5"/>
  <c r="F289" i="7" s="1"/>
  <c r="AJ289" i="5"/>
  <c r="AG289" i="5"/>
  <c r="AF289" i="5"/>
  <c r="AD289" i="5"/>
  <c r="AB289" i="5"/>
  <c r="Z289" i="5"/>
  <c r="Y289" i="5"/>
  <c r="J289" i="7" s="1"/>
  <c r="V289" i="5"/>
  <c r="U289" i="5"/>
  <c r="T289" i="5"/>
  <c r="E289" i="7" s="1"/>
  <c r="Q289" i="5"/>
  <c r="P289" i="5"/>
  <c r="N289" i="5"/>
  <c r="L289" i="5"/>
  <c r="J289" i="5"/>
  <c r="I289" i="5"/>
  <c r="F289" i="5"/>
  <c r="E289" i="5"/>
  <c r="D289" i="5"/>
  <c r="B289" i="7" s="1"/>
  <c r="A289" i="5"/>
  <c r="AX289" i="5" s="1"/>
  <c r="A288" i="5"/>
  <c r="AR288" i="5" s="1"/>
  <c r="A287" i="5"/>
  <c r="BA286" i="5"/>
  <c r="AW286" i="5"/>
  <c r="AU286" i="5"/>
  <c r="AP286" i="5"/>
  <c r="M286" i="7" s="1"/>
  <c r="AL286" i="5"/>
  <c r="AK286" i="5"/>
  <c r="F286" i="7" s="1"/>
  <c r="AE286" i="5"/>
  <c r="AA286" i="5"/>
  <c r="Z286" i="5"/>
  <c r="U286" i="5"/>
  <c r="Q286" i="5"/>
  <c r="O286" i="5"/>
  <c r="J286" i="5"/>
  <c r="F286" i="5"/>
  <c r="E286" i="5"/>
  <c r="A286" i="5"/>
  <c r="BC286" i="5" s="1"/>
  <c r="BB285" i="5"/>
  <c r="BA285" i="5"/>
  <c r="AZ285" i="5"/>
  <c r="AW285" i="5"/>
  <c r="AV285" i="5"/>
  <c r="AT285" i="5"/>
  <c r="AR285" i="5"/>
  <c r="AP285" i="5"/>
  <c r="M285" i="7" s="1"/>
  <c r="AO285" i="5"/>
  <c r="L285" i="7" s="1"/>
  <c r="AL285" i="5"/>
  <c r="AK285" i="5"/>
  <c r="F285" i="7" s="1"/>
  <c r="AJ285" i="5"/>
  <c r="AG285" i="5"/>
  <c r="AF285" i="5"/>
  <c r="AD285" i="5"/>
  <c r="AB285" i="5"/>
  <c r="Z285" i="5"/>
  <c r="Y285" i="5"/>
  <c r="J285" i="7" s="1"/>
  <c r="V285" i="5"/>
  <c r="U285" i="5"/>
  <c r="T285" i="5"/>
  <c r="E285" i="7" s="1"/>
  <c r="Q285" i="5"/>
  <c r="P285" i="5"/>
  <c r="N285" i="5"/>
  <c r="L285" i="5"/>
  <c r="J285" i="5"/>
  <c r="I285" i="5"/>
  <c r="F285" i="5"/>
  <c r="E285" i="5"/>
  <c r="D285" i="5"/>
  <c r="B285" i="7" s="1"/>
  <c r="A285" i="5"/>
  <c r="AX285" i="5" s="1"/>
  <c r="AZ284" i="5"/>
  <c r="AO284" i="5"/>
  <c r="L284" i="7" s="1"/>
  <c r="AF284" i="5"/>
  <c r="Y284" i="5"/>
  <c r="J284" i="7" s="1"/>
  <c r="T284" i="5"/>
  <c r="E284" i="7" s="1"/>
  <c r="Q284" i="5"/>
  <c r="L284" i="5"/>
  <c r="K284" i="5"/>
  <c r="E284" i="5"/>
  <c r="D284" i="5"/>
  <c r="B284" i="7" s="1"/>
  <c r="A284" i="5"/>
  <c r="BC284" i="5" s="1"/>
  <c r="BB283" i="5"/>
  <c r="AX283" i="5"/>
  <c r="AV283" i="5"/>
  <c r="AQ283" i="5"/>
  <c r="N283" i="7" s="1"/>
  <c r="AM283" i="5"/>
  <c r="AL283" i="5"/>
  <c r="AF283" i="5"/>
  <c r="AB283" i="5"/>
  <c r="AA283" i="5"/>
  <c r="V283" i="5"/>
  <c r="R283" i="5"/>
  <c r="P283" i="5"/>
  <c r="K283" i="5"/>
  <c r="G283" i="5"/>
  <c r="C283" i="7" s="1"/>
  <c r="F283" i="5"/>
  <c r="A283" i="5"/>
  <c r="BC283" i="5" s="1"/>
  <c r="A282" i="5"/>
  <c r="AX282" i="5" s="1"/>
  <c r="T281" i="5"/>
  <c r="E281" i="7" s="1"/>
  <c r="M281" i="5"/>
  <c r="E281" i="5"/>
  <c r="A281" i="5"/>
  <c r="AR280" i="5"/>
  <c r="Q280" i="5"/>
  <c r="A280" i="5"/>
  <c r="A279" i="5"/>
  <c r="BA278" i="5"/>
  <c r="AW278" i="5"/>
  <c r="AU278" i="5"/>
  <c r="AP278" i="5"/>
  <c r="M278" i="7" s="1"/>
  <c r="AL278" i="5"/>
  <c r="AK278" i="5"/>
  <c r="F278" i="7" s="1"/>
  <c r="AE278" i="5"/>
  <c r="AA278" i="5"/>
  <c r="Z278" i="5"/>
  <c r="U278" i="5"/>
  <c r="Q278" i="5"/>
  <c r="O278" i="5"/>
  <c r="J278" i="5"/>
  <c r="F278" i="5"/>
  <c r="E278" i="5"/>
  <c r="A278" i="5"/>
  <c r="BC278" i="5" s="1"/>
  <c r="BB277" i="5"/>
  <c r="BA277" i="5"/>
  <c r="AZ277" i="5"/>
  <c r="AW277" i="5"/>
  <c r="AV277" i="5"/>
  <c r="AT277" i="5"/>
  <c r="AR277" i="5"/>
  <c r="AP277" i="5"/>
  <c r="M277" i="7" s="1"/>
  <c r="AO277" i="5"/>
  <c r="L277" i="7" s="1"/>
  <c r="AL277" i="5"/>
  <c r="AK277" i="5"/>
  <c r="F277" i="7" s="1"/>
  <c r="AJ277" i="5"/>
  <c r="AG277" i="5"/>
  <c r="AF277" i="5"/>
  <c r="AD277" i="5"/>
  <c r="AB277" i="5"/>
  <c r="Z277" i="5"/>
  <c r="Y277" i="5"/>
  <c r="J277" i="7" s="1"/>
  <c r="V277" i="5"/>
  <c r="U277" i="5"/>
  <c r="T277" i="5"/>
  <c r="E277" i="7" s="1"/>
  <c r="Q277" i="5"/>
  <c r="P277" i="5"/>
  <c r="N277" i="5"/>
  <c r="L277" i="5"/>
  <c r="J277" i="5"/>
  <c r="I277" i="5"/>
  <c r="F277" i="5"/>
  <c r="E277" i="5"/>
  <c r="D277" i="5"/>
  <c r="B277" i="7" s="1"/>
  <c r="A277" i="5"/>
  <c r="AX277" i="5" s="1"/>
  <c r="AZ276" i="5"/>
  <c r="AU276" i="5"/>
  <c r="AQ276" i="5"/>
  <c r="N276" i="7" s="1"/>
  <c r="AK276" i="5"/>
  <c r="F276" i="7" s="1"/>
  <c r="AF276" i="5"/>
  <c r="AB276" i="5"/>
  <c r="W276" i="5"/>
  <c r="Q276" i="5"/>
  <c r="O276" i="5"/>
  <c r="I276" i="5"/>
  <c r="D276" i="5"/>
  <c r="B276" i="7" s="1"/>
  <c r="A276" i="5"/>
  <c r="BC275" i="5"/>
  <c r="AV275" i="5"/>
  <c r="AM275" i="5"/>
  <c r="AH275" i="5"/>
  <c r="AA275" i="5"/>
  <c r="R275" i="5"/>
  <c r="L275" i="5"/>
  <c r="F275" i="5"/>
  <c r="A275" i="5"/>
  <c r="AX274" i="5"/>
  <c r="AM274" i="5"/>
  <c r="W274" i="5"/>
  <c r="G274" i="5"/>
  <c r="C274" i="7" s="1"/>
  <c r="A274" i="5"/>
  <c r="BB273" i="5"/>
  <c r="AX273" i="5"/>
  <c r="AW273" i="5"/>
  <c r="AT273" i="5"/>
  <c r="AR273" i="5"/>
  <c r="AO273" i="5"/>
  <c r="L273" i="7" s="1"/>
  <c r="AN273" i="5"/>
  <c r="AJ273" i="5"/>
  <c r="AH273" i="5"/>
  <c r="AG273" i="5"/>
  <c r="AC273" i="5"/>
  <c r="AB273" i="5"/>
  <c r="Y273" i="5"/>
  <c r="J273" i="7" s="1"/>
  <c r="V273" i="5"/>
  <c r="T273" i="5"/>
  <c r="E273" i="7" s="1"/>
  <c r="R273" i="5"/>
  <c r="N273" i="5"/>
  <c r="M273" i="5"/>
  <c r="L273" i="5"/>
  <c r="H273" i="5"/>
  <c r="F273" i="5"/>
  <c r="D273" i="5"/>
  <c r="B273" i="7" s="1"/>
  <c r="A273" i="5"/>
  <c r="BC272" i="5"/>
  <c r="AR272" i="5"/>
  <c r="AM272" i="5"/>
  <c r="W272" i="5"/>
  <c r="Q272" i="5"/>
  <c r="L272" i="5"/>
  <c r="A272" i="5"/>
  <c r="A271" i="5"/>
  <c r="BC270" i="5"/>
  <c r="BA270" i="5"/>
  <c r="AW270" i="5"/>
  <c r="AS270" i="5"/>
  <c r="AQ270" i="5"/>
  <c r="N270" i="7" s="1"/>
  <c r="AL270" i="5"/>
  <c r="AK270" i="5"/>
  <c r="F270" i="7" s="1"/>
  <c r="AH270" i="5"/>
  <c r="AC270" i="5"/>
  <c r="AA270" i="5"/>
  <c r="W270" i="5"/>
  <c r="U270" i="5"/>
  <c r="Q270" i="5"/>
  <c r="O270" i="5"/>
  <c r="J270" i="5"/>
  <c r="G270" i="5"/>
  <c r="C270" i="7" s="1"/>
  <c r="F270" i="5"/>
  <c r="A270" i="5"/>
  <c r="BB269" i="5"/>
  <c r="AX269" i="5"/>
  <c r="AV269" i="5"/>
  <c r="AR269" i="5"/>
  <c r="AN269" i="5"/>
  <c r="AK269" i="5"/>
  <c r="F269" i="7" s="1"/>
  <c r="AG269" i="5"/>
  <c r="AC269" i="5"/>
  <c r="Z269" i="5"/>
  <c r="V269" i="5"/>
  <c r="R269" i="5"/>
  <c r="P269" i="5"/>
  <c r="L269" i="5"/>
  <c r="H269" i="5"/>
  <c r="E269" i="5"/>
  <c r="A269" i="5"/>
  <c r="BC268" i="5"/>
  <c r="BA268" i="5"/>
  <c r="AW268" i="5"/>
  <c r="AV268" i="5"/>
  <c r="AU268" i="5"/>
  <c r="AQ268" i="5"/>
  <c r="N268" i="7" s="1"/>
  <c r="AO268" i="5"/>
  <c r="L268" i="7" s="1"/>
  <c r="AM268" i="5"/>
  <c r="AJ268" i="5"/>
  <c r="AG268" i="5"/>
  <c r="AF268" i="5"/>
  <c r="AB268" i="5"/>
  <c r="AA268" i="5"/>
  <c r="Y268" i="5"/>
  <c r="J268" i="7" s="1"/>
  <c r="U268" i="5"/>
  <c r="T268" i="5"/>
  <c r="E268" i="7" s="1"/>
  <c r="Q268" i="5"/>
  <c r="O268" i="5"/>
  <c r="L268" i="5"/>
  <c r="K268" i="5"/>
  <c r="G268" i="5"/>
  <c r="C268" i="7" s="1"/>
  <c r="E268" i="5"/>
  <c r="D268" i="5"/>
  <c r="B268" i="7" s="1"/>
  <c r="A268" i="5"/>
  <c r="AZ268" i="5" s="1"/>
  <c r="L267" i="5"/>
  <c r="A267" i="5"/>
  <c r="BC267" i="5" s="1"/>
  <c r="BC266" i="5"/>
  <c r="AX266" i="5"/>
  <c r="AM266" i="5"/>
  <c r="AH266" i="5"/>
  <c r="AC266" i="5"/>
  <c r="R266" i="5"/>
  <c r="M266" i="5"/>
  <c r="G266" i="5"/>
  <c r="C266" i="7" s="1"/>
  <c r="A266" i="5"/>
  <c r="AS266" i="5" s="1"/>
  <c r="AK265" i="5"/>
  <c r="F265" i="7" s="1"/>
  <c r="I265" i="5"/>
  <c r="A265" i="5"/>
  <c r="AZ265" i="5" s="1"/>
  <c r="AM264" i="5"/>
  <c r="Q264" i="5"/>
  <c r="A264" i="5"/>
  <c r="AW264" i="5" s="1"/>
  <c r="A263" i="5"/>
  <c r="AX262" i="5"/>
  <c r="AQ262" i="5"/>
  <c r="N262" i="7" s="1"/>
  <c r="AK262" i="5"/>
  <c r="F262" i="7" s="1"/>
  <c r="AC262" i="5"/>
  <c r="V262" i="5"/>
  <c r="O262" i="5"/>
  <c r="G262" i="5"/>
  <c r="C262" i="7" s="1"/>
  <c r="A262" i="5"/>
  <c r="BB262" i="5" s="1"/>
  <c r="BB261" i="5"/>
  <c r="AW261" i="5"/>
  <c r="AR261" i="5"/>
  <c r="AL261" i="5"/>
  <c r="AG261" i="5"/>
  <c r="AB261" i="5"/>
  <c r="V261" i="5"/>
  <c r="Q261" i="5"/>
  <c r="L261" i="5"/>
  <c r="F261" i="5"/>
  <c r="A261" i="5"/>
  <c r="AZ261" i="5" s="1"/>
  <c r="BC260" i="5"/>
  <c r="BA260" i="5"/>
  <c r="AW260" i="5"/>
  <c r="AV260" i="5"/>
  <c r="AU260" i="5"/>
  <c r="AQ260" i="5"/>
  <c r="N260" i="7" s="1"/>
  <c r="AO260" i="5"/>
  <c r="L260" i="7" s="1"/>
  <c r="AM260" i="5"/>
  <c r="AJ260" i="5"/>
  <c r="AG260" i="5"/>
  <c r="AF260" i="5"/>
  <c r="AB260" i="5"/>
  <c r="AA260" i="5"/>
  <c r="Y260" i="5"/>
  <c r="J260" i="7" s="1"/>
  <c r="U260" i="5"/>
  <c r="T260" i="5"/>
  <c r="E260" i="7" s="1"/>
  <c r="Q260" i="5"/>
  <c r="O260" i="5"/>
  <c r="L260" i="5"/>
  <c r="K260" i="5"/>
  <c r="G260" i="5"/>
  <c r="C260" i="7" s="1"/>
  <c r="E260" i="5"/>
  <c r="D260" i="5"/>
  <c r="B260" i="7" s="1"/>
  <c r="A260" i="5"/>
  <c r="AZ260" i="5" s="1"/>
  <c r="BB259" i="5"/>
  <c r="AQ259" i="5"/>
  <c r="N259" i="7" s="1"/>
  <c r="AF259" i="5"/>
  <c r="V259" i="5"/>
  <c r="K259" i="5"/>
  <c r="A259" i="5"/>
  <c r="AV259" i="5" s="1"/>
  <c r="BC258" i="5"/>
  <c r="AX258" i="5"/>
  <c r="AM258" i="5"/>
  <c r="AH258" i="5"/>
  <c r="AC258" i="5"/>
  <c r="R258" i="5"/>
  <c r="M258" i="5"/>
  <c r="G258" i="5"/>
  <c r="C258" i="7" s="1"/>
  <c r="A258" i="5"/>
  <c r="AS258" i="5" s="1"/>
  <c r="BB257" i="5"/>
  <c r="BA257" i="5"/>
  <c r="AZ257" i="5"/>
  <c r="AW257" i="5"/>
  <c r="AV257" i="5"/>
  <c r="AT257" i="5"/>
  <c r="AR257" i="5"/>
  <c r="AP257" i="5"/>
  <c r="M257" i="7" s="1"/>
  <c r="AO257" i="5"/>
  <c r="L257" i="7" s="1"/>
  <c r="AL257" i="5"/>
  <c r="AK257" i="5"/>
  <c r="F257" i="7" s="1"/>
  <c r="AJ257" i="5"/>
  <c r="AG257" i="5"/>
  <c r="AF257" i="5"/>
  <c r="AD257" i="5"/>
  <c r="AB257" i="5"/>
  <c r="Z257" i="5"/>
  <c r="Y257" i="5"/>
  <c r="J257" i="7" s="1"/>
  <c r="V257" i="5"/>
  <c r="U257" i="5"/>
  <c r="T257" i="5"/>
  <c r="E257" i="7" s="1"/>
  <c r="Q257" i="5"/>
  <c r="P257" i="5"/>
  <c r="N257" i="5"/>
  <c r="L257" i="5"/>
  <c r="J257" i="5"/>
  <c r="I257" i="5"/>
  <c r="F257" i="5"/>
  <c r="E257" i="5"/>
  <c r="D257" i="5"/>
  <c r="B257" i="7" s="1"/>
  <c r="A257" i="5"/>
  <c r="AX257" i="5" s="1"/>
  <c r="AW256" i="5"/>
  <c r="AB256" i="5"/>
  <c r="G256" i="5"/>
  <c r="C256" i="7" s="1"/>
  <c r="A256" i="5"/>
  <c r="AM256" i="5" s="1"/>
  <c r="A255" i="5"/>
  <c r="BB254" i="5"/>
  <c r="AU254" i="5"/>
  <c r="AM254" i="5"/>
  <c r="AG254" i="5"/>
  <c r="Z254" i="5"/>
  <c r="R254" i="5"/>
  <c r="K254" i="5"/>
  <c r="E254" i="5"/>
  <c r="A254" i="5"/>
  <c r="AX254" i="5" s="1"/>
  <c r="AZ253" i="5"/>
  <c r="AT253" i="5"/>
  <c r="AO253" i="5"/>
  <c r="L253" i="7" s="1"/>
  <c r="AJ253" i="5"/>
  <c r="AD253" i="5"/>
  <c r="Y253" i="5"/>
  <c r="J253" i="7" s="1"/>
  <c r="T253" i="5"/>
  <c r="E253" i="7" s="1"/>
  <c r="N253" i="5"/>
  <c r="I253" i="5"/>
  <c r="D253" i="5"/>
  <c r="B253" i="7" s="1"/>
  <c r="A253" i="5"/>
  <c r="BB253" i="5" s="1"/>
  <c r="A252" i="5"/>
  <c r="AZ252" i="5" s="1"/>
  <c r="AV251" i="5"/>
  <c r="AA251" i="5"/>
  <c r="P251" i="5"/>
  <c r="F251" i="5"/>
  <c r="A251" i="5"/>
  <c r="AM250" i="5"/>
  <c r="A250" i="5"/>
  <c r="W250" i="5" s="1"/>
  <c r="BB249" i="5"/>
  <c r="AR249" i="5"/>
  <c r="AG249" i="5"/>
  <c r="V249" i="5"/>
  <c r="N249" i="5"/>
  <c r="H249" i="5"/>
  <c r="A249" i="5"/>
  <c r="AX249" i="5" s="1"/>
  <c r="A248" i="5"/>
  <c r="BC248" i="5" s="1"/>
  <c r="A247" i="5"/>
  <c r="A246" i="5"/>
  <c r="AW246" i="5" s="1"/>
  <c r="A245" i="5"/>
  <c r="AZ245" i="5" s="1"/>
  <c r="BC244" i="5"/>
  <c r="AW244" i="5"/>
  <c r="AV244" i="5"/>
  <c r="AQ244" i="5"/>
  <c r="N244" i="7" s="1"/>
  <c r="AO244" i="5"/>
  <c r="L244" i="7" s="1"/>
  <c r="AM244" i="5"/>
  <c r="AJ244" i="5"/>
  <c r="AG244" i="5"/>
  <c r="AF244" i="5"/>
  <c r="AB244" i="5"/>
  <c r="AA244" i="5"/>
  <c r="Y244" i="5"/>
  <c r="J244" i="7" s="1"/>
  <c r="U244" i="5"/>
  <c r="T244" i="5"/>
  <c r="E244" i="7" s="1"/>
  <c r="Q244" i="5"/>
  <c r="O244" i="5"/>
  <c r="L244" i="5"/>
  <c r="K244" i="5"/>
  <c r="G244" i="5"/>
  <c r="C244" i="7" s="1"/>
  <c r="E244" i="5"/>
  <c r="D244" i="5"/>
  <c r="B244" i="7" s="1"/>
  <c r="A244" i="5"/>
  <c r="AZ244" i="5" s="1"/>
  <c r="A243" i="5"/>
  <c r="AV243" i="5" s="1"/>
  <c r="BC242" i="5"/>
  <c r="AX242" i="5"/>
  <c r="AM242" i="5"/>
  <c r="AH242" i="5"/>
  <c r="AC242" i="5"/>
  <c r="R242" i="5"/>
  <c r="M242" i="5"/>
  <c r="G242" i="5"/>
  <c r="C242" i="7" s="1"/>
  <c r="A242" i="5"/>
  <c r="AS242" i="5" s="1"/>
  <c r="BB241" i="5"/>
  <c r="BA241" i="5"/>
  <c r="AZ241" i="5"/>
  <c r="AW241" i="5"/>
  <c r="AV241" i="5"/>
  <c r="AT241" i="5"/>
  <c r="AR241" i="5"/>
  <c r="AP241" i="5"/>
  <c r="M241" i="7" s="1"/>
  <c r="AO241" i="5"/>
  <c r="L241" i="7" s="1"/>
  <c r="AL241" i="5"/>
  <c r="AK241" i="5"/>
  <c r="F241" i="7" s="1"/>
  <c r="AJ241" i="5"/>
  <c r="AG241" i="5"/>
  <c r="AF241" i="5"/>
  <c r="AD241" i="5"/>
  <c r="AB241" i="5"/>
  <c r="Z241" i="5"/>
  <c r="Y241" i="5"/>
  <c r="J241" i="7" s="1"/>
  <c r="V241" i="5"/>
  <c r="U241" i="5"/>
  <c r="T241" i="5"/>
  <c r="E241" i="7" s="1"/>
  <c r="Q241" i="5"/>
  <c r="P241" i="5"/>
  <c r="N241" i="5"/>
  <c r="L241" i="5"/>
  <c r="J241" i="5"/>
  <c r="I241" i="5"/>
  <c r="F241" i="5"/>
  <c r="E241" i="5"/>
  <c r="D241" i="5"/>
  <c r="B241" i="7" s="1"/>
  <c r="A241" i="5"/>
  <c r="AX241" i="5" s="1"/>
  <c r="A240" i="5"/>
  <c r="AM240" i="5" s="1"/>
  <c r="A239" i="5"/>
  <c r="A238" i="5"/>
  <c r="AX238" i="5" s="1"/>
  <c r="A237" i="5"/>
  <c r="BB237" i="5" s="1"/>
  <c r="AW236" i="5"/>
  <c r="AQ236" i="5"/>
  <c r="N236" i="7" s="1"/>
  <c r="AJ236" i="5"/>
  <c r="AB236" i="5"/>
  <c r="U236" i="5"/>
  <c r="O236" i="5"/>
  <c r="G236" i="5"/>
  <c r="C236" i="7" s="1"/>
  <c r="A236" i="5"/>
  <c r="BC236" i="5" s="1"/>
  <c r="A235" i="5"/>
  <c r="BB235" i="5" s="1"/>
  <c r="AM234" i="5"/>
  <c r="R234" i="5"/>
  <c r="A234" i="5"/>
  <c r="BC234" i="5" s="1"/>
  <c r="BB233" i="5"/>
  <c r="AW233" i="5"/>
  <c r="AR233" i="5"/>
  <c r="AL233" i="5"/>
  <c r="AG233" i="5"/>
  <c r="AB233" i="5"/>
  <c r="V233" i="5"/>
  <c r="Q233" i="5"/>
  <c r="L233" i="5"/>
  <c r="F233" i="5"/>
  <c r="A233" i="5"/>
  <c r="BA233" i="5" s="1"/>
  <c r="BC232" i="5"/>
  <c r="AM232" i="5"/>
  <c r="AG232" i="5"/>
  <c r="Q232" i="5"/>
  <c r="L232" i="5"/>
  <c r="A232" i="5"/>
  <c r="AW232" i="5" s="1"/>
  <c r="S231" i="5"/>
  <c r="N231" i="5"/>
  <c r="A231" i="5"/>
  <c r="AD231" i="5" s="1"/>
  <c r="A230" i="5"/>
  <c r="BC230" i="5" s="1"/>
  <c r="A229" i="5"/>
  <c r="BB229" i="5" s="1"/>
  <c r="AJ228" i="5"/>
  <c r="O228" i="5"/>
  <c r="A228" i="5"/>
  <c r="BC228" i="5" s="1"/>
  <c r="BC227" i="5"/>
  <c r="AX227" i="5"/>
  <c r="AV227" i="5"/>
  <c r="AQ227" i="5"/>
  <c r="N227" i="7" s="1"/>
  <c r="AP227" i="5"/>
  <c r="M227" i="7" s="1"/>
  <c r="AJ227" i="5"/>
  <c r="AH227" i="5"/>
  <c r="AB227" i="5"/>
  <c r="AA227" i="5"/>
  <c r="V227" i="5"/>
  <c r="T227" i="5"/>
  <c r="E227" i="7" s="1"/>
  <c r="O227" i="5"/>
  <c r="L227" i="5"/>
  <c r="G227" i="5"/>
  <c r="C227" i="7" s="1"/>
  <c r="F227" i="5"/>
  <c r="A227" i="5"/>
  <c r="BB227" i="5" s="1"/>
  <c r="BB226" i="5"/>
  <c r="AQ226" i="5"/>
  <c r="N226" i="7" s="1"/>
  <c r="AG226" i="5"/>
  <c r="V226" i="5"/>
  <c r="K226" i="5"/>
  <c r="A226" i="5"/>
  <c r="AX226" i="5" s="1"/>
  <c r="BB225" i="5"/>
  <c r="AW225" i="5"/>
  <c r="AR225" i="5"/>
  <c r="AL225" i="5"/>
  <c r="AG225" i="5"/>
  <c r="AB225" i="5"/>
  <c r="V225" i="5"/>
  <c r="Q225" i="5"/>
  <c r="L225" i="5"/>
  <c r="F225" i="5"/>
  <c r="A225" i="5"/>
  <c r="BA225" i="5" s="1"/>
  <c r="A224" i="5"/>
  <c r="AD223" i="5"/>
  <c r="N223" i="5"/>
  <c r="A223" i="5"/>
  <c r="AY223" i="5" s="1"/>
  <c r="BA222" i="5"/>
  <c r="AU222" i="5"/>
  <c r="AE222" i="5"/>
  <c r="Z222" i="5"/>
  <c r="J222" i="5"/>
  <c r="E222" i="5"/>
  <c r="A222" i="5"/>
  <c r="BC222" i="5" s="1"/>
  <c r="AZ221" i="5"/>
  <c r="AT221" i="5"/>
  <c r="AO221" i="5"/>
  <c r="L221" i="7" s="1"/>
  <c r="AJ221" i="5"/>
  <c r="AD221" i="5"/>
  <c r="Y221" i="5"/>
  <c r="J221" i="7" s="1"/>
  <c r="T221" i="5"/>
  <c r="E221" i="7" s="1"/>
  <c r="N221" i="5"/>
  <c r="I221" i="5"/>
  <c r="D221" i="5"/>
  <c r="B221" i="7" s="1"/>
  <c r="A221" i="5"/>
  <c r="AX221" i="5" s="1"/>
  <c r="A220" i="5"/>
  <c r="AX219" i="5"/>
  <c r="AQ219" i="5"/>
  <c r="N219" i="7" s="1"/>
  <c r="AJ219" i="5"/>
  <c r="AB219" i="5"/>
  <c r="V219" i="5"/>
  <c r="O219" i="5"/>
  <c r="G219" i="5"/>
  <c r="C219" i="7" s="1"/>
  <c r="A219" i="5"/>
  <c r="BC219" i="5" s="1"/>
  <c r="BC218" i="5"/>
  <c r="AH218" i="5"/>
  <c r="W218" i="5"/>
  <c r="M218" i="5"/>
  <c r="A218" i="5"/>
  <c r="A217" i="5"/>
  <c r="AV216" i="5"/>
  <c r="AK216" i="5"/>
  <c r="F216" i="7" s="1"/>
  <c r="AA216" i="5"/>
  <c r="P216" i="5"/>
  <c r="E216" i="5"/>
  <c r="A216" i="5"/>
  <c r="BC216" i="5" s="1"/>
  <c r="A215" i="5"/>
  <c r="Z214" i="5"/>
  <c r="E214" i="5"/>
  <c r="A214" i="5"/>
  <c r="AK214" i="5" s="1"/>
  <c r="F214" i="7" s="1"/>
  <c r="AT213" i="5"/>
  <c r="AO213" i="5"/>
  <c r="L213" i="7" s="1"/>
  <c r="AJ213" i="5"/>
  <c r="AD213" i="5"/>
  <c r="Y213" i="5"/>
  <c r="J213" i="7" s="1"/>
  <c r="T213" i="5"/>
  <c r="E213" i="7" s="1"/>
  <c r="N213" i="5"/>
  <c r="I213" i="5"/>
  <c r="D213" i="5"/>
  <c r="B213" i="7" s="1"/>
  <c r="A213" i="5"/>
  <c r="AX213" i="5" s="1"/>
  <c r="A212" i="5"/>
  <c r="BC212" i="5" s="1"/>
  <c r="AX211" i="5"/>
  <c r="AQ211" i="5"/>
  <c r="N211" i="7" s="1"/>
  <c r="AJ211" i="5"/>
  <c r="AB211" i="5"/>
  <c r="V211" i="5"/>
  <c r="O211" i="5"/>
  <c r="G211" i="5"/>
  <c r="C211" i="7" s="1"/>
  <c r="A211" i="5"/>
  <c r="BC211" i="5" s="1"/>
  <c r="A210" i="5"/>
  <c r="BB210" i="5" s="1"/>
  <c r="A209" i="5"/>
  <c r="BB209" i="5" s="1"/>
  <c r="AV208" i="5"/>
  <c r="AK208" i="5"/>
  <c r="F208" i="7" s="1"/>
  <c r="AA208" i="5"/>
  <c r="P208" i="5"/>
  <c r="E208" i="5"/>
  <c r="A208" i="5"/>
  <c r="BC208" i="5" s="1"/>
  <c r="AX207" i="5"/>
  <c r="AH207" i="5"/>
  <c r="S207" i="5"/>
  <c r="G207" i="5"/>
  <c r="C207" i="7" s="1"/>
  <c r="A207" i="5"/>
  <c r="AR207" i="5" s="1"/>
  <c r="A206" i="5"/>
  <c r="AU206" i="5" s="1"/>
  <c r="A205" i="5"/>
  <c r="BB205" i="5" s="1"/>
  <c r="AN204" i="5"/>
  <c r="S204" i="5"/>
  <c r="A204" i="5"/>
  <c r="AZ204" i="5" s="1"/>
  <c r="BC203" i="5"/>
  <c r="AV203" i="5"/>
  <c r="AP203" i="5"/>
  <c r="M203" i="7" s="1"/>
  <c r="AH203" i="5"/>
  <c r="AA203" i="5"/>
  <c r="T203" i="5"/>
  <c r="E203" i="7" s="1"/>
  <c r="L203" i="5"/>
  <c r="F203" i="5"/>
  <c r="A203" i="5"/>
  <c r="BB203" i="5" s="1"/>
  <c r="BB202" i="5"/>
  <c r="AQ202" i="5"/>
  <c r="N202" i="7" s="1"/>
  <c r="AG202" i="5"/>
  <c r="V202" i="5"/>
  <c r="K202" i="5"/>
  <c r="A202" i="5"/>
  <c r="AX202" i="5" s="1"/>
  <c r="BB201" i="5"/>
  <c r="AW201" i="5"/>
  <c r="AR201" i="5"/>
  <c r="AL201" i="5"/>
  <c r="AG201" i="5"/>
  <c r="AB201" i="5"/>
  <c r="V201" i="5"/>
  <c r="Q201" i="5"/>
  <c r="L201" i="5"/>
  <c r="F201" i="5"/>
  <c r="A201" i="5"/>
  <c r="BA201" i="5" s="1"/>
  <c r="A200" i="5"/>
  <c r="BA200" i="5" s="1"/>
  <c r="AN199" i="5"/>
  <c r="S199" i="5"/>
  <c r="H199" i="5"/>
  <c r="A199" i="5"/>
  <c r="AX199" i="5" s="1"/>
  <c r="A198" i="5"/>
  <c r="BA198" i="5" s="1"/>
  <c r="A197" i="5"/>
  <c r="BB197" i="5" s="1"/>
  <c r="A196" i="5"/>
  <c r="AZ196" i="5" s="1"/>
  <c r="A195" i="5"/>
  <c r="AX195" i="5" s="1"/>
  <c r="AW194" i="5"/>
  <c r="AL194" i="5"/>
  <c r="AA194" i="5"/>
  <c r="Q194" i="5"/>
  <c r="F194" i="5"/>
  <c r="A194" i="5"/>
  <c r="BC194" i="5" s="1"/>
  <c r="AZ193" i="5"/>
  <c r="AT193" i="5"/>
  <c r="AO193" i="5"/>
  <c r="AJ193" i="5"/>
  <c r="AD193" i="5"/>
  <c r="Y193" i="5"/>
  <c r="T193" i="5"/>
  <c r="N193" i="5"/>
  <c r="I193" i="5"/>
  <c r="D193" i="5"/>
  <c r="A193" i="5"/>
  <c r="AX193" i="5" s="1"/>
  <c r="AW192" i="5"/>
  <c r="AM192" i="5"/>
  <c r="AB192" i="5"/>
  <c r="Q192" i="5"/>
  <c r="G192" i="5"/>
  <c r="A192" i="5"/>
  <c r="AV192" i="5" s="1"/>
  <c r="A191" i="5"/>
  <c r="BC191" i="5" s="1"/>
  <c r="AU190" i="5"/>
  <c r="E190" i="5"/>
  <c r="A190" i="5"/>
  <c r="BA190" i="5" s="1"/>
  <c r="AZ189" i="5"/>
  <c r="AT189" i="5"/>
  <c r="AO189" i="5"/>
  <c r="AJ189" i="5"/>
  <c r="AD189" i="5"/>
  <c r="Y189" i="5"/>
  <c r="T189" i="5"/>
  <c r="N189" i="5"/>
  <c r="I189" i="5"/>
  <c r="D189" i="5"/>
  <c r="A189" i="5"/>
  <c r="AX189" i="5" s="1"/>
  <c r="Y188" i="5"/>
  <c r="D188" i="5"/>
  <c r="A188" i="5"/>
  <c r="AZ188" i="5" s="1"/>
  <c r="BC187" i="5"/>
  <c r="AX187" i="5"/>
  <c r="AV187" i="5"/>
  <c r="AQ187" i="5"/>
  <c r="AP187" i="5"/>
  <c r="AJ187" i="5"/>
  <c r="AH187" i="5"/>
  <c r="AB187" i="5"/>
  <c r="AA187" i="5"/>
  <c r="V187" i="5"/>
  <c r="T187" i="5"/>
  <c r="O187" i="5"/>
  <c r="L187" i="5"/>
  <c r="G187" i="5"/>
  <c r="F187" i="5"/>
  <c r="A187" i="5"/>
  <c r="BB187" i="5" s="1"/>
  <c r="A186" i="5"/>
  <c r="BC186" i="5" s="1"/>
  <c r="BB185" i="5"/>
  <c r="AW185" i="5"/>
  <c r="AR185" i="5"/>
  <c r="AL185" i="5"/>
  <c r="AG185" i="5"/>
  <c r="AB185" i="5"/>
  <c r="V185" i="5"/>
  <c r="Q185" i="5"/>
  <c r="L185" i="5"/>
  <c r="F185" i="5"/>
  <c r="A185" i="5"/>
  <c r="BA185" i="5" s="1"/>
  <c r="A184" i="5"/>
  <c r="BC184" i="5" s="1"/>
  <c r="A183" i="5"/>
  <c r="AY183" i="5" s="1"/>
  <c r="AW182" i="5"/>
  <c r="AQ182" i="5"/>
  <c r="AI182" i="5"/>
  <c r="AD182" i="5"/>
  <c r="V182" i="5"/>
  <c r="R182" i="5"/>
  <c r="Q182" i="5"/>
  <c r="K182" i="5"/>
  <c r="G182" i="5"/>
  <c r="F182" i="5"/>
  <c r="A182" i="5"/>
  <c r="BB182" i="5" s="1"/>
  <c r="BB181" i="5"/>
  <c r="BA181" i="5"/>
  <c r="AW181" i="5"/>
  <c r="AV181" i="5"/>
  <c r="AR181" i="5"/>
  <c r="AP181" i="5"/>
  <c r="AL181" i="5"/>
  <c r="AK181" i="5"/>
  <c r="AG181" i="5"/>
  <c r="AF181" i="5"/>
  <c r="AB181" i="5"/>
  <c r="Z181" i="5"/>
  <c r="V181" i="5"/>
  <c r="U181" i="5"/>
  <c r="Q181" i="5"/>
  <c r="P181" i="5"/>
  <c r="L181" i="5"/>
  <c r="J181" i="5"/>
  <c r="F181" i="5"/>
  <c r="E181" i="5"/>
  <c r="A181" i="5"/>
  <c r="AZ181" i="5" s="1"/>
  <c r="BA180" i="5"/>
  <c r="AQ180" i="5"/>
  <c r="AF180" i="5"/>
  <c r="U180" i="5"/>
  <c r="K180" i="5"/>
  <c r="A180" i="5"/>
  <c r="AW180" i="5" s="1"/>
  <c r="A179" i="5"/>
  <c r="BC179" i="5" s="1"/>
  <c r="AK178" i="5"/>
  <c r="O178" i="5"/>
  <c r="A178" i="5"/>
  <c r="BC178" i="5" s="1"/>
  <c r="BB177" i="5"/>
  <c r="AR177" i="5"/>
  <c r="AG177" i="5"/>
  <c r="V177" i="5"/>
  <c r="Q177" i="5"/>
  <c r="L177" i="5"/>
  <c r="F177" i="5"/>
  <c r="A177" i="5"/>
  <c r="AL177" i="5" s="1"/>
  <c r="AZ176" i="5"/>
  <c r="AJ176" i="5"/>
  <c r="AE176" i="5"/>
  <c r="O176" i="5"/>
  <c r="I176" i="5"/>
  <c r="A176" i="5"/>
  <c r="BC176" i="5" s="1"/>
  <c r="A175" i="5"/>
  <c r="AP175" i="5" s="1"/>
  <c r="A174" i="5"/>
  <c r="BC174" i="5" s="1"/>
  <c r="A173" i="5"/>
  <c r="BA173" i="5" s="1"/>
  <c r="BA172" i="5"/>
  <c r="AV172" i="5"/>
  <c r="AQ172" i="5"/>
  <c r="AK172" i="5"/>
  <c r="AF172" i="5"/>
  <c r="AA172" i="5"/>
  <c r="U172" i="5"/>
  <c r="P172" i="5"/>
  <c r="K172" i="5"/>
  <c r="E172" i="5"/>
  <c r="A172" i="5"/>
  <c r="AW172" i="5" s="1"/>
  <c r="A171" i="5"/>
  <c r="BC171" i="5" s="1"/>
  <c r="A170" i="5"/>
  <c r="BB169" i="5"/>
  <c r="AZ169" i="5"/>
  <c r="AW169" i="5"/>
  <c r="AT169" i="5"/>
  <c r="AR169" i="5"/>
  <c r="AO169" i="5"/>
  <c r="AL169" i="5"/>
  <c r="AJ169" i="5"/>
  <c r="AG169" i="5"/>
  <c r="AD169" i="5"/>
  <c r="AB169" i="5"/>
  <c r="Y169" i="5"/>
  <c r="V169" i="5"/>
  <c r="T169" i="5"/>
  <c r="Q169" i="5"/>
  <c r="N169" i="5"/>
  <c r="L169" i="5"/>
  <c r="I169" i="5"/>
  <c r="F169" i="5"/>
  <c r="D169" i="5"/>
  <c r="A169" i="5"/>
  <c r="BA169" i="5" s="1"/>
  <c r="A168" i="5"/>
  <c r="AZ167" i="5"/>
  <c r="AU167" i="5"/>
  <c r="AP167" i="5"/>
  <c r="AJ167" i="5"/>
  <c r="AE167" i="5"/>
  <c r="Z167" i="5"/>
  <c r="T167" i="5"/>
  <c r="O167" i="5"/>
  <c r="J167" i="5"/>
  <c r="D167" i="5"/>
  <c r="A167" i="5"/>
  <c r="BB167" i="5" s="1"/>
  <c r="AX166" i="5"/>
  <c r="AC166" i="5"/>
  <c r="H166" i="5"/>
  <c r="A166" i="5"/>
  <c r="R166" i="5" s="1"/>
  <c r="A165" i="5"/>
  <c r="BC165" i="5" s="1"/>
  <c r="BA164" i="5"/>
  <c r="AW164" i="5"/>
  <c r="AS164" i="5"/>
  <c r="AO164" i="5"/>
  <c r="AK164" i="5"/>
  <c r="AG164" i="5"/>
  <c r="AC164" i="5"/>
  <c r="Y164" i="5"/>
  <c r="U164" i="5"/>
  <c r="Q164" i="5"/>
  <c r="M164" i="5"/>
  <c r="I164" i="5"/>
  <c r="E164" i="5"/>
  <c r="A164" i="5"/>
  <c r="BB164" i="5" s="1"/>
  <c r="BA163" i="5"/>
  <c r="AW163" i="5"/>
  <c r="AS163" i="5"/>
  <c r="AO163" i="5"/>
  <c r="AK163" i="5"/>
  <c r="AG163" i="5"/>
  <c r="AC163" i="5"/>
  <c r="Y163" i="5"/>
  <c r="U163" i="5"/>
  <c r="Q163" i="5"/>
  <c r="M163" i="5"/>
  <c r="I163" i="5"/>
  <c r="F163" i="5"/>
  <c r="D163" i="5"/>
  <c r="A163" i="5"/>
  <c r="AZ163" i="5" s="1"/>
  <c r="A162" i="5"/>
  <c r="AP161" i="5"/>
  <c r="Z161" i="5"/>
  <c r="J161" i="5"/>
  <c r="A161" i="5"/>
  <c r="AX161" i="5" s="1"/>
  <c r="A160" i="5"/>
  <c r="BB160" i="5" s="1"/>
  <c r="AZ159" i="5"/>
  <c r="AV159" i="5"/>
  <c r="AR159" i="5"/>
  <c r="AN159" i="5"/>
  <c r="AJ159" i="5"/>
  <c r="AF159" i="5"/>
  <c r="AB159" i="5"/>
  <c r="X159" i="5"/>
  <c r="T159" i="5"/>
  <c r="P159" i="5"/>
  <c r="L159" i="5"/>
  <c r="H159" i="5"/>
  <c r="D159" i="5"/>
  <c r="A159" i="5"/>
  <c r="AW159" i="5" s="1"/>
  <c r="A158" i="5"/>
  <c r="A157" i="5"/>
  <c r="AX157" i="5" s="1"/>
  <c r="A156" i="5"/>
  <c r="A155" i="5"/>
  <c r="AX155" i="5" s="1"/>
  <c r="A154" i="5"/>
  <c r="BB154" i="5" s="1"/>
  <c r="AX153" i="5"/>
  <c r="AN153" i="5"/>
  <c r="AH153" i="5"/>
  <c r="AC153" i="5"/>
  <c r="R153" i="5"/>
  <c r="M153" i="5"/>
  <c r="H153" i="5"/>
  <c r="A153" i="5"/>
  <c r="A152" i="5"/>
  <c r="AX151" i="5"/>
  <c r="AP151" i="5"/>
  <c r="Z151" i="5"/>
  <c r="R151" i="5"/>
  <c r="J151" i="5"/>
  <c r="A151" i="5"/>
  <c r="AO150" i="5"/>
  <c r="Y150" i="5"/>
  <c r="I150" i="5"/>
  <c r="A150" i="5"/>
  <c r="BB150" i="5" s="1"/>
  <c r="AV149" i="5"/>
  <c r="Z149" i="5"/>
  <c r="J149" i="5"/>
  <c r="A149" i="5"/>
  <c r="A148" i="5"/>
  <c r="BB147" i="5"/>
  <c r="AT147" i="5"/>
  <c r="AP147" i="5"/>
  <c r="AL147" i="5"/>
  <c r="AD147" i="5"/>
  <c r="Z147" i="5"/>
  <c r="V147" i="5"/>
  <c r="N147" i="5"/>
  <c r="J147" i="5"/>
  <c r="F147" i="5"/>
  <c r="A147" i="5"/>
  <c r="AW146" i="5"/>
  <c r="AO146" i="5"/>
  <c r="Q146" i="5"/>
  <c r="I146" i="5"/>
  <c r="A146" i="5"/>
  <c r="Y146" i="5" s="1"/>
  <c r="AX145" i="5"/>
  <c r="AV145" i="5"/>
  <c r="AN145" i="5"/>
  <c r="AK145" i="5"/>
  <c r="AC145" i="5"/>
  <c r="Z145" i="5"/>
  <c r="R145" i="5"/>
  <c r="P145" i="5"/>
  <c r="H145" i="5"/>
  <c r="E145" i="5"/>
  <c r="A145" i="5"/>
  <c r="BA145" i="5" s="1"/>
  <c r="A144" i="5"/>
  <c r="A143" i="5"/>
  <c r="Y142" i="5"/>
  <c r="A142" i="5"/>
  <c r="BA141" i="5"/>
  <c r="AP141" i="5"/>
  <c r="AF141" i="5"/>
  <c r="U141" i="5"/>
  <c r="J141" i="5"/>
  <c r="A141" i="5"/>
  <c r="A140" i="5"/>
  <c r="BB139" i="5"/>
  <c r="AT139" i="5"/>
  <c r="AP139" i="5"/>
  <c r="AL139" i="5"/>
  <c r="AD139" i="5"/>
  <c r="Z139" i="5"/>
  <c r="V139" i="5"/>
  <c r="N139" i="5"/>
  <c r="J139" i="5"/>
  <c r="F139" i="5"/>
  <c r="A139" i="5"/>
  <c r="AW138" i="5"/>
  <c r="AO138" i="5"/>
  <c r="Q138" i="5"/>
  <c r="I138" i="5"/>
  <c r="A138" i="5"/>
  <c r="Y138" i="5" s="1"/>
  <c r="AV137" i="5"/>
  <c r="AL137" i="5"/>
  <c r="AG137" i="5"/>
  <c r="AB137" i="5"/>
  <c r="V137" i="5"/>
  <c r="Q137" i="5"/>
  <c r="L137" i="5"/>
  <c r="F137" i="5"/>
  <c r="A137" i="5"/>
  <c r="A136" i="5"/>
  <c r="AV135" i="5"/>
  <c r="AN135" i="5"/>
  <c r="AF135" i="5"/>
  <c r="X135" i="5"/>
  <c r="P135" i="5"/>
  <c r="H135" i="5"/>
  <c r="A135" i="5"/>
  <c r="BB135" i="5" s="1"/>
  <c r="BA134" i="5"/>
  <c r="AO134" i="5"/>
  <c r="AK134" i="5"/>
  <c r="Y134" i="5"/>
  <c r="U134" i="5"/>
  <c r="I134" i="5"/>
  <c r="E134" i="5"/>
  <c r="A134" i="5"/>
  <c r="BB134" i="5" s="1"/>
  <c r="BA133" i="5"/>
  <c r="AZ133" i="5"/>
  <c r="AV133" i="5"/>
  <c r="AT133" i="5"/>
  <c r="AP133" i="5"/>
  <c r="AO133" i="5"/>
  <c r="AK133" i="5"/>
  <c r="AJ133" i="5"/>
  <c r="AF133" i="5"/>
  <c r="AD133" i="5"/>
  <c r="Z133" i="5"/>
  <c r="Y133" i="5"/>
  <c r="U133" i="5"/>
  <c r="T133" i="5"/>
  <c r="P133" i="5"/>
  <c r="N133" i="5"/>
  <c r="J133" i="5"/>
  <c r="I133" i="5"/>
  <c r="E133" i="5"/>
  <c r="D133" i="5"/>
  <c r="A133" i="5"/>
  <c r="AX133" i="5" s="1"/>
  <c r="A132" i="5"/>
  <c r="BB131" i="5"/>
  <c r="AZ131" i="5"/>
  <c r="AT131" i="5"/>
  <c r="AR131" i="5"/>
  <c r="AL131" i="5"/>
  <c r="AJ131" i="5"/>
  <c r="AD131" i="5"/>
  <c r="AB131" i="5"/>
  <c r="V131" i="5"/>
  <c r="T131" i="5"/>
  <c r="N131" i="5"/>
  <c r="L131" i="5"/>
  <c r="F131" i="5"/>
  <c r="D131" i="5"/>
  <c r="A131" i="5"/>
  <c r="AX131" i="5" s="1"/>
  <c r="AS130" i="5"/>
  <c r="AC130" i="5"/>
  <c r="M130" i="5"/>
  <c r="A130" i="5"/>
  <c r="BB130" i="5" s="1"/>
  <c r="BB129" i="5"/>
  <c r="AW129" i="5"/>
  <c r="AR129" i="5"/>
  <c r="AL129" i="5"/>
  <c r="AG129" i="5"/>
  <c r="AB129" i="5"/>
  <c r="V129" i="5"/>
  <c r="Q129" i="5"/>
  <c r="L129" i="5"/>
  <c r="F129" i="5"/>
  <c r="A129" i="5"/>
  <c r="BA129" i="5" s="1"/>
  <c r="A128" i="5"/>
  <c r="AV127" i="5"/>
  <c r="AN127" i="5"/>
  <c r="AF127" i="5"/>
  <c r="X127" i="5"/>
  <c r="P127" i="5"/>
  <c r="H127" i="5"/>
  <c r="A127" i="5"/>
  <c r="BB127" i="5" s="1"/>
  <c r="BA126" i="5"/>
  <c r="AO126" i="5"/>
  <c r="AK126" i="5"/>
  <c r="Y126" i="5"/>
  <c r="U126" i="5"/>
  <c r="I126" i="5"/>
  <c r="E126" i="5"/>
  <c r="A126" i="5"/>
  <c r="BB126" i="5" s="1"/>
  <c r="BA125" i="5"/>
  <c r="AZ125" i="5"/>
  <c r="AV125" i="5"/>
  <c r="AT125" i="5"/>
  <c r="AP125" i="5"/>
  <c r="AO125" i="5"/>
  <c r="AK125" i="5"/>
  <c r="AJ125" i="5"/>
  <c r="AF125" i="5"/>
  <c r="AD125" i="5"/>
  <c r="Z125" i="5"/>
  <c r="Y125" i="5"/>
  <c r="U125" i="5"/>
  <c r="T125" i="5"/>
  <c r="P125" i="5"/>
  <c r="N125" i="5"/>
  <c r="J125" i="5"/>
  <c r="I125" i="5"/>
  <c r="E125" i="5"/>
  <c r="D125" i="5"/>
  <c r="A125" i="5"/>
  <c r="AX125" i="5" s="1"/>
  <c r="A124" i="5"/>
  <c r="BB123" i="5"/>
  <c r="AZ123" i="5"/>
  <c r="AT123" i="5"/>
  <c r="AR123" i="5"/>
  <c r="AL123" i="5"/>
  <c r="AJ123" i="5"/>
  <c r="AD123" i="5"/>
  <c r="AB123" i="5"/>
  <c r="V123" i="5"/>
  <c r="T123" i="5"/>
  <c r="N123" i="5"/>
  <c r="L123" i="5"/>
  <c r="F123" i="5"/>
  <c r="D123" i="5"/>
  <c r="A123" i="5"/>
  <c r="AX123" i="5" s="1"/>
  <c r="AS122" i="5"/>
  <c r="AC122" i="5"/>
  <c r="M122" i="5"/>
  <c r="A122" i="5"/>
  <c r="BB122" i="5" s="1"/>
  <c r="BB121" i="5"/>
  <c r="AW121" i="5"/>
  <c r="AR121" i="5"/>
  <c r="AL121" i="5"/>
  <c r="AG121" i="5"/>
  <c r="AB121" i="5"/>
  <c r="V121" i="5"/>
  <c r="Q121" i="5"/>
  <c r="L121" i="5"/>
  <c r="F121" i="5"/>
  <c r="A121" i="5"/>
  <c r="BA121" i="5" s="1"/>
  <c r="A120" i="5"/>
  <c r="A119" i="5"/>
  <c r="BB119" i="5" s="1"/>
  <c r="A118" i="5"/>
  <c r="BB118" i="5" s="1"/>
  <c r="A117" i="5"/>
  <c r="AX117" i="5" s="1"/>
  <c r="A116" i="5"/>
  <c r="AJ115" i="5"/>
  <c r="T115" i="5"/>
  <c r="A115" i="5"/>
  <c r="AX115" i="5" s="1"/>
  <c r="A114" i="5"/>
  <c r="BB114" i="5" s="1"/>
  <c r="A113" i="5"/>
  <c r="BA113" i="5" s="1"/>
  <c r="A112" i="5"/>
  <c r="AU112" i="5" s="1"/>
  <c r="J111" i="5"/>
  <c r="H111" i="5"/>
  <c r="A111" i="5"/>
  <c r="AN111" i="5" s="1"/>
  <c r="AK110" i="5"/>
  <c r="I110" i="5"/>
  <c r="A110" i="5"/>
  <c r="BB110" i="5" s="1"/>
  <c r="AZ109" i="5"/>
  <c r="AV109" i="5"/>
  <c r="AK109" i="5"/>
  <c r="AJ109" i="5"/>
  <c r="Y109" i="5"/>
  <c r="T109" i="5"/>
  <c r="I109" i="5"/>
  <c r="E109" i="5"/>
  <c r="A109" i="5"/>
  <c r="AX109" i="5" s="1"/>
  <c r="A108" i="5"/>
  <c r="AQ108" i="5" s="1"/>
  <c r="AZ107" i="5"/>
  <c r="A107" i="5"/>
  <c r="AP107" i="5" s="1"/>
  <c r="A106" i="5"/>
  <c r="BB106" i="5" s="1"/>
  <c r="A105" i="5"/>
  <c r="AZ105" i="5" s="1"/>
  <c r="A104" i="5"/>
  <c r="A103" i="5"/>
  <c r="AZ103" i="5" s="1"/>
  <c r="A102" i="5"/>
  <c r="A101" i="5"/>
  <c r="AW101" i="5" s="1"/>
  <c r="A100" i="5"/>
  <c r="A99" i="5"/>
  <c r="AP99" i="5" s="1"/>
  <c r="A98" i="5"/>
  <c r="A97" i="5"/>
  <c r="AZ97" i="5" s="1"/>
  <c r="A96" i="5"/>
  <c r="A95" i="5"/>
  <c r="AP95" i="5" s="1"/>
  <c r="A94" i="5"/>
  <c r="A93" i="5"/>
  <c r="AX93" i="5" s="1"/>
  <c r="A92" i="5"/>
  <c r="A91" i="5"/>
  <c r="AE91" i="5" s="1"/>
  <c r="A90" i="5"/>
  <c r="BC90" i="5" s="1"/>
  <c r="A89" i="5"/>
  <c r="AT89" i="5" s="1"/>
  <c r="A88" i="5"/>
  <c r="BC88" i="5" s="1"/>
  <c r="A87" i="5"/>
  <c r="AU87" i="5" s="1"/>
  <c r="A86" i="5"/>
  <c r="A85" i="5"/>
  <c r="AX85" i="5" s="1"/>
  <c r="A84" i="5"/>
  <c r="A83" i="5"/>
  <c r="BB83" i="5" s="1"/>
  <c r="A82" i="5"/>
  <c r="V82" i="5" s="1"/>
  <c r="A81" i="5"/>
  <c r="AT81" i="5" s="1"/>
  <c r="A80" i="5"/>
  <c r="P80" i="5" s="1"/>
  <c r="A79" i="5"/>
  <c r="AH79" i="5" s="1"/>
  <c r="A78" i="5"/>
  <c r="A77" i="5"/>
  <c r="AX77" i="5" s="1"/>
  <c r="A76" i="5"/>
  <c r="AS76" i="5" s="1"/>
  <c r="A75" i="5"/>
  <c r="A74" i="5"/>
  <c r="AZ74" i="5" s="1"/>
  <c r="A73" i="5"/>
  <c r="AW73" i="5" s="1"/>
  <c r="A72" i="5"/>
  <c r="AV72" i="5" s="1"/>
  <c r="A71" i="5"/>
  <c r="A70" i="5"/>
  <c r="AV70" i="5" s="1"/>
  <c r="A69" i="5"/>
  <c r="BB69" i="5" s="1"/>
  <c r="A68" i="5"/>
  <c r="AX68" i="5" s="1"/>
  <c r="A67" i="5"/>
  <c r="A66" i="5"/>
  <c r="AX66" i="5" s="1"/>
  <c r="A65" i="5"/>
  <c r="BB65" i="5" s="1"/>
  <c r="A64" i="5"/>
  <c r="AZ64" i="5" s="1"/>
  <c r="A63" i="5"/>
  <c r="A62" i="5"/>
  <c r="AZ62" i="5" s="1"/>
  <c r="U61" i="5"/>
  <c r="I61" i="5"/>
  <c r="A61" i="5"/>
  <c r="BB61" i="5" s="1"/>
  <c r="A60" i="5"/>
  <c r="BB60" i="5" s="1"/>
  <c r="A59" i="5"/>
  <c r="A58" i="5"/>
  <c r="BB58" i="5" s="1"/>
  <c r="A57" i="5"/>
  <c r="BB57" i="5" s="1"/>
  <c r="A56" i="5"/>
  <c r="AV56" i="5" s="1"/>
  <c r="A55" i="5"/>
  <c r="A54" i="5"/>
  <c r="AV54" i="5" s="1"/>
  <c r="A53" i="5"/>
  <c r="BB53" i="5" s="1"/>
  <c r="A52" i="5"/>
  <c r="AX52" i="5" s="1"/>
  <c r="A51" i="5"/>
  <c r="A50" i="5"/>
  <c r="AX50" i="5" s="1"/>
  <c r="A49" i="5"/>
  <c r="BB49" i="5" s="1"/>
  <c r="A48" i="5"/>
  <c r="BA48" i="5" s="1"/>
  <c r="A47" i="5"/>
  <c r="A46" i="5"/>
  <c r="BB46" i="5" s="1"/>
  <c r="A45" i="5"/>
  <c r="BB45" i="5" s="1"/>
  <c r="A44" i="5"/>
  <c r="AX44" i="5" s="1"/>
  <c r="A43" i="5"/>
  <c r="A42" i="5"/>
  <c r="AX42" i="5" s="1"/>
  <c r="A41" i="5"/>
  <c r="BB41" i="5" s="1"/>
  <c r="A40" i="5"/>
  <c r="BA40" i="5" s="1"/>
  <c r="A39" i="5"/>
  <c r="A38" i="5"/>
  <c r="BB38" i="5" s="1"/>
  <c r="A37" i="5"/>
  <c r="BB37" i="5" s="1"/>
  <c r="A36" i="5"/>
  <c r="AX36" i="5" s="1"/>
  <c r="A35" i="5"/>
  <c r="A34" i="5"/>
  <c r="AX34" i="5" s="1"/>
  <c r="A33" i="5"/>
  <c r="BB33" i="5" s="1"/>
  <c r="A32" i="5"/>
  <c r="BA32" i="5" s="1"/>
  <c r="A31" i="5"/>
  <c r="T30" i="5"/>
  <c r="A30" i="5"/>
  <c r="BB30" i="5" s="1"/>
  <c r="A29" i="5"/>
  <c r="BB29" i="5" s="1"/>
  <c r="AL28" i="5"/>
  <c r="A28" i="5"/>
  <c r="AX28" i="5" s="1"/>
  <c r="A27" i="5"/>
  <c r="A26" i="5"/>
  <c r="AZ26" i="5" s="1"/>
  <c r="A25" i="5"/>
  <c r="BB25" i="5" s="1"/>
  <c r="A24" i="5"/>
  <c r="BA24" i="5" s="1"/>
  <c r="A23" i="5"/>
  <c r="A22" i="5"/>
  <c r="BB22" i="5" s="1"/>
  <c r="A21" i="5"/>
  <c r="BB21" i="5" s="1"/>
  <c r="A20" i="5"/>
  <c r="A19" i="5"/>
  <c r="A18" i="5"/>
  <c r="AT18" i="5" s="1"/>
  <c r="A17" i="5"/>
  <c r="E17" i="5" s="1"/>
  <c r="A16" i="5"/>
  <c r="AZ16" i="5" s="1"/>
  <c r="A15" i="5"/>
  <c r="A14" i="5"/>
  <c r="AP14" i="5" s="1"/>
  <c r="A13" i="5"/>
  <c r="BB13" i="5" s="1"/>
  <c r="A12" i="5"/>
  <c r="A11" i="5"/>
  <c r="A10" i="5"/>
  <c r="D10" i="5" s="1"/>
  <c r="A9" i="5"/>
  <c r="BB9" i="5" s="1"/>
  <c r="A8" i="5"/>
  <c r="A7" i="5"/>
  <c r="A6" i="5"/>
  <c r="AZ6" i="5" s="1"/>
  <c r="A5" i="5"/>
  <c r="BB5" i="5" s="1"/>
  <c r="A4" i="5"/>
  <c r="BA4" i="5" s="1"/>
  <c r="A3" i="5"/>
  <c r="D3" i="5" s="1"/>
  <c r="A2" i="5"/>
  <c r="D2" i="5" s="1"/>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G2" i="4"/>
  <c r="AJ117" i="5" l="1"/>
  <c r="M114" i="5"/>
  <c r="D117" i="5"/>
  <c r="AT117" i="5"/>
  <c r="N109" i="5"/>
  <c r="Z109" i="5"/>
  <c r="AO109" i="5"/>
  <c r="AO110" i="5"/>
  <c r="AZ115" i="5"/>
  <c r="N117" i="5"/>
  <c r="Q28" i="5"/>
  <c r="L30" i="5"/>
  <c r="D109" i="5"/>
  <c r="P109" i="5"/>
  <c r="AD109" i="5"/>
  <c r="AT109" i="5"/>
  <c r="E110" i="5"/>
  <c r="D115" i="5"/>
  <c r="Y117" i="5"/>
  <c r="AM108" i="5"/>
  <c r="Q113" i="5"/>
  <c r="AL113" i="5"/>
  <c r="N115" i="5"/>
  <c r="AD115" i="5"/>
  <c r="AT115" i="5"/>
  <c r="J117" i="5"/>
  <c r="U117" i="5"/>
  <c r="AF117" i="5"/>
  <c r="AP117" i="5"/>
  <c r="BA117" i="5"/>
  <c r="U118" i="5"/>
  <c r="BA118" i="5"/>
  <c r="X119" i="5"/>
  <c r="AU108" i="5"/>
  <c r="V113" i="5"/>
  <c r="AR113" i="5"/>
  <c r="Y118" i="5"/>
  <c r="AF119" i="5"/>
  <c r="G108" i="5"/>
  <c r="J109" i="5"/>
  <c r="U109" i="5"/>
  <c r="AF109" i="5"/>
  <c r="AP109" i="5"/>
  <c r="BA109" i="5"/>
  <c r="U110" i="5"/>
  <c r="BA110" i="5"/>
  <c r="AF111" i="5"/>
  <c r="F113" i="5"/>
  <c r="AB113" i="5"/>
  <c r="AW113" i="5"/>
  <c r="AC114" i="5"/>
  <c r="F115" i="5"/>
  <c r="V115" i="5"/>
  <c r="AL115" i="5"/>
  <c r="BB115" i="5"/>
  <c r="E117" i="5"/>
  <c r="P117" i="5"/>
  <c r="Z117" i="5"/>
  <c r="AK117" i="5"/>
  <c r="AV117" i="5"/>
  <c r="E118" i="5"/>
  <c r="AK118" i="5"/>
  <c r="H119" i="5"/>
  <c r="AN119" i="5"/>
  <c r="O108" i="5"/>
  <c r="Y110" i="5"/>
  <c r="L113" i="5"/>
  <c r="AG113" i="5"/>
  <c r="BB113" i="5"/>
  <c r="AS114" i="5"/>
  <c r="L115" i="5"/>
  <c r="AB115" i="5"/>
  <c r="AR115" i="5"/>
  <c r="I117" i="5"/>
  <c r="T117" i="5"/>
  <c r="AD117" i="5"/>
  <c r="AO117" i="5"/>
  <c r="AZ117" i="5"/>
  <c r="I118" i="5"/>
  <c r="AO118" i="5"/>
  <c r="P119" i="5"/>
  <c r="AV119" i="5"/>
  <c r="X42" i="5"/>
  <c r="T77" i="5"/>
  <c r="AU79" i="5"/>
  <c r="AC101" i="5"/>
  <c r="AR30" i="5"/>
  <c r="I37" i="5"/>
  <c r="N50" i="5"/>
  <c r="AD77" i="5"/>
  <c r="AS37" i="5"/>
  <c r="AB54" i="5"/>
  <c r="U80" i="5"/>
  <c r="M37" i="5"/>
  <c r="M45" i="5"/>
  <c r="AD50" i="5"/>
  <c r="V56" i="5"/>
  <c r="AC81" i="5"/>
  <c r="Y45" i="5"/>
  <c r="BB56" i="5"/>
  <c r="AD103" i="5"/>
  <c r="Y106" i="5"/>
  <c r="AF44" i="5"/>
  <c r="AT66" i="5"/>
  <c r="AC69" i="5"/>
  <c r="AK80" i="5"/>
  <c r="AW82" i="5"/>
  <c r="AP36" i="5"/>
  <c r="AP105" i="5"/>
  <c r="U28" i="5"/>
  <c r="AP28" i="5"/>
  <c r="I29" i="5"/>
  <c r="AS29" i="5"/>
  <c r="D32" i="5"/>
  <c r="AD32" i="5"/>
  <c r="F34" i="5"/>
  <c r="X34" i="5"/>
  <c r="AT34" i="5"/>
  <c r="F36" i="5"/>
  <c r="AB36" i="5"/>
  <c r="AW36" i="5"/>
  <c r="AD42" i="5"/>
  <c r="AP44" i="5"/>
  <c r="F54" i="5"/>
  <c r="AL54" i="5"/>
  <c r="AB56" i="5"/>
  <c r="P62" i="5"/>
  <c r="N74" i="5"/>
  <c r="BC79" i="5"/>
  <c r="AJ81" i="5"/>
  <c r="AB95" i="5"/>
  <c r="AL101" i="5"/>
  <c r="H103" i="5"/>
  <c r="AN103" i="5"/>
  <c r="J105" i="5"/>
  <c r="BA105" i="5"/>
  <c r="AS106" i="5"/>
  <c r="AO29" i="5"/>
  <c r="AN34" i="5"/>
  <c r="F28" i="5"/>
  <c r="AB28" i="5"/>
  <c r="AW28" i="5"/>
  <c r="M29" i="5"/>
  <c r="AZ30" i="5"/>
  <c r="I32" i="5"/>
  <c r="AJ32" i="5"/>
  <c r="U33" i="5"/>
  <c r="H34" i="5"/>
  <c r="AD34" i="5"/>
  <c r="BB34" i="5"/>
  <c r="J36" i="5"/>
  <c r="AF36" i="5"/>
  <c r="BA36" i="5"/>
  <c r="Y37" i="5"/>
  <c r="H42" i="5"/>
  <c r="AN42" i="5"/>
  <c r="J44" i="5"/>
  <c r="BA44" i="5"/>
  <c r="AS45" i="5"/>
  <c r="AT50" i="5"/>
  <c r="AC53" i="5"/>
  <c r="L54" i="5"/>
  <c r="AR54" i="5"/>
  <c r="F56" i="5"/>
  <c r="AL56" i="5"/>
  <c r="M57" i="5"/>
  <c r="AO61" i="5"/>
  <c r="X62" i="5"/>
  <c r="P64" i="5"/>
  <c r="N66" i="5"/>
  <c r="L70" i="5"/>
  <c r="AD74" i="5"/>
  <c r="AO77" i="5"/>
  <c r="D79" i="5"/>
  <c r="H81" i="5"/>
  <c r="AX81" i="5"/>
  <c r="O83" i="5"/>
  <c r="AG85" i="5"/>
  <c r="AR95" i="5"/>
  <c r="H101" i="5"/>
  <c r="AX101" i="5"/>
  <c r="N103" i="5"/>
  <c r="AT103" i="5"/>
  <c r="U105" i="5"/>
  <c r="Y32" i="5"/>
  <c r="AZ32" i="5"/>
  <c r="V34" i="5"/>
  <c r="U36" i="5"/>
  <c r="J28" i="5"/>
  <c r="AF28" i="5"/>
  <c r="BA28" i="5"/>
  <c r="Y29" i="5"/>
  <c r="N32" i="5"/>
  <c r="AT32" i="5"/>
  <c r="AK33" i="5"/>
  <c r="N34" i="5"/>
  <c r="AL34" i="5"/>
  <c r="Q36" i="5"/>
  <c r="AL36" i="5"/>
  <c r="AO37" i="5"/>
  <c r="N42" i="5"/>
  <c r="AT42" i="5"/>
  <c r="U44" i="5"/>
  <c r="AS53" i="5"/>
  <c r="V54" i="5"/>
  <c r="BB54" i="5"/>
  <c r="L56" i="5"/>
  <c r="AR56" i="5"/>
  <c r="AK57" i="5"/>
  <c r="BA61" i="5"/>
  <c r="AV62" i="5"/>
  <c r="X64" i="5"/>
  <c r="AD66" i="5"/>
  <c r="AB70" i="5"/>
  <c r="BA73" i="5"/>
  <c r="AT74" i="5"/>
  <c r="I77" i="5"/>
  <c r="AZ77" i="5"/>
  <c r="L79" i="5"/>
  <c r="N81" i="5"/>
  <c r="AJ83" i="5"/>
  <c r="AV99" i="5"/>
  <c r="Q101" i="5"/>
  <c r="X103" i="5"/>
  <c r="AF105" i="5"/>
  <c r="M106" i="5"/>
  <c r="T107" i="5"/>
  <c r="P52" i="5"/>
  <c r="AF52" i="5"/>
  <c r="AV52" i="5"/>
  <c r="AF68" i="5"/>
  <c r="AV68" i="5"/>
  <c r="AF76" i="5"/>
  <c r="T87" i="5"/>
  <c r="AP87" i="5"/>
  <c r="T89" i="5"/>
  <c r="AO89" i="5"/>
  <c r="AH91" i="5"/>
  <c r="P76" i="5"/>
  <c r="AY76" i="5"/>
  <c r="U93" i="5"/>
  <c r="BA93" i="5"/>
  <c r="L44" i="5"/>
  <c r="V44" i="5"/>
  <c r="AG44" i="5"/>
  <c r="AR44" i="5"/>
  <c r="BB44" i="5"/>
  <c r="P66" i="5"/>
  <c r="AF66" i="5"/>
  <c r="AV66" i="5"/>
  <c r="F68" i="5"/>
  <c r="V68" i="5"/>
  <c r="AL68" i="5"/>
  <c r="BB68" i="5"/>
  <c r="N70" i="5"/>
  <c r="AF70" i="5"/>
  <c r="P74" i="5"/>
  <c r="AF74" i="5"/>
  <c r="AV74" i="5"/>
  <c r="F76" i="5"/>
  <c r="V76" i="5"/>
  <c r="AL76" i="5"/>
  <c r="AB87" i="5"/>
  <c r="H89" i="5"/>
  <c r="AZ91" i="5"/>
  <c r="AB30" i="5"/>
  <c r="P42" i="5"/>
  <c r="AF42" i="5"/>
  <c r="AV42" i="5"/>
  <c r="E44" i="5"/>
  <c r="P44" i="5"/>
  <c r="Z44" i="5"/>
  <c r="AK44" i="5"/>
  <c r="AV44" i="5"/>
  <c r="AC45" i="5"/>
  <c r="F50" i="5"/>
  <c r="V50" i="5"/>
  <c r="AL50" i="5"/>
  <c r="BB50" i="5"/>
  <c r="H52" i="5"/>
  <c r="X52" i="5"/>
  <c r="AN52" i="5"/>
  <c r="N54" i="5"/>
  <c r="AD54" i="5"/>
  <c r="AT54" i="5"/>
  <c r="N56" i="5"/>
  <c r="AD56" i="5"/>
  <c r="AT56" i="5"/>
  <c r="E57" i="5"/>
  <c r="Y57" i="5"/>
  <c r="AS57" i="5"/>
  <c r="Y61" i="5"/>
  <c r="AF62" i="5"/>
  <c r="AF64" i="5"/>
  <c r="F66" i="5"/>
  <c r="V66" i="5"/>
  <c r="AL66" i="5"/>
  <c r="BB66" i="5"/>
  <c r="H68" i="5"/>
  <c r="X68" i="5"/>
  <c r="AN68" i="5"/>
  <c r="D70" i="5"/>
  <c r="T70" i="5"/>
  <c r="AP70" i="5"/>
  <c r="F74" i="5"/>
  <c r="V74" i="5"/>
  <c r="AL74" i="5"/>
  <c r="BB74" i="5"/>
  <c r="H76" i="5"/>
  <c r="X76" i="5"/>
  <c r="AN76" i="5"/>
  <c r="D77" i="5"/>
  <c r="N77" i="5"/>
  <c r="Y77" i="5"/>
  <c r="AJ77" i="5"/>
  <c r="AT77" i="5"/>
  <c r="Z79" i="5"/>
  <c r="R81" i="5"/>
  <c r="AN81" i="5"/>
  <c r="F82" i="5"/>
  <c r="D83" i="5"/>
  <c r="Z83" i="5"/>
  <c r="AU83" i="5"/>
  <c r="L85" i="5"/>
  <c r="BB85" i="5"/>
  <c r="J87" i="5"/>
  <c r="AE87" i="5"/>
  <c r="AZ87" i="5"/>
  <c r="I89" i="5"/>
  <c r="AD89" i="5"/>
  <c r="AZ89" i="5"/>
  <c r="L91" i="5"/>
  <c r="BC91" i="5"/>
  <c r="E93" i="5"/>
  <c r="P93" i="5"/>
  <c r="Z93" i="5"/>
  <c r="AK93" i="5"/>
  <c r="AV93" i="5"/>
  <c r="P99" i="5"/>
  <c r="R101" i="5"/>
  <c r="AN101" i="5"/>
  <c r="P103" i="5"/>
  <c r="AF103" i="5"/>
  <c r="AV103" i="5"/>
  <c r="E105" i="5"/>
  <c r="P105" i="5"/>
  <c r="Z105" i="5"/>
  <c r="AK105" i="5"/>
  <c r="AV105" i="5"/>
  <c r="AC106" i="5"/>
  <c r="D107" i="5"/>
  <c r="AJ107" i="5"/>
  <c r="P68" i="5"/>
  <c r="J93" i="5"/>
  <c r="AF93" i="5"/>
  <c r="AP93" i="5"/>
  <c r="P50" i="5"/>
  <c r="AF50" i="5"/>
  <c r="AV50" i="5"/>
  <c r="F52" i="5"/>
  <c r="V52" i="5"/>
  <c r="AL52" i="5"/>
  <c r="BB52" i="5"/>
  <c r="U57" i="5"/>
  <c r="AO57" i="5"/>
  <c r="J77" i="5"/>
  <c r="U77" i="5"/>
  <c r="AF77" i="5"/>
  <c r="AP77" i="5"/>
  <c r="BA77" i="5"/>
  <c r="R83" i="5"/>
  <c r="AM83" i="5"/>
  <c r="AR85" i="5"/>
  <c r="G87" i="5"/>
  <c r="AX87" i="5"/>
  <c r="AC89" i="5"/>
  <c r="AX89" i="5"/>
  <c r="J91" i="5"/>
  <c r="D93" i="5"/>
  <c r="N93" i="5"/>
  <c r="Y93" i="5"/>
  <c r="AJ93" i="5"/>
  <c r="AT93" i="5"/>
  <c r="L105" i="5"/>
  <c r="V105" i="5"/>
  <c r="AG105" i="5"/>
  <c r="AR105" i="5"/>
  <c r="BB105" i="5"/>
  <c r="Z107" i="5"/>
  <c r="L28" i="5"/>
  <c r="V28" i="5"/>
  <c r="AG28" i="5"/>
  <c r="AR28" i="5"/>
  <c r="BB28" i="5"/>
  <c r="BA33" i="5"/>
  <c r="L36" i="5"/>
  <c r="V36" i="5"/>
  <c r="AG36" i="5"/>
  <c r="AR36" i="5"/>
  <c r="BB36" i="5"/>
  <c r="E28" i="5"/>
  <c r="P28" i="5"/>
  <c r="Z28" i="5"/>
  <c r="AK28" i="5"/>
  <c r="AV28" i="5"/>
  <c r="AC29" i="5"/>
  <c r="D30" i="5"/>
  <c r="AJ30" i="5"/>
  <c r="T32" i="5"/>
  <c r="AO32" i="5"/>
  <c r="E33" i="5"/>
  <c r="P34" i="5"/>
  <c r="AF34" i="5"/>
  <c r="AV34" i="5"/>
  <c r="E36" i="5"/>
  <c r="P36" i="5"/>
  <c r="Z36" i="5"/>
  <c r="AK36" i="5"/>
  <c r="AV36" i="5"/>
  <c r="AC37" i="5"/>
  <c r="F42" i="5"/>
  <c r="V42" i="5"/>
  <c r="AL42" i="5"/>
  <c r="BB42" i="5"/>
  <c r="F44" i="5"/>
  <c r="Q44" i="5"/>
  <c r="AB44" i="5"/>
  <c r="AL44" i="5"/>
  <c r="AW44" i="5"/>
  <c r="I45" i="5"/>
  <c r="AO45" i="5"/>
  <c r="H50" i="5"/>
  <c r="X50" i="5"/>
  <c r="AN50" i="5"/>
  <c r="N52" i="5"/>
  <c r="AD52" i="5"/>
  <c r="AT52" i="5"/>
  <c r="M53" i="5"/>
  <c r="D54" i="5"/>
  <c r="T54" i="5"/>
  <c r="AJ54" i="5"/>
  <c r="AZ54" i="5"/>
  <c r="D56" i="5"/>
  <c r="T56" i="5"/>
  <c r="AJ56" i="5"/>
  <c r="AZ56" i="5"/>
  <c r="I57" i="5"/>
  <c r="AC57" i="5"/>
  <c r="E61" i="5"/>
  <c r="AK61" i="5"/>
  <c r="H62" i="5"/>
  <c r="AN62" i="5"/>
  <c r="H64" i="5"/>
  <c r="AN64" i="5"/>
  <c r="H66" i="5"/>
  <c r="X66" i="5"/>
  <c r="AN66" i="5"/>
  <c r="N68" i="5"/>
  <c r="AD68" i="5"/>
  <c r="AT68" i="5"/>
  <c r="M69" i="5"/>
  <c r="F70" i="5"/>
  <c r="V70" i="5"/>
  <c r="U73" i="5"/>
  <c r="H74" i="5"/>
  <c r="X74" i="5"/>
  <c r="AN74" i="5"/>
  <c r="N76" i="5"/>
  <c r="AD76" i="5"/>
  <c r="AV76" i="5"/>
  <c r="E77" i="5"/>
  <c r="P77" i="5"/>
  <c r="Z77" i="5"/>
  <c r="AK77" i="5"/>
  <c r="AV77" i="5"/>
  <c r="D81" i="5"/>
  <c r="Y81" i="5"/>
  <c r="G83" i="5"/>
  <c r="AB83" i="5"/>
  <c r="AX83" i="5"/>
  <c r="V85" i="5"/>
  <c r="R87" i="5"/>
  <c r="AM87" i="5"/>
  <c r="R89" i="5"/>
  <c r="AN89" i="5"/>
  <c r="I93" i="5"/>
  <c r="T93" i="5"/>
  <c r="AD93" i="5"/>
  <c r="AO93" i="5"/>
  <c r="AZ93" i="5"/>
  <c r="L95" i="5"/>
  <c r="AF99" i="5"/>
  <c r="F101" i="5"/>
  <c r="AB101" i="5"/>
  <c r="F103" i="5"/>
  <c r="V103" i="5"/>
  <c r="AL103" i="5"/>
  <c r="BB103" i="5"/>
  <c r="F105" i="5"/>
  <c r="Q105" i="5"/>
  <c r="AB105" i="5"/>
  <c r="AL105" i="5"/>
  <c r="AW105" i="5"/>
  <c r="I106" i="5"/>
  <c r="AO106" i="5"/>
  <c r="J107" i="5"/>
  <c r="AW4" i="5"/>
  <c r="T10" i="5"/>
  <c r="D16" i="5"/>
  <c r="V26" i="5"/>
  <c r="AJ10" i="5"/>
  <c r="AF16" i="5"/>
  <c r="D28" i="5"/>
  <c r="I28" i="5"/>
  <c r="N28" i="5"/>
  <c r="T28" i="5"/>
  <c r="Y28" i="5"/>
  <c r="AD28" i="5"/>
  <c r="AJ28" i="5"/>
  <c r="AO28" i="5"/>
  <c r="AT28" i="5"/>
  <c r="AZ28" i="5"/>
  <c r="E29" i="5"/>
  <c r="U29" i="5"/>
  <c r="AK29" i="5"/>
  <c r="BA29" i="5"/>
  <c r="H30" i="5"/>
  <c r="P30" i="5"/>
  <c r="X30" i="5"/>
  <c r="AF30" i="5"/>
  <c r="AN30" i="5"/>
  <c r="AV30" i="5"/>
  <c r="F32" i="5"/>
  <c r="L32" i="5"/>
  <c r="Q32" i="5"/>
  <c r="V32" i="5"/>
  <c r="AB32" i="5"/>
  <c r="AG32" i="5"/>
  <c r="AL32" i="5"/>
  <c r="AR32" i="5"/>
  <c r="AW32" i="5"/>
  <c r="BB32" i="5"/>
  <c r="M33" i="5"/>
  <c r="AC33" i="5"/>
  <c r="AS33" i="5"/>
  <c r="D34" i="5"/>
  <c r="L34" i="5"/>
  <c r="T34" i="5"/>
  <c r="AB34" i="5"/>
  <c r="AJ34" i="5"/>
  <c r="AR34" i="5"/>
  <c r="AZ34" i="5"/>
  <c r="D36" i="5"/>
  <c r="I36" i="5"/>
  <c r="N36" i="5"/>
  <c r="T36" i="5"/>
  <c r="Y36" i="5"/>
  <c r="AD36" i="5"/>
  <c r="AJ36" i="5"/>
  <c r="AO36" i="5"/>
  <c r="AT36" i="5"/>
  <c r="AZ36" i="5"/>
  <c r="E37" i="5"/>
  <c r="U37" i="5"/>
  <c r="AK37" i="5"/>
  <c r="BA37" i="5"/>
  <c r="H38" i="5"/>
  <c r="P38" i="5"/>
  <c r="X38" i="5"/>
  <c r="AF38" i="5"/>
  <c r="AN38" i="5"/>
  <c r="AV38" i="5"/>
  <c r="F40" i="5"/>
  <c r="L40" i="5"/>
  <c r="Q40" i="5"/>
  <c r="V40" i="5"/>
  <c r="AB40" i="5"/>
  <c r="AG40" i="5"/>
  <c r="AL40" i="5"/>
  <c r="AR40" i="5"/>
  <c r="AW40" i="5"/>
  <c r="BB40" i="5"/>
  <c r="M41" i="5"/>
  <c r="AC41" i="5"/>
  <c r="AS41" i="5"/>
  <c r="D42" i="5"/>
  <c r="L42" i="5"/>
  <c r="T42" i="5"/>
  <c r="AB42" i="5"/>
  <c r="AJ42" i="5"/>
  <c r="AR42" i="5"/>
  <c r="AZ42" i="5"/>
  <c r="D44" i="5"/>
  <c r="I44" i="5"/>
  <c r="N44" i="5"/>
  <c r="T44" i="5"/>
  <c r="Y44" i="5"/>
  <c r="AD44" i="5"/>
  <c r="AJ44" i="5"/>
  <c r="AO44" i="5"/>
  <c r="AT44" i="5"/>
  <c r="AZ44" i="5"/>
  <c r="E45" i="5"/>
  <c r="U45" i="5"/>
  <c r="AK45" i="5"/>
  <c r="BA45" i="5"/>
  <c r="H46" i="5"/>
  <c r="P46" i="5"/>
  <c r="X46" i="5"/>
  <c r="AF46" i="5"/>
  <c r="AN46" i="5"/>
  <c r="AV46" i="5"/>
  <c r="F48" i="5"/>
  <c r="L48" i="5"/>
  <c r="Q48" i="5"/>
  <c r="V48" i="5"/>
  <c r="AB48" i="5"/>
  <c r="AG48" i="5"/>
  <c r="AL48" i="5"/>
  <c r="AR48" i="5"/>
  <c r="AW48" i="5"/>
  <c r="BB48" i="5"/>
  <c r="M49" i="5"/>
  <c r="AC49" i="5"/>
  <c r="AS49" i="5"/>
  <c r="D50" i="5"/>
  <c r="L50" i="5"/>
  <c r="T50" i="5"/>
  <c r="AB50" i="5"/>
  <c r="AJ50" i="5"/>
  <c r="AR50" i="5"/>
  <c r="AZ50" i="5"/>
  <c r="D52" i="5"/>
  <c r="L52" i="5"/>
  <c r="T52" i="5"/>
  <c r="AB52" i="5"/>
  <c r="AJ52" i="5"/>
  <c r="AR52" i="5"/>
  <c r="AZ52" i="5"/>
  <c r="I53" i="5"/>
  <c r="Y53" i="5"/>
  <c r="AO53" i="5"/>
  <c r="J54" i="5"/>
  <c r="R54" i="5"/>
  <c r="Z54" i="5"/>
  <c r="AH54" i="5"/>
  <c r="AP54" i="5"/>
  <c r="AX54" i="5"/>
  <c r="J56" i="5"/>
  <c r="R56" i="5"/>
  <c r="Z56" i="5"/>
  <c r="AH56" i="5"/>
  <c r="AP56" i="5"/>
  <c r="AX56" i="5"/>
  <c r="BA57" i="5"/>
  <c r="H58" i="5"/>
  <c r="P58" i="5"/>
  <c r="X58" i="5"/>
  <c r="AF58" i="5"/>
  <c r="AN58" i="5"/>
  <c r="AV58" i="5"/>
  <c r="H60" i="5"/>
  <c r="P60" i="5"/>
  <c r="X60" i="5"/>
  <c r="AF60" i="5"/>
  <c r="AN60" i="5"/>
  <c r="AV60" i="5"/>
  <c r="Q61" i="5"/>
  <c r="AG61" i="5"/>
  <c r="AW61" i="5"/>
  <c r="F62" i="5"/>
  <c r="N62" i="5"/>
  <c r="V62" i="5"/>
  <c r="AD62" i="5"/>
  <c r="AL62" i="5"/>
  <c r="AT62" i="5"/>
  <c r="BB62" i="5"/>
  <c r="F64" i="5"/>
  <c r="N64" i="5"/>
  <c r="V64" i="5"/>
  <c r="AD64" i="5"/>
  <c r="AL64" i="5"/>
  <c r="AT64" i="5"/>
  <c r="BB64" i="5"/>
  <c r="M65" i="5"/>
  <c r="AC65" i="5"/>
  <c r="AS65" i="5"/>
  <c r="D66" i="5"/>
  <c r="L66" i="5"/>
  <c r="T66" i="5"/>
  <c r="AB66" i="5"/>
  <c r="AJ66" i="5"/>
  <c r="AR66" i="5"/>
  <c r="AZ66" i="5"/>
  <c r="D68" i="5"/>
  <c r="L68" i="5"/>
  <c r="T68" i="5"/>
  <c r="AB68" i="5"/>
  <c r="AJ68" i="5"/>
  <c r="AR68" i="5"/>
  <c r="AZ68" i="5"/>
  <c r="I69" i="5"/>
  <c r="Y69" i="5"/>
  <c r="AO69" i="5"/>
  <c r="BB70" i="5"/>
  <c r="AT70" i="5"/>
  <c r="AL70" i="5"/>
  <c r="AD70" i="5"/>
  <c r="AZ70" i="5"/>
  <c r="AR70" i="5"/>
  <c r="AJ70" i="5"/>
  <c r="J70" i="5"/>
  <c r="R70" i="5"/>
  <c r="Z70" i="5"/>
  <c r="AN70" i="5"/>
  <c r="P72" i="5"/>
  <c r="AF72" i="5"/>
  <c r="Q73" i="5"/>
  <c r="AZ79" i="5"/>
  <c r="AP79" i="5"/>
  <c r="AE79" i="5"/>
  <c r="T79" i="5"/>
  <c r="J79" i="5"/>
  <c r="AX79" i="5"/>
  <c r="AM79" i="5"/>
  <c r="AB79" i="5"/>
  <c r="R79" i="5"/>
  <c r="G79" i="5"/>
  <c r="W79" i="5"/>
  <c r="AR79" i="5"/>
  <c r="BB81" i="5"/>
  <c r="AW81" i="5"/>
  <c r="AR81" i="5"/>
  <c r="AL81" i="5"/>
  <c r="AG81" i="5"/>
  <c r="AB81" i="5"/>
  <c r="V81" i="5"/>
  <c r="Q81" i="5"/>
  <c r="L81" i="5"/>
  <c r="F81" i="5"/>
  <c r="BA81" i="5"/>
  <c r="AV81" i="5"/>
  <c r="AP81" i="5"/>
  <c r="AK81" i="5"/>
  <c r="AF81" i="5"/>
  <c r="Z81" i="5"/>
  <c r="U81" i="5"/>
  <c r="P81" i="5"/>
  <c r="J81" i="5"/>
  <c r="E81" i="5"/>
  <c r="M81" i="5"/>
  <c r="X81" i="5"/>
  <c r="AH81" i="5"/>
  <c r="AS81" i="5"/>
  <c r="BC82" i="5"/>
  <c r="AL82" i="5"/>
  <c r="Q82" i="5"/>
  <c r="BB82" i="5"/>
  <c r="AG82" i="5"/>
  <c r="K82" i="5"/>
  <c r="AQ82" i="5"/>
  <c r="H85" i="5"/>
  <c r="R85" i="5"/>
  <c r="AC85" i="5"/>
  <c r="AN85" i="5"/>
  <c r="D89" i="5"/>
  <c r="N89" i="5"/>
  <c r="Y89" i="5"/>
  <c r="AJ89" i="5"/>
  <c r="BB91" i="5"/>
  <c r="AX91" i="5"/>
  <c r="AM91" i="5"/>
  <c r="AB91" i="5"/>
  <c r="R91" i="5"/>
  <c r="G91" i="5"/>
  <c r="AU91" i="5"/>
  <c r="AJ91" i="5"/>
  <c r="Z91" i="5"/>
  <c r="O91" i="5"/>
  <c r="D91" i="5"/>
  <c r="W91" i="5"/>
  <c r="AR91" i="5"/>
  <c r="J95" i="5"/>
  <c r="Z95" i="5"/>
  <c r="I97" i="5"/>
  <c r="T97" i="5"/>
  <c r="AD97" i="5"/>
  <c r="AO97" i="5"/>
  <c r="J99" i="5"/>
  <c r="Z99" i="5"/>
  <c r="BA101" i="5"/>
  <c r="AV101" i="5"/>
  <c r="AP101" i="5"/>
  <c r="AK101" i="5"/>
  <c r="AF101" i="5"/>
  <c r="Z101" i="5"/>
  <c r="U101" i="5"/>
  <c r="P101" i="5"/>
  <c r="J101" i="5"/>
  <c r="E101" i="5"/>
  <c r="AZ101" i="5"/>
  <c r="AT101" i="5"/>
  <c r="AO101" i="5"/>
  <c r="AJ101" i="5"/>
  <c r="AD101" i="5"/>
  <c r="Y101" i="5"/>
  <c r="T101" i="5"/>
  <c r="N101" i="5"/>
  <c r="I101" i="5"/>
  <c r="D101" i="5"/>
  <c r="M101" i="5"/>
  <c r="X101" i="5"/>
  <c r="AH101" i="5"/>
  <c r="AS101" i="5"/>
  <c r="AV107" i="5"/>
  <c r="AN107" i="5"/>
  <c r="AF107" i="5"/>
  <c r="X107" i="5"/>
  <c r="P107" i="5"/>
  <c r="H107" i="5"/>
  <c r="BB107" i="5"/>
  <c r="AT107" i="5"/>
  <c r="AL107" i="5"/>
  <c r="AD107" i="5"/>
  <c r="V107" i="5"/>
  <c r="N107" i="5"/>
  <c r="F107" i="5"/>
  <c r="R107" i="5"/>
  <c r="AH107" i="5"/>
  <c r="AX107" i="5"/>
  <c r="BB111" i="5"/>
  <c r="AT111" i="5"/>
  <c r="AL111" i="5"/>
  <c r="AD111" i="5"/>
  <c r="V111" i="5"/>
  <c r="N111" i="5"/>
  <c r="F111" i="5"/>
  <c r="AZ111" i="5"/>
  <c r="AR111" i="5"/>
  <c r="AJ111" i="5"/>
  <c r="AB111" i="5"/>
  <c r="T111" i="5"/>
  <c r="L111" i="5"/>
  <c r="D111" i="5"/>
  <c r="AX111" i="5"/>
  <c r="AP111" i="5"/>
  <c r="AH111" i="5"/>
  <c r="Z111" i="5"/>
  <c r="R111" i="5"/>
  <c r="X111" i="5"/>
  <c r="AT16" i="5"/>
  <c r="T18" i="5"/>
  <c r="E24" i="5"/>
  <c r="J30" i="5"/>
  <c r="R30" i="5"/>
  <c r="Z30" i="5"/>
  <c r="AH30" i="5"/>
  <c r="AP30" i="5"/>
  <c r="AX30" i="5"/>
  <c r="H32" i="5"/>
  <c r="M32" i="5"/>
  <c r="R32" i="5"/>
  <c r="X32" i="5"/>
  <c r="AC32" i="5"/>
  <c r="AH32" i="5"/>
  <c r="AN32" i="5"/>
  <c r="AS32" i="5"/>
  <c r="AX32" i="5"/>
  <c r="Q33" i="5"/>
  <c r="AG33" i="5"/>
  <c r="AW33" i="5"/>
  <c r="J38" i="5"/>
  <c r="R38" i="5"/>
  <c r="Z38" i="5"/>
  <c r="AH38" i="5"/>
  <c r="AP38" i="5"/>
  <c r="AX38" i="5"/>
  <c r="H40" i="5"/>
  <c r="M40" i="5"/>
  <c r="R40" i="5"/>
  <c r="X40" i="5"/>
  <c r="AC40" i="5"/>
  <c r="AH40" i="5"/>
  <c r="AN40" i="5"/>
  <c r="AS40" i="5"/>
  <c r="AX40" i="5"/>
  <c r="Q41" i="5"/>
  <c r="AG41" i="5"/>
  <c r="AW41" i="5"/>
  <c r="J46" i="5"/>
  <c r="R46" i="5"/>
  <c r="Z46" i="5"/>
  <c r="AH46" i="5"/>
  <c r="AP46" i="5"/>
  <c r="AX46" i="5"/>
  <c r="H48" i="5"/>
  <c r="M48" i="5"/>
  <c r="R48" i="5"/>
  <c r="X48" i="5"/>
  <c r="AC48" i="5"/>
  <c r="AH48" i="5"/>
  <c r="AN48" i="5"/>
  <c r="AS48" i="5"/>
  <c r="AX48" i="5"/>
  <c r="Q49" i="5"/>
  <c r="AG49" i="5"/>
  <c r="AW49" i="5"/>
  <c r="J58" i="5"/>
  <c r="R58" i="5"/>
  <c r="Z58" i="5"/>
  <c r="AH58" i="5"/>
  <c r="AP58" i="5"/>
  <c r="AX58" i="5"/>
  <c r="J60" i="5"/>
  <c r="R60" i="5"/>
  <c r="Z60" i="5"/>
  <c r="AH60" i="5"/>
  <c r="AP60" i="5"/>
  <c r="AX60" i="5"/>
  <c r="AV64" i="5"/>
  <c r="Q65" i="5"/>
  <c r="AG65" i="5"/>
  <c r="AW65" i="5"/>
  <c r="AS69" i="5"/>
  <c r="BB72" i="5"/>
  <c r="AT72" i="5"/>
  <c r="AL72" i="5"/>
  <c r="AD72" i="5"/>
  <c r="V72" i="5"/>
  <c r="N72" i="5"/>
  <c r="F72" i="5"/>
  <c r="AZ72" i="5"/>
  <c r="AR72" i="5"/>
  <c r="AJ72" i="5"/>
  <c r="AB72" i="5"/>
  <c r="T72" i="5"/>
  <c r="L72" i="5"/>
  <c r="D72" i="5"/>
  <c r="R72" i="5"/>
  <c r="AH72" i="5"/>
  <c r="AX72" i="5"/>
  <c r="BB97" i="5"/>
  <c r="AW97" i="5"/>
  <c r="AR97" i="5"/>
  <c r="AL97" i="5"/>
  <c r="AG97" i="5"/>
  <c r="AB97" i="5"/>
  <c r="V97" i="5"/>
  <c r="Q97" i="5"/>
  <c r="L97" i="5"/>
  <c r="F97" i="5"/>
  <c r="BA97" i="5"/>
  <c r="AV97" i="5"/>
  <c r="AP97" i="5"/>
  <c r="AK97" i="5"/>
  <c r="AF97" i="5"/>
  <c r="Z97" i="5"/>
  <c r="U97" i="5"/>
  <c r="P97" i="5"/>
  <c r="J97" i="5"/>
  <c r="E97" i="5"/>
  <c r="M97" i="5"/>
  <c r="X97" i="5"/>
  <c r="AH97" i="5"/>
  <c r="AS97" i="5"/>
  <c r="Y13" i="5"/>
  <c r="AJ18" i="5"/>
  <c r="AG24" i="5"/>
  <c r="D38" i="5"/>
  <c r="L38" i="5"/>
  <c r="T38" i="5"/>
  <c r="AB38" i="5"/>
  <c r="AJ38" i="5"/>
  <c r="AR38" i="5"/>
  <c r="AZ38" i="5"/>
  <c r="D40" i="5"/>
  <c r="I40" i="5"/>
  <c r="N40" i="5"/>
  <c r="T40" i="5"/>
  <c r="Y40" i="5"/>
  <c r="AD40" i="5"/>
  <c r="AJ40" i="5"/>
  <c r="AO40" i="5"/>
  <c r="AT40" i="5"/>
  <c r="AZ40" i="5"/>
  <c r="E41" i="5"/>
  <c r="U41" i="5"/>
  <c r="AK41" i="5"/>
  <c r="BA41" i="5"/>
  <c r="D46" i="5"/>
  <c r="L46" i="5"/>
  <c r="T46" i="5"/>
  <c r="AB46" i="5"/>
  <c r="AJ46" i="5"/>
  <c r="AR46" i="5"/>
  <c r="AZ46" i="5"/>
  <c r="D48" i="5"/>
  <c r="I48" i="5"/>
  <c r="N48" i="5"/>
  <c r="T48" i="5"/>
  <c r="Y48" i="5"/>
  <c r="AD48" i="5"/>
  <c r="AJ48" i="5"/>
  <c r="AO48" i="5"/>
  <c r="AT48" i="5"/>
  <c r="AZ48" i="5"/>
  <c r="E49" i="5"/>
  <c r="U49" i="5"/>
  <c r="AK49" i="5"/>
  <c r="BA49" i="5"/>
  <c r="Q53" i="5"/>
  <c r="AG53" i="5"/>
  <c r="AW53" i="5"/>
  <c r="D58" i="5"/>
  <c r="L58" i="5"/>
  <c r="T58" i="5"/>
  <c r="AB58" i="5"/>
  <c r="AJ58" i="5"/>
  <c r="AR58" i="5"/>
  <c r="AZ58" i="5"/>
  <c r="D60" i="5"/>
  <c r="L60" i="5"/>
  <c r="T60" i="5"/>
  <c r="AB60" i="5"/>
  <c r="AJ60" i="5"/>
  <c r="AR60" i="5"/>
  <c r="AZ60" i="5"/>
  <c r="J62" i="5"/>
  <c r="R62" i="5"/>
  <c r="Z62" i="5"/>
  <c r="AH62" i="5"/>
  <c r="AP62" i="5"/>
  <c r="AX62" i="5"/>
  <c r="J64" i="5"/>
  <c r="R64" i="5"/>
  <c r="Z64" i="5"/>
  <c r="AH64" i="5"/>
  <c r="AP64" i="5"/>
  <c r="AX64" i="5"/>
  <c r="E65" i="5"/>
  <c r="U65" i="5"/>
  <c r="AK65" i="5"/>
  <c r="BA65" i="5"/>
  <c r="Q69" i="5"/>
  <c r="AG69" i="5"/>
  <c r="AW69" i="5"/>
  <c r="H72" i="5"/>
  <c r="X72" i="5"/>
  <c r="AN72" i="5"/>
  <c r="BB73" i="5"/>
  <c r="AS73" i="5"/>
  <c r="AC73" i="5"/>
  <c r="M73" i="5"/>
  <c r="AO73" i="5"/>
  <c r="Y73" i="5"/>
  <c r="I73" i="5"/>
  <c r="AG73" i="5"/>
  <c r="BA85" i="5"/>
  <c r="AV85" i="5"/>
  <c r="AP85" i="5"/>
  <c r="AK85" i="5"/>
  <c r="AF85" i="5"/>
  <c r="Z85" i="5"/>
  <c r="U85" i="5"/>
  <c r="P85" i="5"/>
  <c r="J85" i="5"/>
  <c r="E85" i="5"/>
  <c r="AZ85" i="5"/>
  <c r="AT85" i="5"/>
  <c r="AO85" i="5"/>
  <c r="AJ85" i="5"/>
  <c r="AD85" i="5"/>
  <c r="Y85" i="5"/>
  <c r="T85" i="5"/>
  <c r="N85" i="5"/>
  <c r="I85" i="5"/>
  <c r="D85" i="5"/>
  <c r="M85" i="5"/>
  <c r="X85" i="5"/>
  <c r="AH85" i="5"/>
  <c r="AS85" i="5"/>
  <c r="AV95" i="5"/>
  <c r="AN95" i="5"/>
  <c r="AF95" i="5"/>
  <c r="X95" i="5"/>
  <c r="P95" i="5"/>
  <c r="H95" i="5"/>
  <c r="BB95" i="5"/>
  <c r="AT95" i="5"/>
  <c r="AL95" i="5"/>
  <c r="AD95" i="5"/>
  <c r="V95" i="5"/>
  <c r="N95" i="5"/>
  <c r="F95" i="5"/>
  <c r="R95" i="5"/>
  <c r="AH95" i="5"/>
  <c r="AX95" i="5"/>
  <c r="D97" i="5"/>
  <c r="N97" i="5"/>
  <c r="Y97" i="5"/>
  <c r="AJ97" i="5"/>
  <c r="AT97" i="5"/>
  <c r="BB99" i="5"/>
  <c r="AT99" i="5"/>
  <c r="AL99" i="5"/>
  <c r="AD99" i="5"/>
  <c r="V99" i="5"/>
  <c r="N99" i="5"/>
  <c r="F99" i="5"/>
  <c r="AZ99" i="5"/>
  <c r="AR99" i="5"/>
  <c r="AJ99" i="5"/>
  <c r="AB99" i="5"/>
  <c r="T99" i="5"/>
  <c r="L99" i="5"/>
  <c r="D99" i="5"/>
  <c r="R99" i="5"/>
  <c r="AH99" i="5"/>
  <c r="AX99" i="5"/>
  <c r="M13" i="5"/>
  <c r="F4" i="5"/>
  <c r="AX2" i="5"/>
  <c r="B5" i="8"/>
  <c r="Q4" i="5"/>
  <c r="Q16" i="5"/>
  <c r="AC17" i="5"/>
  <c r="H28" i="5"/>
  <c r="M28" i="5"/>
  <c r="R28" i="5"/>
  <c r="X28" i="5"/>
  <c r="AC28" i="5"/>
  <c r="AH28" i="5"/>
  <c r="AN28" i="5"/>
  <c r="AS28" i="5"/>
  <c r="Q29" i="5"/>
  <c r="AG29" i="5"/>
  <c r="AW29" i="5"/>
  <c r="F30" i="5"/>
  <c r="N30" i="5"/>
  <c r="V30" i="5"/>
  <c r="AD30" i="5"/>
  <c r="AL30" i="5"/>
  <c r="AT30" i="5"/>
  <c r="E32" i="5"/>
  <c r="J32" i="5"/>
  <c r="P32" i="5"/>
  <c r="U32" i="5"/>
  <c r="Z32" i="5"/>
  <c r="AF32" i="5"/>
  <c r="AK32" i="5"/>
  <c r="AP32" i="5"/>
  <c r="AV32" i="5"/>
  <c r="I33" i="5"/>
  <c r="Y33" i="5"/>
  <c r="AO33" i="5"/>
  <c r="J34" i="5"/>
  <c r="R34" i="5"/>
  <c r="Z34" i="5"/>
  <c r="AH34" i="5"/>
  <c r="AP34" i="5"/>
  <c r="H36" i="5"/>
  <c r="M36" i="5"/>
  <c r="R36" i="5"/>
  <c r="X36" i="5"/>
  <c r="AC36" i="5"/>
  <c r="AH36" i="5"/>
  <c r="AN36" i="5"/>
  <c r="AS36" i="5"/>
  <c r="Q37" i="5"/>
  <c r="AG37" i="5"/>
  <c r="AW37" i="5"/>
  <c r="F38" i="5"/>
  <c r="N38" i="5"/>
  <c r="V38" i="5"/>
  <c r="AD38" i="5"/>
  <c r="AL38" i="5"/>
  <c r="AT38" i="5"/>
  <c r="E40" i="5"/>
  <c r="J40" i="5"/>
  <c r="P40" i="5"/>
  <c r="U40" i="5"/>
  <c r="Z40" i="5"/>
  <c r="AF40" i="5"/>
  <c r="AK40" i="5"/>
  <c r="AP40" i="5"/>
  <c r="AV40" i="5"/>
  <c r="I41" i="5"/>
  <c r="Y41" i="5"/>
  <c r="AO41" i="5"/>
  <c r="J42" i="5"/>
  <c r="R42" i="5"/>
  <c r="Z42" i="5"/>
  <c r="AH42" i="5"/>
  <c r="AP42" i="5"/>
  <c r="H44" i="5"/>
  <c r="M44" i="5"/>
  <c r="R44" i="5"/>
  <c r="X44" i="5"/>
  <c r="AC44" i="5"/>
  <c r="AH44" i="5"/>
  <c r="AN44" i="5"/>
  <c r="AS44" i="5"/>
  <c r="Q45" i="5"/>
  <c r="AG45" i="5"/>
  <c r="AW45" i="5"/>
  <c r="F46" i="5"/>
  <c r="N46" i="5"/>
  <c r="V46" i="5"/>
  <c r="AD46" i="5"/>
  <c r="AL46" i="5"/>
  <c r="AT46" i="5"/>
  <c r="E48" i="5"/>
  <c r="J48" i="5"/>
  <c r="P48" i="5"/>
  <c r="U48" i="5"/>
  <c r="Z48" i="5"/>
  <c r="AF48" i="5"/>
  <c r="AK48" i="5"/>
  <c r="AP48" i="5"/>
  <c r="AV48" i="5"/>
  <c r="I49" i="5"/>
  <c r="Y49" i="5"/>
  <c r="AO49" i="5"/>
  <c r="J50" i="5"/>
  <c r="R50" i="5"/>
  <c r="Z50" i="5"/>
  <c r="AH50" i="5"/>
  <c r="AP50" i="5"/>
  <c r="J52" i="5"/>
  <c r="R52" i="5"/>
  <c r="Z52" i="5"/>
  <c r="AH52" i="5"/>
  <c r="AP52" i="5"/>
  <c r="E53" i="5"/>
  <c r="U53" i="5"/>
  <c r="AK53" i="5"/>
  <c r="BA53" i="5"/>
  <c r="H54" i="5"/>
  <c r="P54" i="5"/>
  <c r="X54" i="5"/>
  <c r="AF54" i="5"/>
  <c r="AN54" i="5"/>
  <c r="H56" i="5"/>
  <c r="P56" i="5"/>
  <c r="X56" i="5"/>
  <c r="AF56" i="5"/>
  <c r="AN56" i="5"/>
  <c r="Q57" i="5"/>
  <c r="AG57" i="5"/>
  <c r="AW57" i="5"/>
  <c r="F58" i="5"/>
  <c r="N58" i="5"/>
  <c r="V58" i="5"/>
  <c r="AD58" i="5"/>
  <c r="AL58" i="5"/>
  <c r="AT58" i="5"/>
  <c r="F60" i="5"/>
  <c r="N60" i="5"/>
  <c r="V60" i="5"/>
  <c r="AD60" i="5"/>
  <c r="AL60" i="5"/>
  <c r="AT60" i="5"/>
  <c r="M61" i="5"/>
  <c r="AC61" i="5"/>
  <c r="AS61" i="5"/>
  <c r="D62" i="5"/>
  <c r="L62" i="5"/>
  <c r="T62" i="5"/>
  <c r="AB62" i="5"/>
  <c r="AJ62" i="5"/>
  <c r="AR62" i="5"/>
  <c r="D64" i="5"/>
  <c r="L64" i="5"/>
  <c r="T64" i="5"/>
  <c r="AB64" i="5"/>
  <c r="AJ64" i="5"/>
  <c r="AR64" i="5"/>
  <c r="I65" i="5"/>
  <c r="Y65" i="5"/>
  <c r="AO65" i="5"/>
  <c r="J66" i="5"/>
  <c r="R66" i="5"/>
  <c r="Z66" i="5"/>
  <c r="AH66" i="5"/>
  <c r="AP66" i="5"/>
  <c r="J68" i="5"/>
  <c r="R68" i="5"/>
  <c r="Z68" i="5"/>
  <c r="AH68" i="5"/>
  <c r="AP68" i="5"/>
  <c r="E69" i="5"/>
  <c r="U69" i="5"/>
  <c r="AK69" i="5"/>
  <c r="BA69" i="5"/>
  <c r="H70" i="5"/>
  <c r="P70" i="5"/>
  <c r="X70" i="5"/>
  <c r="AH70" i="5"/>
  <c r="AX70" i="5"/>
  <c r="J72" i="5"/>
  <c r="Z72" i="5"/>
  <c r="AP72" i="5"/>
  <c r="E73" i="5"/>
  <c r="AK73" i="5"/>
  <c r="O79" i="5"/>
  <c r="AJ79" i="5"/>
  <c r="BC80" i="5"/>
  <c r="BA80" i="5"/>
  <c r="AF80" i="5"/>
  <c r="K80" i="5"/>
  <c r="AV80" i="5"/>
  <c r="AA80" i="5"/>
  <c r="E80" i="5"/>
  <c r="AQ80" i="5"/>
  <c r="I81" i="5"/>
  <c r="T81" i="5"/>
  <c r="AD81" i="5"/>
  <c r="AO81" i="5"/>
  <c r="AZ81" i="5"/>
  <c r="AA82" i="5"/>
  <c r="F85" i="5"/>
  <c r="Q85" i="5"/>
  <c r="AB85" i="5"/>
  <c r="AL85" i="5"/>
  <c r="AW85" i="5"/>
  <c r="BB89" i="5"/>
  <c r="AW89" i="5"/>
  <c r="AR89" i="5"/>
  <c r="AL89" i="5"/>
  <c r="AG89" i="5"/>
  <c r="AB89" i="5"/>
  <c r="V89" i="5"/>
  <c r="Q89" i="5"/>
  <c r="L89" i="5"/>
  <c r="F89" i="5"/>
  <c r="BA89" i="5"/>
  <c r="AV89" i="5"/>
  <c r="AP89" i="5"/>
  <c r="AK89" i="5"/>
  <c r="AF89" i="5"/>
  <c r="Z89" i="5"/>
  <c r="U89" i="5"/>
  <c r="P89" i="5"/>
  <c r="J89" i="5"/>
  <c r="E89" i="5"/>
  <c r="M89" i="5"/>
  <c r="X89" i="5"/>
  <c r="AH89" i="5"/>
  <c r="AS89" i="5"/>
  <c r="T91" i="5"/>
  <c r="AP91" i="5"/>
  <c r="D95" i="5"/>
  <c r="T95" i="5"/>
  <c r="AJ95" i="5"/>
  <c r="AZ95" i="5"/>
  <c r="H97" i="5"/>
  <c r="R97" i="5"/>
  <c r="AC97" i="5"/>
  <c r="AN97" i="5"/>
  <c r="AX97" i="5"/>
  <c r="H99" i="5"/>
  <c r="X99" i="5"/>
  <c r="AN99" i="5"/>
  <c r="L101" i="5"/>
  <c r="V101" i="5"/>
  <c r="AG101" i="5"/>
  <c r="AR101" i="5"/>
  <c r="BB101" i="5"/>
  <c r="L107" i="5"/>
  <c r="AB107" i="5"/>
  <c r="AR107" i="5"/>
  <c r="P111" i="5"/>
  <c r="AV111" i="5"/>
  <c r="AZ143" i="5"/>
  <c r="AR143" i="5"/>
  <c r="AJ143" i="5"/>
  <c r="AB143" i="5"/>
  <c r="T143" i="5"/>
  <c r="L143" i="5"/>
  <c r="D143" i="5"/>
  <c r="AV143" i="5"/>
  <c r="AN143" i="5"/>
  <c r="AF143" i="5"/>
  <c r="X143" i="5"/>
  <c r="P143" i="5"/>
  <c r="H143" i="5"/>
  <c r="R143" i="5"/>
  <c r="AH143" i="5"/>
  <c r="AX143" i="5"/>
  <c r="H113" i="5"/>
  <c r="M113" i="5"/>
  <c r="R113" i="5"/>
  <c r="X113" i="5"/>
  <c r="AC113" i="5"/>
  <c r="AH113" i="5"/>
  <c r="AN113" i="5"/>
  <c r="AS113" i="5"/>
  <c r="AX113" i="5"/>
  <c r="Q114" i="5"/>
  <c r="AG114" i="5"/>
  <c r="AW114" i="5"/>
  <c r="J119" i="5"/>
  <c r="R119" i="5"/>
  <c r="Z119" i="5"/>
  <c r="AH119" i="5"/>
  <c r="AP119" i="5"/>
  <c r="AX119" i="5"/>
  <c r="H121" i="5"/>
  <c r="M121" i="5"/>
  <c r="R121" i="5"/>
  <c r="X121" i="5"/>
  <c r="AC121" i="5"/>
  <c r="AH121" i="5"/>
  <c r="AN121" i="5"/>
  <c r="AS121" i="5"/>
  <c r="AX121" i="5"/>
  <c r="Q122" i="5"/>
  <c r="AG122" i="5"/>
  <c r="AW122" i="5"/>
  <c r="J127" i="5"/>
  <c r="R127" i="5"/>
  <c r="Z127" i="5"/>
  <c r="AH127" i="5"/>
  <c r="AP127" i="5"/>
  <c r="AX127" i="5"/>
  <c r="H129" i="5"/>
  <c r="M129" i="5"/>
  <c r="R129" i="5"/>
  <c r="X129" i="5"/>
  <c r="AC129" i="5"/>
  <c r="AH129" i="5"/>
  <c r="AN129" i="5"/>
  <c r="AS129" i="5"/>
  <c r="AX129" i="5"/>
  <c r="Q130" i="5"/>
  <c r="AG130" i="5"/>
  <c r="AW130" i="5"/>
  <c r="J135" i="5"/>
  <c r="R135" i="5"/>
  <c r="Z135" i="5"/>
  <c r="AH135" i="5"/>
  <c r="AP135" i="5"/>
  <c r="AX135" i="5"/>
  <c r="AZ137" i="5"/>
  <c r="AT137" i="5"/>
  <c r="AO137" i="5"/>
  <c r="BB137" i="5"/>
  <c r="AW137" i="5"/>
  <c r="AR137" i="5"/>
  <c r="H137" i="5"/>
  <c r="M137" i="5"/>
  <c r="R137" i="5"/>
  <c r="X137" i="5"/>
  <c r="AC137" i="5"/>
  <c r="AH137" i="5"/>
  <c r="AN137" i="5"/>
  <c r="AX137" i="5"/>
  <c r="BB141" i="5"/>
  <c r="AW141" i="5"/>
  <c r="AR141" i="5"/>
  <c r="AL141" i="5"/>
  <c r="AG141" i="5"/>
  <c r="AB141" i="5"/>
  <c r="V141" i="5"/>
  <c r="Q141" i="5"/>
  <c r="L141" i="5"/>
  <c r="F141" i="5"/>
  <c r="AZ141" i="5"/>
  <c r="AT141" i="5"/>
  <c r="AO141" i="5"/>
  <c r="AJ141" i="5"/>
  <c r="AD141" i="5"/>
  <c r="Y141" i="5"/>
  <c r="T141" i="5"/>
  <c r="N141" i="5"/>
  <c r="I141" i="5"/>
  <c r="D141" i="5"/>
  <c r="M141" i="5"/>
  <c r="X141" i="5"/>
  <c r="AH141" i="5"/>
  <c r="AS141" i="5"/>
  <c r="BB142" i="5"/>
  <c r="AS142" i="5"/>
  <c r="AC142" i="5"/>
  <c r="M142" i="5"/>
  <c r="BA142" i="5"/>
  <c r="AK142" i="5"/>
  <c r="U142" i="5"/>
  <c r="E142" i="5"/>
  <c r="AG142" i="5"/>
  <c r="F143" i="5"/>
  <c r="V143" i="5"/>
  <c r="AL143" i="5"/>
  <c r="BB143" i="5"/>
  <c r="AX149" i="5"/>
  <c r="AS149" i="5"/>
  <c r="AN149" i="5"/>
  <c r="AH149" i="5"/>
  <c r="AC149" i="5"/>
  <c r="X149" i="5"/>
  <c r="R149" i="5"/>
  <c r="BB149" i="5"/>
  <c r="AW149" i="5"/>
  <c r="AR149" i="5"/>
  <c r="AL149" i="5"/>
  <c r="AG149" i="5"/>
  <c r="AB149" i="5"/>
  <c r="V149" i="5"/>
  <c r="Q149" i="5"/>
  <c r="L149" i="5"/>
  <c r="F149" i="5"/>
  <c r="AZ149" i="5"/>
  <c r="AT149" i="5"/>
  <c r="AO149" i="5"/>
  <c r="AJ149" i="5"/>
  <c r="AD149" i="5"/>
  <c r="Y149" i="5"/>
  <c r="T149" i="5"/>
  <c r="N149" i="5"/>
  <c r="I149" i="5"/>
  <c r="D149" i="5"/>
  <c r="M149" i="5"/>
  <c r="AF149" i="5"/>
  <c r="BA149" i="5"/>
  <c r="J74" i="5"/>
  <c r="R74" i="5"/>
  <c r="Z74" i="5"/>
  <c r="AH74" i="5"/>
  <c r="AP74" i="5"/>
  <c r="AX74" i="5"/>
  <c r="J76" i="5"/>
  <c r="R76" i="5"/>
  <c r="Z76" i="5"/>
  <c r="AH76" i="5"/>
  <c r="AQ76" i="5"/>
  <c r="BA76" i="5"/>
  <c r="F77" i="5"/>
  <c r="L77" i="5"/>
  <c r="Q77" i="5"/>
  <c r="V77" i="5"/>
  <c r="AB77" i="5"/>
  <c r="AG77" i="5"/>
  <c r="AL77" i="5"/>
  <c r="AR77" i="5"/>
  <c r="AW77" i="5"/>
  <c r="BB77" i="5"/>
  <c r="J83" i="5"/>
  <c r="T83" i="5"/>
  <c r="AE83" i="5"/>
  <c r="AP83" i="5"/>
  <c r="AZ83" i="5"/>
  <c r="L87" i="5"/>
  <c r="W87" i="5"/>
  <c r="AH87" i="5"/>
  <c r="AR87" i="5"/>
  <c r="BC87" i="5"/>
  <c r="F93" i="5"/>
  <c r="L93" i="5"/>
  <c r="Q93" i="5"/>
  <c r="V93" i="5"/>
  <c r="AB93" i="5"/>
  <c r="AG93" i="5"/>
  <c r="AL93" i="5"/>
  <c r="AR93" i="5"/>
  <c r="AW93" i="5"/>
  <c r="BB93" i="5"/>
  <c r="J103" i="5"/>
  <c r="R103" i="5"/>
  <c r="Z103" i="5"/>
  <c r="AH103" i="5"/>
  <c r="AP103" i="5"/>
  <c r="AX103" i="5"/>
  <c r="H105" i="5"/>
  <c r="M105" i="5"/>
  <c r="R105" i="5"/>
  <c r="X105" i="5"/>
  <c r="AC105" i="5"/>
  <c r="AH105" i="5"/>
  <c r="AN105" i="5"/>
  <c r="AS105" i="5"/>
  <c r="AX105" i="5"/>
  <c r="Q106" i="5"/>
  <c r="AG106" i="5"/>
  <c r="AW106" i="5"/>
  <c r="W108" i="5"/>
  <c r="BC108" i="5"/>
  <c r="F109" i="5"/>
  <c r="L109" i="5"/>
  <c r="Q109" i="5"/>
  <c r="V109" i="5"/>
  <c r="AB109" i="5"/>
  <c r="AG109" i="5"/>
  <c r="AL109" i="5"/>
  <c r="AR109" i="5"/>
  <c r="AW109" i="5"/>
  <c r="BB109" i="5"/>
  <c r="M110" i="5"/>
  <c r="AC110" i="5"/>
  <c r="AS110" i="5"/>
  <c r="D113" i="5"/>
  <c r="I113" i="5"/>
  <c r="N113" i="5"/>
  <c r="T113" i="5"/>
  <c r="Y113" i="5"/>
  <c r="AD113" i="5"/>
  <c r="AJ113" i="5"/>
  <c r="AO113" i="5"/>
  <c r="AT113" i="5"/>
  <c r="AZ113" i="5"/>
  <c r="E114" i="5"/>
  <c r="U114" i="5"/>
  <c r="AK114" i="5"/>
  <c r="BA114" i="5"/>
  <c r="H115" i="5"/>
  <c r="P115" i="5"/>
  <c r="X115" i="5"/>
  <c r="AF115" i="5"/>
  <c r="AN115" i="5"/>
  <c r="AV115" i="5"/>
  <c r="F117" i="5"/>
  <c r="L117" i="5"/>
  <c r="Q117" i="5"/>
  <c r="V117" i="5"/>
  <c r="AB117" i="5"/>
  <c r="AG117" i="5"/>
  <c r="AL117" i="5"/>
  <c r="AR117" i="5"/>
  <c r="AW117" i="5"/>
  <c r="BB117" i="5"/>
  <c r="M118" i="5"/>
  <c r="AC118" i="5"/>
  <c r="AS118" i="5"/>
  <c r="D119" i="5"/>
  <c r="L119" i="5"/>
  <c r="T119" i="5"/>
  <c r="AB119" i="5"/>
  <c r="AJ119" i="5"/>
  <c r="AR119" i="5"/>
  <c r="AZ119" i="5"/>
  <c r="D121" i="5"/>
  <c r="I121" i="5"/>
  <c r="N121" i="5"/>
  <c r="T121" i="5"/>
  <c r="Y121" i="5"/>
  <c r="AD121" i="5"/>
  <c r="AJ121" i="5"/>
  <c r="AO121" i="5"/>
  <c r="AT121" i="5"/>
  <c r="AZ121" i="5"/>
  <c r="E122" i="5"/>
  <c r="U122" i="5"/>
  <c r="AK122" i="5"/>
  <c r="BA122" i="5"/>
  <c r="H123" i="5"/>
  <c r="P123" i="5"/>
  <c r="X123" i="5"/>
  <c r="AF123" i="5"/>
  <c r="AN123" i="5"/>
  <c r="AV123" i="5"/>
  <c r="F125" i="5"/>
  <c r="L125" i="5"/>
  <c r="Q125" i="5"/>
  <c r="V125" i="5"/>
  <c r="AB125" i="5"/>
  <c r="AG125" i="5"/>
  <c r="AL125" i="5"/>
  <c r="AR125" i="5"/>
  <c r="AW125" i="5"/>
  <c r="BB125" i="5"/>
  <c r="M126" i="5"/>
  <c r="AC126" i="5"/>
  <c r="AS126" i="5"/>
  <c r="D127" i="5"/>
  <c r="L127" i="5"/>
  <c r="T127" i="5"/>
  <c r="AB127" i="5"/>
  <c r="AJ127" i="5"/>
  <c r="AR127" i="5"/>
  <c r="AZ127" i="5"/>
  <c r="D129" i="5"/>
  <c r="I129" i="5"/>
  <c r="N129" i="5"/>
  <c r="T129" i="5"/>
  <c r="Y129" i="5"/>
  <c r="AD129" i="5"/>
  <c r="AJ129" i="5"/>
  <c r="AO129" i="5"/>
  <c r="AT129" i="5"/>
  <c r="AZ129" i="5"/>
  <c r="E130" i="5"/>
  <c r="U130" i="5"/>
  <c r="AK130" i="5"/>
  <c r="BA130" i="5"/>
  <c r="H131" i="5"/>
  <c r="P131" i="5"/>
  <c r="X131" i="5"/>
  <c r="AF131" i="5"/>
  <c r="AN131" i="5"/>
  <c r="AV131" i="5"/>
  <c r="F133" i="5"/>
  <c r="L133" i="5"/>
  <c r="Q133" i="5"/>
  <c r="V133" i="5"/>
  <c r="AB133" i="5"/>
  <c r="AG133" i="5"/>
  <c r="AL133" i="5"/>
  <c r="AR133" i="5"/>
  <c r="AW133" i="5"/>
  <c r="BB133" i="5"/>
  <c r="M134" i="5"/>
  <c r="AC134" i="5"/>
  <c r="AS134" i="5"/>
  <c r="D135" i="5"/>
  <c r="L135" i="5"/>
  <c r="T135" i="5"/>
  <c r="AB135" i="5"/>
  <c r="AJ135" i="5"/>
  <c r="AR135" i="5"/>
  <c r="AZ135" i="5"/>
  <c r="D137" i="5"/>
  <c r="I137" i="5"/>
  <c r="N137" i="5"/>
  <c r="T137" i="5"/>
  <c r="Y137" i="5"/>
  <c r="AD137" i="5"/>
  <c r="AJ137" i="5"/>
  <c r="AP137" i="5"/>
  <c r="BA137" i="5"/>
  <c r="AV139" i="5"/>
  <c r="AN139" i="5"/>
  <c r="AF139" i="5"/>
  <c r="X139" i="5"/>
  <c r="P139" i="5"/>
  <c r="H139" i="5"/>
  <c r="AZ139" i="5"/>
  <c r="AR139" i="5"/>
  <c r="AJ139" i="5"/>
  <c r="AB139" i="5"/>
  <c r="T139" i="5"/>
  <c r="L139" i="5"/>
  <c r="D139" i="5"/>
  <c r="R139" i="5"/>
  <c r="AH139" i="5"/>
  <c r="AX139" i="5"/>
  <c r="E141" i="5"/>
  <c r="P141" i="5"/>
  <c r="Z141" i="5"/>
  <c r="AK141" i="5"/>
  <c r="AV141" i="5"/>
  <c r="I142" i="5"/>
  <c r="AO142" i="5"/>
  <c r="J143" i="5"/>
  <c r="Z143" i="5"/>
  <c r="AP143" i="5"/>
  <c r="J145" i="5"/>
  <c r="U145" i="5"/>
  <c r="AF145" i="5"/>
  <c r="AP145" i="5"/>
  <c r="AV147" i="5"/>
  <c r="AN147" i="5"/>
  <c r="AF147" i="5"/>
  <c r="X147" i="5"/>
  <c r="P147" i="5"/>
  <c r="H147" i="5"/>
  <c r="AZ147" i="5"/>
  <c r="AR147" i="5"/>
  <c r="AJ147" i="5"/>
  <c r="AB147" i="5"/>
  <c r="T147" i="5"/>
  <c r="L147" i="5"/>
  <c r="D147" i="5"/>
  <c r="R147" i="5"/>
  <c r="AH147" i="5"/>
  <c r="AX147" i="5"/>
  <c r="E149" i="5"/>
  <c r="P149" i="5"/>
  <c r="AK149" i="5"/>
  <c r="BB151" i="5"/>
  <c r="AT151" i="5"/>
  <c r="AL151" i="5"/>
  <c r="AD151" i="5"/>
  <c r="V151" i="5"/>
  <c r="N151" i="5"/>
  <c r="F151" i="5"/>
  <c r="AZ151" i="5"/>
  <c r="AR151" i="5"/>
  <c r="AJ151" i="5"/>
  <c r="AB151" i="5"/>
  <c r="T151" i="5"/>
  <c r="L151" i="5"/>
  <c r="D151" i="5"/>
  <c r="AV151" i="5"/>
  <c r="AN151" i="5"/>
  <c r="AF151" i="5"/>
  <c r="X151" i="5"/>
  <c r="P151" i="5"/>
  <c r="H151" i="5"/>
  <c r="AH151" i="5"/>
  <c r="BA153" i="5"/>
  <c r="AV153" i="5"/>
  <c r="AP153" i="5"/>
  <c r="AK153" i="5"/>
  <c r="AF153" i="5"/>
  <c r="Z153" i="5"/>
  <c r="U153" i="5"/>
  <c r="P153" i="5"/>
  <c r="J153" i="5"/>
  <c r="E153" i="5"/>
  <c r="AZ153" i="5"/>
  <c r="AT153" i="5"/>
  <c r="AO153" i="5"/>
  <c r="AJ153" i="5"/>
  <c r="AD153" i="5"/>
  <c r="Y153" i="5"/>
  <c r="T153" i="5"/>
  <c r="N153" i="5"/>
  <c r="I153" i="5"/>
  <c r="D153" i="5"/>
  <c r="BB153" i="5"/>
  <c r="AW153" i="5"/>
  <c r="AR153" i="5"/>
  <c r="AL153" i="5"/>
  <c r="AG153" i="5"/>
  <c r="AB153" i="5"/>
  <c r="V153" i="5"/>
  <c r="Q153" i="5"/>
  <c r="L153" i="5"/>
  <c r="F153" i="5"/>
  <c r="X153" i="5"/>
  <c r="AS153" i="5"/>
  <c r="D74" i="5"/>
  <c r="L74" i="5"/>
  <c r="T74" i="5"/>
  <c r="AB74" i="5"/>
  <c r="AJ74" i="5"/>
  <c r="AR74" i="5"/>
  <c r="D76" i="5"/>
  <c r="L76" i="5"/>
  <c r="T76" i="5"/>
  <c r="AB76" i="5"/>
  <c r="AJ76" i="5"/>
  <c r="H77" i="5"/>
  <c r="M77" i="5"/>
  <c r="R77" i="5"/>
  <c r="X77" i="5"/>
  <c r="AC77" i="5"/>
  <c r="AH77" i="5"/>
  <c r="AN77" i="5"/>
  <c r="AS77" i="5"/>
  <c r="L83" i="5"/>
  <c r="W83" i="5"/>
  <c r="AH83" i="5"/>
  <c r="AR83" i="5"/>
  <c r="BC83" i="5"/>
  <c r="D87" i="5"/>
  <c r="O87" i="5"/>
  <c r="Z87" i="5"/>
  <c r="AJ87" i="5"/>
  <c r="H93" i="5"/>
  <c r="M93" i="5"/>
  <c r="R93" i="5"/>
  <c r="X93" i="5"/>
  <c r="AC93" i="5"/>
  <c r="AH93" i="5"/>
  <c r="AN93" i="5"/>
  <c r="AS93" i="5"/>
  <c r="D103" i="5"/>
  <c r="L103" i="5"/>
  <c r="T103" i="5"/>
  <c r="AB103" i="5"/>
  <c r="AJ103" i="5"/>
  <c r="AR103" i="5"/>
  <c r="D105" i="5"/>
  <c r="I105" i="5"/>
  <c r="N105" i="5"/>
  <c r="T105" i="5"/>
  <c r="Y105" i="5"/>
  <c r="AD105" i="5"/>
  <c r="AJ105" i="5"/>
  <c r="AO105" i="5"/>
  <c r="AT105" i="5"/>
  <c r="E106" i="5"/>
  <c r="U106" i="5"/>
  <c r="AK106" i="5"/>
  <c r="BA106" i="5"/>
  <c r="AE108" i="5"/>
  <c r="H109" i="5"/>
  <c r="M109" i="5"/>
  <c r="R109" i="5"/>
  <c r="X109" i="5"/>
  <c r="AC109" i="5"/>
  <c r="AH109" i="5"/>
  <c r="AN109" i="5"/>
  <c r="AS109" i="5"/>
  <c r="Q110" i="5"/>
  <c r="AG110" i="5"/>
  <c r="AW110" i="5"/>
  <c r="E113" i="5"/>
  <c r="J113" i="5"/>
  <c r="P113" i="5"/>
  <c r="U113" i="5"/>
  <c r="Z113" i="5"/>
  <c r="AF113" i="5"/>
  <c r="AK113" i="5"/>
  <c r="AP113" i="5"/>
  <c r="AV113" i="5"/>
  <c r="I114" i="5"/>
  <c r="Y114" i="5"/>
  <c r="AO114" i="5"/>
  <c r="J115" i="5"/>
  <c r="R115" i="5"/>
  <c r="Z115" i="5"/>
  <c r="AH115" i="5"/>
  <c r="AP115" i="5"/>
  <c r="H117" i="5"/>
  <c r="M117" i="5"/>
  <c r="R117" i="5"/>
  <c r="X117" i="5"/>
  <c r="AC117" i="5"/>
  <c r="AH117" i="5"/>
  <c r="AN117" i="5"/>
  <c r="AS117" i="5"/>
  <c r="Q118" i="5"/>
  <c r="AG118" i="5"/>
  <c r="AW118" i="5"/>
  <c r="F119" i="5"/>
  <c r="N119" i="5"/>
  <c r="V119" i="5"/>
  <c r="AD119" i="5"/>
  <c r="AL119" i="5"/>
  <c r="AT119" i="5"/>
  <c r="E121" i="5"/>
  <c r="J121" i="5"/>
  <c r="P121" i="5"/>
  <c r="U121" i="5"/>
  <c r="Z121" i="5"/>
  <c r="AF121" i="5"/>
  <c r="AK121" i="5"/>
  <c r="AP121" i="5"/>
  <c r="AV121" i="5"/>
  <c r="I122" i="5"/>
  <c r="Y122" i="5"/>
  <c r="AO122" i="5"/>
  <c r="J123" i="5"/>
  <c r="R123" i="5"/>
  <c r="Z123" i="5"/>
  <c r="AH123" i="5"/>
  <c r="AP123" i="5"/>
  <c r="H125" i="5"/>
  <c r="M125" i="5"/>
  <c r="R125" i="5"/>
  <c r="X125" i="5"/>
  <c r="AC125" i="5"/>
  <c r="AH125" i="5"/>
  <c r="AN125" i="5"/>
  <c r="AS125" i="5"/>
  <c r="Q126" i="5"/>
  <c r="AG126" i="5"/>
  <c r="AW126" i="5"/>
  <c r="F127" i="5"/>
  <c r="N127" i="5"/>
  <c r="V127" i="5"/>
  <c r="AD127" i="5"/>
  <c r="AL127" i="5"/>
  <c r="AT127" i="5"/>
  <c r="E129" i="5"/>
  <c r="J129" i="5"/>
  <c r="P129" i="5"/>
  <c r="U129" i="5"/>
  <c r="Z129" i="5"/>
  <c r="AF129" i="5"/>
  <c r="AK129" i="5"/>
  <c r="AP129" i="5"/>
  <c r="AV129" i="5"/>
  <c r="I130" i="5"/>
  <c r="Y130" i="5"/>
  <c r="AO130" i="5"/>
  <c r="J131" i="5"/>
  <c r="R131" i="5"/>
  <c r="Z131" i="5"/>
  <c r="AH131" i="5"/>
  <c r="AP131" i="5"/>
  <c r="H133" i="5"/>
  <c r="M133" i="5"/>
  <c r="R133" i="5"/>
  <c r="X133" i="5"/>
  <c r="AC133" i="5"/>
  <c r="AH133" i="5"/>
  <c r="AN133" i="5"/>
  <c r="AS133" i="5"/>
  <c r="Q134" i="5"/>
  <c r="AG134" i="5"/>
  <c r="AW134" i="5"/>
  <c r="F135" i="5"/>
  <c r="N135" i="5"/>
  <c r="V135" i="5"/>
  <c r="AD135" i="5"/>
  <c r="AL135" i="5"/>
  <c r="AT135" i="5"/>
  <c r="E137" i="5"/>
  <c r="J137" i="5"/>
  <c r="P137" i="5"/>
  <c r="U137" i="5"/>
  <c r="Z137" i="5"/>
  <c r="AF137" i="5"/>
  <c r="AK137" i="5"/>
  <c r="AS137" i="5"/>
  <c r="BB138" i="5"/>
  <c r="BA138" i="5"/>
  <c r="AK138" i="5"/>
  <c r="U138" i="5"/>
  <c r="E138" i="5"/>
  <c r="AS138" i="5"/>
  <c r="AC138" i="5"/>
  <c r="M138" i="5"/>
  <c r="AG138" i="5"/>
  <c r="H141" i="5"/>
  <c r="R141" i="5"/>
  <c r="AC141" i="5"/>
  <c r="AN141" i="5"/>
  <c r="AX141" i="5"/>
  <c r="Q142" i="5"/>
  <c r="AW142" i="5"/>
  <c r="N143" i="5"/>
  <c r="AD143" i="5"/>
  <c r="AT143" i="5"/>
  <c r="AZ145" i="5"/>
  <c r="AT145" i="5"/>
  <c r="AO145" i="5"/>
  <c r="AJ145" i="5"/>
  <c r="AD145" i="5"/>
  <c r="Y145" i="5"/>
  <c r="T145" i="5"/>
  <c r="N145" i="5"/>
  <c r="I145" i="5"/>
  <c r="D145" i="5"/>
  <c r="BB145" i="5"/>
  <c r="AW145" i="5"/>
  <c r="AR145" i="5"/>
  <c r="AL145" i="5"/>
  <c r="AG145" i="5"/>
  <c r="AB145" i="5"/>
  <c r="V145" i="5"/>
  <c r="Q145" i="5"/>
  <c r="L145" i="5"/>
  <c r="F145" i="5"/>
  <c r="M145" i="5"/>
  <c r="X145" i="5"/>
  <c r="AH145" i="5"/>
  <c r="AS145" i="5"/>
  <c r="BB146" i="5"/>
  <c r="BA146" i="5"/>
  <c r="AK146" i="5"/>
  <c r="U146" i="5"/>
  <c r="E146" i="5"/>
  <c r="AS146" i="5"/>
  <c r="AC146" i="5"/>
  <c r="M146" i="5"/>
  <c r="AG146" i="5"/>
  <c r="H149" i="5"/>
  <c r="U149" i="5"/>
  <c r="AP149" i="5"/>
  <c r="E150" i="5"/>
  <c r="U150" i="5"/>
  <c r="AK150" i="5"/>
  <c r="BA150" i="5"/>
  <c r="M154" i="5"/>
  <c r="AC154" i="5"/>
  <c r="D155" i="5"/>
  <c r="L155" i="5"/>
  <c r="T155" i="5"/>
  <c r="AB155" i="5"/>
  <c r="AJ155" i="5"/>
  <c r="AR155" i="5"/>
  <c r="AZ155" i="5"/>
  <c r="F157" i="5"/>
  <c r="V157" i="5"/>
  <c r="AL157" i="5"/>
  <c r="BB157" i="5"/>
  <c r="E159" i="5"/>
  <c r="M159" i="5"/>
  <c r="U159" i="5"/>
  <c r="AC159" i="5"/>
  <c r="AK159" i="5"/>
  <c r="AS159" i="5"/>
  <c r="BA159" i="5"/>
  <c r="I160" i="5"/>
  <c r="Q160" i="5"/>
  <c r="Y160" i="5"/>
  <c r="AG160" i="5"/>
  <c r="AO160" i="5"/>
  <c r="AW160" i="5"/>
  <c r="AH161" i="5"/>
  <c r="H163" i="5"/>
  <c r="P163" i="5"/>
  <c r="X163" i="5"/>
  <c r="AF163" i="5"/>
  <c r="AN163" i="5"/>
  <c r="AV163" i="5"/>
  <c r="J164" i="5"/>
  <c r="R164" i="5"/>
  <c r="Z164" i="5"/>
  <c r="AH164" i="5"/>
  <c r="AP164" i="5"/>
  <c r="AX164" i="5"/>
  <c r="F165" i="5"/>
  <c r="O165" i="5"/>
  <c r="Z165" i="5"/>
  <c r="AL165" i="5"/>
  <c r="AU165" i="5"/>
  <c r="AM166" i="5"/>
  <c r="F167" i="5"/>
  <c r="P167" i="5"/>
  <c r="AA167" i="5"/>
  <c r="AL167" i="5"/>
  <c r="AV167" i="5"/>
  <c r="H169" i="5"/>
  <c r="M169" i="5"/>
  <c r="R169" i="5"/>
  <c r="X169" i="5"/>
  <c r="AC169" i="5"/>
  <c r="AH169" i="5"/>
  <c r="AN169" i="5"/>
  <c r="AS169" i="5"/>
  <c r="AX169" i="5"/>
  <c r="S171" i="5"/>
  <c r="AN171" i="5"/>
  <c r="L172" i="5"/>
  <c r="W172" i="5"/>
  <c r="AG172" i="5"/>
  <c r="AR172" i="5"/>
  <c r="BC172" i="5"/>
  <c r="F173" i="5"/>
  <c r="L173" i="5"/>
  <c r="Q173" i="5"/>
  <c r="V173" i="5"/>
  <c r="AB173" i="5"/>
  <c r="AG173" i="5"/>
  <c r="AL173" i="5"/>
  <c r="AR173" i="5"/>
  <c r="AW173" i="5"/>
  <c r="BB173" i="5"/>
  <c r="K174" i="5"/>
  <c r="V174" i="5"/>
  <c r="AG174" i="5"/>
  <c r="AQ174" i="5"/>
  <c r="T175" i="5"/>
  <c r="H177" i="5"/>
  <c r="R177" i="5"/>
  <c r="AA184" i="5"/>
  <c r="Q154" i="5"/>
  <c r="AG154" i="5"/>
  <c r="F155" i="5"/>
  <c r="N155" i="5"/>
  <c r="V155" i="5"/>
  <c r="AD155" i="5"/>
  <c r="AL155" i="5"/>
  <c r="AT155" i="5"/>
  <c r="BB155" i="5"/>
  <c r="J157" i="5"/>
  <c r="Z157" i="5"/>
  <c r="AP157" i="5"/>
  <c r="J160" i="5"/>
  <c r="R160" i="5"/>
  <c r="Z160" i="5"/>
  <c r="AH160" i="5"/>
  <c r="AP160" i="5"/>
  <c r="AX160" i="5"/>
  <c r="G165" i="5"/>
  <c r="R165" i="5"/>
  <c r="AD165" i="5"/>
  <c r="AM165" i="5"/>
  <c r="AX165" i="5"/>
  <c r="W171" i="5"/>
  <c r="AR171" i="5"/>
  <c r="H173" i="5"/>
  <c r="M173" i="5"/>
  <c r="R173" i="5"/>
  <c r="X173" i="5"/>
  <c r="AC173" i="5"/>
  <c r="AH173" i="5"/>
  <c r="AN173" i="5"/>
  <c r="AS173" i="5"/>
  <c r="AX173" i="5"/>
  <c r="BA174" i="5"/>
  <c r="BB174" i="5"/>
  <c r="M174" i="5"/>
  <c r="W174" i="5"/>
  <c r="AH174" i="5"/>
  <c r="AS174" i="5"/>
  <c r="AV175" i="5"/>
  <c r="AL175" i="5"/>
  <c r="AA175" i="5"/>
  <c r="P175" i="5"/>
  <c r="F175" i="5"/>
  <c r="AU175" i="5"/>
  <c r="AJ175" i="5"/>
  <c r="Z175" i="5"/>
  <c r="O175" i="5"/>
  <c r="D175" i="5"/>
  <c r="V175" i="5"/>
  <c r="AQ175" i="5"/>
  <c r="M150" i="5"/>
  <c r="AC150" i="5"/>
  <c r="AS150" i="5"/>
  <c r="E154" i="5"/>
  <c r="U154" i="5"/>
  <c r="AK154" i="5"/>
  <c r="H155" i="5"/>
  <c r="P155" i="5"/>
  <c r="X155" i="5"/>
  <c r="AF155" i="5"/>
  <c r="AN155" i="5"/>
  <c r="AV155" i="5"/>
  <c r="N157" i="5"/>
  <c r="AD157" i="5"/>
  <c r="AT157" i="5"/>
  <c r="I159" i="5"/>
  <c r="Q159" i="5"/>
  <c r="Y159" i="5"/>
  <c r="AG159" i="5"/>
  <c r="AO159" i="5"/>
  <c r="E160" i="5"/>
  <c r="M160" i="5"/>
  <c r="U160" i="5"/>
  <c r="AC160" i="5"/>
  <c r="AK160" i="5"/>
  <c r="AS160" i="5"/>
  <c r="BA160" i="5"/>
  <c r="R161" i="5"/>
  <c r="E163" i="5"/>
  <c r="L163" i="5"/>
  <c r="T163" i="5"/>
  <c r="AB163" i="5"/>
  <c r="AJ163" i="5"/>
  <c r="AR163" i="5"/>
  <c r="F164" i="5"/>
  <c r="N164" i="5"/>
  <c r="V164" i="5"/>
  <c r="AD164" i="5"/>
  <c r="AL164" i="5"/>
  <c r="AT164" i="5"/>
  <c r="J165" i="5"/>
  <c r="V165" i="5"/>
  <c r="AE165" i="5"/>
  <c r="AP165" i="5"/>
  <c r="BB165" i="5"/>
  <c r="K167" i="5"/>
  <c r="V167" i="5"/>
  <c r="AF167" i="5"/>
  <c r="AQ167" i="5"/>
  <c r="E169" i="5"/>
  <c r="J169" i="5"/>
  <c r="P169" i="5"/>
  <c r="U169" i="5"/>
  <c r="Z169" i="5"/>
  <c r="AF169" i="5"/>
  <c r="AK169" i="5"/>
  <c r="AP169" i="5"/>
  <c r="AV169" i="5"/>
  <c r="H171" i="5"/>
  <c r="AD171" i="5"/>
  <c r="AY171" i="5"/>
  <c r="G172" i="5"/>
  <c r="Q172" i="5"/>
  <c r="AB172" i="5"/>
  <c r="AM172" i="5"/>
  <c r="D173" i="5"/>
  <c r="I173" i="5"/>
  <c r="N173" i="5"/>
  <c r="T173" i="5"/>
  <c r="Y173" i="5"/>
  <c r="AD173" i="5"/>
  <c r="AJ173" i="5"/>
  <c r="AO173" i="5"/>
  <c r="AT173" i="5"/>
  <c r="AZ173" i="5"/>
  <c r="F174" i="5"/>
  <c r="Q174" i="5"/>
  <c r="AA174" i="5"/>
  <c r="AL174" i="5"/>
  <c r="AW174" i="5"/>
  <c r="J175" i="5"/>
  <c r="AE175" i="5"/>
  <c r="AZ175" i="5"/>
  <c r="BA177" i="5"/>
  <c r="AV177" i="5"/>
  <c r="AP177" i="5"/>
  <c r="AK177" i="5"/>
  <c r="AF177" i="5"/>
  <c r="Z177" i="5"/>
  <c r="U177" i="5"/>
  <c r="P177" i="5"/>
  <c r="J177" i="5"/>
  <c r="E177" i="5"/>
  <c r="AZ177" i="5"/>
  <c r="AT177" i="5"/>
  <c r="AO177" i="5"/>
  <c r="AJ177" i="5"/>
  <c r="AD177" i="5"/>
  <c r="Y177" i="5"/>
  <c r="T177" i="5"/>
  <c r="N177" i="5"/>
  <c r="I177" i="5"/>
  <c r="D177" i="5"/>
  <c r="AX177" i="5"/>
  <c r="AS177" i="5"/>
  <c r="AN177" i="5"/>
  <c r="AH177" i="5"/>
  <c r="AC177" i="5"/>
  <c r="X177" i="5"/>
  <c r="M177" i="5"/>
  <c r="AB177" i="5"/>
  <c r="AW177" i="5"/>
  <c r="Q150" i="5"/>
  <c r="AG150" i="5"/>
  <c r="AW150" i="5"/>
  <c r="I154" i="5"/>
  <c r="Y154" i="5"/>
  <c r="J155" i="5"/>
  <c r="R155" i="5"/>
  <c r="Z155" i="5"/>
  <c r="AH155" i="5"/>
  <c r="AP155" i="5"/>
  <c r="R157" i="5"/>
  <c r="AH157" i="5"/>
  <c r="F160" i="5"/>
  <c r="N160" i="5"/>
  <c r="V160" i="5"/>
  <c r="AD160" i="5"/>
  <c r="AL160" i="5"/>
  <c r="AT160" i="5"/>
  <c r="N165" i="5"/>
  <c r="W165" i="5"/>
  <c r="AH165" i="5"/>
  <c r="AT165" i="5"/>
  <c r="L171" i="5"/>
  <c r="AH171" i="5"/>
  <c r="E173" i="5"/>
  <c r="J173" i="5"/>
  <c r="P173" i="5"/>
  <c r="U173" i="5"/>
  <c r="Z173" i="5"/>
  <c r="AF173" i="5"/>
  <c r="AK173" i="5"/>
  <c r="AP173" i="5"/>
  <c r="AV173" i="5"/>
  <c r="G174" i="5"/>
  <c r="R174" i="5"/>
  <c r="AC174" i="5"/>
  <c r="AM174" i="5"/>
  <c r="AX174" i="5"/>
  <c r="K175" i="5"/>
  <c r="AF175" i="5"/>
  <c r="BB175" i="5"/>
  <c r="AY184" i="5"/>
  <c r="AV184" i="5"/>
  <c r="S184" i="5"/>
  <c r="AN184" i="5"/>
  <c r="L184" i="5"/>
  <c r="AG184" i="5"/>
  <c r="E184" i="5"/>
  <c r="J195" i="5"/>
  <c r="P195" i="5"/>
  <c r="W195" i="5"/>
  <c r="AE195" i="5"/>
  <c r="AL195" i="5"/>
  <c r="AR195" i="5"/>
  <c r="AZ195" i="5"/>
  <c r="H197" i="5"/>
  <c r="M197" i="5"/>
  <c r="R197" i="5"/>
  <c r="X197" i="5"/>
  <c r="AC197" i="5"/>
  <c r="AH197" i="5"/>
  <c r="AN197" i="5"/>
  <c r="AS197" i="5"/>
  <c r="AX197" i="5"/>
  <c r="L200" i="5"/>
  <c r="W200" i="5"/>
  <c r="AG200" i="5"/>
  <c r="AR200" i="5"/>
  <c r="BC200" i="5"/>
  <c r="H205" i="5"/>
  <c r="M205" i="5"/>
  <c r="R205" i="5"/>
  <c r="X205" i="5"/>
  <c r="H205" i="7" s="1"/>
  <c r="AC205" i="5"/>
  <c r="AH205" i="5"/>
  <c r="AN205" i="5"/>
  <c r="AS205" i="5"/>
  <c r="AX205" i="5"/>
  <c r="U206" i="5"/>
  <c r="AP206" i="5"/>
  <c r="M206" i="7" s="1"/>
  <c r="H209" i="5"/>
  <c r="M209" i="5"/>
  <c r="R209" i="5"/>
  <c r="X209" i="5"/>
  <c r="H209" i="7" s="1"/>
  <c r="AC209" i="5"/>
  <c r="AH209" i="5"/>
  <c r="AN209" i="5"/>
  <c r="AS209" i="5"/>
  <c r="AX209" i="5"/>
  <c r="M210" i="5"/>
  <c r="W210" i="5"/>
  <c r="AH210" i="5"/>
  <c r="AS210" i="5"/>
  <c r="BC210" i="5"/>
  <c r="T212" i="5"/>
  <c r="E212" i="7" s="1"/>
  <c r="AO212" i="5"/>
  <c r="L212" i="7" s="1"/>
  <c r="AZ213" i="5"/>
  <c r="AN215" i="5"/>
  <c r="AY215" i="5"/>
  <c r="AD215" i="5"/>
  <c r="BB217" i="5"/>
  <c r="AW217" i="5"/>
  <c r="AR217" i="5"/>
  <c r="AL217" i="5"/>
  <c r="AG217" i="5"/>
  <c r="AB217" i="5"/>
  <c r="V217" i="5"/>
  <c r="Q217" i="5"/>
  <c r="L217" i="5"/>
  <c r="F217" i="5"/>
  <c r="BA217" i="5"/>
  <c r="AV217" i="5"/>
  <c r="AP217" i="5"/>
  <c r="M217" i="7" s="1"/>
  <c r="AK217" i="5"/>
  <c r="F217" i="7" s="1"/>
  <c r="AF217" i="5"/>
  <c r="Z217" i="5"/>
  <c r="U217" i="5"/>
  <c r="P217" i="5"/>
  <c r="J217" i="5"/>
  <c r="E217" i="5"/>
  <c r="AZ217" i="5"/>
  <c r="AT217" i="5"/>
  <c r="AO217" i="5"/>
  <c r="L217" i="7" s="1"/>
  <c r="AJ217" i="5"/>
  <c r="AD217" i="5"/>
  <c r="Y217" i="5"/>
  <c r="J217" i="7" s="1"/>
  <c r="T217" i="5"/>
  <c r="E217" i="7" s="1"/>
  <c r="N217" i="5"/>
  <c r="I217" i="5"/>
  <c r="D217" i="5"/>
  <c r="B217" i="7" s="1"/>
  <c r="X217" i="5"/>
  <c r="H217" i="7" s="1"/>
  <c r="AS217" i="5"/>
  <c r="BC220" i="5"/>
  <c r="AJ220" i="5"/>
  <c r="O220" i="5"/>
  <c r="AZ220" i="5"/>
  <c r="AE220" i="5"/>
  <c r="I220" i="5"/>
  <c r="AU220" i="5"/>
  <c r="Y220" i="5"/>
  <c r="J220" i="7" s="1"/>
  <c r="D220" i="5"/>
  <c r="B220" i="7" s="1"/>
  <c r="BA224" i="5"/>
  <c r="AQ224" i="5"/>
  <c r="N224" i="7" s="1"/>
  <c r="AF224" i="5"/>
  <c r="U224" i="5"/>
  <c r="K224" i="5"/>
  <c r="AW224" i="5"/>
  <c r="AM224" i="5"/>
  <c r="AB224" i="5"/>
  <c r="Q224" i="5"/>
  <c r="G224" i="5"/>
  <c r="C224" i="7" s="1"/>
  <c r="AV224" i="5"/>
  <c r="AK224" i="5"/>
  <c r="F224" i="7" s="1"/>
  <c r="AA224" i="5"/>
  <c r="P224" i="5"/>
  <c r="E224" i="5"/>
  <c r="AR224" i="5"/>
  <c r="U178" i="5"/>
  <c r="AP178" i="5"/>
  <c r="L180" i="5"/>
  <c r="W180" i="5"/>
  <c r="AG180" i="5"/>
  <c r="AR180" i="5"/>
  <c r="BC180" i="5"/>
  <c r="H185" i="5"/>
  <c r="M185" i="5"/>
  <c r="R185" i="5"/>
  <c r="X185" i="5"/>
  <c r="AC185" i="5"/>
  <c r="AH185" i="5"/>
  <c r="AN185" i="5"/>
  <c r="AS185" i="5"/>
  <c r="AX185" i="5"/>
  <c r="AJ188" i="5"/>
  <c r="E189" i="5"/>
  <c r="J189" i="5"/>
  <c r="P189" i="5"/>
  <c r="U189" i="5"/>
  <c r="Z189" i="5"/>
  <c r="AF189" i="5"/>
  <c r="AK189" i="5"/>
  <c r="AP189" i="5"/>
  <c r="AV189" i="5"/>
  <c r="BA189" i="5"/>
  <c r="O190" i="5"/>
  <c r="K192" i="5"/>
  <c r="U192" i="5"/>
  <c r="AF192" i="5"/>
  <c r="AQ192" i="5"/>
  <c r="BA192" i="5"/>
  <c r="E193" i="5"/>
  <c r="J193" i="5"/>
  <c r="P193" i="5"/>
  <c r="U193" i="5"/>
  <c r="Z193" i="5"/>
  <c r="AF193" i="5"/>
  <c r="AK193" i="5"/>
  <c r="AP193" i="5"/>
  <c r="AV193" i="5"/>
  <c r="BA193" i="5"/>
  <c r="G194" i="5"/>
  <c r="R194" i="5"/>
  <c r="AC194" i="5"/>
  <c r="AM194" i="5"/>
  <c r="AX194" i="5"/>
  <c r="D195" i="5"/>
  <c r="K195" i="5"/>
  <c r="R195" i="5"/>
  <c r="Z195" i="5"/>
  <c r="AF195" i="5"/>
  <c r="AM195" i="5"/>
  <c r="AU195" i="5"/>
  <c r="BB195" i="5"/>
  <c r="D197" i="5"/>
  <c r="I197" i="5"/>
  <c r="N197" i="5"/>
  <c r="T197" i="5"/>
  <c r="Y197" i="5"/>
  <c r="AD197" i="5"/>
  <c r="AJ197" i="5"/>
  <c r="AO197" i="5"/>
  <c r="AT197" i="5"/>
  <c r="AZ197" i="5"/>
  <c r="W199" i="5"/>
  <c r="AR199" i="5"/>
  <c r="E200" i="5"/>
  <c r="P200" i="5"/>
  <c r="AA200" i="5"/>
  <c r="AK200" i="5"/>
  <c r="AV200" i="5"/>
  <c r="H201" i="5"/>
  <c r="M201" i="5"/>
  <c r="R201" i="5"/>
  <c r="X201" i="5"/>
  <c r="AC201" i="5"/>
  <c r="AH201" i="5"/>
  <c r="AN201" i="5"/>
  <c r="AS201" i="5"/>
  <c r="AX201" i="5"/>
  <c r="M202" i="5"/>
  <c r="W202" i="5"/>
  <c r="AH202" i="5"/>
  <c r="AS202" i="5"/>
  <c r="BC202" i="5"/>
  <c r="G203" i="5"/>
  <c r="C203" i="7" s="1"/>
  <c r="O203" i="5"/>
  <c r="V203" i="5"/>
  <c r="AB203" i="5"/>
  <c r="AJ203" i="5"/>
  <c r="AQ203" i="5"/>
  <c r="N203" i="7" s="1"/>
  <c r="AX203" i="5"/>
  <c r="T204" i="5"/>
  <c r="E204" i="7" s="1"/>
  <c r="AO204" i="5"/>
  <c r="L204" i="7" s="1"/>
  <c r="D205" i="5"/>
  <c r="B205" i="7" s="1"/>
  <c r="I205" i="5"/>
  <c r="N205" i="5"/>
  <c r="T205" i="5"/>
  <c r="E205" i="7" s="1"/>
  <c r="Y205" i="5"/>
  <c r="J205" i="7" s="1"/>
  <c r="AD205" i="5"/>
  <c r="AJ205" i="5"/>
  <c r="AO205" i="5"/>
  <c r="L205" i="7" s="1"/>
  <c r="AT205" i="5"/>
  <c r="AZ205" i="5"/>
  <c r="I206" i="5"/>
  <c r="AD206" i="5"/>
  <c r="AY206" i="5"/>
  <c r="H207" i="5"/>
  <c r="W207" i="5"/>
  <c r="AM207" i="5"/>
  <c r="AY207" i="5"/>
  <c r="G208" i="5"/>
  <c r="C208" i="7" s="1"/>
  <c r="Q208" i="5"/>
  <c r="AB208" i="5"/>
  <c r="AM208" i="5"/>
  <c r="AW208" i="5"/>
  <c r="D209" i="5"/>
  <c r="B209" i="7" s="1"/>
  <c r="I209" i="5"/>
  <c r="N209" i="5"/>
  <c r="T209" i="5"/>
  <c r="E209" i="7" s="1"/>
  <c r="Y209" i="5"/>
  <c r="J209" i="7" s="1"/>
  <c r="AD209" i="5"/>
  <c r="AJ209" i="5"/>
  <c r="AO209" i="5"/>
  <c r="L209" i="7" s="1"/>
  <c r="AT209" i="5"/>
  <c r="AZ209" i="5"/>
  <c r="F210" i="5"/>
  <c r="Q210" i="5"/>
  <c r="AA210" i="5"/>
  <c r="AL210" i="5"/>
  <c r="AW210" i="5"/>
  <c r="J211" i="5"/>
  <c r="P211" i="5"/>
  <c r="W211" i="5"/>
  <c r="AE211" i="5"/>
  <c r="AL211" i="5"/>
  <c r="AR211" i="5"/>
  <c r="AZ211" i="5"/>
  <c r="D212" i="5"/>
  <c r="B212" i="7" s="1"/>
  <c r="Y212" i="5"/>
  <c r="J212" i="7" s="1"/>
  <c r="AU212" i="5"/>
  <c r="E213" i="5"/>
  <c r="J213" i="5"/>
  <c r="P213" i="5"/>
  <c r="U213" i="5"/>
  <c r="Z213" i="5"/>
  <c r="AF213" i="5"/>
  <c r="AK213" i="5"/>
  <c r="F213" i="7" s="1"/>
  <c r="G213" i="7" s="1"/>
  <c r="AP213" i="5"/>
  <c r="M213" i="7" s="1"/>
  <c r="AV213" i="5"/>
  <c r="BA213" i="5"/>
  <c r="J214" i="5"/>
  <c r="AE214" i="5"/>
  <c r="H215" i="5"/>
  <c r="H217" i="5"/>
  <c r="AC217" i="5"/>
  <c r="AX217" i="5"/>
  <c r="T220" i="5"/>
  <c r="E220" i="7" s="1"/>
  <c r="L224" i="5"/>
  <c r="BC224" i="5"/>
  <c r="T176" i="5"/>
  <c r="AO176" i="5"/>
  <c r="E178" i="5"/>
  <c r="Z178" i="5"/>
  <c r="AU178" i="5"/>
  <c r="E180" i="5"/>
  <c r="P180" i="5"/>
  <c r="AA180" i="5"/>
  <c r="AK180" i="5"/>
  <c r="AV180" i="5"/>
  <c r="H181" i="5"/>
  <c r="M181" i="5"/>
  <c r="R181" i="5"/>
  <c r="X181" i="5"/>
  <c r="AC181" i="5"/>
  <c r="AH181" i="5"/>
  <c r="AN181" i="5"/>
  <c r="AS181" i="5"/>
  <c r="AX181" i="5"/>
  <c r="M182" i="5"/>
  <c r="W182" i="5"/>
  <c r="AK182" i="5"/>
  <c r="AY182" i="5"/>
  <c r="D185" i="5"/>
  <c r="I185" i="5"/>
  <c r="N185" i="5"/>
  <c r="T185" i="5"/>
  <c r="Y185" i="5"/>
  <c r="AD185" i="5"/>
  <c r="AJ185" i="5"/>
  <c r="AO185" i="5"/>
  <c r="AT185" i="5"/>
  <c r="AZ185" i="5"/>
  <c r="J187" i="5"/>
  <c r="P187" i="5"/>
  <c r="W187" i="5"/>
  <c r="AE187" i="5"/>
  <c r="AL187" i="5"/>
  <c r="AR187" i="5"/>
  <c r="AZ187" i="5"/>
  <c r="AU188" i="5"/>
  <c r="F189" i="5"/>
  <c r="L189" i="5"/>
  <c r="Q189" i="5"/>
  <c r="V189" i="5"/>
  <c r="AB189" i="5"/>
  <c r="AG189" i="5"/>
  <c r="AL189" i="5"/>
  <c r="AR189" i="5"/>
  <c r="AW189" i="5"/>
  <c r="BB189" i="5"/>
  <c r="Z190" i="5"/>
  <c r="L192" i="5"/>
  <c r="W192" i="5"/>
  <c r="AG192" i="5"/>
  <c r="AR192" i="5"/>
  <c r="BC192" i="5"/>
  <c r="F193" i="5"/>
  <c r="L193" i="5"/>
  <c r="Q193" i="5"/>
  <c r="V193" i="5"/>
  <c r="AB193" i="5"/>
  <c r="AG193" i="5"/>
  <c r="AL193" i="5"/>
  <c r="AR193" i="5"/>
  <c r="AW193" i="5"/>
  <c r="BB193" i="5"/>
  <c r="K194" i="5"/>
  <c r="V194" i="5"/>
  <c r="AG194" i="5"/>
  <c r="AQ194" i="5"/>
  <c r="BB194" i="5"/>
  <c r="F195" i="5"/>
  <c r="L195" i="5"/>
  <c r="T195" i="5"/>
  <c r="AA195" i="5"/>
  <c r="AH195" i="5"/>
  <c r="AP195" i="5"/>
  <c r="AV195" i="5"/>
  <c r="BC195" i="5"/>
  <c r="E197" i="5"/>
  <c r="J197" i="5"/>
  <c r="P197" i="5"/>
  <c r="U197" i="5"/>
  <c r="Z197" i="5"/>
  <c r="AF197" i="5"/>
  <c r="AK197" i="5"/>
  <c r="AP197" i="5"/>
  <c r="AV197" i="5"/>
  <c r="BA197" i="5"/>
  <c r="AD199" i="5"/>
  <c r="AY199" i="5"/>
  <c r="G200" i="5"/>
  <c r="Q200" i="5"/>
  <c r="AB200" i="5"/>
  <c r="AM200" i="5"/>
  <c r="AW200" i="5"/>
  <c r="D201" i="5"/>
  <c r="I201" i="5"/>
  <c r="N201" i="5"/>
  <c r="T201" i="5"/>
  <c r="Y201" i="5"/>
  <c r="AD201" i="5"/>
  <c r="AJ201" i="5"/>
  <c r="AO201" i="5"/>
  <c r="AT201" i="5"/>
  <c r="AZ201" i="5"/>
  <c r="F202" i="5"/>
  <c r="Q202" i="5"/>
  <c r="AA202" i="5"/>
  <c r="AL202" i="5"/>
  <c r="AW202" i="5"/>
  <c r="J203" i="5"/>
  <c r="P203" i="5"/>
  <c r="W203" i="5"/>
  <c r="AE203" i="5"/>
  <c r="AL203" i="5"/>
  <c r="AR203" i="5"/>
  <c r="AZ203" i="5"/>
  <c r="H204" i="5"/>
  <c r="AC204" i="5"/>
  <c r="AY204" i="5"/>
  <c r="E205" i="5"/>
  <c r="J205" i="5"/>
  <c r="P205" i="5"/>
  <c r="U205" i="5"/>
  <c r="Z205" i="5"/>
  <c r="AF205" i="5"/>
  <c r="AK205" i="5"/>
  <c r="F205" i="7" s="1"/>
  <c r="AP205" i="5"/>
  <c r="M205" i="7" s="1"/>
  <c r="AV205" i="5"/>
  <c r="BA205" i="5"/>
  <c r="J206" i="5"/>
  <c r="AE206" i="5"/>
  <c r="BA206" i="5"/>
  <c r="L207" i="5"/>
  <c r="AB207" i="5"/>
  <c r="AN207" i="5"/>
  <c r="BC207" i="5"/>
  <c r="K208" i="5"/>
  <c r="U208" i="5"/>
  <c r="AF208" i="5"/>
  <c r="AQ208" i="5"/>
  <c r="N208" i="7" s="1"/>
  <c r="BA208" i="5"/>
  <c r="E209" i="5"/>
  <c r="J209" i="5"/>
  <c r="P209" i="5"/>
  <c r="U209" i="5"/>
  <c r="Z209" i="5"/>
  <c r="AF209" i="5"/>
  <c r="AK209" i="5"/>
  <c r="F209" i="7" s="1"/>
  <c r="AP209" i="5"/>
  <c r="M209" i="7" s="1"/>
  <c r="AV209" i="5"/>
  <c r="BA209" i="5"/>
  <c r="G210" i="5"/>
  <c r="C210" i="7" s="1"/>
  <c r="R210" i="5"/>
  <c r="AC210" i="5"/>
  <c r="AM210" i="5"/>
  <c r="AX210" i="5"/>
  <c r="D211" i="5"/>
  <c r="B211" i="7" s="1"/>
  <c r="K211" i="5"/>
  <c r="R211" i="5"/>
  <c r="Z211" i="5"/>
  <c r="AF211" i="5"/>
  <c r="AM211" i="5"/>
  <c r="AU211" i="5"/>
  <c r="BB211" i="5"/>
  <c r="I212" i="5"/>
  <c r="AE212" i="5"/>
  <c r="AZ212" i="5"/>
  <c r="F213" i="5"/>
  <c r="L213" i="5"/>
  <c r="Q213" i="5"/>
  <c r="V213" i="5"/>
  <c r="AB213" i="5"/>
  <c r="AG213" i="5"/>
  <c r="AL213" i="5"/>
  <c r="AR213" i="5"/>
  <c r="AW213" i="5"/>
  <c r="BB213" i="5"/>
  <c r="O214" i="5"/>
  <c r="M217" i="5"/>
  <c r="AH217" i="5"/>
  <c r="BB218" i="5"/>
  <c r="AQ218" i="5"/>
  <c r="N218" i="7" s="1"/>
  <c r="AG218" i="5"/>
  <c r="V218" i="5"/>
  <c r="K218" i="5"/>
  <c r="AX218" i="5"/>
  <c r="AM218" i="5"/>
  <c r="AC218" i="5"/>
  <c r="R218" i="5"/>
  <c r="G218" i="5"/>
  <c r="C218" i="7" s="1"/>
  <c r="AW218" i="5"/>
  <c r="AL218" i="5"/>
  <c r="AA218" i="5"/>
  <c r="Q218" i="5"/>
  <c r="F218" i="5"/>
  <c r="AS218" i="5"/>
  <c r="AO220" i="5"/>
  <c r="L220" i="7" s="1"/>
  <c r="W224" i="5"/>
  <c r="D176" i="5"/>
  <c r="Y176" i="5"/>
  <c r="AU176" i="5"/>
  <c r="J178" i="5"/>
  <c r="AE178" i="5"/>
  <c r="BA178" i="5"/>
  <c r="G180" i="5"/>
  <c r="Q180" i="5"/>
  <c r="AB180" i="5"/>
  <c r="AM180" i="5"/>
  <c r="D181" i="5"/>
  <c r="I181" i="5"/>
  <c r="N181" i="5"/>
  <c r="T181" i="5"/>
  <c r="Y181" i="5"/>
  <c r="AD181" i="5"/>
  <c r="AJ181" i="5"/>
  <c r="AO181" i="5"/>
  <c r="AT181" i="5"/>
  <c r="AA182" i="5"/>
  <c r="AP182" i="5"/>
  <c r="E185" i="5"/>
  <c r="J185" i="5"/>
  <c r="P185" i="5"/>
  <c r="U185" i="5"/>
  <c r="Z185" i="5"/>
  <c r="AF185" i="5"/>
  <c r="AK185" i="5"/>
  <c r="AP185" i="5"/>
  <c r="AV185" i="5"/>
  <c r="D187" i="5"/>
  <c r="K187" i="5"/>
  <c r="R187" i="5"/>
  <c r="Z187" i="5"/>
  <c r="AF187" i="5"/>
  <c r="AM187" i="5"/>
  <c r="AU187" i="5"/>
  <c r="O188" i="5"/>
  <c r="H189" i="5"/>
  <c r="M189" i="5"/>
  <c r="R189" i="5"/>
  <c r="X189" i="5"/>
  <c r="AC189" i="5"/>
  <c r="AH189" i="5"/>
  <c r="AN189" i="5"/>
  <c r="AS189" i="5"/>
  <c r="AK190" i="5"/>
  <c r="E192" i="5"/>
  <c r="P192" i="5"/>
  <c r="AA192" i="5"/>
  <c r="AK192" i="5"/>
  <c r="H193" i="5"/>
  <c r="M193" i="5"/>
  <c r="R193" i="5"/>
  <c r="X193" i="5"/>
  <c r="AC193" i="5"/>
  <c r="AH193" i="5"/>
  <c r="AN193" i="5"/>
  <c r="AS193" i="5"/>
  <c r="M194" i="5"/>
  <c r="W194" i="5"/>
  <c r="AH194" i="5"/>
  <c r="AS194" i="5"/>
  <c r="G195" i="5"/>
  <c r="O195" i="5"/>
  <c r="V195" i="5"/>
  <c r="AB195" i="5"/>
  <c r="AJ195" i="5"/>
  <c r="AQ195" i="5"/>
  <c r="F197" i="5"/>
  <c r="L197" i="5"/>
  <c r="Q197" i="5"/>
  <c r="V197" i="5"/>
  <c r="AB197" i="5"/>
  <c r="AG197" i="5"/>
  <c r="AL197" i="5"/>
  <c r="AR197" i="5"/>
  <c r="AW197" i="5"/>
  <c r="L199" i="5"/>
  <c r="AH199" i="5"/>
  <c r="BC199" i="5"/>
  <c r="K200" i="5"/>
  <c r="U200" i="5"/>
  <c r="AF200" i="5"/>
  <c r="AQ200" i="5"/>
  <c r="E201" i="5"/>
  <c r="J201" i="5"/>
  <c r="P201" i="5"/>
  <c r="U201" i="5"/>
  <c r="Z201" i="5"/>
  <c r="AF201" i="5"/>
  <c r="AK201" i="5"/>
  <c r="AP201" i="5"/>
  <c r="AV201" i="5"/>
  <c r="G202" i="5"/>
  <c r="C202" i="7" s="1"/>
  <c r="R202" i="5"/>
  <c r="AC202" i="5"/>
  <c r="AM202" i="5"/>
  <c r="D203" i="5"/>
  <c r="B203" i="7" s="1"/>
  <c r="K203" i="5"/>
  <c r="R203" i="5"/>
  <c r="Z203" i="5"/>
  <c r="AF203" i="5"/>
  <c r="AM203" i="5"/>
  <c r="AU203" i="5"/>
  <c r="I204" i="5"/>
  <c r="AE204" i="5"/>
  <c r="F205" i="5"/>
  <c r="L205" i="5"/>
  <c r="Q205" i="5"/>
  <c r="V205" i="5"/>
  <c r="AB205" i="5"/>
  <c r="AG205" i="5"/>
  <c r="AL205" i="5"/>
  <c r="AR205" i="5"/>
  <c r="AW205" i="5"/>
  <c r="S206" i="5"/>
  <c r="AO206" i="5"/>
  <c r="L206" i="7" s="1"/>
  <c r="R207" i="5"/>
  <c r="AD207" i="5"/>
  <c r="L208" i="5"/>
  <c r="W208" i="5"/>
  <c r="AG208" i="5"/>
  <c r="AR208" i="5"/>
  <c r="F209" i="5"/>
  <c r="L209" i="5"/>
  <c r="Q209" i="5"/>
  <c r="V209" i="5"/>
  <c r="AB209" i="5"/>
  <c r="AG209" i="5"/>
  <c r="AL209" i="5"/>
  <c r="AR209" i="5"/>
  <c r="AW209" i="5"/>
  <c r="K210" i="5"/>
  <c r="V210" i="5"/>
  <c r="AG210" i="5"/>
  <c r="AQ210" i="5"/>
  <c r="N210" i="7" s="1"/>
  <c r="F211" i="5"/>
  <c r="L211" i="5"/>
  <c r="T211" i="5"/>
  <c r="E211" i="7" s="1"/>
  <c r="AA211" i="5"/>
  <c r="AH211" i="5"/>
  <c r="AP211" i="5"/>
  <c r="M211" i="7" s="1"/>
  <c r="AV211" i="5"/>
  <c r="O212" i="5"/>
  <c r="AJ212" i="5"/>
  <c r="H213" i="5"/>
  <c r="M213" i="5"/>
  <c r="R213" i="5"/>
  <c r="X213" i="5"/>
  <c r="H213" i="7" s="1"/>
  <c r="I213" i="7" s="1"/>
  <c r="AC213" i="5"/>
  <c r="AH213" i="5"/>
  <c r="AN213" i="5"/>
  <c r="AS213" i="5"/>
  <c r="BC214" i="5"/>
  <c r="BA214" i="5"/>
  <c r="AU214" i="5"/>
  <c r="U214" i="5"/>
  <c r="AP214" i="5"/>
  <c r="M214" i="7" s="1"/>
  <c r="R217" i="5"/>
  <c r="AN217" i="5"/>
  <c r="AG224" i="5"/>
  <c r="H229" i="5"/>
  <c r="M229" i="5"/>
  <c r="R229" i="5"/>
  <c r="X229" i="5"/>
  <c r="H229" i="7" s="1"/>
  <c r="AC229" i="5"/>
  <c r="AH229" i="5"/>
  <c r="AN229" i="5"/>
  <c r="AS229" i="5"/>
  <c r="AX229" i="5"/>
  <c r="U230" i="5"/>
  <c r="AP230" i="5"/>
  <c r="M230" i="7" s="1"/>
  <c r="L235" i="5"/>
  <c r="W235" i="5"/>
  <c r="AH235" i="5"/>
  <c r="AR235" i="5"/>
  <c r="BC235" i="5"/>
  <c r="H237" i="5"/>
  <c r="M237" i="5"/>
  <c r="R237" i="5"/>
  <c r="X237" i="5"/>
  <c r="H237" i="7" s="1"/>
  <c r="AC237" i="5"/>
  <c r="AH237" i="5"/>
  <c r="AN237" i="5"/>
  <c r="AS237" i="5"/>
  <c r="AX237" i="5"/>
  <c r="J238" i="5"/>
  <c r="Q238" i="5"/>
  <c r="W238" i="5"/>
  <c r="AE238" i="5"/>
  <c r="AL238" i="5"/>
  <c r="AS238" i="5"/>
  <c r="BA238" i="5"/>
  <c r="W240" i="5"/>
  <c r="AR240" i="5"/>
  <c r="G243" i="5"/>
  <c r="C243" i="7" s="1"/>
  <c r="R243" i="5"/>
  <c r="AB243" i="5"/>
  <c r="AM243" i="5"/>
  <c r="AX243" i="5"/>
  <c r="AU244" i="5"/>
  <c r="BA244" i="5"/>
  <c r="E245" i="5"/>
  <c r="J245" i="5"/>
  <c r="P245" i="5"/>
  <c r="U245" i="5"/>
  <c r="Z245" i="5"/>
  <c r="AF245" i="5"/>
  <c r="AK245" i="5"/>
  <c r="F245" i="7" s="1"/>
  <c r="AP245" i="5"/>
  <c r="M245" i="7" s="1"/>
  <c r="AV245" i="5"/>
  <c r="BA245" i="5"/>
  <c r="F246" i="5"/>
  <c r="M246" i="5"/>
  <c r="U246" i="5"/>
  <c r="AA246" i="5"/>
  <c r="AK246" i="5"/>
  <c r="F246" i="7" s="1"/>
  <c r="AS246" i="5"/>
  <c r="BC246" i="5"/>
  <c r="Q248" i="5"/>
  <c r="AR248" i="5"/>
  <c r="F249" i="5"/>
  <c r="M249" i="5"/>
  <c r="T249" i="5"/>
  <c r="E249" i="7" s="1"/>
  <c r="AC249" i="5"/>
  <c r="AN249" i="5"/>
  <c r="W252" i="5"/>
  <c r="G216" i="5"/>
  <c r="C216" i="7" s="1"/>
  <c r="Q216" i="5"/>
  <c r="AB216" i="5"/>
  <c r="AM216" i="5"/>
  <c r="AW216" i="5"/>
  <c r="J219" i="5"/>
  <c r="P219" i="5"/>
  <c r="W219" i="5"/>
  <c r="AE219" i="5"/>
  <c r="AL219" i="5"/>
  <c r="AR219" i="5"/>
  <c r="AZ219" i="5"/>
  <c r="E221" i="5"/>
  <c r="J221" i="5"/>
  <c r="P221" i="5"/>
  <c r="U221" i="5"/>
  <c r="Z221" i="5"/>
  <c r="AF221" i="5"/>
  <c r="AK221" i="5"/>
  <c r="F221" i="7" s="1"/>
  <c r="AP221" i="5"/>
  <c r="M221" i="7" s="1"/>
  <c r="AV221" i="5"/>
  <c r="BA221" i="5"/>
  <c r="H225" i="5"/>
  <c r="M225" i="5"/>
  <c r="R225" i="5"/>
  <c r="X225" i="5"/>
  <c r="H225" i="7" s="1"/>
  <c r="AC225" i="5"/>
  <c r="AH225" i="5"/>
  <c r="AN225" i="5"/>
  <c r="AS225" i="5"/>
  <c r="AX225" i="5"/>
  <c r="M226" i="5"/>
  <c r="W226" i="5"/>
  <c r="AH226" i="5"/>
  <c r="AS226" i="5"/>
  <c r="BC226" i="5"/>
  <c r="T228" i="5"/>
  <c r="E228" i="7" s="1"/>
  <c r="AO228" i="5"/>
  <c r="L228" i="7" s="1"/>
  <c r="D229" i="5"/>
  <c r="B229" i="7" s="1"/>
  <c r="I229" i="5"/>
  <c r="N229" i="5"/>
  <c r="T229" i="5"/>
  <c r="E229" i="7" s="1"/>
  <c r="Y229" i="5"/>
  <c r="J229" i="7" s="1"/>
  <c r="AD229" i="5"/>
  <c r="AJ229" i="5"/>
  <c r="AO229" i="5"/>
  <c r="L229" i="7" s="1"/>
  <c r="AT229" i="5"/>
  <c r="AZ229" i="5"/>
  <c r="E230" i="5"/>
  <c r="Z230" i="5"/>
  <c r="AU230" i="5"/>
  <c r="H233" i="5"/>
  <c r="M233" i="5"/>
  <c r="R233" i="5"/>
  <c r="X233" i="5"/>
  <c r="H233" i="7" s="1"/>
  <c r="AC233" i="5"/>
  <c r="AH233" i="5"/>
  <c r="AN233" i="5"/>
  <c r="AS233" i="5"/>
  <c r="AX233" i="5"/>
  <c r="W234" i="5"/>
  <c r="AS234" i="5"/>
  <c r="F235" i="5"/>
  <c r="P235" i="5"/>
  <c r="AA235" i="5"/>
  <c r="AL235" i="5"/>
  <c r="AV235" i="5"/>
  <c r="I236" i="5"/>
  <c r="P236" i="5"/>
  <c r="W236" i="5"/>
  <c r="AE236" i="5"/>
  <c r="AK236" i="5"/>
  <c r="F236" i="7" s="1"/>
  <c r="AR236" i="5"/>
  <c r="AZ236" i="5"/>
  <c r="D237" i="5"/>
  <c r="B237" i="7" s="1"/>
  <c r="I237" i="5"/>
  <c r="N237" i="5"/>
  <c r="T237" i="5"/>
  <c r="E237" i="7" s="1"/>
  <c r="Y237" i="5"/>
  <c r="J237" i="7" s="1"/>
  <c r="AD237" i="5"/>
  <c r="AJ237" i="5"/>
  <c r="AO237" i="5"/>
  <c r="L237" i="7" s="1"/>
  <c r="AT237" i="5"/>
  <c r="AZ237" i="5"/>
  <c r="E238" i="5"/>
  <c r="K238" i="5"/>
  <c r="R238" i="5"/>
  <c r="Z238" i="5"/>
  <c r="AG238" i="5"/>
  <c r="AM238" i="5"/>
  <c r="AU238" i="5"/>
  <c r="BB238" i="5"/>
  <c r="G240" i="5"/>
  <c r="C240" i="7" s="1"/>
  <c r="AB240" i="5"/>
  <c r="AW240" i="5"/>
  <c r="K243" i="5"/>
  <c r="V243" i="5"/>
  <c r="AF243" i="5"/>
  <c r="AQ243" i="5"/>
  <c r="N243" i="7" s="1"/>
  <c r="BB243" i="5"/>
  <c r="F245" i="5"/>
  <c r="L245" i="5"/>
  <c r="Q245" i="5"/>
  <c r="V245" i="5"/>
  <c r="AB245" i="5"/>
  <c r="AG245" i="5"/>
  <c r="AL245" i="5"/>
  <c r="AR245" i="5"/>
  <c r="AW245" i="5"/>
  <c r="BB245" i="5"/>
  <c r="G246" i="5"/>
  <c r="C246" i="7" s="1"/>
  <c r="O246" i="5"/>
  <c r="V246" i="5"/>
  <c r="AC246" i="5"/>
  <c r="AL246" i="5"/>
  <c r="W248" i="5"/>
  <c r="BC252" i="5"/>
  <c r="AV252" i="5"/>
  <c r="AO252" i="5"/>
  <c r="L252" i="7" s="1"/>
  <c r="AG252" i="5"/>
  <c r="AA252" i="5"/>
  <c r="T252" i="5"/>
  <c r="E252" i="7" s="1"/>
  <c r="L252" i="5"/>
  <c r="E252" i="5"/>
  <c r="BA252" i="5"/>
  <c r="AU252" i="5"/>
  <c r="AM252" i="5"/>
  <c r="AF252" i="5"/>
  <c r="Y252" i="5"/>
  <c r="J252" i="7" s="1"/>
  <c r="Q252" i="5"/>
  <c r="K252" i="5"/>
  <c r="D252" i="5"/>
  <c r="B252" i="7" s="1"/>
  <c r="AW252" i="5"/>
  <c r="AQ252" i="5"/>
  <c r="N252" i="7" s="1"/>
  <c r="AJ252" i="5"/>
  <c r="AB252" i="5"/>
  <c r="U252" i="5"/>
  <c r="O252" i="5"/>
  <c r="G252" i="5"/>
  <c r="C252" i="7" s="1"/>
  <c r="AE252" i="5"/>
  <c r="P265" i="5"/>
  <c r="AR265" i="5"/>
  <c r="K216" i="5"/>
  <c r="U216" i="5"/>
  <c r="AF216" i="5"/>
  <c r="AQ216" i="5"/>
  <c r="N216" i="7" s="1"/>
  <c r="BA216" i="5"/>
  <c r="D219" i="5"/>
  <c r="B219" i="7" s="1"/>
  <c r="D219" i="7" s="1"/>
  <c r="K219" i="5"/>
  <c r="R219" i="5"/>
  <c r="Z219" i="5"/>
  <c r="AF219" i="5"/>
  <c r="AM219" i="5"/>
  <c r="AU219" i="5"/>
  <c r="BB219" i="5"/>
  <c r="F221" i="5"/>
  <c r="L221" i="5"/>
  <c r="Q221" i="5"/>
  <c r="V221" i="5"/>
  <c r="AB221" i="5"/>
  <c r="AG221" i="5"/>
  <c r="AL221" i="5"/>
  <c r="AR221" i="5"/>
  <c r="AW221" i="5"/>
  <c r="BB221" i="5"/>
  <c r="O222" i="5"/>
  <c r="AK222" i="5"/>
  <c r="F222" i="7" s="1"/>
  <c r="AI223" i="5"/>
  <c r="D225" i="5"/>
  <c r="B225" i="7" s="1"/>
  <c r="I225" i="5"/>
  <c r="N225" i="5"/>
  <c r="T225" i="5"/>
  <c r="E225" i="7" s="1"/>
  <c r="Y225" i="5"/>
  <c r="J225" i="7" s="1"/>
  <c r="AD225" i="5"/>
  <c r="AJ225" i="5"/>
  <c r="AO225" i="5"/>
  <c r="L225" i="7" s="1"/>
  <c r="AT225" i="5"/>
  <c r="AZ225" i="5"/>
  <c r="F226" i="5"/>
  <c r="Q226" i="5"/>
  <c r="AA226" i="5"/>
  <c r="AL226" i="5"/>
  <c r="AW226" i="5"/>
  <c r="J227" i="5"/>
  <c r="P227" i="5"/>
  <c r="W227" i="5"/>
  <c r="AE227" i="5"/>
  <c r="AL227" i="5"/>
  <c r="AR227" i="5"/>
  <c r="AZ227" i="5"/>
  <c r="D228" i="5"/>
  <c r="B228" i="7" s="1"/>
  <c r="Y228" i="5"/>
  <c r="J228" i="7" s="1"/>
  <c r="AU228" i="5"/>
  <c r="E229" i="5"/>
  <c r="J229" i="5"/>
  <c r="P229" i="5"/>
  <c r="U229" i="5"/>
  <c r="Z229" i="5"/>
  <c r="AF229" i="5"/>
  <c r="AK229" i="5"/>
  <c r="F229" i="7" s="1"/>
  <c r="AP229" i="5"/>
  <c r="M229" i="7" s="1"/>
  <c r="AV229" i="5"/>
  <c r="BA229" i="5"/>
  <c r="J230" i="5"/>
  <c r="AE230" i="5"/>
  <c r="BA230" i="5"/>
  <c r="W232" i="5"/>
  <c r="AR232" i="5"/>
  <c r="D233" i="5"/>
  <c r="B233" i="7" s="1"/>
  <c r="I233" i="5"/>
  <c r="N233" i="5"/>
  <c r="T233" i="5"/>
  <c r="E233" i="7" s="1"/>
  <c r="Y233" i="5"/>
  <c r="J233" i="7" s="1"/>
  <c r="AD233" i="5"/>
  <c r="AJ233" i="5"/>
  <c r="AO233" i="5"/>
  <c r="L233" i="7" s="1"/>
  <c r="AT233" i="5"/>
  <c r="AZ233" i="5"/>
  <c r="G234" i="5"/>
  <c r="C234" i="7" s="1"/>
  <c r="AC234" i="5"/>
  <c r="AX234" i="5"/>
  <c r="G235" i="5"/>
  <c r="C235" i="7" s="1"/>
  <c r="R235" i="5"/>
  <c r="AB235" i="5"/>
  <c r="AM235" i="5"/>
  <c r="AX235" i="5"/>
  <c r="D236" i="5"/>
  <c r="B236" i="7" s="1"/>
  <c r="K236" i="5"/>
  <c r="Q236" i="5"/>
  <c r="Y236" i="5"/>
  <c r="J236" i="7" s="1"/>
  <c r="AF236" i="5"/>
  <c r="AM236" i="5"/>
  <c r="AU236" i="5"/>
  <c r="BA236" i="5"/>
  <c r="E237" i="5"/>
  <c r="J237" i="5"/>
  <c r="P237" i="5"/>
  <c r="U237" i="5"/>
  <c r="Z237" i="5"/>
  <c r="AF237" i="5"/>
  <c r="AK237" i="5"/>
  <c r="F237" i="7" s="1"/>
  <c r="AP237" i="5"/>
  <c r="M237" i="7" s="1"/>
  <c r="AV237" i="5"/>
  <c r="BA237" i="5"/>
  <c r="F238" i="5"/>
  <c r="M238" i="5"/>
  <c r="U238" i="5"/>
  <c r="AA238" i="5"/>
  <c r="AH238" i="5"/>
  <c r="AP238" i="5"/>
  <c r="M238" i="7" s="1"/>
  <c r="AW238" i="5"/>
  <c r="BC238" i="5"/>
  <c r="L240" i="5"/>
  <c r="AG240" i="5"/>
  <c r="BC240" i="5"/>
  <c r="L243" i="5"/>
  <c r="W243" i="5"/>
  <c r="AH243" i="5"/>
  <c r="AR243" i="5"/>
  <c r="BC243" i="5"/>
  <c r="H245" i="5"/>
  <c r="M245" i="5"/>
  <c r="R245" i="5"/>
  <c r="X245" i="5"/>
  <c r="H245" i="7" s="1"/>
  <c r="AC245" i="5"/>
  <c r="AH245" i="5"/>
  <c r="AN245" i="5"/>
  <c r="AS245" i="5"/>
  <c r="AX245" i="5"/>
  <c r="BB246" i="5"/>
  <c r="AU246" i="5"/>
  <c r="AM246" i="5"/>
  <c r="AG246" i="5"/>
  <c r="J246" i="5"/>
  <c r="Q246" i="5"/>
  <c r="W246" i="5"/>
  <c r="AE246" i="5"/>
  <c r="AP246" i="5"/>
  <c r="M246" i="7" s="1"/>
  <c r="AX246" i="5"/>
  <c r="AW248" i="5"/>
  <c r="AB248" i="5"/>
  <c r="G248" i="5"/>
  <c r="C248" i="7" s="1"/>
  <c r="AG248" i="5"/>
  <c r="BA249" i="5"/>
  <c r="AV249" i="5"/>
  <c r="AP249" i="5"/>
  <c r="M249" i="7" s="1"/>
  <c r="AK249" i="5"/>
  <c r="F249" i="7" s="1"/>
  <c r="AF249" i="5"/>
  <c r="Z249" i="5"/>
  <c r="U249" i="5"/>
  <c r="P249" i="5"/>
  <c r="J249" i="5"/>
  <c r="E249" i="5"/>
  <c r="AZ249" i="5"/>
  <c r="AT249" i="5"/>
  <c r="AO249" i="5"/>
  <c r="L249" i="7" s="1"/>
  <c r="AJ249" i="5"/>
  <c r="AD249" i="5"/>
  <c r="Y249" i="5"/>
  <c r="J249" i="7" s="1"/>
  <c r="I249" i="5"/>
  <c r="Q249" i="5"/>
  <c r="X249" i="5"/>
  <c r="H249" i="7" s="1"/>
  <c r="AH249" i="5"/>
  <c r="AS249" i="5"/>
  <c r="BC250" i="5"/>
  <c r="AH250" i="5"/>
  <c r="M250" i="5"/>
  <c r="AX250" i="5"/>
  <c r="AC250" i="5"/>
  <c r="G250" i="5"/>
  <c r="C250" i="7" s="1"/>
  <c r="AS250" i="5"/>
  <c r="I252" i="5"/>
  <c r="AK252" i="5"/>
  <c r="F252" i="7" s="1"/>
  <c r="V265" i="5"/>
  <c r="L216" i="5"/>
  <c r="W216" i="5"/>
  <c r="AG216" i="5"/>
  <c r="AR216" i="5"/>
  <c r="F219" i="5"/>
  <c r="L219" i="5"/>
  <c r="T219" i="5"/>
  <c r="E219" i="7" s="1"/>
  <c r="AA219" i="5"/>
  <c r="AH219" i="5"/>
  <c r="AP219" i="5"/>
  <c r="M219" i="7" s="1"/>
  <c r="AV219" i="5"/>
  <c r="H221" i="5"/>
  <c r="M221" i="5"/>
  <c r="R221" i="5"/>
  <c r="X221" i="5"/>
  <c r="H221" i="7" s="1"/>
  <c r="I221" i="7" s="1"/>
  <c r="AC221" i="5"/>
  <c r="AH221" i="5"/>
  <c r="AN221" i="5"/>
  <c r="AS221" i="5"/>
  <c r="U222" i="5"/>
  <c r="AP222" i="5"/>
  <c r="M222" i="7" s="1"/>
  <c r="H223" i="5"/>
  <c r="E225" i="5"/>
  <c r="J225" i="5"/>
  <c r="P225" i="5"/>
  <c r="U225" i="5"/>
  <c r="Z225" i="5"/>
  <c r="AF225" i="5"/>
  <c r="AK225" i="5"/>
  <c r="F225" i="7" s="1"/>
  <c r="AP225" i="5"/>
  <c r="M225" i="7" s="1"/>
  <c r="AV225" i="5"/>
  <c r="G226" i="5"/>
  <c r="C226" i="7" s="1"/>
  <c r="R226" i="5"/>
  <c r="AC226" i="5"/>
  <c r="AM226" i="5"/>
  <c r="D227" i="5"/>
  <c r="B227" i="7" s="1"/>
  <c r="K227" i="5"/>
  <c r="R227" i="5"/>
  <c r="Z227" i="5"/>
  <c r="AF227" i="5"/>
  <c r="AM227" i="5"/>
  <c r="AU227" i="5"/>
  <c r="I228" i="5"/>
  <c r="AE228" i="5"/>
  <c r="AZ228" i="5"/>
  <c r="F229" i="5"/>
  <c r="L229" i="5"/>
  <c r="Q229" i="5"/>
  <c r="V229" i="5"/>
  <c r="AB229" i="5"/>
  <c r="AG229" i="5"/>
  <c r="AL229" i="5"/>
  <c r="AR229" i="5"/>
  <c r="AW229" i="5"/>
  <c r="O230" i="5"/>
  <c r="AK230" i="5"/>
  <c r="F230" i="7" s="1"/>
  <c r="G232" i="5"/>
  <c r="C232" i="7" s="1"/>
  <c r="AB232" i="5"/>
  <c r="E233" i="5"/>
  <c r="J233" i="5"/>
  <c r="P233" i="5"/>
  <c r="U233" i="5"/>
  <c r="Z233" i="5"/>
  <c r="AF233" i="5"/>
  <c r="AK233" i="5"/>
  <c r="F233" i="7" s="1"/>
  <c r="AP233" i="5"/>
  <c r="M233" i="7" s="1"/>
  <c r="AV233" i="5"/>
  <c r="M234" i="5"/>
  <c r="AH234" i="5"/>
  <c r="K235" i="5"/>
  <c r="V235" i="5"/>
  <c r="AF235" i="5"/>
  <c r="AQ235" i="5"/>
  <c r="N235" i="7" s="1"/>
  <c r="E236" i="5"/>
  <c r="L236" i="5"/>
  <c r="T236" i="5"/>
  <c r="E236" i="7" s="1"/>
  <c r="AA236" i="5"/>
  <c r="AG236" i="5"/>
  <c r="AO236" i="5"/>
  <c r="L236" i="7" s="1"/>
  <c r="AV236" i="5"/>
  <c r="F237" i="5"/>
  <c r="L237" i="5"/>
  <c r="Q237" i="5"/>
  <c r="V237" i="5"/>
  <c r="AB237" i="5"/>
  <c r="AG237" i="5"/>
  <c r="AL237" i="5"/>
  <c r="AR237" i="5"/>
  <c r="AW237" i="5"/>
  <c r="G238" i="5"/>
  <c r="C238" i="7" s="1"/>
  <c r="O238" i="5"/>
  <c r="V238" i="5"/>
  <c r="AC238" i="5"/>
  <c r="AK238" i="5"/>
  <c r="F238" i="7" s="1"/>
  <c r="AQ238" i="5"/>
  <c r="N238" i="7" s="1"/>
  <c r="Q240" i="5"/>
  <c r="H241" i="5"/>
  <c r="M241" i="5"/>
  <c r="R241" i="5"/>
  <c r="X241" i="5"/>
  <c r="H241" i="7" s="1"/>
  <c r="AC241" i="5"/>
  <c r="AH241" i="5"/>
  <c r="AN241" i="5"/>
  <c r="AS241" i="5"/>
  <c r="W242" i="5"/>
  <c r="F243" i="5"/>
  <c r="P243" i="5"/>
  <c r="AA243" i="5"/>
  <c r="AL243" i="5"/>
  <c r="I244" i="5"/>
  <c r="P244" i="5"/>
  <c r="W244" i="5"/>
  <c r="AE244" i="5"/>
  <c r="AK244" i="5"/>
  <c r="F244" i="7" s="1"/>
  <c r="G244" i="7" s="1"/>
  <c r="AR244" i="5"/>
  <c r="D245" i="5"/>
  <c r="B245" i="7" s="1"/>
  <c r="I245" i="5"/>
  <c r="N245" i="5"/>
  <c r="T245" i="5"/>
  <c r="E245" i="7" s="1"/>
  <c r="Y245" i="5"/>
  <c r="J245" i="7" s="1"/>
  <c r="AD245" i="5"/>
  <c r="AJ245" i="5"/>
  <c r="AO245" i="5"/>
  <c r="L245" i="7" s="1"/>
  <c r="AT245" i="5"/>
  <c r="E246" i="5"/>
  <c r="K246" i="5"/>
  <c r="R246" i="5"/>
  <c r="Z246" i="5"/>
  <c r="AH246" i="5"/>
  <c r="AQ246" i="5"/>
  <c r="N246" i="7" s="1"/>
  <c r="BA246" i="5"/>
  <c r="L248" i="5"/>
  <c r="AM248" i="5"/>
  <c r="D249" i="5"/>
  <c r="B249" i="7" s="1"/>
  <c r="L249" i="5"/>
  <c r="R249" i="5"/>
  <c r="AB249" i="5"/>
  <c r="AL249" i="5"/>
  <c r="AW249" i="5"/>
  <c r="R250" i="5"/>
  <c r="BB251" i="5"/>
  <c r="AQ251" i="5"/>
  <c r="N251" i="7" s="1"/>
  <c r="AF251" i="5"/>
  <c r="V251" i="5"/>
  <c r="K251" i="5"/>
  <c r="AX251" i="5"/>
  <c r="AM251" i="5"/>
  <c r="AB251" i="5"/>
  <c r="R251" i="5"/>
  <c r="G251" i="5"/>
  <c r="C251" i="7" s="1"/>
  <c r="BC251" i="5"/>
  <c r="AR251" i="5"/>
  <c r="AH251" i="5"/>
  <c r="W251" i="5"/>
  <c r="L251" i="5"/>
  <c r="AL251" i="5"/>
  <c r="P252" i="5"/>
  <c r="AR252" i="5"/>
  <c r="AX265" i="5"/>
  <c r="AS265" i="5"/>
  <c r="AN265" i="5"/>
  <c r="AH265" i="5"/>
  <c r="AC265" i="5"/>
  <c r="X265" i="5"/>
  <c r="H265" i="7" s="1"/>
  <c r="R265" i="5"/>
  <c r="M265" i="5"/>
  <c r="H265" i="5"/>
  <c r="BB265" i="5"/>
  <c r="AV265" i="5"/>
  <c r="AO265" i="5"/>
  <c r="L265" i="7" s="1"/>
  <c r="AG265" i="5"/>
  <c r="Z265" i="5"/>
  <c r="T265" i="5"/>
  <c r="E265" i="7" s="1"/>
  <c r="L265" i="5"/>
  <c r="E265" i="5"/>
  <c r="BA265" i="5"/>
  <c r="AT265" i="5"/>
  <c r="AL265" i="5"/>
  <c r="AF265" i="5"/>
  <c r="Y265" i="5"/>
  <c r="J265" i="7" s="1"/>
  <c r="Q265" i="5"/>
  <c r="J265" i="5"/>
  <c r="D265" i="5"/>
  <c r="B265" i="7" s="1"/>
  <c r="AW265" i="5"/>
  <c r="AP265" i="5"/>
  <c r="M265" i="7" s="1"/>
  <c r="AJ265" i="5"/>
  <c r="AB265" i="5"/>
  <c r="U265" i="5"/>
  <c r="N265" i="5"/>
  <c r="F265" i="5"/>
  <c r="AD265" i="5"/>
  <c r="H253" i="5"/>
  <c r="M253" i="5"/>
  <c r="R253" i="5"/>
  <c r="X253" i="5"/>
  <c r="H253" i="7" s="1"/>
  <c r="I253" i="7" s="1"/>
  <c r="AC253" i="5"/>
  <c r="AH253" i="5"/>
  <c r="AN253" i="5"/>
  <c r="AS253" i="5"/>
  <c r="AX253" i="5"/>
  <c r="J254" i="5"/>
  <c r="Q254" i="5"/>
  <c r="W254" i="5"/>
  <c r="AE254" i="5"/>
  <c r="AL254" i="5"/>
  <c r="AS254" i="5"/>
  <c r="BA254" i="5"/>
  <c r="W256" i="5"/>
  <c r="AR256" i="5"/>
  <c r="G259" i="5"/>
  <c r="C259" i="7" s="1"/>
  <c r="R259" i="5"/>
  <c r="AB259" i="5"/>
  <c r="AM259" i="5"/>
  <c r="AX259" i="5"/>
  <c r="E261" i="5"/>
  <c r="J261" i="5"/>
  <c r="P261" i="5"/>
  <c r="U261" i="5"/>
  <c r="Z261" i="5"/>
  <c r="AF261" i="5"/>
  <c r="AK261" i="5"/>
  <c r="F261" i="7" s="1"/>
  <c r="AP261" i="5"/>
  <c r="M261" i="7" s="1"/>
  <c r="AV261" i="5"/>
  <c r="BA261" i="5"/>
  <c r="F262" i="5"/>
  <c r="M262" i="5"/>
  <c r="U262" i="5"/>
  <c r="AA262" i="5"/>
  <c r="AH262" i="5"/>
  <c r="AP262" i="5"/>
  <c r="M262" i="7" s="1"/>
  <c r="AW262" i="5"/>
  <c r="BC262" i="5"/>
  <c r="L264" i="5"/>
  <c r="AG264" i="5"/>
  <c r="BC264" i="5"/>
  <c r="AB267" i="5"/>
  <c r="AQ267" i="5"/>
  <c r="N267" i="7" s="1"/>
  <c r="BC280" i="5"/>
  <c r="AG280" i="5"/>
  <c r="L280" i="5"/>
  <c r="AB280" i="5"/>
  <c r="BB281" i="5"/>
  <c r="AW281" i="5"/>
  <c r="AR281" i="5"/>
  <c r="AL281" i="5"/>
  <c r="AG281" i="5"/>
  <c r="AB281" i="5"/>
  <c r="V281" i="5"/>
  <c r="Q281" i="5"/>
  <c r="L281" i="5"/>
  <c r="F281" i="5"/>
  <c r="I281" i="5"/>
  <c r="P281" i="5"/>
  <c r="X281" i="5"/>
  <c r="H281" i="7" s="1"/>
  <c r="I281" i="7" s="1"/>
  <c r="AD281" i="5"/>
  <c r="AK281" i="5"/>
  <c r="F281" i="7" s="1"/>
  <c r="AS281" i="5"/>
  <c r="AZ281" i="5"/>
  <c r="M282" i="5"/>
  <c r="AS282" i="5"/>
  <c r="AV267" i="5"/>
  <c r="AL267" i="5"/>
  <c r="AA267" i="5"/>
  <c r="P267" i="5"/>
  <c r="F267" i="5"/>
  <c r="R267" i="5"/>
  <c r="AF267" i="5"/>
  <c r="AR267" i="5"/>
  <c r="AZ269" i="5"/>
  <c r="AT269" i="5"/>
  <c r="AO269" i="5"/>
  <c r="L269" i="7" s="1"/>
  <c r="AJ269" i="5"/>
  <c r="AD269" i="5"/>
  <c r="Y269" i="5"/>
  <c r="J269" i="7" s="1"/>
  <c r="T269" i="5"/>
  <c r="E269" i="7" s="1"/>
  <c r="N269" i="5"/>
  <c r="I269" i="5"/>
  <c r="D269" i="5"/>
  <c r="B269" i="7" s="1"/>
  <c r="J269" i="5"/>
  <c r="Q269" i="5"/>
  <c r="X269" i="5"/>
  <c r="H269" i="7" s="1"/>
  <c r="AF269" i="5"/>
  <c r="AL269" i="5"/>
  <c r="AS269" i="5"/>
  <c r="BA269" i="5"/>
  <c r="BC274" i="5"/>
  <c r="AH274" i="5"/>
  <c r="M274" i="5"/>
  <c r="AC274" i="5"/>
  <c r="BB275" i="5"/>
  <c r="AQ275" i="5"/>
  <c r="N275" i="7" s="1"/>
  <c r="AF275" i="5"/>
  <c r="V275" i="5"/>
  <c r="K275" i="5"/>
  <c r="P275" i="5"/>
  <c r="AB275" i="5"/>
  <c r="AR275" i="5"/>
  <c r="BC276" i="5"/>
  <c r="AV276" i="5"/>
  <c r="AO276" i="5"/>
  <c r="L276" i="7" s="1"/>
  <c r="AG276" i="5"/>
  <c r="AA276" i="5"/>
  <c r="T276" i="5"/>
  <c r="E276" i="7" s="1"/>
  <c r="L276" i="5"/>
  <c r="E276" i="5"/>
  <c r="K276" i="5"/>
  <c r="U276" i="5"/>
  <c r="AE276" i="5"/>
  <c r="AM276" i="5"/>
  <c r="AW276" i="5"/>
  <c r="G280" i="5"/>
  <c r="C280" i="7" s="1"/>
  <c r="AM280" i="5"/>
  <c r="D281" i="5"/>
  <c r="B281" i="7" s="1"/>
  <c r="J281" i="5"/>
  <c r="R281" i="5"/>
  <c r="Y281" i="5"/>
  <c r="J281" i="7" s="1"/>
  <c r="AF281" i="5"/>
  <c r="AN281" i="5"/>
  <c r="AT281" i="5"/>
  <c r="BA281" i="5"/>
  <c r="W282" i="5"/>
  <c r="E253" i="5"/>
  <c r="J253" i="5"/>
  <c r="P253" i="5"/>
  <c r="U253" i="5"/>
  <c r="Z253" i="5"/>
  <c r="AF253" i="5"/>
  <c r="AK253" i="5"/>
  <c r="F253" i="7" s="1"/>
  <c r="AP253" i="5"/>
  <c r="M253" i="7" s="1"/>
  <c r="AV253" i="5"/>
  <c r="BA253" i="5"/>
  <c r="F254" i="5"/>
  <c r="M254" i="5"/>
  <c r="U254" i="5"/>
  <c r="AA254" i="5"/>
  <c r="AH254" i="5"/>
  <c r="AP254" i="5"/>
  <c r="M254" i="7" s="1"/>
  <c r="AW254" i="5"/>
  <c r="BC254" i="5"/>
  <c r="L256" i="5"/>
  <c r="AG256" i="5"/>
  <c r="BC256" i="5"/>
  <c r="L259" i="5"/>
  <c r="W259" i="5"/>
  <c r="AH259" i="5"/>
  <c r="AR259" i="5"/>
  <c r="BC259" i="5"/>
  <c r="H261" i="5"/>
  <c r="M261" i="5"/>
  <c r="R261" i="5"/>
  <c r="X261" i="5"/>
  <c r="H261" i="7" s="1"/>
  <c r="AC261" i="5"/>
  <c r="AH261" i="5"/>
  <c r="AN261" i="5"/>
  <c r="AS261" i="5"/>
  <c r="AX261" i="5"/>
  <c r="J262" i="5"/>
  <c r="Q262" i="5"/>
  <c r="W262" i="5"/>
  <c r="AE262" i="5"/>
  <c r="AL262" i="5"/>
  <c r="AS262" i="5"/>
  <c r="BA262" i="5"/>
  <c r="W264" i="5"/>
  <c r="AR264" i="5"/>
  <c r="G267" i="5"/>
  <c r="C267" i="7" s="1"/>
  <c r="V267" i="5"/>
  <c r="AH267" i="5"/>
  <c r="AX267" i="5"/>
  <c r="Z281" i="5"/>
  <c r="AH281" i="5"/>
  <c r="AO281" i="5"/>
  <c r="L281" i="7" s="1"/>
  <c r="AV281" i="5"/>
  <c r="AM282" i="5"/>
  <c r="R282" i="5"/>
  <c r="AC282" i="5"/>
  <c r="BC282" i="5"/>
  <c r="BC288" i="5"/>
  <c r="AG288" i="5"/>
  <c r="L288" i="5"/>
  <c r="AW288" i="5"/>
  <c r="AB288" i="5"/>
  <c r="G288" i="5"/>
  <c r="C288" i="7" s="1"/>
  <c r="AM288" i="5"/>
  <c r="Q288" i="5"/>
  <c r="F253" i="5"/>
  <c r="L253" i="5"/>
  <c r="Q253" i="5"/>
  <c r="V253" i="5"/>
  <c r="AB253" i="5"/>
  <c r="AG253" i="5"/>
  <c r="AL253" i="5"/>
  <c r="AR253" i="5"/>
  <c r="AW253" i="5"/>
  <c r="G254" i="5"/>
  <c r="C254" i="7" s="1"/>
  <c r="O254" i="5"/>
  <c r="V254" i="5"/>
  <c r="AC254" i="5"/>
  <c r="AK254" i="5"/>
  <c r="F254" i="7" s="1"/>
  <c r="AQ254" i="5"/>
  <c r="N254" i="7" s="1"/>
  <c r="Q256" i="5"/>
  <c r="H257" i="5"/>
  <c r="M257" i="5"/>
  <c r="R257" i="5"/>
  <c r="X257" i="5"/>
  <c r="H257" i="7" s="1"/>
  <c r="AC257" i="5"/>
  <c r="AH257" i="5"/>
  <c r="AN257" i="5"/>
  <c r="AS257" i="5"/>
  <c r="W258" i="5"/>
  <c r="F259" i="5"/>
  <c r="P259" i="5"/>
  <c r="AA259" i="5"/>
  <c r="AL259" i="5"/>
  <c r="I260" i="5"/>
  <c r="P260" i="5"/>
  <c r="W260" i="5"/>
  <c r="AE260" i="5"/>
  <c r="AK260" i="5"/>
  <c r="F260" i="7" s="1"/>
  <c r="AR260" i="5"/>
  <c r="D261" i="5"/>
  <c r="B261" i="7" s="1"/>
  <c r="I261" i="5"/>
  <c r="N261" i="5"/>
  <c r="T261" i="5"/>
  <c r="E261" i="7" s="1"/>
  <c r="Y261" i="5"/>
  <c r="J261" i="7" s="1"/>
  <c r="AD261" i="5"/>
  <c r="AJ261" i="5"/>
  <c r="AO261" i="5"/>
  <c r="L261" i="7" s="1"/>
  <c r="AT261" i="5"/>
  <c r="E262" i="5"/>
  <c r="K262" i="5"/>
  <c r="R262" i="5"/>
  <c r="Z262" i="5"/>
  <c r="AG262" i="5"/>
  <c r="AM262" i="5"/>
  <c r="AU262" i="5"/>
  <c r="G264" i="5"/>
  <c r="C264" i="7" s="1"/>
  <c r="AB264" i="5"/>
  <c r="K267" i="5"/>
  <c r="W267" i="5"/>
  <c r="AM267" i="5"/>
  <c r="BB267" i="5"/>
  <c r="F269" i="5"/>
  <c r="M269" i="5"/>
  <c r="U269" i="5"/>
  <c r="AB269" i="5"/>
  <c r="AH269" i="5"/>
  <c r="AP269" i="5"/>
  <c r="M269" i="7" s="1"/>
  <c r="AW269" i="5"/>
  <c r="BB270" i="5"/>
  <c r="AU270" i="5"/>
  <c r="AM270" i="5"/>
  <c r="AG270" i="5"/>
  <c r="Z270" i="5"/>
  <c r="R270" i="5"/>
  <c r="K270" i="5"/>
  <c r="E270" i="5"/>
  <c r="M270" i="5"/>
  <c r="V270" i="5"/>
  <c r="AE270" i="5"/>
  <c r="AP270" i="5"/>
  <c r="M270" i="7" s="1"/>
  <c r="AX270" i="5"/>
  <c r="AW272" i="5"/>
  <c r="AB272" i="5"/>
  <c r="G272" i="5"/>
  <c r="C272" i="7" s="1"/>
  <c r="AG272" i="5"/>
  <c r="BA273" i="5"/>
  <c r="AV273" i="5"/>
  <c r="AP273" i="5"/>
  <c r="M273" i="7" s="1"/>
  <c r="AK273" i="5"/>
  <c r="F273" i="7" s="1"/>
  <c r="G273" i="7" s="1"/>
  <c r="AF273" i="5"/>
  <c r="Z273" i="5"/>
  <c r="U273" i="5"/>
  <c r="P273" i="5"/>
  <c r="J273" i="5"/>
  <c r="E273" i="5"/>
  <c r="I273" i="5"/>
  <c r="Q273" i="5"/>
  <c r="X273" i="5"/>
  <c r="H273" i="7" s="1"/>
  <c r="AD273" i="5"/>
  <c r="AL273" i="5"/>
  <c r="AS273" i="5"/>
  <c r="AZ273" i="5"/>
  <c r="R274" i="5"/>
  <c r="AS274" i="5"/>
  <c r="G275" i="5"/>
  <c r="C275" i="7" s="1"/>
  <c r="W275" i="5"/>
  <c r="AL275" i="5"/>
  <c r="AX275" i="5"/>
  <c r="G276" i="5"/>
  <c r="C276" i="7" s="1"/>
  <c r="D276" i="7" s="1"/>
  <c r="P276" i="5"/>
  <c r="Y276" i="5"/>
  <c r="J276" i="7" s="1"/>
  <c r="AJ276" i="5"/>
  <c r="AR276" i="5"/>
  <c r="BA276" i="5"/>
  <c r="W280" i="5"/>
  <c r="AW280" i="5"/>
  <c r="H281" i="5"/>
  <c r="N281" i="5"/>
  <c r="U281" i="5"/>
  <c r="AC281" i="5"/>
  <c r="AJ281" i="5"/>
  <c r="AP281" i="5"/>
  <c r="M281" i="7" s="1"/>
  <c r="AX281" i="5"/>
  <c r="G282" i="5"/>
  <c r="C282" i="7" s="1"/>
  <c r="AH282" i="5"/>
  <c r="W288" i="5"/>
  <c r="I284" i="5"/>
  <c r="P284" i="5"/>
  <c r="W284" i="5"/>
  <c r="AE284" i="5"/>
  <c r="AK284" i="5"/>
  <c r="F284" i="7" s="1"/>
  <c r="AV284" i="5"/>
  <c r="H289" i="5"/>
  <c r="M289" i="5"/>
  <c r="R289" i="5"/>
  <c r="X289" i="5"/>
  <c r="H289" i="7" s="1"/>
  <c r="AC289" i="5"/>
  <c r="AH289" i="5"/>
  <c r="AN289" i="5"/>
  <c r="AS289" i="5"/>
  <c r="W290" i="5"/>
  <c r="H291" i="5"/>
  <c r="W291" i="5"/>
  <c r="AL291" i="5"/>
  <c r="AY291" i="5"/>
  <c r="G292" i="5"/>
  <c r="C292" i="7" s="1"/>
  <c r="O292" i="5"/>
  <c r="U292" i="5"/>
  <c r="AB292" i="5"/>
  <c r="AJ292" i="5"/>
  <c r="AQ292" i="5"/>
  <c r="N292" i="7" s="1"/>
  <c r="AW292" i="5"/>
  <c r="H293" i="5"/>
  <c r="M293" i="5"/>
  <c r="R293" i="5"/>
  <c r="X293" i="5"/>
  <c r="H293" i="7" s="1"/>
  <c r="I293" i="7" s="1"/>
  <c r="AC293" i="5"/>
  <c r="AH293" i="5"/>
  <c r="AN293" i="5"/>
  <c r="AS293" i="5"/>
  <c r="K294" i="5"/>
  <c r="V294" i="5"/>
  <c r="AG294" i="5"/>
  <c r="AQ294" i="5"/>
  <c r="N294" i="7" s="1"/>
  <c r="BB294" i="5"/>
  <c r="H296" i="5"/>
  <c r="W296" i="5"/>
  <c r="AM296" i="5"/>
  <c r="AY296" i="5"/>
  <c r="E297" i="5"/>
  <c r="J297" i="5"/>
  <c r="P297" i="5"/>
  <c r="U297" i="5"/>
  <c r="Z297" i="5"/>
  <c r="AF297" i="5"/>
  <c r="AK297" i="5"/>
  <c r="F297" i="7" s="1"/>
  <c r="AP297" i="5"/>
  <c r="M297" i="7" s="1"/>
  <c r="AV297" i="5"/>
  <c r="BA297" i="5"/>
  <c r="M298" i="5"/>
  <c r="AD298" i="5"/>
  <c r="AY298" i="5"/>
  <c r="G299" i="5"/>
  <c r="C299" i="7" s="1"/>
  <c r="R299" i="5"/>
  <c r="AB299" i="5"/>
  <c r="AM299" i="5"/>
  <c r="AX299" i="5"/>
  <c r="D300" i="5"/>
  <c r="B300" i="7" s="1"/>
  <c r="O300" i="5"/>
  <c r="Y300" i="5"/>
  <c r="J300" i="7" s="1"/>
  <c r="AJ300" i="5"/>
  <c r="AU300" i="5"/>
  <c r="H301" i="5"/>
  <c r="M301" i="5"/>
  <c r="R301" i="5"/>
  <c r="X301" i="5"/>
  <c r="H301" i="7" s="1"/>
  <c r="AC301" i="5"/>
  <c r="AH301" i="5"/>
  <c r="AN301" i="5"/>
  <c r="AS301" i="5"/>
  <c r="AX301" i="5"/>
  <c r="I292" i="5"/>
  <c r="P292" i="5"/>
  <c r="W292" i="5"/>
  <c r="AE292" i="5"/>
  <c r="AK292" i="5"/>
  <c r="F292" i="7" s="1"/>
  <c r="AR292" i="5"/>
  <c r="AZ292" i="5"/>
  <c r="L296" i="5"/>
  <c r="AB296" i="5"/>
  <c r="AN296" i="5"/>
  <c r="BC296" i="5"/>
  <c r="F297" i="5"/>
  <c r="L297" i="5"/>
  <c r="Q297" i="5"/>
  <c r="V297" i="5"/>
  <c r="AB297" i="5"/>
  <c r="AG297" i="5"/>
  <c r="AL297" i="5"/>
  <c r="AR297" i="5"/>
  <c r="AW297" i="5"/>
  <c r="BB297" i="5"/>
  <c r="N298" i="5"/>
  <c r="AI298" i="5"/>
  <c r="BC298" i="5"/>
  <c r="K299" i="5"/>
  <c r="V299" i="5"/>
  <c r="AF299" i="5"/>
  <c r="AQ299" i="5"/>
  <c r="N299" i="7" s="1"/>
  <c r="BB299" i="5"/>
  <c r="E300" i="5"/>
  <c r="P300" i="5"/>
  <c r="AA300" i="5"/>
  <c r="AK300" i="5"/>
  <c r="F300" i="7" s="1"/>
  <c r="AV300" i="5"/>
  <c r="D301" i="5"/>
  <c r="B301" i="7" s="1"/>
  <c r="I301" i="5"/>
  <c r="N301" i="5"/>
  <c r="T301" i="5"/>
  <c r="E301" i="7" s="1"/>
  <c r="Y301" i="5"/>
  <c r="J301" i="7" s="1"/>
  <c r="AD301" i="5"/>
  <c r="AJ301" i="5"/>
  <c r="AO301" i="5"/>
  <c r="L301" i="7" s="1"/>
  <c r="AT301" i="5"/>
  <c r="AZ301" i="5"/>
  <c r="AA284" i="5"/>
  <c r="AG284" i="5"/>
  <c r="AQ284" i="5"/>
  <c r="N284" i="7" s="1"/>
  <c r="BA284" i="5"/>
  <c r="P291" i="5"/>
  <c r="AD291" i="5"/>
  <c r="AR291" i="5"/>
  <c r="D292" i="5"/>
  <c r="B292" i="7" s="1"/>
  <c r="K292" i="5"/>
  <c r="Q292" i="5"/>
  <c r="Y292" i="5"/>
  <c r="J292" i="7" s="1"/>
  <c r="AF292" i="5"/>
  <c r="AM292" i="5"/>
  <c r="AU292" i="5"/>
  <c r="BA292" i="5"/>
  <c r="Q296" i="5"/>
  <c r="AC296" i="5"/>
  <c r="AR296" i="5"/>
  <c r="H297" i="5"/>
  <c r="M297" i="5"/>
  <c r="R297" i="5"/>
  <c r="X297" i="5"/>
  <c r="H297" i="7" s="1"/>
  <c r="AC297" i="5"/>
  <c r="AH297" i="5"/>
  <c r="AN297" i="5"/>
  <c r="AS297" i="5"/>
  <c r="AX297" i="5"/>
  <c r="W298" i="5"/>
  <c r="AO298" i="5"/>
  <c r="L298" i="7" s="1"/>
  <c r="L299" i="5"/>
  <c r="W299" i="5"/>
  <c r="AH299" i="5"/>
  <c r="AR299" i="5"/>
  <c r="I300" i="5"/>
  <c r="T300" i="5"/>
  <c r="E300" i="7" s="1"/>
  <c r="AE300" i="5"/>
  <c r="AO300" i="5"/>
  <c r="L300" i="7" s="1"/>
  <c r="AZ300" i="5"/>
  <c r="E301" i="5"/>
  <c r="J301" i="5"/>
  <c r="P301" i="5"/>
  <c r="U301" i="5"/>
  <c r="Z301" i="5"/>
  <c r="AF301" i="5"/>
  <c r="AK301" i="5"/>
  <c r="F301" i="7" s="1"/>
  <c r="AP301" i="5"/>
  <c r="M301" i="7" s="1"/>
  <c r="AV301" i="5"/>
  <c r="BA301" i="5"/>
  <c r="W266" i="5"/>
  <c r="I268" i="5"/>
  <c r="P268" i="5"/>
  <c r="W268" i="5"/>
  <c r="AE268" i="5"/>
  <c r="AK268" i="5"/>
  <c r="F268" i="7" s="1"/>
  <c r="AR268" i="5"/>
  <c r="H277" i="5"/>
  <c r="M277" i="5"/>
  <c r="R277" i="5"/>
  <c r="X277" i="5"/>
  <c r="H277" i="7" s="1"/>
  <c r="I277" i="7" s="1"/>
  <c r="AC277" i="5"/>
  <c r="AH277" i="5"/>
  <c r="AN277" i="5"/>
  <c r="AS277" i="5"/>
  <c r="K278" i="5"/>
  <c r="V278" i="5"/>
  <c r="AG278" i="5"/>
  <c r="AQ278" i="5"/>
  <c r="N278" i="7" s="1"/>
  <c r="BB278" i="5"/>
  <c r="L283" i="5"/>
  <c r="W283" i="5"/>
  <c r="AH283" i="5"/>
  <c r="AR283" i="5"/>
  <c r="G284" i="5"/>
  <c r="C284" i="7" s="1"/>
  <c r="O284" i="5"/>
  <c r="U284" i="5"/>
  <c r="AB284" i="5"/>
  <c r="AJ284" i="5"/>
  <c r="AU284" i="5"/>
  <c r="H285" i="5"/>
  <c r="M285" i="5"/>
  <c r="R285" i="5"/>
  <c r="X285" i="5"/>
  <c r="H285" i="7" s="1"/>
  <c r="I285" i="7" s="1"/>
  <c r="AC285" i="5"/>
  <c r="AH285" i="5"/>
  <c r="AN285" i="5"/>
  <c r="AS285" i="5"/>
  <c r="K286" i="5"/>
  <c r="V286" i="5"/>
  <c r="AG286" i="5"/>
  <c r="AQ286" i="5"/>
  <c r="N286" i="7" s="1"/>
  <c r="BB286" i="5"/>
  <c r="G291" i="5"/>
  <c r="C291" i="7" s="1"/>
  <c r="V291" i="5"/>
  <c r="AI291" i="5"/>
  <c r="E292" i="5"/>
  <c r="L292" i="5"/>
  <c r="T292" i="5"/>
  <c r="E292" i="7" s="1"/>
  <c r="AA292" i="5"/>
  <c r="AG292" i="5"/>
  <c r="AO292" i="5"/>
  <c r="L292" i="7" s="1"/>
  <c r="AV292" i="5"/>
  <c r="G296" i="5"/>
  <c r="C296" i="7" s="1"/>
  <c r="S296" i="5"/>
  <c r="AG296" i="5"/>
  <c r="D297" i="5"/>
  <c r="B297" i="7" s="1"/>
  <c r="I297" i="5"/>
  <c r="N297" i="5"/>
  <c r="T297" i="5"/>
  <c r="E297" i="7" s="1"/>
  <c r="Y297" i="5"/>
  <c r="J297" i="7" s="1"/>
  <c r="AD297" i="5"/>
  <c r="AJ297" i="5"/>
  <c r="AO297" i="5"/>
  <c r="L297" i="7" s="1"/>
  <c r="AT297" i="5"/>
  <c r="I298" i="5"/>
  <c r="Y298" i="5"/>
  <c r="J298" i="7" s="1"/>
  <c r="K300" i="5"/>
  <c r="U300" i="5"/>
  <c r="AF300" i="5"/>
  <c r="AQ300" i="5"/>
  <c r="N300" i="7" s="1"/>
  <c r="BA300" i="5"/>
  <c r="F301" i="5"/>
  <c r="L301" i="5"/>
  <c r="Q301" i="5"/>
  <c r="V301" i="5"/>
  <c r="AB301" i="5"/>
  <c r="AG301" i="5"/>
  <c r="AL301" i="5"/>
  <c r="AR301" i="5"/>
  <c r="AW301" i="5"/>
  <c r="AN14" i="5"/>
  <c r="AK13" i="5"/>
  <c r="H14" i="5"/>
  <c r="AX14" i="5"/>
  <c r="F16" i="5"/>
  <c r="U16" i="5"/>
  <c r="AJ16" i="5"/>
  <c r="AW16" i="5"/>
  <c r="AX18" i="5"/>
  <c r="L24" i="5"/>
  <c r="AO24" i="5"/>
  <c r="U25" i="5"/>
  <c r="BB26" i="5"/>
  <c r="AB4" i="5"/>
  <c r="AZ10" i="5"/>
  <c r="E13" i="5"/>
  <c r="AS13" i="5"/>
  <c r="R14" i="5"/>
  <c r="J16" i="5"/>
  <c r="Y16" i="5"/>
  <c r="AL16" i="5"/>
  <c r="BA16" i="5"/>
  <c r="F18" i="5"/>
  <c r="T24" i="5"/>
  <c r="AV24" i="5"/>
  <c r="BA25" i="5"/>
  <c r="AL4" i="5"/>
  <c r="AD14" i="5"/>
  <c r="N16" i="5"/>
  <c r="AB16" i="5"/>
  <c r="AP16" i="5"/>
  <c r="Z24" i="5"/>
  <c r="BB24" i="5"/>
  <c r="P8" i="5"/>
  <c r="AD8" i="5"/>
  <c r="AZ8" i="5"/>
  <c r="AO5" i="5"/>
  <c r="AF6" i="5"/>
  <c r="I8" i="5"/>
  <c r="AK8" i="5"/>
  <c r="L2" i="5"/>
  <c r="V4" i="5"/>
  <c r="AR4" i="5"/>
  <c r="E5" i="5"/>
  <c r="Y5" i="5"/>
  <c r="AS5" i="5"/>
  <c r="F6" i="5"/>
  <c r="V6" i="5"/>
  <c r="AL6" i="5"/>
  <c r="BB6" i="5"/>
  <c r="D8" i="5"/>
  <c r="J8" i="5"/>
  <c r="Q8" i="5"/>
  <c r="Y8" i="5"/>
  <c r="AF8" i="5"/>
  <c r="AL8" i="5"/>
  <c r="AT8" i="5"/>
  <c r="BA8" i="5"/>
  <c r="AB10" i="5"/>
  <c r="I13" i="5"/>
  <c r="AC13" i="5"/>
  <c r="BA13" i="5"/>
  <c r="J14" i="5"/>
  <c r="AF14" i="5"/>
  <c r="BB14" i="5"/>
  <c r="E16" i="5"/>
  <c r="L16" i="5"/>
  <c r="T16" i="5"/>
  <c r="Z16" i="5"/>
  <c r="AG16" i="5"/>
  <c r="AO16" i="5"/>
  <c r="AV16" i="5"/>
  <c r="BB16" i="5"/>
  <c r="AW17" i="5"/>
  <c r="J18" i="5"/>
  <c r="Z18" i="5"/>
  <c r="AL18" i="5"/>
  <c r="AZ18" i="5"/>
  <c r="E21" i="5"/>
  <c r="Y21" i="5"/>
  <c r="AS21" i="5"/>
  <c r="F24" i="5"/>
  <c r="N24" i="5"/>
  <c r="U24" i="5"/>
  <c r="AB24" i="5"/>
  <c r="AJ24" i="5"/>
  <c r="AP24" i="5"/>
  <c r="AW24" i="5"/>
  <c r="AC25" i="5"/>
  <c r="AD26" i="5"/>
  <c r="AV6" i="5"/>
  <c r="V8" i="5"/>
  <c r="AR8" i="5"/>
  <c r="U21" i="5"/>
  <c r="AO21" i="5"/>
  <c r="AB2" i="5"/>
  <c r="I5" i="5"/>
  <c r="AC5" i="5"/>
  <c r="BA5" i="5"/>
  <c r="H6" i="5"/>
  <c r="X6" i="5"/>
  <c r="AN6" i="5"/>
  <c r="E8" i="5"/>
  <c r="L8" i="5"/>
  <c r="T8" i="5"/>
  <c r="Z8" i="5"/>
  <c r="AG8" i="5"/>
  <c r="AO8" i="5"/>
  <c r="AV8" i="5"/>
  <c r="BB8" i="5"/>
  <c r="N18" i="5"/>
  <c r="AB18" i="5"/>
  <c r="AP18" i="5"/>
  <c r="I21" i="5"/>
  <c r="AC21" i="5"/>
  <c r="BA21" i="5"/>
  <c r="I24" i="5"/>
  <c r="P24" i="5"/>
  <c r="V24" i="5"/>
  <c r="AD24" i="5"/>
  <c r="AK24" i="5"/>
  <c r="AR24" i="5"/>
  <c r="AZ24" i="5"/>
  <c r="E25" i="5"/>
  <c r="AK25" i="5"/>
  <c r="F26" i="5"/>
  <c r="AL26" i="5"/>
  <c r="U5" i="5"/>
  <c r="P6" i="5"/>
  <c r="L4" i="5"/>
  <c r="AG4" i="5"/>
  <c r="BB4" i="5"/>
  <c r="M5" i="5"/>
  <c r="AK5" i="5"/>
  <c r="N6" i="5"/>
  <c r="AD6" i="5"/>
  <c r="AT6" i="5"/>
  <c r="F8" i="5"/>
  <c r="N8" i="5"/>
  <c r="U8" i="5"/>
  <c r="AB8" i="5"/>
  <c r="AJ8" i="5"/>
  <c r="AP8" i="5"/>
  <c r="AW8" i="5"/>
  <c r="L10" i="5"/>
  <c r="AR10" i="5"/>
  <c r="U13" i="5"/>
  <c r="AO13" i="5"/>
  <c r="V14" i="5"/>
  <c r="I16" i="5"/>
  <c r="P16" i="5"/>
  <c r="V16" i="5"/>
  <c r="AD16" i="5"/>
  <c r="AK16" i="5"/>
  <c r="AR16" i="5"/>
  <c r="D18" i="5"/>
  <c r="R18" i="5"/>
  <c r="AD18" i="5"/>
  <c r="M21" i="5"/>
  <c r="AK21" i="5"/>
  <c r="D24" i="5"/>
  <c r="J24" i="5"/>
  <c r="Q24" i="5"/>
  <c r="Y24" i="5"/>
  <c r="AF24" i="5"/>
  <c r="AL24" i="5"/>
  <c r="AT24" i="5"/>
  <c r="M25" i="5"/>
  <c r="AS25" i="5"/>
  <c r="N26" i="5"/>
  <c r="AT26" i="5"/>
  <c r="G221" i="7"/>
  <c r="AV2" i="5"/>
  <c r="AN2" i="5"/>
  <c r="AF2" i="5"/>
  <c r="X2" i="5"/>
  <c r="P2" i="5"/>
  <c r="H2" i="5"/>
  <c r="BB2" i="5"/>
  <c r="AT2" i="5"/>
  <c r="AL2" i="5"/>
  <c r="AD2" i="5"/>
  <c r="V2" i="5"/>
  <c r="N2" i="5"/>
  <c r="F2" i="5"/>
  <c r="AZ2" i="5"/>
  <c r="AR2" i="5"/>
  <c r="R2" i="5"/>
  <c r="AH2" i="5"/>
  <c r="T2" i="5"/>
  <c r="AJ2" i="5"/>
  <c r="J2" i="5"/>
  <c r="Z2" i="5"/>
  <c r="AP2" i="5"/>
  <c r="M9" i="5"/>
  <c r="AC9" i="5"/>
  <c r="AS9" i="5"/>
  <c r="J10" i="5"/>
  <c r="R10" i="5"/>
  <c r="Z10" i="5"/>
  <c r="AH10" i="5"/>
  <c r="AP10" i="5"/>
  <c r="AX10" i="5"/>
  <c r="F12" i="5"/>
  <c r="M12" i="5"/>
  <c r="T12" i="5"/>
  <c r="AB12" i="5"/>
  <c r="AH12" i="5"/>
  <c r="AO12" i="5"/>
  <c r="AW12" i="5"/>
  <c r="BB17" i="5"/>
  <c r="AO17" i="5"/>
  <c r="Y17" i="5"/>
  <c r="I17" i="5"/>
  <c r="U17" i="5"/>
  <c r="AS17" i="5"/>
  <c r="H20" i="5"/>
  <c r="N20" i="5"/>
  <c r="V20" i="5"/>
  <c r="AC20" i="5"/>
  <c r="AJ20" i="5"/>
  <c r="AR20" i="5"/>
  <c r="AX20" i="5"/>
  <c r="J22" i="5"/>
  <c r="V22" i="5"/>
  <c r="AF22" i="5"/>
  <c r="AP22" i="5"/>
  <c r="Q9" i="5"/>
  <c r="AG9" i="5"/>
  <c r="AW9" i="5"/>
  <c r="BA20" i="5"/>
  <c r="AV20" i="5"/>
  <c r="AP20" i="5"/>
  <c r="AK20" i="5"/>
  <c r="AF20" i="5"/>
  <c r="Z20" i="5"/>
  <c r="U20" i="5"/>
  <c r="P20" i="5"/>
  <c r="J20" i="5"/>
  <c r="E20" i="5"/>
  <c r="I20" i="5"/>
  <c r="Q20" i="5"/>
  <c r="X20" i="5"/>
  <c r="AD20" i="5"/>
  <c r="AL20" i="5"/>
  <c r="AS20" i="5"/>
  <c r="AZ20" i="5"/>
  <c r="AZ22" i="5"/>
  <c r="AR22" i="5"/>
  <c r="AJ22" i="5"/>
  <c r="AB22" i="5"/>
  <c r="T22" i="5"/>
  <c r="L22" i="5"/>
  <c r="D22" i="5"/>
  <c r="N22" i="5"/>
  <c r="X22" i="5"/>
  <c r="AH22" i="5"/>
  <c r="AT22" i="5"/>
  <c r="H4" i="5"/>
  <c r="M4" i="5"/>
  <c r="R4" i="5"/>
  <c r="X4" i="5"/>
  <c r="AC4" i="5"/>
  <c r="AH4" i="5"/>
  <c r="AN4" i="5"/>
  <c r="AS4" i="5"/>
  <c r="AX4" i="5"/>
  <c r="BA12" i="5"/>
  <c r="AV12" i="5"/>
  <c r="AP12" i="5"/>
  <c r="AK12" i="5"/>
  <c r="AF12" i="5"/>
  <c r="Z12" i="5"/>
  <c r="U12" i="5"/>
  <c r="P12" i="5"/>
  <c r="J12" i="5"/>
  <c r="H12" i="5"/>
  <c r="N12" i="5"/>
  <c r="V12" i="5"/>
  <c r="AC12" i="5"/>
  <c r="AJ12" i="5"/>
  <c r="AR12" i="5"/>
  <c r="AX12" i="5"/>
  <c r="D4" i="5"/>
  <c r="I4" i="5"/>
  <c r="N4" i="5"/>
  <c r="T4" i="5"/>
  <c r="Y4" i="5"/>
  <c r="AD4" i="5"/>
  <c r="AJ4" i="5"/>
  <c r="AO4" i="5"/>
  <c r="AT4" i="5"/>
  <c r="AZ4" i="5"/>
  <c r="J6" i="5"/>
  <c r="R6" i="5"/>
  <c r="Z6" i="5"/>
  <c r="AH6" i="5"/>
  <c r="AP6" i="5"/>
  <c r="AX6" i="5"/>
  <c r="E9" i="5"/>
  <c r="U9" i="5"/>
  <c r="AK9" i="5"/>
  <c r="BA9" i="5"/>
  <c r="F10" i="5"/>
  <c r="N10" i="5"/>
  <c r="V10" i="5"/>
  <c r="AD10" i="5"/>
  <c r="AL10" i="5"/>
  <c r="AT10" i="5"/>
  <c r="BB10" i="5"/>
  <c r="D12" i="5"/>
  <c r="I12" i="5"/>
  <c r="Q12" i="5"/>
  <c r="X12" i="5"/>
  <c r="AD12" i="5"/>
  <c r="AL12" i="5"/>
  <c r="AS12" i="5"/>
  <c r="AZ12" i="5"/>
  <c r="AZ14" i="5"/>
  <c r="AR14" i="5"/>
  <c r="AJ14" i="5"/>
  <c r="AB14" i="5"/>
  <c r="T14" i="5"/>
  <c r="L14" i="5"/>
  <c r="D14" i="5"/>
  <c r="N14" i="5"/>
  <c r="X14" i="5"/>
  <c r="AH14" i="5"/>
  <c r="AT14" i="5"/>
  <c r="M17" i="5"/>
  <c r="AG17" i="5"/>
  <c r="BA17" i="5"/>
  <c r="D20" i="5"/>
  <c r="L20" i="5"/>
  <c r="R20" i="5"/>
  <c r="Y20" i="5"/>
  <c r="AG20" i="5"/>
  <c r="AN20" i="5"/>
  <c r="AT20" i="5"/>
  <c r="BB20" i="5"/>
  <c r="F22" i="5"/>
  <c r="P22" i="5"/>
  <c r="Z22" i="5"/>
  <c r="AL22" i="5"/>
  <c r="AV22" i="5"/>
  <c r="G55" i="4"/>
  <c r="E4" i="5"/>
  <c r="J4" i="5"/>
  <c r="P4" i="5"/>
  <c r="U4" i="5"/>
  <c r="Z4" i="5"/>
  <c r="AF4" i="5"/>
  <c r="AK4" i="5"/>
  <c r="AP4" i="5"/>
  <c r="AV4" i="5"/>
  <c r="Q5" i="5"/>
  <c r="AG5" i="5"/>
  <c r="AW5" i="5"/>
  <c r="D6" i="5"/>
  <c r="L6" i="5"/>
  <c r="T6" i="5"/>
  <c r="AB6" i="5"/>
  <c r="AJ6" i="5"/>
  <c r="AR6" i="5"/>
  <c r="H8" i="5"/>
  <c r="M8" i="5"/>
  <c r="R8" i="5"/>
  <c r="X8" i="5"/>
  <c r="AC8" i="5"/>
  <c r="AH8" i="5"/>
  <c r="AN8" i="5"/>
  <c r="AS8" i="5"/>
  <c r="AX8" i="5"/>
  <c r="I9" i="5"/>
  <c r="Y9" i="5"/>
  <c r="AO9" i="5"/>
  <c r="H10" i="5"/>
  <c r="P10" i="5"/>
  <c r="X10" i="5"/>
  <c r="AF10" i="5"/>
  <c r="AN10" i="5"/>
  <c r="AV10" i="5"/>
  <c r="E12" i="5"/>
  <c r="L12" i="5"/>
  <c r="R12" i="5"/>
  <c r="Y12" i="5"/>
  <c r="AG12" i="5"/>
  <c r="AN12" i="5"/>
  <c r="AT12" i="5"/>
  <c r="BB12" i="5"/>
  <c r="F14" i="5"/>
  <c r="P14" i="5"/>
  <c r="Z14" i="5"/>
  <c r="AL14" i="5"/>
  <c r="AV14" i="5"/>
  <c r="Q17" i="5"/>
  <c r="AK17" i="5"/>
  <c r="AV18" i="5"/>
  <c r="AN18" i="5"/>
  <c r="AF18" i="5"/>
  <c r="X18" i="5"/>
  <c r="P18" i="5"/>
  <c r="H18" i="5"/>
  <c r="L18" i="5"/>
  <c r="V18" i="5"/>
  <c r="AH18" i="5"/>
  <c r="AR18" i="5"/>
  <c r="BB18" i="5"/>
  <c r="F20" i="5"/>
  <c r="M20" i="5"/>
  <c r="T20" i="5"/>
  <c r="AB20" i="5"/>
  <c r="AH20" i="5"/>
  <c r="AO20" i="5"/>
  <c r="AW20" i="5"/>
  <c r="H22" i="5"/>
  <c r="R22" i="5"/>
  <c r="AD22" i="5"/>
  <c r="AN22" i="5"/>
  <c r="AX22" i="5"/>
  <c r="Q13" i="5"/>
  <c r="AG13" i="5"/>
  <c r="AW13" i="5"/>
  <c r="H16" i="5"/>
  <c r="M16" i="5"/>
  <c r="R16" i="5"/>
  <c r="X16" i="5"/>
  <c r="AC16" i="5"/>
  <c r="AH16" i="5"/>
  <c r="AN16" i="5"/>
  <c r="AS16" i="5"/>
  <c r="AX16" i="5"/>
  <c r="Q21" i="5"/>
  <c r="AG21" i="5"/>
  <c r="AW21" i="5"/>
  <c r="H24" i="5"/>
  <c r="M24" i="5"/>
  <c r="R24" i="5"/>
  <c r="X24" i="5"/>
  <c r="AC24" i="5"/>
  <c r="AH24" i="5"/>
  <c r="AN24" i="5"/>
  <c r="AS24" i="5"/>
  <c r="AX24" i="5"/>
  <c r="I25" i="5"/>
  <c r="Y25" i="5"/>
  <c r="AO25" i="5"/>
  <c r="H26" i="5"/>
  <c r="P26" i="5"/>
  <c r="X26" i="5"/>
  <c r="AF26" i="5"/>
  <c r="AN26" i="5"/>
  <c r="AV26" i="5"/>
  <c r="J26" i="5"/>
  <c r="R26" i="5"/>
  <c r="Z26" i="5"/>
  <c r="AH26" i="5"/>
  <c r="AP26" i="5"/>
  <c r="AX26" i="5"/>
  <c r="Q25" i="5"/>
  <c r="AG25" i="5"/>
  <c r="AW25" i="5"/>
  <c r="D26" i="5"/>
  <c r="L26" i="5"/>
  <c r="T26" i="5"/>
  <c r="AB26" i="5"/>
  <c r="AJ26" i="5"/>
  <c r="AR26" i="5"/>
  <c r="K212" i="7"/>
  <c r="A3" i="7"/>
  <c r="A3" i="6"/>
  <c r="G3" i="5"/>
  <c r="K3" i="5"/>
  <c r="O3" i="5"/>
  <c r="S3" i="5"/>
  <c r="W3" i="5"/>
  <c r="AA3" i="5"/>
  <c r="AE3" i="5"/>
  <c r="AI3" i="5"/>
  <c r="AM3" i="5"/>
  <c r="AQ3" i="5"/>
  <c r="AU3" i="5"/>
  <c r="AY3" i="5"/>
  <c r="BC3" i="5"/>
  <c r="A7" i="7"/>
  <c r="A7" i="6"/>
  <c r="G7" i="5"/>
  <c r="K7" i="5"/>
  <c r="O7" i="5"/>
  <c r="S7" i="5"/>
  <c r="W7" i="5"/>
  <c r="AA7" i="5"/>
  <c r="AE7" i="5"/>
  <c r="AI7" i="5"/>
  <c r="AM7" i="5"/>
  <c r="AQ7" i="5"/>
  <c r="AU7" i="5"/>
  <c r="AY7" i="5"/>
  <c r="BC7" i="5"/>
  <c r="A11" i="7"/>
  <c r="A11" i="6"/>
  <c r="G11" i="5"/>
  <c r="K11" i="5"/>
  <c r="O11" i="5"/>
  <c r="S11" i="5"/>
  <c r="W11" i="5"/>
  <c r="AA11" i="5"/>
  <c r="AE11" i="5"/>
  <c r="AI11" i="5"/>
  <c r="AM11" i="5"/>
  <c r="AQ11" i="5"/>
  <c r="AU11" i="5"/>
  <c r="AY11" i="5"/>
  <c r="BC11" i="5"/>
  <c r="A15" i="7"/>
  <c r="A15" i="6"/>
  <c r="G15" i="5"/>
  <c r="K15" i="5"/>
  <c r="O15" i="5"/>
  <c r="S15" i="5"/>
  <c r="W15" i="5"/>
  <c r="AA15" i="5"/>
  <c r="AE15" i="5"/>
  <c r="AI15" i="5"/>
  <c r="AM15" i="5"/>
  <c r="AQ15" i="5"/>
  <c r="AU15" i="5"/>
  <c r="AY15" i="5"/>
  <c r="BC15" i="5"/>
  <c r="A19" i="7"/>
  <c r="A19" i="6"/>
  <c r="G19" i="5"/>
  <c r="K19" i="5"/>
  <c r="O19" i="5"/>
  <c r="S19" i="5"/>
  <c r="W19" i="5"/>
  <c r="AA19" i="5"/>
  <c r="AE19" i="5"/>
  <c r="AI19" i="5"/>
  <c r="AM19" i="5"/>
  <c r="AQ19" i="5"/>
  <c r="AU19" i="5"/>
  <c r="AY19" i="5"/>
  <c r="BC19" i="5"/>
  <c r="A23" i="7"/>
  <c r="A23" i="6"/>
  <c r="G23" i="5"/>
  <c r="K23" i="5"/>
  <c r="O23" i="5"/>
  <c r="S23" i="5"/>
  <c r="W23" i="5"/>
  <c r="AA23" i="5"/>
  <c r="AE23" i="5"/>
  <c r="AI23" i="5"/>
  <c r="AM23" i="5"/>
  <c r="AQ23" i="5"/>
  <c r="AU23" i="5"/>
  <c r="AY23" i="5"/>
  <c r="BC23" i="5"/>
  <c r="A27" i="7"/>
  <c r="A27" i="6"/>
  <c r="B27" i="6" s="1"/>
  <c r="G27" i="5"/>
  <c r="K27" i="5"/>
  <c r="O27" i="5"/>
  <c r="S27" i="5"/>
  <c r="W27" i="5"/>
  <c r="AA27" i="5"/>
  <c r="AE27" i="5"/>
  <c r="AI27" i="5"/>
  <c r="AM27" i="5"/>
  <c r="AQ27" i="5"/>
  <c r="AU27" i="5"/>
  <c r="AY27" i="5"/>
  <c r="BC27" i="5"/>
  <c r="A31" i="7"/>
  <c r="A31" i="6"/>
  <c r="B31" i="6" s="1"/>
  <c r="G31" i="5"/>
  <c r="K31" i="5"/>
  <c r="O31" i="5"/>
  <c r="S31" i="5"/>
  <c r="W31" i="5"/>
  <c r="AA31" i="5"/>
  <c r="AE31" i="5"/>
  <c r="AI31" i="5"/>
  <c r="AM31" i="5"/>
  <c r="AQ31" i="5"/>
  <c r="AU31" i="5"/>
  <c r="AY31" i="5"/>
  <c r="BC31" i="5"/>
  <c r="A35" i="6"/>
  <c r="B35" i="6" s="1"/>
  <c r="A35" i="7"/>
  <c r="G35" i="5"/>
  <c r="K35" i="5"/>
  <c r="O35" i="5"/>
  <c r="S35" i="5"/>
  <c r="W35" i="5"/>
  <c r="AA35" i="5"/>
  <c r="AE35" i="5"/>
  <c r="AI35" i="5"/>
  <c r="AM35" i="5"/>
  <c r="AQ35" i="5"/>
  <c r="AU35" i="5"/>
  <c r="AY35" i="5"/>
  <c r="BC35" i="5"/>
  <c r="A39" i="6"/>
  <c r="B39" i="6" s="1"/>
  <c r="A39" i="7"/>
  <c r="G39" i="5"/>
  <c r="K39" i="5"/>
  <c r="O39" i="5"/>
  <c r="S39" i="5"/>
  <c r="W39" i="5"/>
  <c r="AA39" i="5"/>
  <c r="AE39" i="5"/>
  <c r="AI39" i="5"/>
  <c r="AM39" i="5"/>
  <c r="AQ39" i="5"/>
  <c r="AU39" i="5"/>
  <c r="AY39" i="5"/>
  <c r="BC39" i="5"/>
  <c r="A43" i="6"/>
  <c r="B43" i="6" s="1"/>
  <c r="A43" i="7"/>
  <c r="G43" i="5"/>
  <c r="K43" i="5"/>
  <c r="O43" i="5"/>
  <c r="S43" i="5"/>
  <c r="W43" i="5"/>
  <c r="AA43" i="5"/>
  <c r="AE43" i="5"/>
  <c r="AI43" i="5"/>
  <c r="AM43" i="5"/>
  <c r="AQ43" i="5"/>
  <c r="AU43" i="5"/>
  <c r="AY43" i="5"/>
  <c r="BC43" i="5"/>
  <c r="A47" i="6"/>
  <c r="B47" i="6" s="1"/>
  <c r="A47" i="7"/>
  <c r="G47" i="5"/>
  <c r="K47" i="5"/>
  <c r="O47" i="5"/>
  <c r="S47" i="5"/>
  <c r="W47" i="5"/>
  <c r="AA47" i="5"/>
  <c r="AE47" i="5"/>
  <c r="AI47" i="5"/>
  <c r="AM47" i="5"/>
  <c r="AQ47" i="5"/>
  <c r="AU47" i="5"/>
  <c r="AY47" i="5"/>
  <c r="BC47" i="5"/>
  <c r="A51" i="6"/>
  <c r="B51" i="6" s="1"/>
  <c r="A51" i="7"/>
  <c r="G51" i="5"/>
  <c r="K51" i="5"/>
  <c r="O51" i="5"/>
  <c r="S51" i="5"/>
  <c r="W51" i="5"/>
  <c r="AA51" i="5"/>
  <c r="AE51" i="5"/>
  <c r="AI51" i="5"/>
  <c r="AM51" i="5"/>
  <c r="AQ51" i="5"/>
  <c r="AU51" i="5"/>
  <c r="AY51" i="5"/>
  <c r="BC51" i="5"/>
  <c r="A55" i="6"/>
  <c r="B55" i="6" s="1"/>
  <c r="A55" i="7"/>
  <c r="G55" i="5"/>
  <c r="K55" i="5"/>
  <c r="O55" i="5"/>
  <c r="S55" i="5"/>
  <c r="W55" i="5"/>
  <c r="AA55" i="5"/>
  <c r="AE55" i="5"/>
  <c r="AI55" i="5"/>
  <c r="AM55" i="5"/>
  <c r="AQ55" i="5"/>
  <c r="AU55" i="5"/>
  <c r="AY55" i="5"/>
  <c r="BC55" i="5"/>
  <c r="A59" i="6"/>
  <c r="B59" i="6" s="1"/>
  <c r="A59" i="7"/>
  <c r="G59" i="5"/>
  <c r="K59" i="5"/>
  <c r="O59" i="5"/>
  <c r="S59" i="5"/>
  <c r="W59" i="5"/>
  <c r="AA59" i="5"/>
  <c r="AE59" i="5"/>
  <c r="AI59" i="5"/>
  <c r="AM59" i="5"/>
  <c r="AQ59" i="5"/>
  <c r="AU59" i="5"/>
  <c r="AY59" i="5"/>
  <c r="BC59" i="5"/>
  <c r="A63" i="6"/>
  <c r="B63" i="6" s="1"/>
  <c r="A63" i="7"/>
  <c r="G63" i="5"/>
  <c r="K63" i="5"/>
  <c r="O63" i="5"/>
  <c r="S63" i="5"/>
  <c r="W63" i="5"/>
  <c r="AA63" i="5"/>
  <c r="AE63" i="5"/>
  <c r="AI63" i="5"/>
  <c r="AM63" i="5"/>
  <c r="AQ63" i="5"/>
  <c r="AU63" i="5"/>
  <c r="AY63" i="5"/>
  <c r="BC63" i="5"/>
  <c r="A67" i="6"/>
  <c r="B67" i="6" s="1"/>
  <c r="A67" i="7"/>
  <c r="G67" i="5"/>
  <c r="K67" i="5"/>
  <c r="O67" i="5"/>
  <c r="S67" i="5"/>
  <c r="W67" i="5"/>
  <c r="AA67" i="5"/>
  <c r="AE67" i="5"/>
  <c r="AI67" i="5"/>
  <c r="AM67" i="5"/>
  <c r="AQ67" i="5"/>
  <c r="AU67" i="5"/>
  <c r="AY67" i="5"/>
  <c r="BC67" i="5"/>
  <c r="A71" i="6"/>
  <c r="B71" i="6" s="1"/>
  <c r="A71" i="7"/>
  <c r="G71" i="5"/>
  <c r="K71" i="5"/>
  <c r="O71" i="5"/>
  <c r="S71" i="5"/>
  <c r="W71" i="5"/>
  <c r="AA71" i="5"/>
  <c r="AE71" i="5"/>
  <c r="AI71" i="5"/>
  <c r="AM71" i="5"/>
  <c r="AQ71" i="5"/>
  <c r="AU71" i="5"/>
  <c r="AY71" i="5"/>
  <c r="BC71" i="5"/>
  <c r="A75" i="6"/>
  <c r="B75" i="6" s="1"/>
  <c r="A75" i="7"/>
  <c r="G75" i="5"/>
  <c r="K75" i="5"/>
  <c r="O75" i="5"/>
  <c r="S75" i="5"/>
  <c r="W75" i="5"/>
  <c r="AA75" i="5"/>
  <c r="AE75" i="5"/>
  <c r="AI75" i="5"/>
  <c r="AM75" i="5"/>
  <c r="AQ75" i="5"/>
  <c r="AU75" i="5"/>
  <c r="AY75" i="5"/>
  <c r="BC75" i="5"/>
  <c r="A78" i="6"/>
  <c r="B78" i="6" s="1"/>
  <c r="A78" i="7"/>
  <c r="AZ78" i="5"/>
  <c r="AV78" i="5"/>
  <c r="AR78" i="5"/>
  <c r="AN78" i="5"/>
  <c r="AJ78" i="5"/>
  <c r="AF78" i="5"/>
  <c r="AB78" i="5"/>
  <c r="X78" i="5"/>
  <c r="T78" i="5"/>
  <c r="P78" i="5"/>
  <c r="L78" i="5"/>
  <c r="H78" i="5"/>
  <c r="D78" i="5"/>
  <c r="I78" i="5"/>
  <c r="N78" i="5"/>
  <c r="S78" i="5"/>
  <c r="Y78" i="5"/>
  <c r="AD78" i="5"/>
  <c r="AI78" i="5"/>
  <c r="AO78" i="5"/>
  <c r="AT78" i="5"/>
  <c r="AY78" i="5"/>
  <c r="A84" i="6"/>
  <c r="B84" i="6" s="1"/>
  <c r="A84" i="7"/>
  <c r="BB84" i="5"/>
  <c r="AX84" i="5"/>
  <c r="AT84" i="5"/>
  <c r="AP84" i="5"/>
  <c r="AL84" i="5"/>
  <c r="AH84" i="5"/>
  <c r="AD84" i="5"/>
  <c r="Z84" i="5"/>
  <c r="V84" i="5"/>
  <c r="R84" i="5"/>
  <c r="N84" i="5"/>
  <c r="J84" i="5"/>
  <c r="F84" i="5"/>
  <c r="H84" i="5"/>
  <c r="M84" i="5"/>
  <c r="S84" i="5"/>
  <c r="X84" i="5"/>
  <c r="AC84" i="5"/>
  <c r="AI84" i="5"/>
  <c r="AN84" i="5"/>
  <c r="AS84" i="5"/>
  <c r="AY84" i="5"/>
  <c r="A86" i="6"/>
  <c r="B86" i="6" s="1"/>
  <c r="A86" i="7"/>
  <c r="AZ86" i="5"/>
  <c r="AV86" i="5"/>
  <c r="AR86" i="5"/>
  <c r="AN86" i="5"/>
  <c r="AJ86" i="5"/>
  <c r="AF86" i="5"/>
  <c r="AB86" i="5"/>
  <c r="X86" i="5"/>
  <c r="T86" i="5"/>
  <c r="P86" i="5"/>
  <c r="L86" i="5"/>
  <c r="H86" i="5"/>
  <c r="D86" i="5"/>
  <c r="I86" i="5"/>
  <c r="N86" i="5"/>
  <c r="S86" i="5"/>
  <c r="Y86" i="5"/>
  <c r="AD86" i="5"/>
  <c r="AI86" i="5"/>
  <c r="AO86" i="5"/>
  <c r="AT86" i="5"/>
  <c r="AY86" i="5"/>
  <c r="E88" i="5"/>
  <c r="K88" i="5"/>
  <c r="P88" i="5"/>
  <c r="U88" i="5"/>
  <c r="AA88" i="5"/>
  <c r="AF88" i="5"/>
  <c r="AK88" i="5"/>
  <c r="AQ88" i="5"/>
  <c r="AV88" i="5"/>
  <c r="BA88" i="5"/>
  <c r="F90" i="5"/>
  <c r="K90" i="5"/>
  <c r="Q90" i="5"/>
  <c r="V90" i="5"/>
  <c r="AA90" i="5"/>
  <c r="AG90" i="5"/>
  <c r="AL90" i="5"/>
  <c r="AQ90" i="5"/>
  <c r="AW90" i="5"/>
  <c r="BB90" i="5"/>
  <c r="A92" i="6"/>
  <c r="B92" i="6" s="1"/>
  <c r="A92" i="7"/>
  <c r="BB92" i="5"/>
  <c r="AX92" i="5"/>
  <c r="AT92" i="5"/>
  <c r="AP92" i="5"/>
  <c r="AL92" i="5"/>
  <c r="AH92" i="5"/>
  <c r="AD92" i="5"/>
  <c r="Z92" i="5"/>
  <c r="V92" i="5"/>
  <c r="R92" i="5"/>
  <c r="N92" i="5"/>
  <c r="J92" i="5"/>
  <c r="F92" i="5"/>
  <c r="H92" i="5"/>
  <c r="M92" i="5"/>
  <c r="S92" i="5"/>
  <c r="X92" i="5"/>
  <c r="AC92" i="5"/>
  <c r="AI92" i="5"/>
  <c r="AN92" i="5"/>
  <c r="AS92" i="5"/>
  <c r="AY92" i="5"/>
  <c r="A94" i="6"/>
  <c r="B94" i="6" s="1"/>
  <c r="A94" i="7"/>
  <c r="AZ94" i="5"/>
  <c r="AV94" i="5"/>
  <c r="AR94" i="5"/>
  <c r="AN94" i="5"/>
  <c r="AJ94" i="5"/>
  <c r="AF94" i="5"/>
  <c r="AB94" i="5"/>
  <c r="X94" i="5"/>
  <c r="T94" i="5"/>
  <c r="P94" i="5"/>
  <c r="L94" i="5"/>
  <c r="H94" i="5"/>
  <c r="D94" i="5"/>
  <c r="BB94" i="5"/>
  <c r="AX94" i="5"/>
  <c r="AT94" i="5"/>
  <c r="AP94" i="5"/>
  <c r="AL94" i="5"/>
  <c r="AH94" i="5"/>
  <c r="AD94" i="5"/>
  <c r="I94" i="5"/>
  <c r="N94" i="5"/>
  <c r="S94" i="5"/>
  <c r="Y94" i="5"/>
  <c r="AE94" i="5"/>
  <c r="AM94" i="5"/>
  <c r="AU94" i="5"/>
  <c r="BC94" i="5"/>
  <c r="G96" i="5"/>
  <c r="O96" i="5"/>
  <c r="W96" i="5"/>
  <c r="AE96" i="5"/>
  <c r="AM96" i="5"/>
  <c r="AU96" i="5"/>
  <c r="BC96" i="5"/>
  <c r="A98" i="6"/>
  <c r="B98" i="6" s="1"/>
  <c r="A98" i="7"/>
  <c r="AZ98" i="5"/>
  <c r="AV98" i="5"/>
  <c r="AR98" i="5"/>
  <c r="AN98" i="5"/>
  <c r="AJ98" i="5"/>
  <c r="AF98" i="5"/>
  <c r="AB98" i="5"/>
  <c r="X98" i="5"/>
  <c r="T98" i="5"/>
  <c r="P98" i="5"/>
  <c r="L98" i="5"/>
  <c r="H98" i="5"/>
  <c r="D98" i="5"/>
  <c r="BB98" i="5"/>
  <c r="AX98" i="5"/>
  <c r="AT98" i="5"/>
  <c r="AP98" i="5"/>
  <c r="AL98" i="5"/>
  <c r="AH98" i="5"/>
  <c r="AD98" i="5"/>
  <c r="Z98" i="5"/>
  <c r="V98" i="5"/>
  <c r="R98" i="5"/>
  <c r="N98" i="5"/>
  <c r="J98" i="5"/>
  <c r="F98" i="5"/>
  <c r="K98" i="5"/>
  <c r="S98" i="5"/>
  <c r="AA98" i="5"/>
  <c r="AI98" i="5"/>
  <c r="AQ98" i="5"/>
  <c r="AY98" i="5"/>
  <c r="A100" i="7"/>
  <c r="A100" i="6"/>
  <c r="B100" i="6" s="1"/>
  <c r="BB100" i="5"/>
  <c r="AX100" i="5"/>
  <c r="AT100" i="5"/>
  <c r="AP100" i="5"/>
  <c r="AL100" i="5"/>
  <c r="AH100" i="5"/>
  <c r="AD100" i="5"/>
  <c r="Z100" i="5"/>
  <c r="V100" i="5"/>
  <c r="R100" i="5"/>
  <c r="N100" i="5"/>
  <c r="J100" i="5"/>
  <c r="F100" i="5"/>
  <c r="AZ100" i="5"/>
  <c r="AV100" i="5"/>
  <c r="AR100" i="5"/>
  <c r="AN100" i="5"/>
  <c r="AJ100" i="5"/>
  <c r="AF100" i="5"/>
  <c r="AB100" i="5"/>
  <c r="X100" i="5"/>
  <c r="T100" i="5"/>
  <c r="P100" i="5"/>
  <c r="L100" i="5"/>
  <c r="H100" i="5"/>
  <c r="D100" i="5"/>
  <c r="K100" i="5"/>
  <c r="S100" i="5"/>
  <c r="AA100" i="5"/>
  <c r="AI100" i="5"/>
  <c r="AQ100" i="5"/>
  <c r="AY100" i="5"/>
  <c r="G102" i="5"/>
  <c r="O102" i="5"/>
  <c r="W102" i="5"/>
  <c r="AE102" i="5"/>
  <c r="AM102" i="5"/>
  <c r="AU102" i="5"/>
  <c r="BC102" i="5"/>
  <c r="G104" i="5"/>
  <c r="O104" i="5"/>
  <c r="W104" i="5"/>
  <c r="AE104" i="5"/>
  <c r="AM104" i="5"/>
  <c r="AU104" i="5"/>
  <c r="BC104" i="5"/>
  <c r="K112" i="5"/>
  <c r="AA112" i="5"/>
  <c r="AQ112" i="5"/>
  <c r="A2" i="7"/>
  <c r="A2" i="6"/>
  <c r="G2" i="5"/>
  <c r="K2" i="5"/>
  <c r="O2" i="5"/>
  <c r="S2" i="5"/>
  <c r="W2" i="5"/>
  <c r="AA2" i="5"/>
  <c r="AE2" i="5"/>
  <c r="AI2" i="5"/>
  <c r="AM2" i="5"/>
  <c r="AQ2" i="5"/>
  <c r="AU2" i="5"/>
  <c r="AY2" i="5"/>
  <c r="BC2" i="5"/>
  <c r="H3" i="5"/>
  <c r="L3" i="5"/>
  <c r="P3" i="5"/>
  <c r="T3" i="5"/>
  <c r="X3" i="5"/>
  <c r="AB3" i="5"/>
  <c r="AF3" i="5"/>
  <c r="AJ3" i="5"/>
  <c r="AN3" i="5"/>
  <c r="AR3" i="5"/>
  <c r="AV3" i="5"/>
  <c r="AZ3" i="5"/>
  <c r="F5" i="5"/>
  <c r="J5" i="5"/>
  <c r="N5" i="5"/>
  <c r="R5" i="5"/>
  <c r="V5" i="5"/>
  <c r="Z5" i="5"/>
  <c r="AD5" i="5"/>
  <c r="AH5" i="5"/>
  <c r="AL5" i="5"/>
  <c r="AP5" i="5"/>
  <c r="AT5" i="5"/>
  <c r="AX5" i="5"/>
  <c r="A6" i="7"/>
  <c r="A6" i="6"/>
  <c r="G6" i="5"/>
  <c r="K6" i="5"/>
  <c r="O6" i="5"/>
  <c r="S6" i="5"/>
  <c r="W6" i="5"/>
  <c r="AA6" i="5"/>
  <c r="AE6" i="5"/>
  <c r="AI6" i="5"/>
  <c r="AM6" i="5"/>
  <c r="AQ6" i="5"/>
  <c r="AU6" i="5"/>
  <c r="AY6" i="5"/>
  <c r="BC6" i="5"/>
  <c r="D7" i="5"/>
  <c r="H7" i="5"/>
  <c r="L7" i="5"/>
  <c r="P7" i="5"/>
  <c r="T7" i="5"/>
  <c r="X7" i="5"/>
  <c r="AB7" i="5"/>
  <c r="AF7" i="5"/>
  <c r="AJ7" i="5"/>
  <c r="AN7" i="5"/>
  <c r="AR7" i="5"/>
  <c r="AV7" i="5"/>
  <c r="AZ7" i="5"/>
  <c r="F9" i="5"/>
  <c r="J9" i="5"/>
  <c r="N9" i="5"/>
  <c r="R9" i="5"/>
  <c r="V9" i="5"/>
  <c r="Z9" i="5"/>
  <c r="AD9" i="5"/>
  <c r="AH9" i="5"/>
  <c r="AL9" i="5"/>
  <c r="AP9" i="5"/>
  <c r="AT9" i="5"/>
  <c r="AX9" i="5"/>
  <c r="A10" i="7"/>
  <c r="A10" i="6"/>
  <c r="G10" i="5"/>
  <c r="K10" i="5"/>
  <c r="O10" i="5"/>
  <c r="S10" i="5"/>
  <c r="W10" i="5"/>
  <c r="AA10" i="5"/>
  <c r="AE10" i="5"/>
  <c r="AI10" i="5"/>
  <c r="AM10" i="5"/>
  <c r="AQ10" i="5"/>
  <c r="AU10" i="5"/>
  <c r="AY10" i="5"/>
  <c r="BC10" i="5"/>
  <c r="D11" i="5"/>
  <c r="H11" i="5"/>
  <c r="L11" i="5"/>
  <c r="P11" i="5"/>
  <c r="T11" i="5"/>
  <c r="X11" i="5"/>
  <c r="AB11" i="5"/>
  <c r="AF11" i="5"/>
  <c r="AJ11" i="5"/>
  <c r="AN11" i="5"/>
  <c r="AR11" i="5"/>
  <c r="AV11" i="5"/>
  <c r="AZ11" i="5"/>
  <c r="F13" i="5"/>
  <c r="J13" i="5"/>
  <c r="N13" i="5"/>
  <c r="R13" i="5"/>
  <c r="V13" i="5"/>
  <c r="Z13" i="5"/>
  <c r="AD13" i="5"/>
  <c r="AH13" i="5"/>
  <c r="AL13" i="5"/>
  <c r="AP13" i="5"/>
  <c r="AT13" i="5"/>
  <c r="AX13" i="5"/>
  <c r="A14" i="7"/>
  <c r="A14" i="6"/>
  <c r="G14" i="5"/>
  <c r="K14" i="5"/>
  <c r="O14" i="5"/>
  <c r="S14" i="5"/>
  <c r="W14" i="5"/>
  <c r="AA14" i="5"/>
  <c r="AE14" i="5"/>
  <c r="AI14" i="5"/>
  <c r="AM14" i="5"/>
  <c r="AQ14" i="5"/>
  <c r="AU14" i="5"/>
  <c r="AY14" i="5"/>
  <c r="BC14" i="5"/>
  <c r="D15" i="5"/>
  <c r="H15" i="5"/>
  <c r="L15" i="5"/>
  <c r="P15" i="5"/>
  <c r="T15" i="5"/>
  <c r="X15" i="5"/>
  <c r="AB15" i="5"/>
  <c r="AF15" i="5"/>
  <c r="AJ15" i="5"/>
  <c r="AN15" i="5"/>
  <c r="AR15" i="5"/>
  <c r="AV15" i="5"/>
  <c r="AZ15" i="5"/>
  <c r="F17" i="5"/>
  <c r="J17" i="5"/>
  <c r="N17" i="5"/>
  <c r="R17" i="5"/>
  <c r="V17" i="5"/>
  <c r="Z17" i="5"/>
  <c r="AD17" i="5"/>
  <c r="AH17" i="5"/>
  <c r="AL17" i="5"/>
  <c r="AP17" i="5"/>
  <c r="AT17" i="5"/>
  <c r="AX17" i="5"/>
  <c r="A18" i="7"/>
  <c r="A18" i="6"/>
  <c r="G18" i="5"/>
  <c r="K18" i="5"/>
  <c r="O18" i="5"/>
  <c r="S18" i="5"/>
  <c r="W18" i="5"/>
  <c r="AA18" i="5"/>
  <c r="AE18" i="5"/>
  <c r="AI18" i="5"/>
  <c r="AM18" i="5"/>
  <c r="AQ18" i="5"/>
  <c r="AU18" i="5"/>
  <c r="AY18" i="5"/>
  <c r="BC18" i="5"/>
  <c r="D19" i="5"/>
  <c r="H19" i="5"/>
  <c r="L19" i="5"/>
  <c r="P19" i="5"/>
  <c r="T19" i="5"/>
  <c r="X19" i="5"/>
  <c r="AB19" i="5"/>
  <c r="AF19" i="5"/>
  <c r="AJ19" i="5"/>
  <c r="AN19" i="5"/>
  <c r="AR19" i="5"/>
  <c r="AV19" i="5"/>
  <c r="AZ19" i="5"/>
  <c r="F21" i="5"/>
  <c r="J21" i="5"/>
  <c r="N21" i="5"/>
  <c r="R21" i="5"/>
  <c r="V21" i="5"/>
  <c r="Z21" i="5"/>
  <c r="AD21" i="5"/>
  <c r="AH21" i="5"/>
  <c r="AL21" i="5"/>
  <c r="AP21" i="5"/>
  <c r="AT21" i="5"/>
  <c r="AX21" i="5"/>
  <c r="A22" i="7"/>
  <c r="A22" i="6"/>
  <c r="G22" i="5"/>
  <c r="K22" i="5"/>
  <c r="O22" i="5"/>
  <c r="S22" i="5"/>
  <c r="W22" i="5"/>
  <c r="AA22" i="5"/>
  <c r="AE22" i="5"/>
  <c r="AI22" i="5"/>
  <c r="AM22" i="5"/>
  <c r="AQ22" i="5"/>
  <c r="AU22" i="5"/>
  <c r="AY22" i="5"/>
  <c r="BC22" i="5"/>
  <c r="D23" i="5"/>
  <c r="H23" i="5"/>
  <c r="L23" i="5"/>
  <c r="P23" i="5"/>
  <c r="T23" i="5"/>
  <c r="X23" i="5"/>
  <c r="AB23" i="5"/>
  <c r="AF23" i="5"/>
  <c r="AJ23" i="5"/>
  <c r="AN23" i="5"/>
  <c r="AR23" i="5"/>
  <c r="AV23" i="5"/>
  <c r="AZ23" i="5"/>
  <c r="F25" i="5"/>
  <c r="J25" i="5"/>
  <c r="N25" i="5"/>
  <c r="R25" i="5"/>
  <c r="V25" i="5"/>
  <c r="Z25" i="5"/>
  <c r="AD25" i="5"/>
  <c r="AH25" i="5"/>
  <c r="AL25" i="5"/>
  <c r="AP25" i="5"/>
  <c r="AT25" i="5"/>
  <c r="AX25" i="5"/>
  <c r="A26" i="7"/>
  <c r="A26" i="6"/>
  <c r="G26" i="5"/>
  <c r="K26" i="5"/>
  <c r="O26" i="5"/>
  <c r="S26" i="5"/>
  <c r="W26" i="5"/>
  <c r="AA26" i="5"/>
  <c r="AE26" i="5"/>
  <c r="AI26" i="5"/>
  <c r="AM26" i="5"/>
  <c r="AQ26" i="5"/>
  <c r="AU26" i="5"/>
  <c r="AY26" i="5"/>
  <c r="BC26" i="5"/>
  <c r="D27" i="5"/>
  <c r="H27" i="5"/>
  <c r="L27" i="5"/>
  <c r="P27" i="5"/>
  <c r="T27" i="5"/>
  <c r="X27" i="5"/>
  <c r="AB27" i="5"/>
  <c r="AF27" i="5"/>
  <c r="AJ27" i="5"/>
  <c r="AN27" i="5"/>
  <c r="AR27" i="5"/>
  <c r="AV27" i="5"/>
  <c r="AZ27" i="5"/>
  <c r="F29" i="5"/>
  <c r="J29" i="5"/>
  <c r="N29" i="5"/>
  <c r="R29" i="5"/>
  <c r="V29" i="5"/>
  <c r="Z29" i="5"/>
  <c r="AD29" i="5"/>
  <c r="AH29" i="5"/>
  <c r="AL29" i="5"/>
  <c r="AP29" i="5"/>
  <c r="AT29" i="5"/>
  <c r="AX29" i="5"/>
  <c r="A30" i="7"/>
  <c r="A30" i="6"/>
  <c r="B30" i="6" s="1"/>
  <c r="G30" i="5"/>
  <c r="K30" i="5"/>
  <c r="O30" i="5"/>
  <c r="S30" i="5"/>
  <c r="W30" i="5"/>
  <c r="AA30" i="5"/>
  <c r="AE30" i="5"/>
  <c r="AI30" i="5"/>
  <c r="AM30" i="5"/>
  <c r="AQ30" i="5"/>
  <c r="AU30" i="5"/>
  <c r="AY30" i="5"/>
  <c r="BC30" i="5"/>
  <c r="D31" i="5"/>
  <c r="H31" i="5"/>
  <c r="L31" i="5"/>
  <c r="P31" i="5"/>
  <c r="T31" i="5"/>
  <c r="X31" i="5"/>
  <c r="AB31" i="5"/>
  <c r="AF31" i="5"/>
  <c r="AJ31" i="5"/>
  <c r="AN31" i="5"/>
  <c r="AR31" i="5"/>
  <c r="AV31" i="5"/>
  <c r="AZ31" i="5"/>
  <c r="F33" i="5"/>
  <c r="J33" i="5"/>
  <c r="N33" i="5"/>
  <c r="R33" i="5"/>
  <c r="V33" i="5"/>
  <c r="Z33" i="5"/>
  <c r="AD33" i="5"/>
  <c r="AH33" i="5"/>
  <c r="AL33" i="5"/>
  <c r="AP33" i="5"/>
  <c r="AT33" i="5"/>
  <c r="AX33" i="5"/>
  <c r="A34" i="7"/>
  <c r="A34" i="6"/>
  <c r="B34" i="6" s="1"/>
  <c r="G34" i="5"/>
  <c r="K34" i="5"/>
  <c r="O34" i="5"/>
  <c r="S34" i="5"/>
  <c r="W34" i="5"/>
  <c r="AA34" i="5"/>
  <c r="AE34" i="5"/>
  <c r="AI34" i="5"/>
  <c r="AM34" i="5"/>
  <c r="AQ34" i="5"/>
  <c r="AU34" i="5"/>
  <c r="AY34" i="5"/>
  <c r="BC34" i="5"/>
  <c r="D35" i="5"/>
  <c r="H35" i="5"/>
  <c r="L35" i="5"/>
  <c r="P35" i="5"/>
  <c r="T35" i="5"/>
  <c r="X35" i="5"/>
  <c r="AB35" i="5"/>
  <c r="AF35" i="5"/>
  <c r="AJ35" i="5"/>
  <c r="AN35" i="5"/>
  <c r="AR35" i="5"/>
  <c r="AV35" i="5"/>
  <c r="AZ35" i="5"/>
  <c r="F37" i="5"/>
  <c r="J37" i="5"/>
  <c r="N37" i="5"/>
  <c r="R37" i="5"/>
  <c r="V37" i="5"/>
  <c r="Z37" i="5"/>
  <c r="AD37" i="5"/>
  <c r="AH37" i="5"/>
  <c r="AL37" i="5"/>
  <c r="AP37" i="5"/>
  <c r="AT37" i="5"/>
  <c r="AX37" i="5"/>
  <c r="A38" i="6"/>
  <c r="B38" i="6" s="1"/>
  <c r="A38" i="7"/>
  <c r="G38" i="5"/>
  <c r="K38" i="5"/>
  <c r="O38" i="5"/>
  <c r="S38" i="5"/>
  <c r="W38" i="5"/>
  <c r="AA38" i="5"/>
  <c r="AE38" i="5"/>
  <c r="AI38" i="5"/>
  <c r="AM38" i="5"/>
  <c r="AQ38" i="5"/>
  <c r="AU38" i="5"/>
  <c r="AY38" i="5"/>
  <c r="BC38" i="5"/>
  <c r="D39" i="5"/>
  <c r="H39" i="5"/>
  <c r="L39" i="5"/>
  <c r="P39" i="5"/>
  <c r="T39" i="5"/>
  <c r="X39" i="5"/>
  <c r="AB39" i="5"/>
  <c r="AF39" i="5"/>
  <c r="AJ39" i="5"/>
  <c r="AN39" i="5"/>
  <c r="AR39" i="5"/>
  <c r="AV39" i="5"/>
  <c r="AZ39" i="5"/>
  <c r="F41" i="5"/>
  <c r="J41" i="5"/>
  <c r="N41" i="5"/>
  <c r="R41" i="5"/>
  <c r="V41" i="5"/>
  <c r="Z41" i="5"/>
  <c r="AD41" i="5"/>
  <c r="AH41" i="5"/>
  <c r="AL41" i="5"/>
  <c r="AP41" i="5"/>
  <c r="AT41" i="5"/>
  <c r="AX41" i="5"/>
  <c r="A42" i="6"/>
  <c r="B42" i="6" s="1"/>
  <c r="A42" i="7"/>
  <c r="G42" i="5"/>
  <c r="K42" i="5"/>
  <c r="O42" i="5"/>
  <c r="S42" i="5"/>
  <c r="W42" i="5"/>
  <c r="AA42" i="5"/>
  <c r="AE42" i="5"/>
  <c r="AI42" i="5"/>
  <c r="AM42" i="5"/>
  <c r="AQ42" i="5"/>
  <c r="AU42" i="5"/>
  <c r="AY42" i="5"/>
  <c r="BC42" i="5"/>
  <c r="D43" i="5"/>
  <c r="H43" i="5"/>
  <c r="L43" i="5"/>
  <c r="P43" i="5"/>
  <c r="T43" i="5"/>
  <c r="X43" i="5"/>
  <c r="AB43" i="5"/>
  <c r="AF43" i="5"/>
  <c r="AJ43" i="5"/>
  <c r="AN43" i="5"/>
  <c r="AR43" i="5"/>
  <c r="AV43" i="5"/>
  <c r="AZ43" i="5"/>
  <c r="F45" i="5"/>
  <c r="J45" i="5"/>
  <c r="N45" i="5"/>
  <c r="R45" i="5"/>
  <c r="V45" i="5"/>
  <c r="Z45" i="5"/>
  <c r="AD45" i="5"/>
  <c r="AH45" i="5"/>
  <c r="AL45" i="5"/>
  <c r="AP45" i="5"/>
  <c r="AT45" i="5"/>
  <c r="AX45" i="5"/>
  <c r="A46" i="6"/>
  <c r="B46" i="6" s="1"/>
  <c r="A46" i="7"/>
  <c r="G46" i="5"/>
  <c r="K46" i="5"/>
  <c r="O46" i="5"/>
  <c r="S46" i="5"/>
  <c r="W46" i="5"/>
  <c r="AA46" i="5"/>
  <c r="AE46" i="5"/>
  <c r="AI46" i="5"/>
  <c r="AM46" i="5"/>
  <c r="AQ46" i="5"/>
  <c r="AU46" i="5"/>
  <c r="AY46" i="5"/>
  <c r="BC46" i="5"/>
  <c r="D47" i="5"/>
  <c r="H47" i="5"/>
  <c r="L47" i="5"/>
  <c r="P47" i="5"/>
  <c r="T47" i="5"/>
  <c r="X47" i="5"/>
  <c r="AB47" i="5"/>
  <c r="AF47" i="5"/>
  <c r="AJ47" i="5"/>
  <c r="AN47" i="5"/>
  <c r="AR47" i="5"/>
  <c r="AV47" i="5"/>
  <c r="AZ47" i="5"/>
  <c r="F49" i="5"/>
  <c r="J49" i="5"/>
  <c r="N49" i="5"/>
  <c r="R49" i="5"/>
  <c r="V49" i="5"/>
  <c r="Z49" i="5"/>
  <c r="AD49" i="5"/>
  <c r="AH49" i="5"/>
  <c r="AL49" i="5"/>
  <c r="AP49" i="5"/>
  <c r="AT49" i="5"/>
  <c r="AX49" i="5"/>
  <c r="A50" i="6"/>
  <c r="B50" i="6" s="1"/>
  <c r="A50" i="7"/>
  <c r="G50" i="5"/>
  <c r="K50" i="5"/>
  <c r="O50" i="5"/>
  <c r="S50" i="5"/>
  <c r="W50" i="5"/>
  <c r="AA50" i="5"/>
  <c r="AE50" i="5"/>
  <c r="AI50" i="5"/>
  <c r="AM50" i="5"/>
  <c r="AQ50" i="5"/>
  <c r="AU50" i="5"/>
  <c r="AY50" i="5"/>
  <c r="BC50" i="5"/>
  <c r="D51" i="5"/>
  <c r="H51" i="5"/>
  <c r="L51" i="5"/>
  <c r="P51" i="5"/>
  <c r="T51" i="5"/>
  <c r="X51" i="5"/>
  <c r="AB51" i="5"/>
  <c r="AF51" i="5"/>
  <c r="AJ51" i="5"/>
  <c r="AN51" i="5"/>
  <c r="AR51" i="5"/>
  <c r="AV51" i="5"/>
  <c r="AZ51" i="5"/>
  <c r="E52" i="5"/>
  <c r="I52" i="5"/>
  <c r="M52" i="5"/>
  <c r="Q52" i="5"/>
  <c r="U52" i="5"/>
  <c r="Y52" i="5"/>
  <c r="AC52" i="5"/>
  <c r="AG52" i="5"/>
  <c r="AK52" i="5"/>
  <c r="AO52" i="5"/>
  <c r="AS52" i="5"/>
  <c r="AW52" i="5"/>
  <c r="BA52" i="5"/>
  <c r="F53" i="5"/>
  <c r="J53" i="5"/>
  <c r="N53" i="5"/>
  <c r="R53" i="5"/>
  <c r="V53" i="5"/>
  <c r="Z53" i="5"/>
  <c r="AD53" i="5"/>
  <c r="AH53" i="5"/>
  <c r="AL53" i="5"/>
  <c r="AP53" i="5"/>
  <c r="AT53" i="5"/>
  <c r="AX53" i="5"/>
  <c r="A54" i="6"/>
  <c r="B54" i="6" s="1"/>
  <c r="A54" i="7"/>
  <c r="G54" i="5"/>
  <c r="K54" i="5"/>
  <c r="O54" i="5"/>
  <c r="S54" i="5"/>
  <c r="W54" i="5"/>
  <c r="AA54" i="5"/>
  <c r="AE54" i="5"/>
  <c r="AI54" i="5"/>
  <c r="AM54" i="5"/>
  <c r="AQ54" i="5"/>
  <c r="AU54" i="5"/>
  <c r="AY54" i="5"/>
  <c r="BC54" i="5"/>
  <c r="D55" i="5"/>
  <c r="H55" i="5"/>
  <c r="L55" i="5"/>
  <c r="P55" i="5"/>
  <c r="T55" i="5"/>
  <c r="X55" i="5"/>
  <c r="AB55" i="5"/>
  <c r="AF55" i="5"/>
  <c r="AJ55" i="5"/>
  <c r="AN55" i="5"/>
  <c r="AR55" i="5"/>
  <c r="AV55" i="5"/>
  <c r="AZ55" i="5"/>
  <c r="E56" i="5"/>
  <c r="I56" i="5"/>
  <c r="M56" i="5"/>
  <c r="Q56" i="5"/>
  <c r="U56" i="5"/>
  <c r="Y56" i="5"/>
  <c r="AC56" i="5"/>
  <c r="AG56" i="5"/>
  <c r="AK56" i="5"/>
  <c r="AO56" i="5"/>
  <c r="AS56" i="5"/>
  <c r="AW56" i="5"/>
  <c r="BA56" i="5"/>
  <c r="F57" i="5"/>
  <c r="J57" i="5"/>
  <c r="N57" i="5"/>
  <c r="R57" i="5"/>
  <c r="V57" i="5"/>
  <c r="Z57" i="5"/>
  <c r="AD57" i="5"/>
  <c r="AH57" i="5"/>
  <c r="AL57" i="5"/>
  <c r="AP57" i="5"/>
  <c r="AT57" i="5"/>
  <c r="AX57" i="5"/>
  <c r="A58" i="6"/>
  <c r="B58" i="6" s="1"/>
  <c r="A58" i="7"/>
  <c r="G58" i="5"/>
  <c r="K58" i="5"/>
  <c r="O58" i="5"/>
  <c r="S58" i="5"/>
  <c r="W58" i="5"/>
  <c r="AA58" i="5"/>
  <c r="AE58" i="5"/>
  <c r="AI58" i="5"/>
  <c r="AM58" i="5"/>
  <c r="AQ58" i="5"/>
  <c r="AU58" i="5"/>
  <c r="AY58" i="5"/>
  <c r="BC58" i="5"/>
  <c r="D59" i="5"/>
  <c r="H59" i="5"/>
  <c r="L59" i="5"/>
  <c r="P59" i="5"/>
  <c r="T59" i="5"/>
  <c r="X59" i="5"/>
  <c r="AB59" i="5"/>
  <c r="AF59" i="5"/>
  <c r="AJ59" i="5"/>
  <c r="AN59" i="5"/>
  <c r="AR59" i="5"/>
  <c r="AV59" i="5"/>
  <c r="AZ59" i="5"/>
  <c r="E60" i="5"/>
  <c r="I60" i="5"/>
  <c r="M60" i="5"/>
  <c r="Q60" i="5"/>
  <c r="U60" i="5"/>
  <c r="Y60" i="5"/>
  <c r="AC60" i="5"/>
  <c r="AG60" i="5"/>
  <c r="AK60" i="5"/>
  <c r="AO60" i="5"/>
  <c r="AS60" i="5"/>
  <c r="AW60" i="5"/>
  <c r="BA60" i="5"/>
  <c r="F61" i="5"/>
  <c r="J61" i="5"/>
  <c r="N61" i="5"/>
  <c r="R61" i="5"/>
  <c r="V61" i="5"/>
  <c r="Z61" i="5"/>
  <c r="AD61" i="5"/>
  <c r="AH61" i="5"/>
  <c r="AL61" i="5"/>
  <c r="AP61" i="5"/>
  <c r="AT61" i="5"/>
  <c r="AX61" i="5"/>
  <c r="A62" i="6"/>
  <c r="B62" i="6" s="1"/>
  <c r="A62" i="7"/>
  <c r="G62" i="5"/>
  <c r="K62" i="5"/>
  <c r="O62" i="5"/>
  <c r="S62" i="5"/>
  <c r="W62" i="5"/>
  <c r="AA62" i="5"/>
  <c r="AE62" i="5"/>
  <c r="AI62" i="5"/>
  <c r="AM62" i="5"/>
  <c r="AQ62" i="5"/>
  <c r="AU62" i="5"/>
  <c r="AY62" i="5"/>
  <c r="BC62" i="5"/>
  <c r="D63" i="5"/>
  <c r="H63" i="5"/>
  <c r="L63" i="5"/>
  <c r="P63" i="5"/>
  <c r="T63" i="5"/>
  <c r="X63" i="5"/>
  <c r="AB63" i="5"/>
  <c r="AF63" i="5"/>
  <c r="AJ63" i="5"/>
  <c r="AN63" i="5"/>
  <c r="AR63" i="5"/>
  <c r="AV63" i="5"/>
  <c r="AZ63" i="5"/>
  <c r="E64" i="5"/>
  <c r="I64" i="5"/>
  <c r="M64" i="5"/>
  <c r="Q64" i="5"/>
  <c r="U64" i="5"/>
  <c r="Y64" i="5"/>
  <c r="AC64" i="5"/>
  <c r="AG64" i="5"/>
  <c r="AK64" i="5"/>
  <c r="AO64" i="5"/>
  <c r="AS64" i="5"/>
  <c r="AW64" i="5"/>
  <c r="BA64" i="5"/>
  <c r="F65" i="5"/>
  <c r="J65" i="5"/>
  <c r="N65" i="5"/>
  <c r="R65" i="5"/>
  <c r="V65" i="5"/>
  <c r="Z65" i="5"/>
  <c r="AD65" i="5"/>
  <c r="AH65" i="5"/>
  <c r="AL65" i="5"/>
  <c r="AP65" i="5"/>
  <c r="AT65" i="5"/>
  <c r="AX65" i="5"/>
  <c r="A66" i="6"/>
  <c r="B66" i="6" s="1"/>
  <c r="A66" i="7"/>
  <c r="G66" i="5"/>
  <c r="K66" i="5"/>
  <c r="O66" i="5"/>
  <c r="S66" i="5"/>
  <c r="W66" i="5"/>
  <c r="AA66" i="5"/>
  <c r="AE66" i="5"/>
  <c r="AI66" i="5"/>
  <c r="AM66" i="5"/>
  <c r="AQ66" i="5"/>
  <c r="AU66" i="5"/>
  <c r="AY66" i="5"/>
  <c r="BC66" i="5"/>
  <c r="D67" i="5"/>
  <c r="H67" i="5"/>
  <c r="L67" i="5"/>
  <c r="P67" i="5"/>
  <c r="T67" i="5"/>
  <c r="X67" i="5"/>
  <c r="AB67" i="5"/>
  <c r="AF67" i="5"/>
  <c r="AJ67" i="5"/>
  <c r="AN67" i="5"/>
  <c r="AR67" i="5"/>
  <c r="AV67" i="5"/>
  <c r="AZ67" i="5"/>
  <c r="E68" i="5"/>
  <c r="I68" i="5"/>
  <c r="M68" i="5"/>
  <c r="Q68" i="5"/>
  <c r="U68" i="5"/>
  <c r="Y68" i="5"/>
  <c r="AC68" i="5"/>
  <c r="AG68" i="5"/>
  <c r="AK68" i="5"/>
  <c r="AO68" i="5"/>
  <c r="AS68" i="5"/>
  <c r="AW68" i="5"/>
  <c r="BA68" i="5"/>
  <c r="F69" i="5"/>
  <c r="J69" i="5"/>
  <c r="N69" i="5"/>
  <c r="R69" i="5"/>
  <c r="V69" i="5"/>
  <c r="Z69" i="5"/>
  <c r="AD69" i="5"/>
  <c r="AH69" i="5"/>
  <c r="AL69" i="5"/>
  <c r="AP69" i="5"/>
  <c r="AT69" i="5"/>
  <c r="AX69" i="5"/>
  <c r="A70" i="6"/>
  <c r="B70" i="6" s="1"/>
  <c r="A70" i="7"/>
  <c r="G70" i="5"/>
  <c r="K70" i="5"/>
  <c r="O70" i="5"/>
  <c r="S70" i="5"/>
  <c r="W70" i="5"/>
  <c r="AA70" i="5"/>
  <c r="AE70" i="5"/>
  <c r="AI70" i="5"/>
  <c r="AM70" i="5"/>
  <c r="AQ70" i="5"/>
  <c r="AU70" i="5"/>
  <c r="AY70" i="5"/>
  <c r="BC70" i="5"/>
  <c r="D71" i="5"/>
  <c r="H71" i="5"/>
  <c r="L71" i="5"/>
  <c r="P71" i="5"/>
  <c r="T71" i="5"/>
  <c r="X71" i="5"/>
  <c r="AB71" i="5"/>
  <c r="AF71" i="5"/>
  <c r="AJ71" i="5"/>
  <c r="AN71" i="5"/>
  <c r="AR71" i="5"/>
  <c r="AV71" i="5"/>
  <c r="AZ71" i="5"/>
  <c r="E72" i="5"/>
  <c r="I72" i="5"/>
  <c r="M72" i="5"/>
  <c r="Q72" i="5"/>
  <c r="U72" i="5"/>
  <c r="Y72" i="5"/>
  <c r="AC72" i="5"/>
  <c r="AG72" i="5"/>
  <c r="AK72" i="5"/>
  <c r="AO72" i="5"/>
  <c r="AS72" i="5"/>
  <c r="AW72" i="5"/>
  <c r="BA72" i="5"/>
  <c r="F73" i="5"/>
  <c r="J73" i="5"/>
  <c r="N73" i="5"/>
  <c r="R73" i="5"/>
  <c r="V73" i="5"/>
  <c r="Z73" i="5"/>
  <c r="AD73" i="5"/>
  <c r="AH73" i="5"/>
  <c r="AL73" i="5"/>
  <c r="AP73" i="5"/>
  <c r="AT73" i="5"/>
  <c r="AX73" i="5"/>
  <c r="A74" i="6"/>
  <c r="B74" i="6" s="1"/>
  <c r="A74" i="7"/>
  <c r="G74" i="5"/>
  <c r="K74" i="5"/>
  <c r="O74" i="5"/>
  <c r="S74" i="5"/>
  <c r="W74" i="5"/>
  <c r="AA74" i="5"/>
  <c r="AE74" i="5"/>
  <c r="AI74" i="5"/>
  <c r="AM74" i="5"/>
  <c r="AQ74" i="5"/>
  <c r="AU74" i="5"/>
  <c r="AY74" i="5"/>
  <c r="BC74" i="5"/>
  <c r="D75" i="5"/>
  <c r="H75" i="5"/>
  <c r="L75" i="5"/>
  <c r="P75" i="5"/>
  <c r="T75" i="5"/>
  <c r="X75" i="5"/>
  <c r="AB75" i="5"/>
  <c r="AF75" i="5"/>
  <c r="AJ75" i="5"/>
  <c r="AN75" i="5"/>
  <c r="AR75" i="5"/>
  <c r="AV75" i="5"/>
  <c r="AZ75" i="5"/>
  <c r="E76" i="5"/>
  <c r="I76" i="5"/>
  <c r="M76" i="5"/>
  <c r="Q76" i="5"/>
  <c r="U76" i="5"/>
  <c r="Y76" i="5"/>
  <c r="AC76" i="5"/>
  <c r="AG76" i="5"/>
  <c r="AK76" i="5"/>
  <c r="AO76" i="5"/>
  <c r="AU76" i="5"/>
  <c r="AZ76" i="5"/>
  <c r="E78" i="5"/>
  <c r="J78" i="5"/>
  <c r="O78" i="5"/>
  <c r="U78" i="5"/>
  <c r="Z78" i="5"/>
  <c r="AE78" i="5"/>
  <c r="AK78" i="5"/>
  <c r="AP78" i="5"/>
  <c r="AU78" i="5"/>
  <c r="BA78" i="5"/>
  <c r="A79" i="6"/>
  <c r="B79" i="6" s="1"/>
  <c r="A79" i="7"/>
  <c r="BA79" i="5"/>
  <c r="AW79" i="5"/>
  <c r="AS79" i="5"/>
  <c r="AO79" i="5"/>
  <c r="AK79" i="5"/>
  <c r="AG79" i="5"/>
  <c r="AC79" i="5"/>
  <c r="Y79" i="5"/>
  <c r="U79" i="5"/>
  <c r="Q79" i="5"/>
  <c r="M79" i="5"/>
  <c r="I79" i="5"/>
  <c r="E79" i="5"/>
  <c r="H79" i="5"/>
  <c r="N79" i="5"/>
  <c r="S79" i="5"/>
  <c r="X79" i="5"/>
  <c r="AD79" i="5"/>
  <c r="AI79" i="5"/>
  <c r="AN79" i="5"/>
  <c r="AT79" i="5"/>
  <c r="AY79" i="5"/>
  <c r="G80" i="5"/>
  <c r="L80" i="5"/>
  <c r="Q80" i="5"/>
  <c r="W80" i="5"/>
  <c r="AB80" i="5"/>
  <c r="AG80" i="5"/>
  <c r="AM80" i="5"/>
  <c r="AR80" i="5"/>
  <c r="AW80" i="5"/>
  <c r="G82" i="5"/>
  <c r="M82" i="5"/>
  <c r="R82" i="5"/>
  <c r="W82" i="5"/>
  <c r="AC82" i="5"/>
  <c r="AH82" i="5"/>
  <c r="AM82" i="5"/>
  <c r="AS82" i="5"/>
  <c r="AX82" i="5"/>
  <c r="F83" i="5"/>
  <c r="K83" i="5"/>
  <c r="P83" i="5"/>
  <c r="V83" i="5"/>
  <c r="AA83" i="5"/>
  <c r="AF83" i="5"/>
  <c r="AL83" i="5"/>
  <c r="AQ83" i="5"/>
  <c r="AV83" i="5"/>
  <c r="D84" i="5"/>
  <c r="I84" i="5"/>
  <c r="O84" i="5"/>
  <c r="T84" i="5"/>
  <c r="Y84" i="5"/>
  <c r="AE84" i="5"/>
  <c r="AJ84" i="5"/>
  <c r="AO84" i="5"/>
  <c r="AU84" i="5"/>
  <c r="AZ84" i="5"/>
  <c r="E86" i="5"/>
  <c r="J86" i="5"/>
  <c r="O86" i="5"/>
  <c r="U86" i="5"/>
  <c r="Z86" i="5"/>
  <c r="AE86" i="5"/>
  <c r="AK86" i="5"/>
  <c r="AP86" i="5"/>
  <c r="AU86" i="5"/>
  <c r="BA86" i="5"/>
  <c r="A87" i="6"/>
  <c r="B87" i="6" s="1"/>
  <c r="A87" i="7"/>
  <c r="BA87" i="5"/>
  <c r="AW87" i="5"/>
  <c r="AS87" i="5"/>
  <c r="AO87" i="5"/>
  <c r="AK87" i="5"/>
  <c r="AG87" i="5"/>
  <c r="AC87" i="5"/>
  <c r="Y87" i="5"/>
  <c r="U87" i="5"/>
  <c r="Q87" i="5"/>
  <c r="M87" i="5"/>
  <c r="I87" i="5"/>
  <c r="E87" i="5"/>
  <c r="H87" i="5"/>
  <c r="N87" i="5"/>
  <c r="S87" i="5"/>
  <c r="X87" i="5"/>
  <c r="AD87" i="5"/>
  <c r="AI87" i="5"/>
  <c r="AN87" i="5"/>
  <c r="AT87" i="5"/>
  <c r="AY87" i="5"/>
  <c r="G88" i="5"/>
  <c r="L88" i="5"/>
  <c r="Q88" i="5"/>
  <c r="W88" i="5"/>
  <c r="AB88" i="5"/>
  <c r="AG88" i="5"/>
  <c r="AM88" i="5"/>
  <c r="AR88" i="5"/>
  <c r="AW88" i="5"/>
  <c r="G90" i="5"/>
  <c r="M90" i="5"/>
  <c r="R90" i="5"/>
  <c r="W90" i="5"/>
  <c r="AC90" i="5"/>
  <c r="AH90" i="5"/>
  <c r="AM90" i="5"/>
  <c r="AS90" i="5"/>
  <c r="AX90" i="5"/>
  <c r="F91" i="5"/>
  <c r="K91" i="5"/>
  <c r="P91" i="5"/>
  <c r="V91" i="5"/>
  <c r="AA91" i="5"/>
  <c r="AF91" i="5"/>
  <c r="AL91" i="5"/>
  <c r="AQ91" i="5"/>
  <c r="AV91" i="5"/>
  <c r="D92" i="5"/>
  <c r="I92" i="5"/>
  <c r="O92" i="5"/>
  <c r="T92" i="5"/>
  <c r="Y92" i="5"/>
  <c r="AE92" i="5"/>
  <c r="AJ92" i="5"/>
  <c r="AO92" i="5"/>
  <c r="AU92" i="5"/>
  <c r="AZ92" i="5"/>
  <c r="E94" i="5"/>
  <c r="J94" i="5"/>
  <c r="O94" i="5"/>
  <c r="U94" i="5"/>
  <c r="Z94" i="5"/>
  <c r="AG94" i="5"/>
  <c r="AO94" i="5"/>
  <c r="AW94" i="5"/>
  <c r="I96" i="5"/>
  <c r="Q96" i="5"/>
  <c r="Y96" i="5"/>
  <c r="AG96" i="5"/>
  <c r="AO96" i="5"/>
  <c r="AW96" i="5"/>
  <c r="E98" i="5"/>
  <c r="M98" i="5"/>
  <c r="U98" i="5"/>
  <c r="AC98" i="5"/>
  <c r="AK98" i="5"/>
  <c r="AS98" i="5"/>
  <c r="BA98" i="5"/>
  <c r="E100" i="5"/>
  <c r="M100" i="5"/>
  <c r="U100" i="5"/>
  <c r="AC100" i="5"/>
  <c r="AK100" i="5"/>
  <c r="AS100" i="5"/>
  <c r="BA100" i="5"/>
  <c r="I102" i="5"/>
  <c r="Q102" i="5"/>
  <c r="Y102" i="5"/>
  <c r="AG102" i="5"/>
  <c r="AO102" i="5"/>
  <c r="AW102" i="5"/>
  <c r="I104" i="5"/>
  <c r="Q104" i="5"/>
  <c r="Y104" i="5"/>
  <c r="AG104" i="5"/>
  <c r="AO104" i="5"/>
  <c r="AW104" i="5"/>
  <c r="K108" i="5"/>
  <c r="AA108" i="5"/>
  <c r="O112" i="5"/>
  <c r="AE112" i="5"/>
  <c r="E3" i="5"/>
  <c r="I3" i="5"/>
  <c r="M3" i="5"/>
  <c r="Q3" i="5"/>
  <c r="U3" i="5"/>
  <c r="Y3" i="5"/>
  <c r="AC3" i="5"/>
  <c r="AG3" i="5"/>
  <c r="AK3" i="5"/>
  <c r="AO3" i="5"/>
  <c r="AS3" i="5"/>
  <c r="AW3" i="5"/>
  <c r="BA3" i="5"/>
  <c r="A5" i="7"/>
  <c r="A5" i="6"/>
  <c r="G5" i="5"/>
  <c r="K5" i="5"/>
  <c r="O5" i="5"/>
  <c r="S5" i="5"/>
  <c r="W5" i="5"/>
  <c r="AA5" i="5"/>
  <c r="AE5" i="5"/>
  <c r="AI5" i="5"/>
  <c r="AM5" i="5"/>
  <c r="AQ5" i="5"/>
  <c r="AU5" i="5"/>
  <c r="AY5" i="5"/>
  <c r="BC5" i="5"/>
  <c r="E7" i="5"/>
  <c r="I7" i="5"/>
  <c r="M7" i="5"/>
  <c r="Q7" i="5"/>
  <c r="U7" i="5"/>
  <c r="Y7" i="5"/>
  <c r="AC7" i="5"/>
  <c r="AG7" i="5"/>
  <c r="AK7" i="5"/>
  <c r="AO7" i="5"/>
  <c r="AS7" i="5"/>
  <c r="AW7" i="5"/>
  <c r="BA7" i="5"/>
  <c r="A9" i="7"/>
  <c r="A9" i="6"/>
  <c r="G9" i="5"/>
  <c r="K9" i="5"/>
  <c r="O9" i="5"/>
  <c r="S9" i="5"/>
  <c r="W9" i="5"/>
  <c r="AA9" i="5"/>
  <c r="AE9" i="5"/>
  <c r="AI9" i="5"/>
  <c r="AM9" i="5"/>
  <c r="AQ9" i="5"/>
  <c r="AU9" i="5"/>
  <c r="AY9" i="5"/>
  <c r="BC9" i="5"/>
  <c r="E11" i="5"/>
  <c r="I11" i="5"/>
  <c r="M11" i="5"/>
  <c r="Q11" i="5"/>
  <c r="U11" i="5"/>
  <c r="Y11" i="5"/>
  <c r="AC11" i="5"/>
  <c r="AG11" i="5"/>
  <c r="AK11" i="5"/>
  <c r="AO11" i="5"/>
  <c r="AS11" i="5"/>
  <c r="AW11" i="5"/>
  <c r="BA11" i="5"/>
  <c r="A13" i="7"/>
  <c r="A13" i="6"/>
  <c r="G13" i="5"/>
  <c r="K13" i="5"/>
  <c r="O13" i="5"/>
  <c r="S13" i="5"/>
  <c r="W13" i="5"/>
  <c r="AA13" i="5"/>
  <c r="AE13" i="5"/>
  <c r="AI13" i="5"/>
  <c r="AM13" i="5"/>
  <c r="AQ13" i="5"/>
  <c r="AU13" i="5"/>
  <c r="AY13" i="5"/>
  <c r="BC13" i="5"/>
  <c r="E15" i="5"/>
  <c r="I15" i="5"/>
  <c r="M15" i="5"/>
  <c r="Q15" i="5"/>
  <c r="U15" i="5"/>
  <c r="Y15" i="5"/>
  <c r="AC15" i="5"/>
  <c r="AG15" i="5"/>
  <c r="AK15" i="5"/>
  <c r="AO15" i="5"/>
  <c r="AS15" i="5"/>
  <c r="AW15" i="5"/>
  <c r="BA15" i="5"/>
  <c r="A17" i="7"/>
  <c r="A17" i="6"/>
  <c r="G17" i="5"/>
  <c r="K17" i="5"/>
  <c r="O17" i="5"/>
  <c r="S17" i="5"/>
  <c r="W17" i="5"/>
  <c r="AA17" i="5"/>
  <c r="AE17" i="5"/>
  <c r="AI17" i="5"/>
  <c r="AM17" i="5"/>
  <c r="AQ17" i="5"/>
  <c r="AU17" i="5"/>
  <c r="AY17" i="5"/>
  <c r="BC17" i="5"/>
  <c r="E19" i="5"/>
  <c r="I19" i="5"/>
  <c r="M19" i="5"/>
  <c r="Q19" i="5"/>
  <c r="U19" i="5"/>
  <c r="Y19" i="5"/>
  <c r="AC19" i="5"/>
  <c r="AG19" i="5"/>
  <c r="AK19" i="5"/>
  <c r="AO19" i="5"/>
  <c r="AS19" i="5"/>
  <c r="AW19" i="5"/>
  <c r="BA19" i="5"/>
  <c r="A21" i="7"/>
  <c r="A21" i="6"/>
  <c r="G21" i="5"/>
  <c r="K21" i="5"/>
  <c r="O21" i="5"/>
  <c r="S21" i="5"/>
  <c r="W21" i="5"/>
  <c r="AA21" i="5"/>
  <c r="AE21" i="5"/>
  <c r="AI21" i="5"/>
  <c r="AM21" i="5"/>
  <c r="AQ21" i="5"/>
  <c r="AU21" i="5"/>
  <c r="AY21" i="5"/>
  <c r="BC21" i="5"/>
  <c r="E23" i="5"/>
  <c r="I23" i="5"/>
  <c r="M23" i="5"/>
  <c r="Q23" i="5"/>
  <c r="U23" i="5"/>
  <c r="Y23" i="5"/>
  <c r="AC23" i="5"/>
  <c r="AG23" i="5"/>
  <c r="AK23" i="5"/>
  <c r="AO23" i="5"/>
  <c r="AS23" i="5"/>
  <c r="AW23" i="5"/>
  <c r="BA23" i="5"/>
  <c r="A25" i="7"/>
  <c r="A25" i="6"/>
  <c r="G25" i="5"/>
  <c r="K25" i="5"/>
  <c r="O25" i="5"/>
  <c r="S25" i="5"/>
  <c r="W25" i="5"/>
  <c r="AA25" i="5"/>
  <c r="AE25" i="5"/>
  <c r="AI25" i="5"/>
  <c r="AM25" i="5"/>
  <c r="AQ25" i="5"/>
  <c r="AU25" i="5"/>
  <c r="AY25" i="5"/>
  <c r="BC25" i="5"/>
  <c r="E27" i="5"/>
  <c r="I27" i="5"/>
  <c r="M27" i="5"/>
  <c r="Q27" i="5"/>
  <c r="U27" i="5"/>
  <c r="Y27" i="5"/>
  <c r="AC27" i="5"/>
  <c r="AG27" i="5"/>
  <c r="AK27" i="5"/>
  <c r="AO27" i="5"/>
  <c r="AS27" i="5"/>
  <c r="AW27" i="5"/>
  <c r="BA27" i="5"/>
  <c r="A29" i="7"/>
  <c r="A29" i="6"/>
  <c r="G29" i="5"/>
  <c r="K29" i="5"/>
  <c r="O29" i="5"/>
  <c r="S29" i="5"/>
  <c r="W29" i="5"/>
  <c r="AA29" i="5"/>
  <c r="AE29" i="5"/>
  <c r="AI29" i="5"/>
  <c r="AM29" i="5"/>
  <c r="AQ29" i="5"/>
  <c r="AU29" i="5"/>
  <c r="AY29" i="5"/>
  <c r="BC29" i="5"/>
  <c r="E31" i="5"/>
  <c r="I31" i="5"/>
  <c r="M31" i="5"/>
  <c r="Q31" i="5"/>
  <c r="U31" i="5"/>
  <c r="Y31" i="5"/>
  <c r="AC31" i="5"/>
  <c r="AG31" i="5"/>
  <c r="AK31" i="5"/>
  <c r="AO31" i="5"/>
  <c r="AS31" i="5"/>
  <c r="AW31" i="5"/>
  <c r="BA31" i="5"/>
  <c r="A33" i="7"/>
  <c r="A33" i="6"/>
  <c r="B33" i="6" s="1"/>
  <c r="G33" i="5"/>
  <c r="K33" i="5"/>
  <c r="O33" i="5"/>
  <c r="S33" i="5"/>
  <c r="W33" i="5"/>
  <c r="AA33" i="5"/>
  <c r="AE33" i="5"/>
  <c r="AI33" i="5"/>
  <c r="AM33" i="5"/>
  <c r="AQ33" i="5"/>
  <c r="AU33" i="5"/>
  <c r="AY33" i="5"/>
  <c r="BC33" i="5"/>
  <c r="E35" i="5"/>
  <c r="I35" i="5"/>
  <c r="M35" i="5"/>
  <c r="Q35" i="5"/>
  <c r="U35" i="5"/>
  <c r="Y35" i="5"/>
  <c r="AC35" i="5"/>
  <c r="AG35" i="5"/>
  <c r="AK35" i="5"/>
  <c r="AO35" i="5"/>
  <c r="AS35" i="5"/>
  <c r="AW35" i="5"/>
  <c r="BA35" i="5"/>
  <c r="A37" i="6"/>
  <c r="B37" i="6" s="1"/>
  <c r="A37" i="7"/>
  <c r="G37" i="5"/>
  <c r="K37" i="5"/>
  <c r="O37" i="5"/>
  <c r="S37" i="5"/>
  <c r="W37" i="5"/>
  <c r="AA37" i="5"/>
  <c r="AE37" i="5"/>
  <c r="AI37" i="5"/>
  <c r="AM37" i="5"/>
  <c r="AQ37" i="5"/>
  <c r="AU37" i="5"/>
  <c r="AY37" i="5"/>
  <c r="BC37" i="5"/>
  <c r="E39" i="5"/>
  <c r="I39" i="5"/>
  <c r="M39" i="5"/>
  <c r="Q39" i="5"/>
  <c r="U39" i="5"/>
  <c r="Y39" i="5"/>
  <c r="AC39" i="5"/>
  <c r="AG39" i="5"/>
  <c r="AK39" i="5"/>
  <c r="AO39" i="5"/>
  <c r="AS39" i="5"/>
  <c r="AW39" i="5"/>
  <c r="BA39" i="5"/>
  <c r="A41" i="6"/>
  <c r="B41" i="6" s="1"/>
  <c r="A41" i="7"/>
  <c r="G41" i="5"/>
  <c r="K41" i="5"/>
  <c r="O41" i="5"/>
  <c r="S41" i="5"/>
  <c r="W41" i="5"/>
  <c r="AA41" i="5"/>
  <c r="AE41" i="5"/>
  <c r="AI41" i="5"/>
  <c r="AM41" i="5"/>
  <c r="AQ41" i="5"/>
  <c r="AU41" i="5"/>
  <c r="AY41" i="5"/>
  <c r="BC41" i="5"/>
  <c r="E43" i="5"/>
  <c r="I43" i="5"/>
  <c r="M43" i="5"/>
  <c r="Q43" i="5"/>
  <c r="U43" i="5"/>
  <c r="Y43" i="5"/>
  <c r="AC43" i="5"/>
  <c r="AG43" i="5"/>
  <c r="AK43" i="5"/>
  <c r="AO43" i="5"/>
  <c r="AS43" i="5"/>
  <c r="AW43" i="5"/>
  <c r="BA43" i="5"/>
  <c r="A45" i="6"/>
  <c r="B45" i="6" s="1"/>
  <c r="A45" i="7"/>
  <c r="G45" i="5"/>
  <c r="K45" i="5"/>
  <c r="O45" i="5"/>
  <c r="S45" i="5"/>
  <c r="W45" i="5"/>
  <c r="AA45" i="5"/>
  <c r="AE45" i="5"/>
  <c r="AI45" i="5"/>
  <c r="AM45" i="5"/>
  <c r="AQ45" i="5"/>
  <c r="AU45" i="5"/>
  <c r="AY45" i="5"/>
  <c r="BC45" i="5"/>
  <c r="E47" i="5"/>
  <c r="I47" i="5"/>
  <c r="M47" i="5"/>
  <c r="Q47" i="5"/>
  <c r="U47" i="5"/>
  <c r="Y47" i="5"/>
  <c r="AC47" i="5"/>
  <c r="AG47" i="5"/>
  <c r="AK47" i="5"/>
  <c r="AO47" i="5"/>
  <c r="AS47" i="5"/>
  <c r="AW47" i="5"/>
  <c r="BA47" i="5"/>
  <c r="A49" i="6"/>
  <c r="B49" i="6" s="1"/>
  <c r="A49" i="7"/>
  <c r="G49" i="5"/>
  <c r="K49" i="5"/>
  <c r="O49" i="5"/>
  <c r="S49" i="5"/>
  <c r="W49" i="5"/>
  <c r="AA49" i="5"/>
  <c r="AE49" i="5"/>
  <c r="AI49" i="5"/>
  <c r="AM49" i="5"/>
  <c r="AQ49" i="5"/>
  <c r="AU49" i="5"/>
  <c r="AY49" i="5"/>
  <c r="BC49" i="5"/>
  <c r="E51" i="5"/>
  <c r="I51" i="5"/>
  <c r="M51" i="5"/>
  <c r="Q51" i="5"/>
  <c r="U51" i="5"/>
  <c r="Y51" i="5"/>
  <c r="AC51" i="5"/>
  <c r="AG51" i="5"/>
  <c r="AK51" i="5"/>
  <c r="AO51" i="5"/>
  <c r="AS51" i="5"/>
  <c r="AW51" i="5"/>
  <c r="BA51" i="5"/>
  <c r="A53" i="6"/>
  <c r="B53" i="6" s="1"/>
  <c r="A53" i="7"/>
  <c r="G53" i="5"/>
  <c r="K53" i="5"/>
  <c r="O53" i="5"/>
  <c r="S53" i="5"/>
  <c r="W53" i="5"/>
  <c r="AA53" i="5"/>
  <c r="AE53" i="5"/>
  <c r="AI53" i="5"/>
  <c r="AM53" i="5"/>
  <c r="AQ53" i="5"/>
  <c r="AU53" i="5"/>
  <c r="AY53" i="5"/>
  <c r="BC53" i="5"/>
  <c r="E55" i="5"/>
  <c r="I55" i="5"/>
  <c r="M55" i="5"/>
  <c r="Q55" i="5"/>
  <c r="U55" i="5"/>
  <c r="Y55" i="5"/>
  <c r="AC55" i="5"/>
  <c r="AG55" i="5"/>
  <c r="AK55" i="5"/>
  <c r="AO55" i="5"/>
  <c r="AS55" i="5"/>
  <c r="AW55" i="5"/>
  <c r="BA55" i="5"/>
  <c r="A57" i="6"/>
  <c r="B57" i="6" s="1"/>
  <c r="A57" i="7"/>
  <c r="G57" i="5"/>
  <c r="K57" i="5"/>
  <c r="O57" i="5"/>
  <c r="S57" i="5"/>
  <c r="W57" i="5"/>
  <c r="AA57" i="5"/>
  <c r="AE57" i="5"/>
  <c r="AI57" i="5"/>
  <c r="AM57" i="5"/>
  <c r="AQ57" i="5"/>
  <c r="AU57" i="5"/>
  <c r="AY57" i="5"/>
  <c r="BC57" i="5"/>
  <c r="E59" i="5"/>
  <c r="I59" i="5"/>
  <c r="M59" i="5"/>
  <c r="Q59" i="5"/>
  <c r="U59" i="5"/>
  <c r="Y59" i="5"/>
  <c r="AC59" i="5"/>
  <c r="AG59" i="5"/>
  <c r="AK59" i="5"/>
  <c r="AO59" i="5"/>
  <c r="AS59" i="5"/>
  <c r="AW59" i="5"/>
  <c r="BA59" i="5"/>
  <c r="A61" i="6"/>
  <c r="B61" i="6" s="1"/>
  <c r="A61" i="7"/>
  <c r="G61" i="5"/>
  <c r="K61" i="5"/>
  <c r="O61" i="5"/>
  <c r="S61" i="5"/>
  <c r="W61" i="5"/>
  <c r="AA61" i="5"/>
  <c r="AE61" i="5"/>
  <c r="AI61" i="5"/>
  <c r="AM61" i="5"/>
  <c r="AQ61" i="5"/>
  <c r="AU61" i="5"/>
  <c r="AY61" i="5"/>
  <c r="BC61" i="5"/>
  <c r="E63" i="5"/>
  <c r="I63" i="5"/>
  <c r="M63" i="5"/>
  <c r="Q63" i="5"/>
  <c r="U63" i="5"/>
  <c r="Y63" i="5"/>
  <c r="AC63" i="5"/>
  <c r="AG63" i="5"/>
  <c r="AK63" i="5"/>
  <c r="AO63" i="5"/>
  <c r="AS63" i="5"/>
  <c r="AW63" i="5"/>
  <c r="BA63" i="5"/>
  <c r="A65" i="6"/>
  <c r="B65" i="6" s="1"/>
  <c r="A65" i="7"/>
  <c r="G65" i="5"/>
  <c r="K65" i="5"/>
  <c r="O65" i="5"/>
  <c r="S65" i="5"/>
  <c r="W65" i="5"/>
  <c r="AA65" i="5"/>
  <c r="AE65" i="5"/>
  <c r="AI65" i="5"/>
  <c r="AM65" i="5"/>
  <c r="AQ65" i="5"/>
  <c r="AU65" i="5"/>
  <c r="AY65" i="5"/>
  <c r="BC65" i="5"/>
  <c r="E67" i="5"/>
  <c r="I67" i="5"/>
  <c r="M67" i="5"/>
  <c r="Q67" i="5"/>
  <c r="U67" i="5"/>
  <c r="Y67" i="5"/>
  <c r="AC67" i="5"/>
  <c r="AG67" i="5"/>
  <c r="AK67" i="5"/>
  <c r="AO67" i="5"/>
  <c r="AS67" i="5"/>
  <c r="AW67" i="5"/>
  <c r="BA67" i="5"/>
  <c r="A69" i="6"/>
  <c r="B69" i="6" s="1"/>
  <c r="A69" i="7"/>
  <c r="G69" i="5"/>
  <c r="K69" i="5"/>
  <c r="O69" i="5"/>
  <c r="S69" i="5"/>
  <c r="W69" i="5"/>
  <c r="AA69" i="5"/>
  <c r="AE69" i="5"/>
  <c r="AI69" i="5"/>
  <c r="AM69" i="5"/>
  <c r="AQ69" i="5"/>
  <c r="AU69" i="5"/>
  <c r="AY69" i="5"/>
  <c r="BC69" i="5"/>
  <c r="E71" i="5"/>
  <c r="I71" i="5"/>
  <c r="M71" i="5"/>
  <c r="Q71" i="5"/>
  <c r="U71" i="5"/>
  <c r="Y71" i="5"/>
  <c r="AC71" i="5"/>
  <c r="AG71" i="5"/>
  <c r="AK71" i="5"/>
  <c r="AO71" i="5"/>
  <c r="AS71" i="5"/>
  <c r="AW71" i="5"/>
  <c r="BA71" i="5"/>
  <c r="A73" i="6"/>
  <c r="B73" i="6" s="1"/>
  <c r="A73" i="7"/>
  <c r="G73" i="5"/>
  <c r="K73" i="5"/>
  <c r="O73" i="5"/>
  <c r="S73" i="5"/>
  <c r="W73" i="5"/>
  <c r="AA73" i="5"/>
  <c r="AE73" i="5"/>
  <c r="AI73" i="5"/>
  <c r="AM73" i="5"/>
  <c r="AQ73" i="5"/>
  <c r="AU73" i="5"/>
  <c r="AY73" i="5"/>
  <c r="BC73" i="5"/>
  <c r="E75" i="5"/>
  <c r="I75" i="5"/>
  <c r="M75" i="5"/>
  <c r="Q75" i="5"/>
  <c r="U75" i="5"/>
  <c r="Y75" i="5"/>
  <c r="AC75" i="5"/>
  <c r="AG75" i="5"/>
  <c r="AK75" i="5"/>
  <c r="AO75" i="5"/>
  <c r="AS75" i="5"/>
  <c r="AW75" i="5"/>
  <c r="BA75" i="5"/>
  <c r="F78" i="5"/>
  <c r="K78" i="5"/>
  <c r="Q78" i="5"/>
  <c r="V78" i="5"/>
  <c r="AA78" i="5"/>
  <c r="AG78" i="5"/>
  <c r="AL78" i="5"/>
  <c r="AQ78" i="5"/>
  <c r="AW78" i="5"/>
  <c r="BB78" i="5"/>
  <c r="A80" i="6"/>
  <c r="B80" i="6" s="1"/>
  <c r="A80" i="7"/>
  <c r="BB80" i="5"/>
  <c r="AX80" i="5"/>
  <c r="AT80" i="5"/>
  <c r="AP80" i="5"/>
  <c r="AL80" i="5"/>
  <c r="AH80" i="5"/>
  <c r="AD80" i="5"/>
  <c r="Z80" i="5"/>
  <c r="V80" i="5"/>
  <c r="R80" i="5"/>
  <c r="N80" i="5"/>
  <c r="J80" i="5"/>
  <c r="F80" i="5"/>
  <c r="H80" i="5"/>
  <c r="M80" i="5"/>
  <c r="S80" i="5"/>
  <c r="X80" i="5"/>
  <c r="AC80" i="5"/>
  <c r="AI80" i="5"/>
  <c r="AN80" i="5"/>
  <c r="AS80" i="5"/>
  <c r="AY80" i="5"/>
  <c r="A82" i="6"/>
  <c r="B82" i="6" s="1"/>
  <c r="A82" i="7"/>
  <c r="AZ82" i="5"/>
  <c r="AV82" i="5"/>
  <c r="AR82" i="5"/>
  <c r="AN82" i="5"/>
  <c r="AJ82" i="5"/>
  <c r="AF82" i="5"/>
  <c r="AB82" i="5"/>
  <c r="X82" i="5"/>
  <c r="T82" i="5"/>
  <c r="P82" i="5"/>
  <c r="L82" i="5"/>
  <c r="H82" i="5"/>
  <c r="D82" i="5"/>
  <c r="I82" i="5"/>
  <c r="N82" i="5"/>
  <c r="S82" i="5"/>
  <c r="Y82" i="5"/>
  <c r="AD82" i="5"/>
  <c r="AI82" i="5"/>
  <c r="AO82" i="5"/>
  <c r="AT82" i="5"/>
  <c r="AY82" i="5"/>
  <c r="E84" i="5"/>
  <c r="K84" i="5"/>
  <c r="P84" i="5"/>
  <c r="U84" i="5"/>
  <c r="AA84" i="5"/>
  <c r="AF84" i="5"/>
  <c r="AK84" i="5"/>
  <c r="AQ84" i="5"/>
  <c r="AV84" i="5"/>
  <c r="BA84" i="5"/>
  <c r="F86" i="5"/>
  <c r="K86" i="5"/>
  <c r="Q86" i="5"/>
  <c r="V86" i="5"/>
  <c r="AA86" i="5"/>
  <c r="AG86" i="5"/>
  <c r="AL86" i="5"/>
  <c r="AQ86" i="5"/>
  <c r="AW86" i="5"/>
  <c r="BB86" i="5"/>
  <c r="A88" i="6"/>
  <c r="B88" i="6" s="1"/>
  <c r="A88" i="7"/>
  <c r="BB88" i="5"/>
  <c r="AX88" i="5"/>
  <c r="AT88" i="5"/>
  <c r="AP88" i="5"/>
  <c r="AL88" i="5"/>
  <c r="AH88" i="5"/>
  <c r="AD88" i="5"/>
  <c r="Z88" i="5"/>
  <c r="V88" i="5"/>
  <c r="R88" i="5"/>
  <c r="N88" i="5"/>
  <c r="J88" i="5"/>
  <c r="F88" i="5"/>
  <c r="H88" i="5"/>
  <c r="M88" i="5"/>
  <c r="S88" i="5"/>
  <c r="X88" i="5"/>
  <c r="AC88" i="5"/>
  <c r="AI88" i="5"/>
  <c r="AN88" i="5"/>
  <c r="AS88" i="5"/>
  <c r="AY88" i="5"/>
  <c r="A90" i="6"/>
  <c r="B90" i="6" s="1"/>
  <c r="A90" i="7"/>
  <c r="AZ90" i="5"/>
  <c r="AV90" i="5"/>
  <c r="AR90" i="5"/>
  <c r="AN90" i="5"/>
  <c r="AJ90" i="5"/>
  <c r="AF90" i="5"/>
  <c r="AB90" i="5"/>
  <c r="X90" i="5"/>
  <c r="T90" i="5"/>
  <c r="P90" i="5"/>
  <c r="L90" i="5"/>
  <c r="H90" i="5"/>
  <c r="D90" i="5"/>
  <c r="I90" i="5"/>
  <c r="N90" i="5"/>
  <c r="S90" i="5"/>
  <c r="Y90" i="5"/>
  <c r="AD90" i="5"/>
  <c r="AI90" i="5"/>
  <c r="AO90" i="5"/>
  <c r="AT90" i="5"/>
  <c r="AY90" i="5"/>
  <c r="E92" i="5"/>
  <c r="K92" i="5"/>
  <c r="P92" i="5"/>
  <c r="U92" i="5"/>
  <c r="AA92" i="5"/>
  <c r="AF92" i="5"/>
  <c r="AK92" i="5"/>
  <c r="AQ92" i="5"/>
  <c r="AV92" i="5"/>
  <c r="BA92" i="5"/>
  <c r="F94" i="5"/>
  <c r="K94" i="5"/>
  <c r="Q94" i="5"/>
  <c r="V94" i="5"/>
  <c r="AA94" i="5"/>
  <c r="AI94" i="5"/>
  <c r="AQ94" i="5"/>
  <c r="AY94" i="5"/>
  <c r="A96" i="6"/>
  <c r="B96" i="6" s="1"/>
  <c r="A96" i="7"/>
  <c r="BB96" i="5"/>
  <c r="AX96" i="5"/>
  <c r="AT96" i="5"/>
  <c r="AP96" i="5"/>
  <c r="AL96" i="5"/>
  <c r="AH96" i="5"/>
  <c r="AD96" i="5"/>
  <c r="Z96" i="5"/>
  <c r="V96" i="5"/>
  <c r="R96" i="5"/>
  <c r="N96" i="5"/>
  <c r="J96" i="5"/>
  <c r="F96" i="5"/>
  <c r="AZ96" i="5"/>
  <c r="AV96" i="5"/>
  <c r="AR96" i="5"/>
  <c r="AN96" i="5"/>
  <c r="AJ96" i="5"/>
  <c r="AF96" i="5"/>
  <c r="AB96" i="5"/>
  <c r="X96" i="5"/>
  <c r="T96" i="5"/>
  <c r="P96" i="5"/>
  <c r="L96" i="5"/>
  <c r="H96" i="5"/>
  <c r="D96" i="5"/>
  <c r="K96" i="5"/>
  <c r="S96" i="5"/>
  <c r="AA96" i="5"/>
  <c r="AI96" i="5"/>
  <c r="AQ96" i="5"/>
  <c r="AY96" i="5"/>
  <c r="G98" i="5"/>
  <c r="O98" i="5"/>
  <c r="W98" i="5"/>
  <c r="AE98" i="5"/>
  <c r="AM98" i="5"/>
  <c r="AU98" i="5"/>
  <c r="BC98" i="5"/>
  <c r="G100" i="5"/>
  <c r="O100" i="5"/>
  <c r="W100" i="5"/>
  <c r="AE100" i="5"/>
  <c r="AM100" i="5"/>
  <c r="AU100" i="5"/>
  <c r="BC100" i="5"/>
  <c r="A102" i="7"/>
  <c r="A102" i="6"/>
  <c r="B102" i="6" s="1"/>
  <c r="AZ102" i="5"/>
  <c r="AV102" i="5"/>
  <c r="AR102" i="5"/>
  <c r="AN102" i="5"/>
  <c r="AJ102" i="5"/>
  <c r="AF102" i="5"/>
  <c r="AB102" i="5"/>
  <c r="X102" i="5"/>
  <c r="T102" i="5"/>
  <c r="P102" i="5"/>
  <c r="L102" i="5"/>
  <c r="H102" i="5"/>
  <c r="D102" i="5"/>
  <c r="BB102" i="5"/>
  <c r="AX102" i="5"/>
  <c r="AT102" i="5"/>
  <c r="AP102" i="5"/>
  <c r="AL102" i="5"/>
  <c r="AH102" i="5"/>
  <c r="AD102" i="5"/>
  <c r="Z102" i="5"/>
  <c r="V102" i="5"/>
  <c r="R102" i="5"/>
  <c r="N102" i="5"/>
  <c r="J102" i="5"/>
  <c r="F102" i="5"/>
  <c r="K102" i="5"/>
  <c r="S102" i="5"/>
  <c r="AA102" i="5"/>
  <c r="AI102" i="5"/>
  <c r="AQ102" i="5"/>
  <c r="AY102" i="5"/>
  <c r="A104" i="7"/>
  <c r="A104" i="6"/>
  <c r="B104" i="6" s="1"/>
  <c r="BB104" i="5"/>
  <c r="AX104" i="5"/>
  <c r="AT104" i="5"/>
  <c r="AP104" i="5"/>
  <c r="AL104" i="5"/>
  <c r="AH104" i="5"/>
  <c r="AD104" i="5"/>
  <c r="Z104" i="5"/>
  <c r="V104" i="5"/>
  <c r="R104" i="5"/>
  <c r="N104" i="5"/>
  <c r="J104" i="5"/>
  <c r="F104" i="5"/>
  <c r="AZ104" i="5"/>
  <c r="AV104" i="5"/>
  <c r="AR104" i="5"/>
  <c r="AN104" i="5"/>
  <c r="AJ104" i="5"/>
  <c r="AF104" i="5"/>
  <c r="AB104" i="5"/>
  <c r="X104" i="5"/>
  <c r="T104" i="5"/>
  <c r="P104" i="5"/>
  <c r="L104" i="5"/>
  <c r="H104" i="5"/>
  <c r="D104" i="5"/>
  <c r="K104" i="5"/>
  <c r="S104" i="5"/>
  <c r="AA104" i="5"/>
  <c r="AI104" i="5"/>
  <c r="AQ104" i="5"/>
  <c r="AY104" i="5"/>
  <c r="A112" i="7"/>
  <c r="A112" i="6"/>
  <c r="B112" i="6" s="1"/>
  <c r="BB112" i="5"/>
  <c r="AX112" i="5"/>
  <c r="AT112" i="5"/>
  <c r="AP112" i="5"/>
  <c r="AL112" i="5"/>
  <c r="AH112" i="5"/>
  <c r="AD112" i="5"/>
  <c r="Z112" i="5"/>
  <c r="V112" i="5"/>
  <c r="R112" i="5"/>
  <c r="N112" i="5"/>
  <c r="J112" i="5"/>
  <c r="F112" i="5"/>
  <c r="BA112" i="5"/>
  <c r="AW112" i="5"/>
  <c r="AS112" i="5"/>
  <c r="AO112" i="5"/>
  <c r="AK112" i="5"/>
  <c r="AG112" i="5"/>
  <c r="AC112" i="5"/>
  <c r="Y112" i="5"/>
  <c r="U112" i="5"/>
  <c r="Q112" i="5"/>
  <c r="M112" i="5"/>
  <c r="I112" i="5"/>
  <c r="E112" i="5"/>
  <c r="AZ112" i="5"/>
  <c r="AV112" i="5"/>
  <c r="AR112" i="5"/>
  <c r="AN112" i="5"/>
  <c r="AJ112" i="5"/>
  <c r="AF112" i="5"/>
  <c r="AB112" i="5"/>
  <c r="X112" i="5"/>
  <c r="T112" i="5"/>
  <c r="P112" i="5"/>
  <c r="L112" i="5"/>
  <c r="H112" i="5"/>
  <c r="D112" i="5"/>
  <c r="S112" i="5"/>
  <c r="AI112" i="5"/>
  <c r="AY112" i="5"/>
  <c r="E2" i="5"/>
  <c r="I2" i="5"/>
  <c r="M2" i="5"/>
  <c r="Q2" i="5"/>
  <c r="U2" i="5"/>
  <c r="Y2" i="5"/>
  <c r="AC2" i="5"/>
  <c r="AG2" i="5"/>
  <c r="AK2" i="5"/>
  <c r="AO2" i="5"/>
  <c r="AS2" i="5"/>
  <c r="AW2" i="5"/>
  <c r="BA2" i="5"/>
  <c r="F3" i="5"/>
  <c r="J3" i="5"/>
  <c r="N3" i="5"/>
  <c r="R3" i="5"/>
  <c r="V3" i="5"/>
  <c r="Z3" i="5"/>
  <c r="AD3" i="5"/>
  <c r="AH3" i="5"/>
  <c r="AL3" i="5"/>
  <c r="AP3" i="5"/>
  <c r="AT3" i="5"/>
  <c r="AX3" i="5"/>
  <c r="BB3" i="5"/>
  <c r="A4" i="7"/>
  <c r="A4" i="6"/>
  <c r="G4" i="5"/>
  <c r="K4" i="5"/>
  <c r="O4" i="5"/>
  <c r="S4" i="5"/>
  <c r="W4" i="5"/>
  <c r="AA4" i="5"/>
  <c r="AE4" i="5"/>
  <c r="AI4" i="5"/>
  <c r="AM4" i="5"/>
  <c r="AQ4" i="5"/>
  <c r="AU4" i="5"/>
  <c r="AY4" i="5"/>
  <c r="BC4" i="5"/>
  <c r="D5" i="5"/>
  <c r="H5" i="5"/>
  <c r="L5" i="5"/>
  <c r="P5" i="5"/>
  <c r="T5" i="5"/>
  <c r="X5" i="5"/>
  <c r="AB5" i="5"/>
  <c r="AF5" i="5"/>
  <c r="AJ5" i="5"/>
  <c r="AN5" i="5"/>
  <c r="AR5" i="5"/>
  <c r="AV5" i="5"/>
  <c r="AZ5" i="5"/>
  <c r="E6" i="5"/>
  <c r="I6" i="5"/>
  <c r="M6" i="5"/>
  <c r="Q6" i="5"/>
  <c r="U6" i="5"/>
  <c r="Y6" i="5"/>
  <c r="AC6" i="5"/>
  <c r="AG6" i="5"/>
  <c r="AK6" i="5"/>
  <c r="AO6" i="5"/>
  <c r="AS6" i="5"/>
  <c r="AW6" i="5"/>
  <c r="BA6" i="5"/>
  <c r="F7" i="5"/>
  <c r="J7" i="5"/>
  <c r="N7" i="5"/>
  <c r="R7" i="5"/>
  <c r="V7" i="5"/>
  <c r="Z7" i="5"/>
  <c r="AD7" i="5"/>
  <c r="AH7" i="5"/>
  <c r="AL7" i="5"/>
  <c r="AP7" i="5"/>
  <c r="AT7" i="5"/>
  <c r="AX7" i="5"/>
  <c r="BB7" i="5"/>
  <c r="A8" i="7"/>
  <c r="A8" i="6"/>
  <c r="G8" i="5"/>
  <c r="K8" i="5"/>
  <c r="O8" i="5"/>
  <c r="S8" i="5"/>
  <c r="W8" i="5"/>
  <c r="AA8" i="5"/>
  <c r="AE8" i="5"/>
  <c r="AI8" i="5"/>
  <c r="AM8" i="5"/>
  <c r="AQ8" i="5"/>
  <c r="AU8" i="5"/>
  <c r="AY8" i="5"/>
  <c r="BC8" i="5"/>
  <c r="D9" i="5"/>
  <c r="H9" i="5"/>
  <c r="L9" i="5"/>
  <c r="P9" i="5"/>
  <c r="T9" i="5"/>
  <c r="X9" i="5"/>
  <c r="AB9" i="5"/>
  <c r="AF9" i="5"/>
  <c r="AJ9" i="5"/>
  <c r="AN9" i="5"/>
  <c r="AR9" i="5"/>
  <c r="AV9" i="5"/>
  <c r="AZ9" i="5"/>
  <c r="E10" i="5"/>
  <c r="I10" i="5"/>
  <c r="M10" i="5"/>
  <c r="Q10" i="5"/>
  <c r="U10" i="5"/>
  <c r="Y10" i="5"/>
  <c r="AC10" i="5"/>
  <c r="AG10" i="5"/>
  <c r="AK10" i="5"/>
  <c r="AO10" i="5"/>
  <c r="AS10" i="5"/>
  <c r="AW10" i="5"/>
  <c r="BA10" i="5"/>
  <c r="F11" i="5"/>
  <c r="J11" i="5"/>
  <c r="N11" i="5"/>
  <c r="R11" i="5"/>
  <c r="V11" i="5"/>
  <c r="Z11" i="5"/>
  <c r="AD11" i="5"/>
  <c r="AH11" i="5"/>
  <c r="AL11" i="5"/>
  <c r="AP11" i="5"/>
  <c r="AT11" i="5"/>
  <c r="AX11" i="5"/>
  <c r="BB11" i="5"/>
  <c r="A12" i="7"/>
  <c r="A12" i="6"/>
  <c r="G12" i="5"/>
  <c r="K12" i="5"/>
  <c r="O12" i="5"/>
  <c r="S12" i="5"/>
  <c r="W12" i="5"/>
  <c r="AA12" i="5"/>
  <c r="AE12" i="5"/>
  <c r="AI12" i="5"/>
  <c r="AM12" i="5"/>
  <c r="AQ12" i="5"/>
  <c r="AU12" i="5"/>
  <c r="AY12" i="5"/>
  <c r="BC12" i="5"/>
  <c r="D13" i="5"/>
  <c r="H13" i="5"/>
  <c r="L13" i="5"/>
  <c r="P13" i="5"/>
  <c r="T13" i="5"/>
  <c r="X13" i="5"/>
  <c r="AB13" i="5"/>
  <c r="AF13" i="5"/>
  <c r="AJ13" i="5"/>
  <c r="AN13" i="5"/>
  <c r="AR13" i="5"/>
  <c r="AV13" i="5"/>
  <c r="AZ13" i="5"/>
  <c r="E14" i="5"/>
  <c r="I14" i="5"/>
  <c r="M14" i="5"/>
  <c r="Q14" i="5"/>
  <c r="U14" i="5"/>
  <c r="Y14" i="5"/>
  <c r="AC14" i="5"/>
  <c r="AG14" i="5"/>
  <c r="AK14" i="5"/>
  <c r="AO14" i="5"/>
  <c r="AS14" i="5"/>
  <c r="AW14" i="5"/>
  <c r="BA14" i="5"/>
  <c r="F15" i="5"/>
  <c r="J15" i="5"/>
  <c r="N15" i="5"/>
  <c r="R15" i="5"/>
  <c r="V15" i="5"/>
  <c r="Z15" i="5"/>
  <c r="AD15" i="5"/>
  <c r="AH15" i="5"/>
  <c r="AL15" i="5"/>
  <c r="AP15" i="5"/>
  <c r="AT15" i="5"/>
  <c r="AX15" i="5"/>
  <c r="BB15" i="5"/>
  <c r="A16" i="7"/>
  <c r="A16" i="6"/>
  <c r="G16" i="5"/>
  <c r="K16" i="5"/>
  <c r="O16" i="5"/>
  <c r="S16" i="5"/>
  <c r="W16" i="5"/>
  <c r="AA16" i="5"/>
  <c r="AE16" i="5"/>
  <c r="AI16" i="5"/>
  <c r="AM16" i="5"/>
  <c r="AQ16" i="5"/>
  <c r="AU16" i="5"/>
  <c r="AY16" i="5"/>
  <c r="BC16" i="5"/>
  <c r="D17" i="5"/>
  <c r="H17" i="5"/>
  <c r="L17" i="5"/>
  <c r="P17" i="5"/>
  <c r="T17" i="5"/>
  <c r="X17" i="5"/>
  <c r="AB17" i="5"/>
  <c r="AF17" i="5"/>
  <c r="AJ17" i="5"/>
  <c r="AN17" i="5"/>
  <c r="AR17" i="5"/>
  <c r="AV17" i="5"/>
  <c r="AZ17" i="5"/>
  <c r="E18" i="5"/>
  <c r="I18" i="5"/>
  <c r="M18" i="5"/>
  <c r="Q18" i="5"/>
  <c r="U18" i="5"/>
  <c r="Y18" i="5"/>
  <c r="AC18" i="5"/>
  <c r="AG18" i="5"/>
  <c r="AK18" i="5"/>
  <c r="AO18" i="5"/>
  <c r="AS18" i="5"/>
  <c r="AW18" i="5"/>
  <c r="BA18" i="5"/>
  <c r="F19" i="5"/>
  <c r="J19" i="5"/>
  <c r="N19" i="5"/>
  <c r="R19" i="5"/>
  <c r="V19" i="5"/>
  <c r="Z19" i="5"/>
  <c r="AD19" i="5"/>
  <c r="AH19" i="5"/>
  <c r="AL19" i="5"/>
  <c r="AP19" i="5"/>
  <c r="AT19" i="5"/>
  <c r="AX19" i="5"/>
  <c r="BB19" i="5"/>
  <c r="A20" i="7"/>
  <c r="A20" i="6"/>
  <c r="G20" i="5"/>
  <c r="K20" i="5"/>
  <c r="O20" i="5"/>
  <c r="S20" i="5"/>
  <c r="W20" i="5"/>
  <c r="AA20" i="5"/>
  <c r="AE20" i="5"/>
  <c r="AI20" i="5"/>
  <c r="AM20" i="5"/>
  <c r="AQ20" i="5"/>
  <c r="AU20" i="5"/>
  <c r="AY20" i="5"/>
  <c r="BC20" i="5"/>
  <c r="D21" i="5"/>
  <c r="H21" i="5"/>
  <c r="L21" i="5"/>
  <c r="P21" i="5"/>
  <c r="T21" i="5"/>
  <c r="X21" i="5"/>
  <c r="AB21" i="5"/>
  <c r="AF21" i="5"/>
  <c r="AJ21" i="5"/>
  <c r="AN21" i="5"/>
  <c r="AR21" i="5"/>
  <c r="AV21" i="5"/>
  <c r="AZ21" i="5"/>
  <c r="E22" i="5"/>
  <c r="I22" i="5"/>
  <c r="M22" i="5"/>
  <c r="Q22" i="5"/>
  <c r="U22" i="5"/>
  <c r="Y22" i="5"/>
  <c r="AC22" i="5"/>
  <c r="AG22" i="5"/>
  <c r="AK22" i="5"/>
  <c r="AO22" i="5"/>
  <c r="AS22" i="5"/>
  <c r="AW22" i="5"/>
  <c r="BA22" i="5"/>
  <c r="F23" i="5"/>
  <c r="J23" i="5"/>
  <c r="N23" i="5"/>
  <c r="R23" i="5"/>
  <c r="V23" i="5"/>
  <c r="Z23" i="5"/>
  <c r="AD23" i="5"/>
  <c r="AH23" i="5"/>
  <c r="AL23" i="5"/>
  <c r="AP23" i="5"/>
  <c r="AT23" i="5"/>
  <c r="AX23" i="5"/>
  <c r="BB23" i="5"/>
  <c r="A24" i="7"/>
  <c r="A24" i="6"/>
  <c r="G24" i="5"/>
  <c r="K24" i="5"/>
  <c r="O24" i="5"/>
  <c r="S24" i="5"/>
  <c r="W24" i="5"/>
  <c r="AA24" i="5"/>
  <c r="AE24" i="5"/>
  <c r="AI24" i="5"/>
  <c r="AM24" i="5"/>
  <c r="AQ24" i="5"/>
  <c r="AU24" i="5"/>
  <c r="AY24" i="5"/>
  <c r="BC24" i="5"/>
  <c r="D25" i="5"/>
  <c r="H25" i="5"/>
  <c r="L25" i="5"/>
  <c r="P25" i="5"/>
  <c r="T25" i="5"/>
  <c r="X25" i="5"/>
  <c r="AB25" i="5"/>
  <c r="AF25" i="5"/>
  <c r="AJ25" i="5"/>
  <c r="AN25" i="5"/>
  <c r="AR25" i="5"/>
  <c r="AV25" i="5"/>
  <c r="AZ25" i="5"/>
  <c r="E26" i="5"/>
  <c r="I26" i="5"/>
  <c r="M26" i="5"/>
  <c r="Q26" i="5"/>
  <c r="U26" i="5"/>
  <c r="Y26" i="5"/>
  <c r="AC26" i="5"/>
  <c r="AG26" i="5"/>
  <c r="AK26" i="5"/>
  <c r="AO26" i="5"/>
  <c r="AS26" i="5"/>
  <c r="AW26" i="5"/>
  <c r="BA26" i="5"/>
  <c r="F27" i="5"/>
  <c r="J27" i="5"/>
  <c r="N27" i="5"/>
  <c r="R27" i="5"/>
  <c r="V27" i="5"/>
  <c r="Z27" i="5"/>
  <c r="AD27" i="5"/>
  <c r="AH27" i="5"/>
  <c r="AL27" i="5"/>
  <c r="AP27" i="5"/>
  <c r="AT27" i="5"/>
  <c r="AX27" i="5"/>
  <c r="BB27" i="5"/>
  <c r="A28" i="7"/>
  <c r="A28" i="6"/>
  <c r="B28" i="6" s="1"/>
  <c r="G28" i="5"/>
  <c r="K28" i="5"/>
  <c r="O28" i="5"/>
  <c r="S28" i="5"/>
  <c r="W28" i="5"/>
  <c r="AA28" i="5"/>
  <c r="AE28" i="5"/>
  <c r="AI28" i="5"/>
  <c r="AM28" i="5"/>
  <c r="AQ28" i="5"/>
  <c r="AU28" i="5"/>
  <c r="AY28" i="5"/>
  <c r="BC28" i="5"/>
  <c r="D29" i="5"/>
  <c r="H29" i="5"/>
  <c r="L29" i="5"/>
  <c r="P29" i="5"/>
  <c r="T29" i="5"/>
  <c r="X29" i="5"/>
  <c r="AB29" i="5"/>
  <c r="AF29" i="5"/>
  <c r="AJ29" i="5"/>
  <c r="AN29" i="5"/>
  <c r="AR29" i="5"/>
  <c r="AV29" i="5"/>
  <c r="AZ29" i="5"/>
  <c r="E30" i="5"/>
  <c r="I30" i="5"/>
  <c r="M30" i="5"/>
  <c r="Q30" i="5"/>
  <c r="U30" i="5"/>
  <c r="Y30" i="5"/>
  <c r="AC30" i="5"/>
  <c r="AG30" i="5"/>
  <c r="AK30" i="5"/>
  <c r="AO30" i="5"/>
  <c r="AS30" i="5"/>
  <c r="AW30" i="5"/>
  <c r="BA30" i="5"/>
  <c r="F31" i="5"/>
  <c r="J31" i="5"/>
  <c r="N31" i="5"/>
  <c r="R31" i="5"/>
  <c r="V31" i="5"/>
  <c r="Z31" i="5"/>
  <c r="AD31" i="5"/>
  <c r="AH31" i="5"/>
  <c r="AL31" i="5"/>
  <c r="AP31" i="5"/>
  <c r="AT31" i="5"/>
  <c r="AX31" i="5"/>
  <c r="BB31" i="5"/>
  <c r="A32" i="7"/>
  <c r="A32" i="6"/>
  <c r="B32" i="6" s="1"/>
  <c r="G32" i="5"/>
  <c r="K32" i="5"/>
  <c r="O32" i="5"/>
  <c r="S32" i="5"/>
  <c r="W32" i="5"/>
  <c r="AA32" i="5"/>
  <c r="AE32" i="5"/>
  <c r="AI32" i="5"/>
  <c r="AM32" i="5"/>
  <c r="AQ32" i="5"/>
  <c r="AU32" i="5"/>
  <c r="AY32" i="5"/>
  <c r="BC32" i="5"/>
  <c r="D33" i="5"/>
  <c r="H33" i="5"/>
  <c r="L33" i="5"/>
  <c r="P33" i="5"/>
  <c r="T33" i="5"/>
  <c r="X33" i="5"/>
  <c r="AB33" i="5"/>
  <c r="AF33" i="5"/>
  <c r="AJ33" i="5"/>
  <c r="AN33" i="5"/>
  <c r="AR33" i="5"/>
  <c r="AV33" i="5"/>
  <c r="AZ33" i="5"/>
  <c r="E34" i="5"/>
  <c r="I34" i="5"/>
  <c r="M34" i="5"/>
  <c r="Q34" i="5"/>
  <c r="U34" i="5"/>
  <c r="Y34" i="5"/>
  <c r="AC34" i="5"/>
  <c r="AG34" i="5"/>
  <c r="AK34" i="5"/>
  <c r="AO34" i="5"/>
  <c r="AS34" i="5"/>
  <c r="AW34" i="5"/>
  <c r="BA34" i="5"/>
  <c r="F35" i="5"/>
  <c r="J35" i="5"/>
  <c r="N35" i="5"/>
  <c r="R35" i="5"/>
  <c r="V35" i="5"/>
  <c r="Z35" i="5"/>
  <c r="AD35" i="5"/>
  <c r="AH35" i="5"/>
  <c r="AL35" i="5"/>
  <c r="AP35" i="5"/>
  <c r="AT35" i="5"/>
  <c r="AX35" i="5"/>
  <c r="BB35" i="5"/>
  <c r="A36" i="6"/>
  <c r="B36" i="6" s="1"/>
  <c r="A36" i="7"/>
  <c r="G36" i="5"/>
  <c r="K36" i="5"/>
  <c r="O36" i="5"/>
  <c r="S36" i="5"/>
  <c r="W36" i="5"/>
  <c r="AA36" i="5"/>
  <c r="AE36" i="5"/>
  <c r="AI36" i="5"/>
  <c r="AM36" i="5"/>
  <c r="AQ36" i="5"/>
  <c r="AU36" i="5"/>
  <c r="AY36" i="5"/>
  <c r="BC36" i="5"/>
  <c r="D37" i="5"/>
  <c r="H37" i="5"/>
  <c r="L37" i="5"/>
  <c r="P37" i="5"/>
  <c r="T37" i="5"/>
  <c r="X37" i="5"/>
  <c r="AB37" i="5"/>
  <c r="AF37" i="5"/>
  <c r="AJ37" i="5"/>
  <c r="AN37" i="5"/>
  <c r="AR37" i="5"/>
  <c r="AV37" i="5"/>
  <c r="AZ37" i="5"/>
  <c r="E38" i="5"/>
  <c r="I38" i="5"/>
  <c r="M38" i="5"/>
  <c r="Q38" i="5"/>
  <c r="U38" i="5"/>
  <c r="Y38" i="5"/>
  <c r="AC38" i="5"/>
  <c r="AG38" i="5"/>
  <c r="AK38" i="5"/>
  <c r="AO38" i="5"/>
  <c r="AS38" i="5"/>
  <c r="AW38" i="5"/>
  <c r="BA38" i="5"/>
  <c r="F39" i="5"/>
  <c r="J39" i="5"/>
  <c r="N39" i="5"/>
  <c r="R39" i="5"/>
  <c r="V39" i="5"/>
  <c r="Z39" i="5"/>
  <c r="AD39" i="5"/>
  <c r="AH39" i="5"/>
  <c r="AL39" i="5"/>
  <c r="AP39" i="5"/>
  <c r="AT39" i="5"/>
  <c r="AX39" i="5"/>
  <c r="BB39" i="5"/>
  <c r="A40" i="6"/>
  <c r="B40" i="6" s="1"/>
  <c r="A40" i="7"/>
  <c r="G40" i="5"/>
  <c r="K40" i="5"/>
  <c r="O40" i="5"/>
  <c r="S40" i="5"/>
  <c r="W40" i="5"/>
  <c r="AA40" i="5"/>
  <c r="AE40" i="5"/>
  <c r="AI40" i="5"/>
  <c r="AM40" i="5"/>
  <c r="AQ40" i="5"/>
  <c r="AU40" i="5"/>
  <c r="AY40" i="5"/>
  <c r="BC40" i="5"/>
  <c r="D41" i="5"/>
  <c r="H41" i="5"/>
  <c r="L41" i="5"/>
  <c r="P41" i="5"/>
  <c r="T41" i="5"/>
  <c r="X41" i="5"/>
  <c r="AB41" i="5"/>
  <c r="AF41" i="5"/>
  <c r="AJ41" i="5"/>
  <c r="AN41" i="5"/>
  <c r="AR41" i="5"/>
  <c r="AV41" i="5"/>
  <c r="AZ41" i="5"/>
  <c r="E42" i="5"/>
  <c r="I42" i="5"/>
  <c r="M42" i="5"/>
  <c r="Q42" i="5"/>
  <c r="U42" i="5"/>
  <c r="Y42" i="5"/>
  <c r="AC42" i="5"/>
  <c r="AG42" i="5"/>
  <c r="AK42" i="5"/>
  <c r="AO42" i="5"/>
  <c r="AS42" i="5"/>
  <c r="AW42" i="5"/>
  <c r="BA42" i="5"/>
  <c r="F43" i="5"/>
  <c r="J43" i="5"/>
  <c r="N43" i="5"/>
  <c r="R43" i="5"/>
  <c r="V43" i="5"/>
  <c r="Z43" i="5"/>
  <c r="AD43" i="5"/>
  <c r="AH43" i="5"/>
  <c r="AL43" i="5"/>
  <c r="AP43" i="5"/>
  <c r="AT43" i="5"/>
  <c r="AX43" i="5"/>
  <c r="BB43" i="5"/>
  <c r="A44" i="6"/>
  <c r="B44" i="6" s="1"/>
  <c r="A44" i="7"/>
  <c r="G44" i="5"/>
  <c r="K44" i="5"/>
  <c r="O44" i="5"/>
  <c r="S44" i="5"/>
  <c r="W44" i="5"/>
  <c r="AA44" i="5"/>
  <c r="AE44" i="5"/>
  <c r="AI44" i="5"/>
  <c r="AM44" i="5"/>
  <c r="AQ44" i="5"/>
  <c r="AU44" i="5"/>
  <c r="AY44" i="5"/>
  <c r="BC44" i="5"/>
  <c r="D45" i="5"/>
  <c r="H45" i="5"/>
  <c r="L45" i="5"/>
  <c r="P45" i="5"/>
  <c r="T45" i="5"/>
  <c r="X45" i="5"/>
  <c r="AB45" i="5"/>
  <c r="AF45" i="5"/>
  <c r="AJ45" i="5"/>
  <c r="AN45" i="5"/>
  <c r="AR45" i="5"/>
  <c r="AV45" i="5"/>
  <c r="AZ45" i="5"/>
  <c r="E46" i="5"/>
  <c r="I46" i="5"/>
  <c r="M46" i="5"/>
  <c r="Q46" i="5"/>
  <c r="U46" i="5"/>
  <c r="Y46" i="5"/>
  <c r="AC46" i="5"/>
  <c r="AG46" i="5"/>
  <c r="AK46" i="5"/>
  <c r="AO46" i="5"/>
  <c r="AS46" i="5"/>
  <c r="AW46" i="5"/>
  <c r="BA46" i="5"/>
  <c r="F47" i="5"/>
  <c r="J47" i="5"/>
  <c r="N47" i="5"/>
  <c r="R47" i="5"/>
  <c r="V47" i="5"/>
  <c r="Z47" i="5"/>
  <c r="AD47" i="5"/>
  <c r="AH47" i="5"/>
  <c r="AL47" i="5"/>
  <c r="AP47" i="5"/>
  <c r="AT47" i="5"/>
  <c r="AX47" i="5"/>
  <c r="BB47" i="5"/>
  <c r="A48" i="6"/>
  <c r="B48" i="6" s="1"/>
  <c r="A48" i="7"/>
  <c r="G48" i="5"/>
  <c r="K48" i="5"/>
  <c r="O48" i="5"/>
  <c r="S48" i="5"/>
  <c r="W48" i="5"/>
  <c r="AA48" i="5"/>
  <c r="AE48" i="5"/>
  <c r="AI48" i="5"/>
  <c r="AM48" i="5"/>
  <c r="AQ48" i="5"/>
  <c r="AU48" i="5"/>
  <c r="AY48" i="5"/>
  <c r="BC48" i="5"/>
  <c r="D49" i="5"/>
  <c r="H49" i="5"/>
  <c r="L49" i="5"/>
  <c r="P49" i="5"/>
  <c r="T49" i="5"/>
  <c r="X49" i="5"/>
  <c r="AB49" i="5"/>
  <c r="AF49" i="5"/>
  <c r="AJ49" i="5"/>
  <c r="AN49" i="5"/>
  <c r="AR49" i="5"/>
  <c r="AV49" i="5"/>
  <c r="AZ49" i="5"/>
  <c r="E50" i="5"/>
  <c r="I50" i="5"/>
  <c r="M50" i="5"/>
  <c r="Q50" i="5"/>
  <c r="U50" i="5"/>
  <c r="Y50" i="5"/>
  <c r="AC50" i="5"/>
  <c r="AG50" i="5"/>
  <c r="AK50" i="5"/>
  <c r="AO50" i="5"/>
  <c r="AS50" i="5"/>
  <c r="AW50" i="5"/>
  <c r="BA50" i="5"/>
  <c r="F51" i="5"/>
  <c r="J51" i="5"/>
  <c r="N51" i="5"/>
  <c r="R51" i="5"/>
  <c r="V51" i="5"/>
  <c r="Z51" i="5"/>
  <c r="AD51" i="5"/>
  <c r="AH51" i="5"/>
  <c r="AL51" i="5"/>
  <c r="AP51" i="5"/>
  <c r="AT51" i="5"/>
  <c r="AX51" i="5"/>
  <c r="BB51" i="5"/>
  <c r="A52" i="6"/>
  <c r="B52" i="6" s="1"/>
  <c r="A52" i="7"/>
  <c r="G52" i="5"/>
  <c r="K52" i="5"/>
  <c r="O52" i="5"/>
  <c r="S52" i="5"/>
  <c r="W52" i="5"/>
  <c r="AA52" i="5"/>
  <c r="AE52" i="5"/>
  <c r="AI52" i="5"/>
  <c r="AM52" i="5"/>
  <c r="AQ52" i="5"/>
  <c r="AU52" i="5"/>
  <c r="AY52" i="5"/>
  <c r="BC52" i="5"/>
  <c r="D53" i="5"/>
  <c r="H53" i="5"/>
  <c r="L53" i="5"/>
  <c r="P53" i="5"/>
  <c r="T53" i="5"/>
  <c r="X53" i="5"/>
  <c r="AB53" i="5"/>
  <c r="AF53" i="5"/>
  <c r="AJ53" i="5"/>
  <c r="AN53" i="5"/>
  <c r="AR53" i="5"/>
  <c r="AV53" i="5"/>
  <c r="AZ53" i="5"/>
  <c r="E54" i="5"/>
  <c r="I54" i="5"/>
  <c r="M54" i="5"/>
  <c r="Q54" i="5"/>
  <c r="U54" i="5"/>
  <c r="Y54" i="5"/>
  <c r="AC54" i="5"/>
  <c r="AG54" i="5"/>
  <c r="AK54" i="5"/>
  <c r="AO54" i="5"/>
  <c r="AS54" i="5"/>
  <c r="AW54" i="5"/>
  <c r="BA54" i="5"/>
  <c r="F55" i="5"/>
  <c r="J55" i="5"/>
  <c r="N55" i="5"/>
  <c r="R55" i="5"/>
  <c r="V55" i="5"/>
  <c r="Z55" i="5"/>
  <c r="AD55" i="5"/>
  <c r="AH55" i="5"/>
  <c r="AL55" i="5"/>
  <c r="AP55" i="5"/>
  <c r="AT55" i="5"/>
  <c r="AX55" i="5"/>
  <c r="BB55" i="5"/>
  <c r="A56" i="6"/>
  <c r="B56" i="6" s="1"/>
  <c r="A56" i="7"/>
  <c r="G56" i="5"/>
  <c r="K56" i="5"/>
  <c r="O56" i="5"/>
  <c r="S56" i="5"/>
  <c r="W56" i="5"/>
  <c r="AA56" i="5"/>
  <c r="AE56" i="5"/>
  <c r="AI56" i="5"/>
  <c r="AM56" i="5"/>
  <c r="AQ56" i="5"/>
  <c r="AU56" i="5"/>
  <c r="AY56" i="5"/>
  <c r="BC56" i="5"/>
  <c r="D57" i="5"/>
  <c r="H57" i="5"/>
  <c r="L57" i="5"/>
  <c r="P57" i="5"/>
  <c r="T57" i="5"/>
  <c r="X57" i="5"/>
  <c r="AB57" i="5"/>
  <c r="AF57" i="5"/>
  <c r="AJ57" i="5"/>
  <c r="AN57" i="5"/>
  <c r="AR57" i="5"/>
  <c r="AV57" i="5"/>
  <c r="AZ57" i="5"/>
  <c r="E58" i="5"/>
  <c r="I58" i="5"/>
  <c r="M58" i="5"/>
  <c r="Q58" i="5"/>
  <c r="U58" i="5"/>
  <c r="Y58" i="5"/>
  <c r="AC58" i="5"/>
  <c r="AG58" i="5"/>
  <c r="AK58" i="5"/>
  <c r="AO58" i="5"/>
  <c r="AS58" i="5"/>
  <c r="AW58" i="5"/>
  <c r="BA58" i="5"/>
  <c r="F59" i="5"/>
  <c r="J59" i="5"/>
  <c r="N59" i="5"/>
  <c r="R59" i="5"/>
  <c r="V59" i="5"/>
  <c r="Z59" i="5"/>
  <c r="AD59" i="5"/>
  <c r="AH59" i="5"/>
  <c r="AL59" i="5"/>
  <c r="AP59" i="5"/>
  <c r="AT59" i="5"/>
  <c r="AX59" i="5"/>
  <c r="BB59" i="5"/>
  <c r="A60" i="6"/>
  <c r="B60" i="6" s="1"/>
  <c r="A60" i="7"/>
  <c r="G60" i="5"/>
  <c r="K60" i="5"/>
  <c r="O60" i="5"/>
  <c r="S60" i="5"/>
  <c r="W60" i="5"/>
  <c r="AA60" i="5"/>
  <c r="AE60" i="5"/>
  <c r="AI60" i="5"/>
  <c r="AM60" i="5"/>
  <c r="AQ60" i="5"/>
  <c r="AU60" i="5"/>
  <c r="AY60" i="5"/>
  <c r="BC60" i="5"/>
  <c r="D61" i="5"/>
  <c r="H61" i="5"/>
  <c r="L61" i="5"/>
  <c r="P61" i="5"/>
  <c r="T61" i="5"/>
  <c r="X61" i="5"/>
  <c r="AB61" i="5"/>
  <c r="AF61" i="5"/>
  <c r="AJ61" i="5"/>
  <c r="AN61" i="5"/>
  <c r="AR61" i="5"/>
  <c r="AV61" i="5"/>
  <c r="AZ61" i="5"/>
  <c r="E62" i="5"/>
  <c r="I62" i="5"/>
  <c r="M62" i="5"/>
  <c r="Q62" i="5"/>
  <c r="U62" i="5"/>
  <c r="Y62" i="5"/>
  <c r="AC62" i="5"/>
  <c r="AG62" i="5"/>
  <c r="AK62" i="5"/>
  <c r="AO62" i="5"/>
  <c r="AS62" i="5"/>
  <c r="AW62" i="5"/>
  <c r="BA62" i="5"/>
  <c r="F63" i="5"/>
  <c r="J63" i="5"/>
  <c r="N63" i="5"/>
  <c r="R63" i="5"/>
  <c r="V63" i="5"/>
  <c r="Z63" i="5"/>
  <c r="AD63" i="5"/>
  <c r="AH63" i="5"/>
  <c r="AL63" i="5"/>
  <c r="AP63" i="5"/>
  <c r="AT63" i="5"/>
  <c r="AX63" i="5"/>
  <c r="BB63" i="5"/>
  <c r="A64" i="6"/>
  <c r="B64" i="6" s="1"/>
  <c r="A64" i="7"/>
  <c r="G64" i="5"/>
  <c r="K64" i="5"/>
  <c r="O64" i="5"/>
  <c r="S64" i="5"/>
  <c r="W64" i="5"/>
  <c r="AA64" i="5"/>
  <c r="AE64" i="5"/>
  <c r="AI64" i="5"/>
  <c r="AM64" i="5"/>
  <c r="AQ64" i="5"/>
  <c r="AU64" i="5"/>
  <c r="AY64" i="5"/>
  <c r="BC64" i="5"/>
  <c r="D65" i="5"/>
  <c r="H65" i="5"/>
  <c r="L65" i="5"/>
  <c r="P65" i="5"/>
  <c r="T65" i="5"/>
  <c r="X65" i="5"/>
  <c r="AB65" i="5"/>
  <c r="AF65" i="5"/>
  <c r="AJ65" i="5"/>
  <c r="AN65" i="5"/>
  <c r="AR65" i="5"/>
  <c r="AV65" i="5"/>
  <c r="AZ65" i="5"/>
  <c r="E66" i="5"/>
  <c r="I66" i="5"/>
  <c r="M66" i="5"/>
  <c r="Q66" i="5"/>
  <c r="U66" i="5"/>
  <c r="Y66" i="5"/>
  <c r="AC66" i="5"/>
  <c r="AG66" i="5"/>
  <c r="AK66" i="5"/>
  <c r="AO66" i="5"/>
  <c r="AS66" i="5"/>
  <c r="AW66" i="5"/>
  <c r="BA66" i="5"/>
  <c r="F67" i="5"/>
  <c r="J67" i="5"/>
  <c r="N67" i="5"/>
  <c r="R67" i="5"/>
  <c r="V67" i="5"/>
  <c r="Z67" i="5"/>
  <c r="AD67" i="5"/>
  <c r="AH67" i="5"/>
  <c r="AL67" i="5"/>
  <c r="AP67" i="5"/>
  <c r="AT67" i="5"/>
  <c r="AX67" i="5"/>
  <c r="BB67" i="5"/>
  <c r="A68" i="6"/>
  <c r="B68" i="6" s="1"/>
  <c r="A68" i="7"/>
  <c r="G68" i="5"/>
  <c r="K68" i="5"/>
  <c r="O68" i="5"/>
  <c r="S68" i="5"/>
  <c r="W68" i="5"/>
  <c r="AA68" i="5"/>
  <c r="AE68" i="5"/>
  <c r="AI68" i="5"/>
  <c r="AM68" i="5"/>
  <c r="AQ68" i="5"/>
  <c r="AU68" i="5"/>
  <c r="AY68" i="5"/>
  <c r="BC68" i="5"/>
  <c r="D69" i="5"/>
  <c r="H69" i="5"/>
  <c r="L69" i="5"/>
  <c r="P69" i="5"/>
  <c r="T69" i="5"/>
  <c r="X69" i="5"/>
  <c r="AB69" i="5"/>
  <c r="AF69" i="5"/>
  <c r="AJ69" i="5"/>
  <c r="AN69" i="5"/>
  <c r="AR69" i="5"/>
  <c r="AV69" i="5"/>
  <c r="AZ69" i="5"/>
  <c r="E70" i="5"/>
  <c r="I70" i="5"/>
  <c r="M70" i="5"/>
  <c r="Q70" i="5"/>
  <c r="U70" i="5"/>
  <c r="Y70" i="5"/>
  <c r="AC70" i="5"/>
  <c r="AG70" i="5"/>
  <c r="AK70" i="5"/>
  <c r="AO70" i="5"/>
  <c r="AS70" i="5"/>
  <c r="AW70" i="5"/>
  <c r="BA70" i="5"/>
  <c r="F71" i="5"/>
  <c r="J71" i="5"/>
  <c r="N71" i="5"/>
  <c r="R71" i="5"/>
  <c r="V71" i="5"/>
  <c r="Z71" i="5"/>
  <c r="AD71" i="5"/>
  <c r="AH71" i="5"/>
  <c r="AL71" i="5"/>
  <c r="AP71" i="5"/>
  <c r="AT71" i="5"/>
  <c r="AX71" i="5"/>
  <c r="BB71" i="5"/>
  <c r="A72" i="6"/>
  <c r="B72" i="6" s="1"/>
  <c r="A72" i="7"/>
  <c r="G72" i="5"/>
  <c r="K72" i="5"/>
  <c r="O72" i="5"/>
  <c r="S72" i="5"/>
  <c r="W72" i="5"/>
  <c r="AA72" i="5"/>
  <c r="AE72" i="5"/>
  <c r="AI72" i="5"/>
  <c r="AM72" i="5"/>
  <c r="AQ72" i="5"/>
  <c r="AU72" i="5"/>
  <c r="AY72" i="5"/>
  <c r="BC72" i="5"/>
  <c r="D73" i="5"/>
  <c r="H73" i="5"/>
  <c r="L73" i="5"/>
  <c r="P73" i="5"/>
  <c r="T73" i="5"/>
  <c r="X73" i="5"/>
  <c r="AB73" i="5"/>
  <c r="AF73" i="5"/>
  <c r="AJ73" i="5"/>
  <c r="AN73" i="5"/>
  <c r="AR73" i="5"/>
  <c r="AV73" i="5"/>
  <c r="AZ73" i="5"/>
  <c r="E74" i="5"/>
  <c r="I74" i="5"/>
  <c r="M74" i="5"/>
  <c r="Q74" i="5"/>
  <c r="U74" i="5"/>
  <c r="Y74" i="5"/>
  <c r="AC74" i="5"/>
  <c r="AG74" i="5"/>
  <c r="AK74" i="5"/>
  <c r="AO74" i="5"/>
  <c r="AS74" i="5"/>
  <c r="AW74" i="5"/>
  <c r="BA74" i="5"/>
  <c r="F75" i="5"/>
  <c r="J75" i="5"/>
  <c r="N75" i="5"/>
  <c r="R75" i="5"/>
  <c r="V75" i="5"/>
  <c r="Z75" i="5"/>
  <c r="AD75" i="5"/>
  <c r="AH75" i="5"/>
  <c r="AL75" i="5"/>
  <c r="AP75" i="5"/>
  <c r="AT75" i="5"/>
  <c r="AX75" i="5"/>
  <c r="BB75" i="5"/>
  <c r="A76" i="6"/>
  <c r="B76" i="6" s="1"/>
  <c r="A76" i="7"/>
  <c r="BB76" i="5"/>
  <c r="AX76" i="5"/>
  <c r="AT76" i="5"/>
  <c r="AP76" i="5"/>
  <c r="G76" i="5"/>
  <c r="K76" i="5"/>
  <c r="O76" i="5"/>
  <c r="S76" i="5"/>
  <c r="W76" i="5"/>
  <c r="AA76" i="5"/>
  <c r="AE76" i="5"/>
  <c r="AI76" i="5"/>
  <c r="AM76" i="5"/>
  <c r="AR76" i="5"/>
  <c r="AW76" i="5"/>
  <c r="BC76" i="5"/>
  <c r="G78" i="5"/>
  <c r="M78" i="5"/>
  <c r="R78" i="5"/>
  <c r="W78" i="5"/>
  <c r="AC78" i="5"/>
  <c r="AH78" i="5"/>
  <c r="AM78" i="5"/>
  <c r="AS78" i="5"/>
  <c r="AX78" i="5"/>
  <c r="BC78" i="5"/>
  <c r="F79" i="5"/>
  <c r="K79" i="5"/>
  <c r="P79" i="5"/>
  <c r="V79" i="5"/>
  <c r="AA79" i="5"/>
  <c r="AF79" i="5"/>
  <c r="AL79" i="5"/>
  <c r="AQ79" i="5"/>
  <c r="AV79" i="5"/>
  <c r="BB79" i="5"/>
  <c r="D80" i="5"/>
  <c r="I80" i="5"/>
  <c r="O80" i="5"/>
  <c r="T80" i="5"/>
  <c r="Y80" i="5"/>
  <c r="AE80" i="5"/>
  <c r="AJ80" i="5"/>
  <c r="AO80" i="5"/>
  <c r="AU80" i="5"/>
  <c r="AZ80" i="5"/>
  <c r="E82" i="5"/>
  <c r="J82" i="5"/>
  <c r="O82" i="5"/>
  <c r="U82" i="5"/>
  <c r="Z82" i="5"/>
  <c r="AE82" i="5"/>
  <c r="AK82" i="5"/>
  <c r="AP82" i="5"/>
  <c r="AU82" i="5"/>
  <c r="BA82" i="5"/>
  <c r="A83" i="6"/>
  <c r="B83" i="6" s="1"/>
  <c r="A83" i="7"/>
  <c r="BA83" i="5"/>
  <c r="AW83" i="5"/>
  <c r="AS83" i="5"/>
  <c r="AO83" i="5"/>
  <c r="AK83" i="5"/>
  <c r="AG83" i="5"/>
  <c r="AC83" i="5"/>
  <c r="Y83" i="5"/>
  <c r="U83" i="5"/>
  <c r="Q83" i="5"/>
  <c r="M83" i="5"/>
  <c r="I83" i="5"/>
  <c r="E83" i="5"/>
  <c r="H83" i="5"/>
  <c r="N83" i="5"/>
  <c r="S83" i="5"/>
  <c r="X83" i="5"/>
  <c r="AD83" i="5"/>
  <c r="AI83" i="5"/>
  <c r="AN83" i="5"/>
  <c r="AT83" i="5"/>
  <c r="AY83" i="5"/>
  <c r="G84" i="5"/>
  <c r="L84" i="5"/>
  <c r="Q84" i="5"/>
  <c r="W84" i="5"/>
  <c r="AB84" i="5"/>
  <c r="AG84" i="5"/>
  <c r="AM84" i="5"/>
  <c r="AR84" i="5"/>
  <c r="AW84" i="5"/>
  <c r="BC84" i="5"/>
  <c r="G86" i="5"/>
  <c r="M86" i="5"/>
  <c r="R86" i="5"/>
  <c r="W86" i="5"/>
  <c r="AC86" i="5"/>
  <c r="AH86" i="5"/>
  <c r="AM86" i="5"/>
  <c r="AS86" i="5"/>
  <c r="AX86" i="5"/>
  <c r="BC86" i="5"/>
  <c r="F87" i="5"/>
  <c r="K87" i="5"/>
  <c r="P87" i="5"/>
  <c r="V87" i="5"/>
  <c r="AA87" i="5"/>
  <c r="AF87" i="5"/>
  <c r="AL87" i="5"/>
  <c r="AQ87" i="5"/>
  <c r="AV87" i="5"/>
  <c r="BB87" i="5"/>
  <c r="D88" i="5"/>
  <c r="I88" i="5"/>
  <c r="O88" i="5"/>
  <c r="T88" i="5"/>
  <c r="Y88" i="5"/>
  <c r="AE88" i="5"/>
  <c r="AJ88" i="5"/>
  <c r="AO88" i="5"/>
  <c r="AU88" i="5"/>
  <c r="AZ88" i="5"/>
  <c r="E90" i="5"/>
  <c r="J90" i="5"/>
  <c r="O90" i="5"/>
  <c r="U90" i="5"/>
  <c r="Z90" i="5"/>
  <c r="AE90" i="5"/>
  <c r="AK90" i="5"/>
  <c r="AP90" i="5"/>
  <c r="AU90" i="5"/>
  <c r="BA90" i="5"/>
  <c r="A91" i="6"/>
  <c r="B91" i="6" s="1"/>
  <c r="A91" i="7"/>
  <c r="BA91" i="5"/>
  <c r="AW91" i="5"/>
  <c r="AS91" i="5"/>
  <c r="AO91" i="5"/>
  <c r="AK91" i="5"/>
  <c r="AG91" i="5"/>
  <c r="AC91" i="5"/>
  <c r="Y91" i="5"/>
  <c r="U91" i="5"/>
  <c r="Q91" i="5"/>
  <c r="M91" i="5"/>
  <c r="I91" i="5"/>
  <c r="E91" i="5"/>
  <c r="H91" i="5"/>
  <c r="N91" i="5"/>
  <c r="S91" i="5"/>
  <c r="X91" i="5"/>
  <c r="AD91" i="5"/>
  <c r="AI91" i="5"/>
  <c r="AN91" i="5"/>
  <c r="AT91" i="5"/>
  <c r="AY91" i="5"/>
  <c r="G92" i="5"/>
  <c r="L92" i="5"/>
  <c r="Q92" i="5"/>
  <c r="W92" i="5"/>
  <c r="AB92" i="5"/>
  <c r="AG92" i="5"/>
  <c r="AM92" i="5"/>
  <c r="AR92" i="5"/>
  <c r="AW92" i="5"/>
  <c r="BC92" i="5"/>
  <c r="G94" i="5"/>
  <c r="M94" i="5"/>
  <c r="R94" i="5"/>
  <c r="W94" i="5"/>
  <c r="AC94" i="5"/>
  <c r="AK94" i="5"/>
  <c r="AS94" i="5"/>
  <c r="BA94" i="5"/>
  <c r="E96" i="5"/>
  <c r="M96" i="5"/>
  <c r="U96" i="5"/>
  <c r="AC96" i="5"/>
  <c r="AK96" i="5"/>
  <c r="AS96" i="5"/>
  <c r="BA96" i="5"/>
  <c r="I98" i="5"/>
  <c r="Q98" i="5"/>
  <c r="Y98" i="5"/>
  <c r="AG98" i="5"/>
  <c r="AO98" i="5"/>
  <c r="AW98" i="5"/>
  <c r="I100" i="5"/>
  <c r="Q100" i="5"/>
  <c r="Y100" i="5"/>
  <c r="AG100" i="5"/>
  <c r="AO100" i="5"/>
  <c r="AW100" i="5"/>
  <c r="E102" i="5"/>
  <c r="M102" i="5"/>
  <c r="U102" i="5"/>
  <c r="AC102" i="5"/>
  <c r="AK102" i="5"/>
  <c r="AS102" i="5"/>
  <c r="BA102" i="5"/>
  <c r="E104" i="5"/>
  <c r="M104" i="5"/>
  <c r="U104" i="5"/>
  <c r="AC104" i="5"/>
  <c r="AK104" i="5"/>
  <c r="AS104" i="5"/>
  <c r="BA104" i="5"/>
  <c r="A108" i="7"/>
  <c r="A108" i="6"/>
  <c r="B108" i="6" s="1"/>
  <c r="BB108" i="5"/>
  <c r="AX108" i="5"/>
  <c r="AT108" i="5"/>
  <c r="AP108" i="5"/>
  <c r="AL108" i="5"/>
  <c r="AH108" i="5"/>
  <c r="AD108" i="5"/>
  <c r="Z108" i="5"/>
  <c r="V108" i="5"/>
  <c r="R108" i="5"/>
  <c r="N108" i="5"/>
  <c r="J108" i="5"/>
  <c r="F108" i="5"/>
  <c r="BA108" i="5"/>
  <c r="AW108" i="5"/>
  <c r="AS108" i="5"/>
  <c r="AO108" i="5"/>
  <c r="AK108" i="5"/>
  <c r="AG108" i="5"/>
  <c r="AC108" i="5"/>
  <c r="Y108" i="5"/>
  <c r="U108" i="5"/>
  <c r="Q108" i="5"/>
  <c r="M108" i="5"/>
  <c r="I108" i="5"/>
  <c r="E108" i="5"/>
  <c r="AZ108" i="5"/>
  <c r="AV108" i="5"/>
  <c r="AR108" i="5"/>
  <c r="AN108" i="5"/>
  <c r="AJ108" i="5"/>
  <c r="AF108" i="5"/>
  <c r="AB108" i="5"/>
  <c r="X108" i="5"/>
  <c r="T108" i="5"/>
  <c r="P108" i="5"/>
  <c r="L108" i="5"/>
  <c r="H108" i="5"/>
  <c r="D108" i="5"/>
  <c r="S108" i="5"/>
  <c r="AI108" i="5"/>
  <c r="AY108" i="5"/>
  <c r="G112" i="5"/>
  <c r="W112" i="5"/>
  <c r="AM112" i="5"/>
  <c r="BC112" i="5"/>
  <c r="A116" i="7"/>
  <c r="A116" i="6"/>
  <c r="B116" i="6" s="1"/>
  <c r="G116" i="5"/>
  <c r="K116" i="5"/>
  <c r="O116" i="5"/>
  <c r="S116" i="5"/>
  <c r="W116" i="5"/>
  <c r="AA116" i="5"/>
  <c r="AE116" i="5"/>
  <c r="AI116" i="5"/>
  <c r="AM116" i="5"/>
  <c r="AQ116" i="5"/>
  <c r="AU116" i="5"/>
  <c r="AY116" i="5"/>
  <c r="BC116" i="5"/>
  <c r="A120" i="7"/>
  <c r="E120" i="7" s="1"/>
  <c r="A120" i="6"/>
  <c r="G120" i="5"/>
  <c r="K120" i="5"/>
  <c r="O120" i="5"/>
  <c r="S120" i="5"/>
  <c r="W120" i="5"/>
  <c r="AA120" i="5"/>
  <c r="AE120" i="5"/>
  <c r="AI120" i="5"/>
  <c r="AM120" i="5"/>
  <c r="AQ120" i="5"/>
  <c r="AU120" i="5"/>
  <c r="AY120" i="5"/>
  <c r="BC120" i="5"/>
  <c r="A124" i="7"/>
  <c r="E124" i="7" s="1"/>
  <c r="A124" i="6"/>
  <c r="G124" i="5"/>
  <c r="K124" i="5"/>
  <c r="O124" i="5"/>
  <c r="S124" i="5"/>
  <c r="W124" i="5"/>
  <c r="AA124" i="5"/>
  <c r="AE124" i="5"/>
  <c r="AI124" i="5"/>
  <c r="AM124" i="5"/>
  <c r="AQ124" i="5"/>
  <c r="AU124" i="5"/>
  <c r="AY124" i="5"/>
  <c r="BC124" i="5"/>
  <c r="A128" i="7"/>
  <c r="E128" i="7" s="1"/>
  <c r="A128" i="6"/>
  <c r="G128" i="5"/>
  <c r="K128" i="5"/>
  <c r="O128" i="5"/>
  <c r="S128" i="5"/>
  <c r="W128" i="5"/>
  <c r="AA128" i="5"/>
  <c r="AE128" i="5"/>
  <c r="AI128" i="5"/>
  <c r="AM128" i="5"/>
  <c r="AQ128" i="5"/>
  <c r="AU128" i="5"/>
  <c r="AY128" i="5"/>
  <c r="BC128" i="5"/>
  <c r="A132" i="7"/>
  <c r="E132" i="7" s="1"/>
  <c r="A132" i="6"/>
  <c r="G132" i="5"/>
  <c r="K132" i="5"/>
  <c r="O132" i="5"/>
  <c r="S132" i="5"/>
  <c r="W132" i="5"/>
  <c r="AA132" i="5"/>
  <c r="AE132" i="5"/>
  <c r="AI132" i="5"/>
  <c r="AM132" i="5"/>
  <c r="AQ132" i="5"/>
  <c r="AU132" i="5"/>
  <c r="AY132" i="5"/>
  <c r="BC132" i="5"/>
  <c r="A136" i="7"/>
  <c r="E136" i="7" s="1"/>
  <c r="A136" i="6"/>
  <c r="G136" i="5"/>
  <c r="K136" i="5"/>
  <c r="O136" i="5"/>
  <c r="S136" i="5"/>
  <c r="W136" i="5"/>
  <c r="AA136" i="5"/>
  <c r="AE136" i="5"/>
  <c r="AI136" i="5"/>
  <c r="AM136" i="5"/>
  <c r="AQ136" i="5"/>
  <c r="AU136" i="5"/>
  <c r="AY136" i="5"/>
  <c r="BC136" i="5"/>
  <c r="A140" i="7"/>
  <c r="E140" i="7" s="1"/>
  <c r="A140" i="6"/>
  <c r="G140" i="5"/>
  <c r="K140" i="5"/>
  <c r="O140" i="5"/>
  <c r="S140" i="5"/>
  <c r="W140" i="5"/>
  <c r="AA140" i="5"/>
  <c r="AE140" i="5"/>
  <c r="AI140" i="5"/>
  <c r="AM140" i="5"/>
  <c r="AQ140" i="5"/>
  <c r="AU140" i="5"/>
  <c r="AY140" i="5"/>
  <c r="BC140" i="5"/>
  <c r="A144" i="7"/>
  <c r="E144" i="7" s="1"/>
  <c r="A144" i="6"/>
  <c r="G144" i="5"/>
  <c r="K144" i="5"/>
  <c r="O144" i="5"/>
  <c r="S144" i="5"/>
  <c r="W144" i="5"/>
  <c r="AA144" i="5"/>
  <c r="AE144" i="5"/>
  <c r="AI144" i="5"/>
  <c r="AM144" i="5"/>
  <c r="AQ144" i="5"/>
  <c r="AU144" i="5"/>
  <c r="AY144" i="5"/>
  <c r="BC144" i="5"/>
  <c r="A148" i="7"/>
  <c r="E148" i="7" s="1"/>
  <c r="A148" i="6"/>
  <c r="G148" i="5"/>
  <c r="K148" i="5"/>
  <c r="O148" i="5"/>
  <c r="S148" i="5"/>
  <c r="W148" i="5"/>
  <c r="AA148" i="5"/>
  <c r="AE148" i="5"/>
  <c r="AI148" i="5"/>
  <c r="AM148" i="5"/>
  <c r="AQ148" i="5"/>
  <c r="AU148" i="5"/>
  <c r="AY148" i="5"/>
  <c r="BC148" i="5"/>
  <c r="A152" i="7"/>
  <c r="E152" i="7" s="1"/>
  <c r="A152" i="6"/>
  <c r="G152" i="5"/>
  <c r="K152" i="5"/>
  <c r="O152" i="5"/>
  <c r="S152" i="5"/>
  <c r="W152" i="5"/>
  <c r="AA152" i="5"/>
  <c r="AE152" i="5"/>
  <c r="AI152" i="5"/>
  <c r="AM152" i="5"/>
  <c r="AQ152" i="5"/>
  <c r="AU152" i="5"/>
  <c r="AY152" i="5"/>
  <c r="BC152" i="5"/>
  <c r="AO154" i="5"/>
  <c r="AS154" i="5"/>
  <c r="AW154" i="5"/>
  <c r="BA154" i="5"/>
  <c r="A156" i="7"/>
  <c r="E156" i="7" s="1"/>
  <c r="A156" i="6"/>
  <c r="BC156" i="5"/>
  <c r="AY156" i="5"/>
  <c r="AU156" i="5"/>
  <c r="AQ156" i="5"/>
  <c r="AM156" i="5"/>
  <c r="AI156" i="5"/>
  <c r="AE156" i="5"/>
  <c r="AA156" i="5"/>
  <c r="W156" i="5"/>
  <c r="AZ156" i="5"/>
  <c r="AV156" i="5"/>
  <c r="AR156" i="5"/>
  <c r="AN156" i="5"/>
  <c r="AJ156" i="5"/>
  <c r="AF156" i="5"/>
  <c r="AB156" i="5"/>
  <c r="X156" i="5"/>
  <c r="G156" i="5"/>
  <c r="K156" i="5"/>
  <c r="O156" i="5"/>
  <c r="S156" i="5"/>
  <c r="Y156" i="5"/>
  <c r="AG156" i="5"/>
  <c r="AO156" i="5"/>
  <c r="AW156" i="5"/>
  <c r="A158" i="7"/>
  <c r="E158" i="7" s="1"/>
  <c r="A158" i="6"/>
  <c r="BA158" i="5"/>
  <c r="AW158" i="5"/>
  <c r="AS158" i="5"/>
  <c r="AO158" i="5"/>
  <c r="AK158" i="5"/>
  <c r="AG158" i="5"/>
  <c r="AC158" i="5"/>
  <c r="Y158" i="5"/>
  <c r="U158" i="5"/>
  <c r="Q158" i="5"/>
  <c r="M158" i="5"/>
  <c r="I158" i="5"/>
  <c r="E158" i="5"/>
  <c r="BB158" i="5"/>
  <c r="AX158" i="5"/>
  <c r="AT158" i="5"/>
  <c r="AP158" i="5"/>
  <c r="AL158" i="5"/>
  <c r="AH158" i="5"/>
  <c r="AD158" i="5"/>
  <c r="Z158" i="5"/>
  <c r="V158" i="5"/>
  <c r="R158" i="5"/>
  <c r="N158" i="5"/>
  <c r="J158" i="5"/>
  <c r="F158" i="5"/>
  <c r="K158" i="5"/>
  <c r="S158" i="5"/>
  <c r="AA158" i="5"/>
  <c r="AI158" i="5"/>
  <c r="AQ158" i="5"/>
  <c r="AY158" i="5"/>
  <c r="A162" i="7"/>
  <c r="E162" i="7" s="1"/>
  <c r="A162" i="6"/>
  <c r="BA162" i="5"/>
  <c r="AW162" i="5"/>
  <c r="AS162" i="5"/>
  <c r="AO162" i="5"/>
  <c r="AK162" i="5"/>
  <c r="AG162" i="5"/>
  <c r="AC162" i="5"/>
  <c r="Y162" i="5"/>
  <c r="U162" i="5"/>
  <c r="Q162" i="5"/>
  <c r="M162" i="5"/>
  <c r="I162" i="5"/>
  <c r="E162" i="5"/>
  <c r="BB162" i="5"/>
  <c r="AX162" i="5"/>
  <c r="AT162" i="5"/>
  <c r="AP162" i="5"/>
  <c r="AL162" i="5"/>
  <c r="AH162" i="5"/>
  <c r="AD162" i="5"/>
  <c r="Z162" i="5"/>
  <c r="V162" i="5"/>
  <c r="R162" i="5"/>
  <c r="N162" i="5"/>
  <c r="J162" i="5"/>
  <c r="F162" i="5"/>
  <c r="K162" i="5"/>
  <c r="S162" i="5"/>
  <c r="AA162" i="5"/>
  <c r="AI162" i="5"/>
  <c r="AQ162" i="5"/>
  <c r="AY162" i="5"/>
  <c r="A168" i="7"/>
  <c r="E168" i="7" s="1"/>
  <c r="A168" i="6"/>
  <c r="BB168" i="5"/>
  <c r="AX168" i="5"/>
  <c r="AT168" i="5"/>
  <c r="AP168" i="5"/>
  <c r="AL168" i="5"/>
  <c r="AH168" i="5"/>
  <c r="AD168" i="5"/>
  <c r="Z168" i="5"/>
  <c r="V168" i="5"/>
  <c r="R168" i="5"/>
  <c r="N168" i="5"/>
  <c r="J168" i="5"/>
  <c r="F168" i="5"/>
  <c r="BA168" i="5"/>
  <c r="AV168" i="5"/>
  <c r="AQ168" i="5"/>
  <c r="AK168" i="5"/>
  <c r="AF168" i="5"/>
  <c r="AA168" i="5"/>
  <c r="U168" i="5"/>
  <c r="P168" i="5"/>
  <c r="K168" i="5"/>
  <c r="E168" i="5"/>
  <c r="BC168" i="5"/>
  <c r="AW168" i="5"/>
  <c r="AR168" i="5"/>
  <c r="AM168" i="5"/>
  <c r="AG168" i="5"/>
  <c r="AB168" i="5"/>
  <c r="W168" i="5"/>
  <c r="Q168" i="5"/>
  <c r="L168" i="5"/>
  <c r="G168" i="5"/>
  <c r="M168" i="5"/>
  <c r="X168" i="5"/>
  <c r="AI168" i="5"/>
  <c r="AS168" i="5"/>
  <c r="A170" i="7"/>
  <c r="E170" i="7" s="1"/>
  <c r="A170" i="6"/>
  <c r="AZ170" i="5"/>
  <c r="AV170" i="5"/>
  <c r="AR170" i="5"/>
  <c r="AN170" i="5"/>
  <c r="AJ170" i="5"/>
  <c r="AF170" i="5"/>
  <c r="AB170" i="5"/>
  <c r="X170" i="5"/>
  <c r="T170" i="5"/>
  <c r="P170" i="5"/>
  <c r="L170" i="5"/>
  <c r="H170" i="5"/>
  <c r="D170" i="5"/>
  <c r="BB170" i="5"/>
  <c r="AW170" i="5"/>
  <c r="AQ170" i="5"/>
  <c r="AL170" i="5"/>
  <c r="AG170" i="5"/>
  <c r="AA170" i="5"/>
  <c r="V170" i="5"/>
  <c r="Q170" i="5"/>
  <c r="K170" i="5"/>
  <c r="F170" i="5"/>
  <c r="BC170" i="5"/>
  <c r="AX170" i="5"/>
  <c r="AS170" i="5"/>
  <c r="AM170" i="5"/>
  <c r="AH170" i="5"/>
  <c r="AC170" i="5"/>
  <c r="W170" i="5"/>
  <c r="R170" i="5"/>
  <c r="M170" i="5"/>
  <c r="G170" i="5"/>
  <c r="N170" i="5"/>
  <c r="Y170" i="5"/>
  <c r="AI170" i="5"/>
  <c r="AT170" i="5"/>
  <c r="A95" i="6"/>
  <c r="B95" i="6" s="1"/>
  <c r="A95" i="7"/>
  <c r="G95" i="5"/>
  <c r="K95" i="5"/>
  <c r="O95" i="5"/>
  <c r="S95" i="5"/>
  <c r="W95" i="5"/>
  <c r="AA95" i="5"/>
  <c r="AE95" i="5"/>
  <c r="AI95" i="5"/>
  <c r="AM95" i="5"/>
  <c r="AQ95" i="5"/>
  <c r="AU95" i="5"/>
  <c r="AY95" i="5"/>
  <c r="BC95" i="5"/>
  <c r="A99" i="6"/>
  <c r="B99" i="6" s="1"/>
  <c r="A99" i="7"/>
  <c r="G99" i="5"/>
  <c r="K99" i="5"/>
  <c r="O99" i="5"/>
  <c r="S99" i="5"/>
  <c r="W99" i="5"/>
  <c r="AA99" i="5"/>
  <c r="AE99" i="5"/>
  <c r="AI99" i="5"/>
  <c r="AM99" i="5"/>
  <c r="AQ99" i="5"/>
  <c r="AU99" i="5"/>
  <c r="AY99" i="5"/>
  <c r="BC99" i="5"/>
  <c r="A103" i="7"/>
  <c r="A103" i="6"/>
  <c r="B103" i="6" s="1"/>
  <c r="G103" i="5"/>
  <c r="K103" i="5"/>
  <c r="O103" i="5"/>
  <c r="S103" i="5"/>
  <c r="W103" i="5"/>
  <c r="AA103" i="5"/>
  <c r="AE103" i="5"/>
  <c r="AI103" i="5"/>
  <c r="AM103" i="5"/>
  <c r="AQ103" i="5"/>
  <c r="AU103" i="5"/>
  <c r="AY103" i="5"/>
  <c r="BC103" i="5"/>
  <c r="F106" i="5"/>
  <c r="J106" i="5"/>
  <c r="N106" i="5"/>
  <c r="R106" i="5"/>
  <c r="V106" i="5"/>
  <c r="Z106" i="5"/>
  <c r="AD106" i="5"/>
  <c r="AH106" i="5"/>
  <c r="AL106" i="5"/>
  <c r="AP106" i="5"/>
  <c r="AT106" i="5"/>
  <c r="AX106" i="5"/>
  <c r="A107" i="7"/>
  <c r="A107" i="6"/>
  <c r="B107" i="6" s="1"/>
  <c r="G107" i="5"/>
  <c r="K107" i="5"/>
  <c r="O107" i="5"/>
  <c r="S107" i="5"/>
  <c r="W107" i="5"/>
  <c r="AA107" i="5"/>
  <c r="AE107" i="5"/>
  <c r="AI107" i="5"/>
  <c r="AM107" i="5"/>
  <c r="AQ107" i="5"/>
  <c r="AU107" i="5"/>
  <c r="AY107" i="5"/>
  <c r="BC107" i="5"/>
  <c r="F110" i="5"/>
  <c r="J110" i="5"/>
  <c r="N110" i="5"/>
  <c r="R110" i="5"/>
  <c r="V110" i="5"/>
  <c r="Z110" i="5"/>
  <c r="AD110" i="5"/>
  <c r="AH110" i="5"/>
  <c r="AL110" i="5"/>
  <c r="AP110" i="5"/>
  <c r="AT110" i="5"/>
  <c r="AX110" i="5"/>
  <c r="A111" i="7"/>
  <c r="A111" i="6"/>
  <c r="B111" i="6" s="1"/>
  <c r="G111" i="5"/>
  <c r="K111" i="5"/>
  <c r="O111" i="5"/>
  <c r="S111" i="5"/>
  <c r="W111" i="5"/>
  <c r="AA111" i="5"/>
  <c r="AE111" i="5"/>
  <c r="AI111" i="5"/>
  <c r="AM111" i="5"/>
  <c r="AQ111" i="5"/>
  <c r="AU111" i="5"/>
  <c r="AY111" i="5"/>
  <c r="BC111" i="5"/>
  <c r="F114" i="5"/>
  <c r="J114" i="5"/>
  <c r="N114" i="5"/>
  <c r="R114" i="5"/>
  <c r="V114" i="5"/>
  <c r="Z114" i="5"/>
  <c r="AD114" i="5"/>
  <c r="AH114" i="5"/>
  <c r="AL114" i="5"/>
  <c r="AP114" i="5"/>
  <c r="AT114" i="5"/>
  <c r="AX114" i="5"/>
  <c r="A115" i="7"/>
  <c r="A115" i="6"/>
  <c r="B115" i="6" s="1"/>
  <c r="G115" i="5"/>
  <c r="K115" i="5"/>
  <c r="O115" i="5"/>
  <c r="S115" i="5"/>
  <c r="W115" i="5"/>
  <c r="AA115" i="5"/>
  <c r="AE115" i="5"/>
  <c r="AI115" i="5"/>
  <c r="AM115" i="5"/>
  <c r="AQ115" i="5"/>
  <c r="AU115" i="5"/>
  <c r="AY115" i="5"/>
  <c r="BC115" i="5"/>
  <c r="D116" i="5"/>
  <c r="H116" i="5"/>
  <c r="L116" i="5"/>
  <c r="P116" i="5"/>
  <c r="T116" i="5"/>
  <c r="X116" i="5"/>
  <c r="AB116" i="5"/>
  <c r="AF116" i="5"/>
  <c r="AJ116" i="5"/>
  <c r="AN116" i="5"/>
  <c r="AR116" i="5"/>
  <c r="AV116" i="5"/>
  <c r="AZ116" i="5"/>
  <c r="F118" i="5"/>
  <c r="J118" i="5"/>
  <c r="N118" i="5"/>
  <c r="R118" i="5"/>
  <c r="V118" i="5"/>
  <c r="Z118" i="5"/>
  <c r="AD118" i="5"/>
  <c r="AH118" i="5"/>
  <c r="AL118" i="5"/>
  <c r="AP118" i="5"/>
  <c r="AT118" i="5"/>
  <c r="AX118" i="5"/>
  <c r="A119" i="7"/>
  <c r="A119" i="6"/>
  <c r="B119" i="6" s="1"/>
  <c r="G119" i="5"/>
  <c r="K119" i="5"/>
  <c r="O119" i="5"/>
  <c r="S119" i="5"/>
  <c r="W119" i="5"/>
  <c r="AA119" i="5"/>
  <c r="AE119" i="5"/>
  <c r="AI119" i="5"/>
  <c r="AM119" i="5"/>
  <c r="AQ119" i="5"/>
  <c r="AU119" i="5"/>
  <c r="AY119" i="5"/>
  <c r="BC119" i="5"/>
  <c r="D120" i="5"/>
  <c r="H120" i="5"/>
  <c r="L120" i="5"/>
  <c r="P120" i="5"/>
  <c r="T120" i="5"/>
  <c r="X120" i="5"/>
  <c r="AB120" i="5"/>
  <c r="AF120" i="5"/>
  <c r="AJ120" i="5"/>
  <c r="AN120" i="5"/>
  <c r="AR120" i="5"/>
  <c r="AV120" i="5"/>
  <c r="AZ120" i="5"/>
  <c r="F122" i="5"/>
  <c r="J122" i="5"/>
  <c r="N122" i="5"/>
  <c r="R122" i="5"/>
  <c r="V122" i="5"/>
  <c r="Z122" i="5"/>
  <c r="AD122" i="5"/>
  <c r="AH122" i="5"/>
  <c r="AL122" i="5"/>
  <c r="AP122" i="5"/>
  <c r="AT122" i="5"/>
  <c r="AX122" i="5"/>
  <c r="A123" i="7"/>
  <c r="E123" i="7" s="1"/>
  <c r="A123" i="6"/>
  <c r="G123" i="5"/>
  <c r="K123" i="5"/>
  <c r="O123" i="5"/>
  <c r="S123" i="5"/>
  <c r="W123" i="5"/>
  <c r="AA123" i="5"/>
  <c r="AE123" i="5"/>
  <c r="AI123" i="5"/>
  <c r="AM123" i="5"/>
  <c r="AQ123" i="5"/>
  <c r="AU123" i="5"/>
  <c r="AY123" i="5"/>
  <c r="BC123" i="5"/>
  <c r="D124" i="5"/>
  <c r="H124" i="5"/>
  <c r="L124" i="5"/>
  <c r="P124" i="5"/>
  <c r="T124" i="5"/>
  <c r="X124" i="5"/>
  <c r="AB124" i="5"/>
  <c r="AF124" i="5"/>
  <c r="AJ124" i="5"/>
  <c r="AN124" i="5"/>
  <c r="AR124" i="5"/>
  <c r="AV124" i="5"/>
  <c r="AZ124" i="5"/>
  <c r="F126" i="5"/>
  <c r="J126" i="5"/>
  <c r="N126" i="5"/>
  <c r="R126" i="5"/>
  <c r="V126" i="5"/>
  <c r="Z126" i="5"/>
  <c r="AD126" i="5"/>
  <c r="AH126" i="5"/>
  <c r="AL126" i="5"/>
  <c r="AP126" i="5"/>
  <c r="AT126" i="5"/>
  <c r="AX126" i="5"/>
  <c r="A127" i="7"/>
  <c r="E127" i="7" s="1"/>
  <c r="A127" i="6"/>
  <c r="G127" i="5"/>
  <c r="K127" i="5"/>
  <c r="O127" i="5"/>
  <c r="S127" i="5"/>
  <c r="W127" i="5"/>
  <c r="AA127" i="5"/>
  <c r="AE127" i="5"/>
  <c r="AI127" i="5"/>
  <c r="AM127" i="5"/>
  <c r="AQ127" i="5"/>
  <c r="AU127" i="5"/>
  <c r="AY127" i="5"/>
  <c r="BC127" i="5"/>
  <c r="D128" i="5"/>
  <c r="H128" i="5"/>
  <c r="L128" i="5"/>
  <c r="P128" i="5"/>
  <c r="T128" i="5"/>
  <c r="X128" i="5"/>
  <c r="AB128" i="5"/>
  <c r="AF128" i="5"/>
  <c r="AJ128" i="5"/>
  <c r="AN128" i="5"/>
  <c r="AR128" i="5"/>
  <c r="AV128" i="5"/>
  <c r="AZ128" i="5"/>
  <c r="F130" i="5"/>
  <c r="J130" i="5"/>
  <c r="N130" i="5"/>
  <c r="R130" i="5"/>
  <c r="V130" i="5"/>
  <c r="Z130" i="5"/>
  <c r="AD130" i="5"/>
  <c r="AH130" i="5"/>
  <c r="AL130" i="5"/>
  <c r="AP130" i="5"/>
  <c r="AT130" i="5"/>
  <c r="AX130" i="5"/>
  <c r="A131" i="7"/>
  <c r="E131" i="7" s="1"/>
  <c r="A131" i="6"/>
  <c r="G131" i="5"/>
  <c r="K131" i="5"/>
  <c r="O131" i="5"/>
  <c r="S131" i="5"/>
  <c r="W131" i="5"/>
  <c r="AA131" i="5"/>
  <c r="AE131" i="5"/>
  <c r="AI131" i="5"/>
  <c r="AM131" i="5"/>
  <c r="AQ131" i="5"/>
  <c r="AU131" i="5"/>
  <c r="AY131" i="5"/>
  <c r="BC131" i="5"/>
  <c r="D132" i="5"/>
  <c r="H132" i="5"/>
  <c r="L132" i="5"/>
  <c r="P132" i="5"/>
  <c r="T132" i="5"/>
  <c r="X132" i="5"/>
  <c r="AB132" i="5"/>
  <c r="AF132" i="5"/>
  <c r="AJ132" i="5"/>
  <c r="AN132" i="5"/>
  <c r="AR132" i="5"/>
  <c r="AV132" i="5"/>
  <c r="AZ132" i="5"/>
  <c r="F134" i="5"/>
  <c r="J134" i="5"/>
  <c r="N134" i="5"/>
  <c r="R134" i="5"/>
  <c r="V134" i="5"/>
  <c r="Z134" i="5"/>
  <c r="AD134" i="5"/>
  <c r="AH134" i="5"/>
  <c r="AL134" i="5"/>
  <c r="AP134" i="5"/>
  <c r="AT134" i="5"/>
  <c r="AX134" i="5"/>
  <c r="A135" i="7"/>
  <c r="E135" i="7" s="1"/>
  <c r="A135" i="6"/>
  <c r="G135" i="5"/>
  <c r="K135" i="5"/>
  <c r="O135" i="5"/>
  <c r="S135" i="5"/>
  <c r="W135" i="5"/>
  <c r="AA135" i="5"/>
  <c r="AE135" i="5"/>
  <c r="AI135" i="5"/>
  <c r="AM135" i="5"/>
  <c r="AQ135" i="5"/>
  <c r="AU135" i="5"/>
  <c r="AY135" i="5"/>
  <c r="BC135" i="5"/>
  <c r="D136" i="5"/>
  <c r="H136" i="5"/>
  <c r="L136" i="5"/>
  <c r="P136" i="5"/>
  <c r="T136" i="5"/>
  <c r="X136" i="5"/>
  <c r="AB136" i="5"/>
  <c r="AF136" i="5"/>
  <c r="AJ136" i="5"/>
  <c r="AN136" i="5"/>
  <c r="AR136" i="5"/>
  <c r="AV136" i="5"/>
  <c r="AZ136" i="5"/>
  <c r="F138" i="5"/>
  <c r="J138" i="5"/>
  <c r="N138" i="5"/>
  <c r="R138" i="5"/>
  <c r="V138" i="5"/>
  <c r="Z138" i="5"/>
  <c r="AD138" i="5"/>
  <c r="AH138" i="5"/>
  <c r="AL138" i="5"/>
  <c r="AP138" i="5"/>
  <c r="AT138" i="5"/>
  <c r="AX138" i="5"/>
  <c r="A139" i="7"/>
  <c r="E139" i="7" s="1"/>
  <c r="A139" i="6"/>
  <c r="G139" i="5"/>
  <c r="K139" i="5"/>
  <c r="O139" i="5"/>
  <c r="S139" i="5"/>
  <c r="W139" i="5"/>
  <c r="AA139" i="5"/>
  <c r="AE139" i="5"/>
  <c r="AI139" i="5"/>
  <c r="AM139" i="5"/>
  <c r="AQ139" i="5"/>
  <c r="AU139" i="5"/>
  <c r="AY139" i="5"/>
  <c r="BC139" i="5"/>
  <c r="D140" i="5"/>
  <c r="H140" i="5"/>
  <c r="L140" i="5"/>
  <c r="P140" i="5"/>
  <c r="T140" i="5"/>
  <c r="X140" i="5"/>
  <c r="AB140" i="5"/>
  <c r="AF140" i="5"/>
  <c r="AJ140" i="5"/>
  <c r="AN140" i="5"/>
  <c r="AR140" i="5"/>
  <c r="AV140" i="5"/>
  <c r="AZ140" i="5"/>
  <c r="F142" i="5"/>
  <c r="J142" i="5"/>
  <c r="N142" i="5"/>
  <c r="R142" i="5"/>
  <c r="V142" i="5"/>
  <c r="Z142" i="5"/>
  <c r="AD142" i="5"/>
  <c r="AH142" i="5"/>
  <c r="AL142" i="5"/>
  <c r="AP142" i="5"/>
  <c r="AT142" i="5"/>
  <c r="AX142" i="5"/>
  <c r="A143" i="7"/>
  <c r="E143" i="7" s="1"/>
  <c r="A143" i="6"/>
  <c r="G143" i="5"/>
  <c r="K143" i="5"/>
  <c r="O143" i="5"/>
  <c r="S143" i="5"/>
  <c r="W143" i="5"/>
  <c r="AA143" i="5"/>
  <c r="AE143" i="5"/>
  <c r="AI143" i="5"/>
  <c r="AM143" i="5"/>
  <c r="AQ143" i="5"/>
  <c r="AU143" i="5"/>
  <c r="AY143" i="5"/>
  <c r="BC143" i="5"/>
  <c r="D144" i="5"/>
  <c r="H144" i="5"/>
  <c r="L144" i="5"/>
  <c r="P144" i="5"/>
  <c r="T144" i="5"/>
  <c r="X144" i="5"/>
  <c r="AB144" i="5"/>
  <c r="AF144" i="5"/>
  <c r="AJ144" i="5"/>
  <c r="AN144" i="5"/>
  <c r="AR144" i="5"/>
  <c r="AV144" i="5"/>
  <c r="AZ144" i="5"/>
  <c r="F146" i="5"/>
  <c r="J146" i="5"/>
  <c r="N146" i="5"/>
  <c r="R146" i="5"/>
  <c r="V146" i="5"/>
  <c r="Z146" i="5"/>
  <c r="AD146" i="5"/>
  <c r="AH146" i="5"/>
  <c r="AL146" i="5"/>
  <c r="AP146" i="5"/>
  <c r="AT146" i="5"/>
  <c r="AX146" i="5"/>
  <c r="A147" i="7"/>
  <c r="E147" i="7" s="1"/>
  <c r="A147" i="6"/>
  <c r="G147" i="5"/>
  <c r="K147" i="5"/>
  <c r="O147" i="5"/>
  <c r="S147" i="5"/>
  <c r="W147" i="5"/>
  <c r="AA147" i="5"/>
  <c r="AE147" i="5"/>
  <c r="AI147" i="5"/>
  <c r="AM147" i="5"/>
  <c r="AQ147" i="5"/>
  <c r="AU147" i="5"/>
  <c r="AY147" i="5"/>
  <c r="BC147" i="5"/>
  <c r="D148" i="5"/>
  <c r="H148" i="5"/>
  <c r="L148" i="5"/>
  <c r="P148" i="5"/>
  <c r="T148" i="5"/>
  <c r="X148" i="5"/>
  <c r="AB148" i="5"/>
  <c r="AF148" i="5"/>
  <c r="AJ148" i="5"/>
  <c r="AN148" i="5"/>
  <c r="AR148" i="5"/>
  <c r="AV148" i="5"/>
  <c r="AZ148" i="5"/>
  <c r="F150" i="5"/>
  <c r="J150" i="5"/>
  <c r="N150" i="5"/>
  <c r="R150" i="5"/>
  <c r="V150" i="5"/>
  <c r="Z150" i="5"/>
  <c r="AD150" i="5"/>
  <c r="AH150" i="5"/>
  <c r="AL150" i="5"/>
  <c r="AP150" i="5"/>
  <c r="AT150" i="5"/>
  <c r="AX150" i="5"/>
  <c r="A151" i="7"/>
  <c r="E151" i="7" s="1"/>
  <c r="A151" i="6"/>
  <c r="G151" i="5"/>
  <c r="K151" i="5"/>
  <c r="O151" i="5"/>
  <c r="S151" i="5"/>
  <c r="W151" i="5"/>
  <c r="AA151" i="5"/>
  <c r="AE151" i="5"/>
  <c r="AI151" i="5"/>
  <c r="AM151" i="5"/>
  <c r="AQ151" i="5"/>
  <c r="AU151" i="5"/>
  <c r="AY151" i="5"/>
  <c r="BC151" i="5"/>
  <c r="D152" i="5"/>
  <c r="H152" i="5"/>
  <c r="L152" i="5"/>
  <c r="P152" i="5"/>
  <c r="T152" i="5"/>
  <c r="X152" i="5"/>
  <c r="AB152" i="5"/>
  <c r="AF152" i="5"/>
  <c r="AJ152" i="5"/>
  <c r="AN152" i="5"/>
  <c r="AR152" i="5"/>
  <c r="AV152" i="5"/>
  <c r="AZ152" i="5"/>
  <c r="F154" i="5"/>
  <c r="J154" i="5"/>
  <c r="N154" i="5"/>
  <c r="R154" i="5"/>
  <c r="V154" i="5"/>
  <c r="Z154" i="5"/>
  <c r="AD154" i="5"/>
  <c r="AH154" i="5"/>
  <c r="AL154" i="5"/>
  <c r="AP154" i="5"/>
  <c r="AT154" i="5"/>
  <c r="AX154" i="5"/>
  <c r="A155" i="7"/>
  <c r="E155" i="7" s="1"/>
  <c r="A155" i="6"/>
  <c r="G155" i="5"/>
  <c r="K155" i="5"/>
  <c r="O155" i="5"/>
  <c r="S155" i="5"/>
  <c r="W155" i="5"/>
  <c r="AA155" i="5"/>
  <c r="AE155" i="5"/>
  <c r="AI155" i="5"/>
  <c r="AM155" i="5"/>
  <c r="AQ155" i="5"/>
  <c r="AU155" i="5"/>
  <c r="AY155" i="5"/>
  <c r="BC155" i="5"/>
  <c r="D156" i="5"/>
  <c r="H156" i="5"/>
  <c r="L156" i="5"/>
  <c r="P156" i="5"/>
  <c r="T156" i="5"/>
  <c r="Z156" i="5"/>
  <c r="AH156" i="5"/>
  <c r="AP156" i="5"/>
  <c r="AX156" i="5"/>
  <c r="A157" i="7"/>
  <c r="E157" i="7" s="1"/>
  <c r="A157" i="6"/>
  <c r="AZ157" i="5"/>
  <c r="AV157" i="5"/>
  <c r="AR157" i="5"/>
  <c r="AN157" i="5"/>
  <c r="AJ157" i="5"/>
  <c r="AF157" i="5"/>
  <c r="AB157" i="5"/>
  <c r="X157" i="5"/>
  <c r="T157" i="5"/>
  <c r="P157" i="5"/>
  <c r="L157" i="5"/>
  <c r="H157" i="5"/>
  <c r="D157" i="5"/>
  <c r="BA157" i="5"/>
  <c r="AW157" i="5"/>
  <c r="AS157" i="5"/>
  <c r="AO157" i="5"/>
  <c r="AK157" i="5"/>
  <c r="AG157" i="5"/>
  <c r="AC157" i="5"/>
  <c r="Y157" i="5"/>
  <c r="U157" i="5"/>
  <c r="Q157" i="5"/>
  <c r="M157" i="5"/>
  <c r="I157" i="5"/>
  <c r="E157" i="5"/>
  <c r="K157" i="5"/>
  <c r="S157" i="5"/>
  <c r="AA157" i="5"/>
  <c r="AI157" i="5"/>
  <c r="AQ157" i="5"/>
  <c r="AY157" i="5"/>
  <c r="D158" i="5"/>
  <c r="L158" i="5"/>
  <c r="T158" i="5"/>
  <c r="AB158" i="5"/>
  <c r="AJ158" i="5"/>
  <c r="AR158" i="5"/>
  <c r="AZ158" i="5"/>
  <c r="A161" i="7"/>
  <c r="E161" i="7" s="1"/>
  <c r="A161" i="6"/>
  <c r="AZ161" i="5"/>
  <c r="AV161" i="5"/>
  <c r="AR161" i="5"/>
  <c r="AN161" i="5"/>
  <c r="AJ161" i="5"/>
  <c r="AF161" i="5"/>
  <c r="AB161" i="5"/>
  <c r="X161" i="5"/>
  <c r="T161" i="5"/>
  <c r="P161" i="5"/>
  <c r="L161" i="5"/>
  <c r="H161" i="5"/>
  <c r="D161" i="5"/>
  <c r="BA161" i="5"/>
  <c r="AW161" i="5"/>
  <c r="AS161" i="5"/>
  <c r="AO161" i="5"/>
  <c r="AK161" i="5"/>
  <c r="AG161" i="5"/>
  <c r="AC161" i="5"/>
  <c r="Y161" i="5"/>
  <c r="U161" i="5"/>
  <c r="Q161" i="5"/>
  <c r="M161" i="5"/>
  <c r="I161" i="5"/>
  <c r="E161" i="5"/>
  <c r="K161" i="5"/>
  <c r="S161" i="5"/>
  <c r="AA161" i="5"/>
  <c r="AI161" i="5"/>
  <c r="AQ161" i="5"/>
  <c r="AY161" i="5"/>
  <c r="D162" i="5"/>
  <c r="L162" i="5"/>
  <c r="T162" i="5"/>
  <c r="AB162" i="5"/>
  <c r="AJ162" i="5"/>
  <c r="AR162" i="5"/>
  <c r="AZ162" i="5"/>
  <c r="A166" i="7"/>
  <c r="E166" i="7" s="1"/>
  <c r="A166" i="6"/>
  <c r="AZ166" i="5"/>
  <c r="AV166" i="5"/>
  <c r="AR166" i="5"/>
  <c r="AN166" i="5"/>
  <c r="AJ166" i="5"/>
  <c r="AF166" i="5"/>
  <c r="AB166" i="5"/>
  <c r="X166" i="5"/>
  <c r="T166" i="5"/>
  <c r="P166" i="5"/>
  <c r="L166" i="5"/>
  <c r="AY166" i="5"/>
  <c r="AT166" i="5"/>
  <c r="AO166" i="5"/>
  <c r="AI166" i="5"/>
  <c r="AD166" i="5"/>
  <c r="Y166" i="5"/>
  <c r="S166" i="5"/>
  <c r="N166" i="5"/>
  <c r="I166" i="5"/>
  <c r="E166" i="5"/>
  <c r="BA166" i="5"/>
  <c r="AU166" i="5"/>
  <c r="AP166" i="5"/>
  <c r="AK166" i="5"/>
  <c r="AE166" i="5"/>
  <c r="Z166" i="5"/>
  <c r="U166" i="5"/>
  <c r="O166" i="5"/>
  <c r="J166" i="5"/>
  <c r="F166" i="5"/>
  <c r="K166" i="5"/>
  <c r="V166" i="5"/>
  <c r="AG166" i="5"/>
  <c r="AQ166" i="5"/>
  <c r="BB166" i="5"/>
  <c r="D168" i="5"/>
  <c r="O168" i="5"/>
  <c r="Y168" i="5"/>
  <c r="AJ168" i="5"/>
  <c r="AU168" i="5"/>
  <c r="E170" i="5"/>
  <c r="O170" i="5"/>
  <c r="Z170" i="5"/>
  <c r="AK170" i="5"/>
  <c r="AU170" i="5"/>
  <c r="A171" i="7"/>
  <c r="E171" i="7" s="1"/>
  <c r="A171" i="6"/>
  <c r="BA171" i="5"/>
  <c r="AW171" i="5"/>
  <c r="AS171" i="5"/>
  <c r="AO171" i="5"/>
  <c r="AK171" i="5"/>
  <c r="AG171" i="5"/>
  <c r="AC171" i="5"/>
  <c r="Y171" i="5"/>
  <c r="U171" i="5"/>
  <c r="Q171" i="5"/>
  <c r="M171" i="5"/>
  <c r="I171" i="5"/>
  <c r="E171" i="5"/>
  <c r="AZ171" i="5"/>
  <c r="AU171" i="5"/>
  <c r="AP171" i="5"/>
  <c r="AJ171" i="5"/>
  <c r="AE171" i="5"/>
  <c r="Z171" i="5"/>
  <c r="T171" i="5"/>
  <c r="O171" i="5"/>
  <c r="J171" i="5"/>
  <c r="D171" i="5"/>
  <c r="BB171" i="5"/>
  <c r="AV171" i="5"/>
  <c r="AQ171" i="5"/>
  <c r="AL171" i="5"/>
  <c r="AF171" i="5"/>
  <c r="AA171" i="5"/>
  <c r="V171" i="5"/>
  <c r="P171" i="5"/>
  <c r="K171" i="5"/>
  <c r="F171" i="5"/>
  <c r="N171" i="5"/>
  <c r="X171" i="5"/>
  <c r="AI171" i="5"/>
  <c r="AT171" i="5"/>
  <c r="A106" i="7"/>
  <c r="A106" i="6"/>
  <c r="B106" i="6" s="1"/>
  <c r="G106" i="5"/>
  <c r="K106" i="5"/>
  <c r="O106" i="5"/>
  <c r="S106" i="5"/>
  <c r="W106" i="5"/>
  <c r="AA106" i="5"/>
  <c r="AE106" i="5"/>
  <c r="AI106" i="5"/>
  <c r="AM106" i="5"/>
  <c r="AQ106" i="5"/>
  <c r="AU106" i="5"/>
  <c r="AY106" i="5"/>
  <c r="BC106" i="5"/>
  <c r="A110" i="7"/>
  <c r="A110" i="6"/>
  <c r="B110" i="6" s="1"/>
  <c r="G110" i="5"/>
  <c r="K110" i="5"/>
  <c r="O110" i="5"/>
  <c r="S110" i="5"/>
  <c r="W110" i="5"/>
  <c r="AA110" i="5"/>
  <c r="AE110" i="5"/>
  <c r="AI110" i="5"/>
  <c r="AM110" i="5"/>
  <c r="AQ110" i="5"/>
  <c r="AU110" i="5"/>
  <c r="AY110" i="5"/>
  <c r="BC110" i="5"/>
  <c r="A114" i="7"/>
  <c r="A114" i="6"/>
  <c r="B114" i="6" s="1"/>
  <c r="G114" i="5"/>
  <c r="K114" i="5"/>
  <c r="O114" i="5"/>
  <c r="S114" i="5"/>
  <c r="W114" i="5"/>
  <c r="AA114" i="5"/>
  <c r="AE114" i="5"/>
  <c r="AI114" i="5"/>
  <c r="AM114" i="5"/>
  <c r="AQ114" i="5"/>
  <c r="AU114" i="5"/>
  <c r="AY114" i="5"/>
  <c r="BC114" i="5"/>
  <c r="E116" i="5"/>
  <c r="I116" i="5"/>
  <c r="M116" i="5"/>
  <c r="Q116" i="5"/>
  <c r="U116" i="5"/>
  <c r="Y116" i="5"/>
  <c r="AC116" i="5"/>
  <c r="AG116" i="5"/>
  <c r="AK116" i="5"/>
  <c r="AO116" i="5"/>
  <c r="AS116" i="5"/>
  <c r="AW116" i="5"/>
  <c r="BA116" i="5"/>
  <c r="A118" i="7"/>
  <c r="A118" i="6"/>
  <c r="B118" i="6" s="1"/>
  <c r="G118" i="5"/>
  <c r="K118" i="5"/>
  <c r="O118" i="5"/>
  <c r="S118" i="5"/>
  <c r="W118" i="5"/>
  <c r="AA118" i="5"/>
  <c r="AE118" i="5"/>
  <c r="AI118" i="5"/>
  <c r="AM118" i="5"/>
  <c r="AQ118" i="5"/>
  <c r="AU118" i="5"/>
  <c r="AY118" i="5"/>
  <c r="BC118" i="5"/>
  <c r="E120" i="5"/>
  <c r="I120" i="5"/>
  <c r="M120" i="5"/>
  <c r="Q120" i="5"/>
  <c r="U120" i="5"/>
  <c r="Y120" i="5"/>
  <c r="AC120" i="5"/>
  <c r="AG120" i="5"/>
  <c r="AK120" i="5"/>
  <c r="AO120" i="5"/>
  <c r="AS120" i="5"/>
  <c r="AW120" i="5"/>
  <c r="BA120" i="5"/>
  <c r="A122" i="7"/>
  <c r="E122" i="7" s="1"/>
  <c r="A122" i="6"/>
  <c r="G122" i="5"/>
  <c r="K122" i="5"/>
  <c r="O122" i="5"/>
  <c r="S122" i="5"/>
  <c r="W122" i="5"/>
  <c r="AA122" i="5"/>
  <c r="AE122" i="5"/>
  <c r="AI122" i="5"/>
  <c r="AM122" i="5"/>
  <c r="AQ122" i="5"/>
  <c r="AU122" i="5"/>
  <c r="AY122" i="5"/>
  <c r="BC122" i="5"/>
  <c r="E124" i="5"/>
  <c r="I124" i="5"/>
  <c r="M124" i="5"/>
  <c r="Q124" i="5"/>
  <c r="U124" i="5"/>
  <c r="Y124" i="5"/>
  <c r="AC124" i="5"/>
  <c r="AG124" i="5"/>
  <c r="AK124" i="5"/>
  <c r="AO124" i="5"/>
  <c r="AS124" i="5"/>
  <c r="AW124" i="5"/>
  <c r="BA124" i="5"/>
  <c r="A126" i="7"/>
  <c r="E126" i="7" s="1"/>
  <c r="A126" i="6"/>
  <c r="G126" i="5"/>
  <c r="K126" i="5"/>
  <c r="O126" i="5"/>
  <c r="S126" i="5"/>
  <c r="W126" i="5"/>
  <c r="AA126" i="5"/>
  <c r="AE126" i="5"/>
  <c r="AI126" i="5"/>
  <c r="AM126" i="5"/>
  <c r="AQ126" i="5"/>
  <c r="AU126" i="5"/>
  <c r="AY126" i="5"/>
  <c r="BC126" i="5"/>
  <c r="E128" i="5"/>
  <c r="I128" i="5"/>
  <c r="M128" i="5"/>
  <c r="Q128" i="5"/>
  <c r="U128" i="5"/>
  <c r="Y128" i="5"/>
  <c r="AC128" i="5"/>
  <c r="AG128" i="5"/>
  <c r="AK128" i="5"/>
  <c r="AO128" i="5"/>
  <c r="AS128" i="5"/>
  <c r="AW128" i="5"/>
  <c r="BA128" i="5"/>
  <c r="A130" i="7"/>
  <c r="E130" i="7" s="1"/>
  <c r="A130" i="6"/>
  <c r="G130" i="5"/>
  <c r="K130" i="5"/>
  <c r="O130" i="5"/>
  <c r="S130" i="5"/>
  <c r="W130" i="5"/>
  <c r="AA130" i="5"/>
  <c r="AE130" i="5"/>
  <c r="AI130" i="5"/>
  <c r="AM130" i="5"/>
  <c r="AQ130" i="5"/>
  <c r="AU130" i="5"/>
  <c r="AY130" i="5"/>
  <c r="BC130" i="5"/>
  <c r="E132" i="5"/>
  <c r="I132" i="5"/>
  <c r="M132" i="5"/>
  <c r="Q132" i="5"/>
  <c r="U132" i="5"/>
  <c r="Y132" i="5"/>
  <c r="AC132" i="5"/>
  <c r="AG132" i="5"/>
  <c r="AK132" i="5"/>
  <c r="AO132" i="5"/>
  <c r="AS132" i="5"/>
  <c r="AW132" i="5"/>
  <c r="BA132" i="5"/>
  <c r="A134" i="7"/>
  <c r="E134" i="7" s="1"/>
  <c r="A134" i="6"/>
  <c r="G134" i="5"/>
  <c r="K134" i="5"/>
  <c r="O134" i="5"/>
  <c r="S134" i="5"/>
  <c r="W134" i="5"/>
  <c r="AA134" i="5"/>
  <c r="AE134" i="5"/>
  <c r="AI134" i="5"/>
  <c r="AM134" i="5"/>
  <c r="AQ134" i="5"/>
  <c r="AU134" i="5"/>
  <c r="AY134" i="5"/>
  <c r="BC134" i="5"/>
  <c r="E136" i="5"/>
  <c r="I136" i="5"/>
  <c r="M136" i="5"/>
  <c r="Q136" i="5"/>
  <c r="U136" i="5"/>
  <c r="Y136" i="5"/>
  <c r="AC136" i="5"/>
  <c r="AG136" i="5"/>
  <c r="AK136" i="5"/>
  <c r="AO136" i="5"/>
  <c r="AS136" i="5"/>
  <c r="AW136" i="5"/>
  <c r="BA136" i="5"/>
  <c r="A138" i="7"/>
  <c r="E138" i="7" s="1"/>
  <c r="A138" i="6"/>
  <c r="G138" i="5"/>
  <c r="K138" i="5"/>
  <c r="O138" i="5"/>
  <c r="S138" i="5"/>
  <c r="W138" i="5"/>
  <c r="AA138" i="5"/>
  <c r="AE138" i="5"/>
  <c r="AI138" i="5"/>
  <c r="AM138" i="5"/>
  <c r="AQ138" i="5"/>
  <c r="AU138" i="5"/>
  <c r="AY138" i="5"/>
  <c r="BC138" i="5"/>
  <c r="E140" i="5"/>
  <c r="I140" i="5"/>
  <c r="M140" i="5"/>
  <c r="Q140" i="5"/>
  <c r="U140" i="5"/>
  <c r="Y140" i="5"/>
  <c r="AC140" i="5"/>
  <c r="AG140" i="5"/>
  <c r="AK140" i="5"/>
  <c r="AO140" i="5"/>
  <c r="AS140" i="5"/>
  <c r="AW140" i="5"/>
  <c r="BA140" i="5"/>
  <c r="A142" i="7"/>
  <c r="E142" i="7" s="1"/>
  <c r="A142" i="6"/>
  <c r="G142" i="5"/>
  <c r="K142" i="5"/>
  <c r="O142" i="5"/>
  <c r="S142" i="5"/>
  <c r="W142" i="5"/>
  <c r="AA142" i="5"/>
  <c r="AE142" i="5"/>
  <c r="AI142" i="5"/>
  <c r="AM142" i="5"/>
  <c r="AQ142" i="5"/>
  <c r="AU142" i="5"/>
  <c r="AY142" i="5"/>
  <c r="BC142" i="5"/>
  <c r="E144" i="5"/>
  <c r="I144" i="5"/>
  <c r="M144" i="5"/>
  <c r="Q144" i="5"/>
  <c r="U144" i="5"/>
  <c r="Y144" i="5"/>
  <c r="AC144" i="5"/>
  <c r="AG144" i="5"/>
  <c r="AK144" i="5"/>
  <c r="AO144" i="5"/>
  <c r="AS144" i="5"/>
  <c r="AW144" i="5"/>
  <c r="BA144" i="5"/>
  <c r="A146" i="7"/>
  <c r="E146" i="7" s="1"/>
  <c r="A146" i="6"/>
  <c r="G146" i="5"/>
  <c r="K146" i="5"/>
  <c r="O146" i="5"/>
  <c r="S146" i="5"/>
  <c r="W146" i="5"/>
  <c r="AA146" i="5"/>
  <c r="AE146" i="5"/>
  <c r="AI146" i="5"/>
  <c r="AM146" i="5"/>
  <c r="AQ146" i="5"/>
  <c r="AU146" i="5"/>
  <c r="AY146" i="5"/>
  <c r="BC146" i="5"/>
  <c r="E148" i="5"/>
  <c r="I148" i="5"/>
  <c r="M148" i="5"/>
  <c r="Q148" i="5"/>
  <c r="U148" i="5"/>
  <c r="Y148" i="5"/>
  <c r="AC148" i="5"/>
  <c r="AG148" i="5"/>
  <c r="AK148" i="5"/>
  <c r="AO148" i="5"/>
  <c r="AS148" i="5"/>
  <c r="AW148" i="5"/>
  <c r="BA148" i="5"/>
  <c r="A150" i="7"/>
  <c r="E150" i="7" s="1"/>
  <c r="A150" i="6"/>
  <c r="G150" i="5"/>
  <c r="K150" i="5"/>
  <c r="O150" i="5"/>
  <c r="S150" i="5"/>
  <c r="W150" i="5"/>
  <c r="AA150" i="5"/>
  <c r="AE150" i="5"/>
  <c r="AI150" i="5"/>
  <c r="AM150" i="5"/>
  <c r="AQ150" i="5"/>
  <c r="AU150" i="5"/>
  <c r="AY150" i="5"/>
  <c r="BC150" i="5"/>
  <c r="E152" i="5"/>
  <c r="I152" i="5"/>
  <c r="M152" i="5"/>
  <c r="Q152" i="5"/>
  <c r="U152" i="5"/>
  <c r="Y152" i="5"/>
  <c r="AC152" i="5"/>
  <c r="AG152" i="5"/>
  <c r="AK152" i="5"/>
  <c r="AO152" i="5"/>
  <c r="AS152" i="5"/>
  <c r="AW152" i="5"/>
  <c r="BA152" i="5"/>
  <c r="A154" i="7"/>
  <c r="E154" i="7" s="1"/>
  <c r="A154" i="6"/>
  <c r="G154" i="5"/>
  <c r="K154" i="5"/>
  <c r="O154" i="5"/>
  <c r="S154" i="5"/>
  <c r="W154" i="5"/>
  <c r="AA154" i="5"/>
  <c r="AE154" i="5"/>
  <c r="AI154" i="5"/>
  <c r="AM154" i="5"/>
  <c r="AQ154" i="5"/>
  <c r="AU154" i="5"/>
  <c r="AY154" i="5"/>
  <c r="BC154" i="5"/>
  <c r="E156" i="5"/>
  <c r="I156" i="5"/>
  <c r="M156" i="5"/>
  <c r="Q156" i="5"/>
  <c r="U156" i="5"/>
  <c r="AC156" i="5"/>
  <c r="AK156" i="5"/>
  <c r="AS156" i="5"/>
  <c r="BA156" i="5"/>
  <c r="G158" i="5"/>
  <c r="O158" i="5"/>
  <c r="W158" i="5"/>
  <c r="AE158" i="5"/>
  <c r="AM158" i="5"/>
  <c r="AU158" i="5"/>
  <c r="BC158" i="5"/>
  <c r="F161" i="5"/>
  <c r="N161" i="5"/>
  <c r="V161" i="5"/>
  <c r="AD161" i="5"/>
  <c r="AL161" i="5"/>
  <c r="AT161" i="5"/>
  <c r="BB161" i="5"/>
  <c r="G162" i="5"/>
  <c r="O162" i="5"/>
  <c r="W162" i="5"/>
  <c r="AE162" i="5"/>
  <c r="AM162" i="5"/>
  <c r="AU162" i="5"/>
  <c r="BC162" i="5"/>
  <c r="A165" i="7"/>
  <c r="E165" i="7" s="1"/>
  <c r="A165" i="6"/>
  <c r="AZ165" i="5"/>
  <c r="AV165" i="5"/>
  <c r="AR165" i="5"/>
  <c r="AN165" i="5"/>
  <c r="AJ165" i="5"/>
  <c r="AF165" i="5"/>
  <c r="AB165" i="5"/>
  <c r="X165" i="5"/>
  <c r="T165" i="5"/>
  <c r="P165" i="5"/>
  <c r="L165" i="5"/>
  <c r="H165" i="5"/>
  <c r="D165" i="5"/>
  <c r="BA165" i="5"/>
  <c r="AW165" i="5"/>
  <c r="AS165" i="5"/>
  <c r="AO165" i="5"/>
  <c r="AK165" i="5"/>
  <c r="AG165" i="5"/>
  <c r="AC165" i="5"/>
  <c r="Y165" i="5"/>
  <c r="U165" i="5"/>
  <c r="Q165" i="5"/>
  <c r="M165" i="5"/>
  <c r="I165" i="5"/>
  <c r="E165" i="5"/>
  <c r="K165" i="5"/>
  <c r="S165" i="5"/>
  <c r="AA165" i="5"/>
  <c r="AI165" i="5"/>
  <c r="AQ165" i="5"/>
  <c r="AY165" i="5"/>
  <c r="D166" i="5"/>
  <c r="M166" i="5"/>
  <c r="W166" i="5"/>
  <c r="AH166" i="5"/>
  <c r="AS166" i="5"/>
  <c r="BC166" i="5"/>
  <c r="H168" i="5"/>
  <c r="S168" i="5"/>
  <c r="AC168" i="5"/>
  <c r="AN168" i="5"/>
  <c r="AY168" i="5"/>
  <c r="I170" i="5"/>
  <c r="S170" i="5"/>
  <c r="AD170" i="5"/>
  <c r="AO170" i="5"/>
  <c r="AY170" i="5"/>
  <c r="G171" i="5"/>
  <c r="R171" i="5"/>
  <c r="AB171" i="5"/>
  <c r="AM171" i="5"/>
  <c r="AX171" i="5"/>
  <c r="A77" i="6"/>
  <c r="B77" i="6" s="1"/>
  <c r="A77" i="7"/>
  <c r="G77" i="5"/>
  <c r="K77" i="5"/>
  <c r="O77" i="5"/>
  <c r="S77" i="5"/>
  <c r="W77" i="5"/>
  <c r="AA77" i="5"/>
  <c r="AE77" i="5"/>
  <c r="AI77" i="5"/>
  <c r="AM77" i="5"/>
  <c r="AQ77" i="5"/>
  <c r="AU77" i="5"/>
  <c r="AY77" i="5"/>
  <c r="BC77" i="5"/>
  <c r="A81" i="6"/>
  <c r="B81" i="6" s="1"/>
  <c r="A81" i="7"/>
  <c r="G81" i="5"/>
  <c r="K81" i="5"/>
  <c r="O81" i="5"/>
  <c r="S81" i="5"/>
  <c r="W81" i="5"/>
  <c r="AA81" i="5"/>
  <c r="AE81" i="5"/>
  <c r="AI81" i="5"/>
  <c r="AM81" i="5"/>
  <c r="AQ81" i="5"/>
  <c r="AU81" i="5"/>
  <c r="AY81" i="5"/>
  <c r="BC81" i="5"/>
  <c r="A85" i="6"/>
  <c r="B85" i="6" s="1"/>
  <c r="A85" i="7"/>
  <c r="G85" i="5"/>
  <c r="K85" i="5"/>
  <c r="O85" i="5"/>
  <c r="S85" i="5"/>
  <c r="W85" i="5"/>
  <c r="AA85" i="5"/>
  <c r="AE85" i="5"/>
  <c r="AI85" i="5"/>
  <c r="AM85" i="5"/>
  <c r="AQ85" i="5"/>
  <c r="AU85" i="5"/>
  <c r="AY85" i="5"/>
  <c r="BC85" i="5"/>
  <c r="A89" i="6"/>
  <c r="B89" i="6" s="1"/>
  <c r="A89" i="7"/>
  <c r="G89" i="5"/>
  <c r="K89" i="5"/>
  <c r="O89" i="5"/>
  <c r="S89" i="5"/>
  <c r="W89" i="5"/>
  <c r="AA89" i="5"/>
  <c r="AE89" i="5"/>
  <c r="AI89" i="5"/>
  <c r="AM89" i="5"/>
  <c r="AQ89" i="5"/>
  <c r="AU89" i="5"/>
  <c r="AY89" i="5"/>
  <c r="BC89" i="5"/>
  <c r="A93" i="6"/>
  <c r="B93" i="6" s="1"/>
  <c r="A93" i="7"/>
  <c r="G93" i="5"/>
  <c r="K93" i="5"/>
  <c r="O93" i="5"/>
  <c r="S93" i="5"/>
  <c r="W93" i="5"/>
  <c r="AA93" i="5"/>
  <c r="AE93" i="5"/>
  <c r="AI93" i="5"/>
  <c r="AM93" i="5"/>
  <c r="AQ93" i="5"/>
  <c r="AU93" i="5"/>
  <c r="AY93" i="5"/>
  <c r="BC93" i="5"/>
  <c r="E95" i="5"/>
  <c r="I95" i="5"/>
  <c r="M95" i="5"/>
  <c r="Q95" i="5"/>
  <c r="U95" i="5"/>
  <c r="Y95" i="5"/>
  <c r="AC95" i="5"/>
  <c r="AG95" i="5"/>
  <c r="AK95" i="5"/>
  <c r="AO95" i="5"/>
  <c r="AS95" i="5"/>
  <c r="AW95" i="5"/>
  <c r="BA95" i="5"/>
  <c r="A97" i="6"/>
  <c r="B97" i="6" s="1"/>
  <c r="A97" i="7"/>
  <c r="G97" i="5"/>
  <c r="K97" i="5"/>
  <c r="O97" i="5"/>
  <c r="S97" i="5"/>
  <c r="W97" i="5"/>
  <c r="AA97" i="5"/>
  <c r="AE97" i="5"/>
  <c r="AI97" i="5"/>
  <c r="AM97" i="5"/>
  <c r="AQ97" i="5"/>
  <c r="AU97" i="5"/>
  <c r="AY97" i="5"/>
  <c r="BC97" i="5"/>
  <c r="E99" i="5"/>
  <c r="I99" i="5"/>
  <c r="M99" i="5"/>
  <c r="Q99" i="5"/>
  <c r="U99" i="5"/>
  <c r="Y99" i="5"/>
  <c r="AC99" i="5"/>
  <c r="AG99" i="5"/>
  <c r="AK99" i="5"/>
  <c r="AO99" i="5"/>
  <c r="AS99" i="5"/>
  <c r="AW99" i="5"/>
  <c r="BA99" i="5"/>
  <c r="A101" i="7"/>
  <c r="A101" i="6"/>
  <c r="B101" i="6" s="1"/>
  <c r="G101" i="5"/>
  <c r="K101" i="5"/>
  <c r="O101" i="5"/>
  <c r="S101" i="5"/>
  <c r="W101" i="5"/>
  <c r="AA101" i="5"/>
  <c r="AE101" i="5"/>
  <c r="AI101" i="5"/>
  <c r="AM101" i="5"/>
  <c r="AQ101" i="5"/>
  <c r="AU101" i="5"/>
  <c r="AY101" i="5"/>
  <c r="BC101" i="5"/>
  <c r="E103" i="5"/>
  <c r="I103" i="5"/>
  <c r="M103" i="5"/>
  <c r="Q103" i="5"/>
  <c r="U103" i="5"/>
  <c r="Y103" i="5"/>
  <c r="AC103" i="5"/>
  <c r="AG103" i="5"/>
  <c r="AK103" i="5"/>
  <c r="AO103" i="5"/>
  <c r="AS103" i="5"/>
  <c r="AW103" i="5"/>
  <c r="BA103" i="5"/>
  <c r="A105" i="7"/>
  <c r="A105" i="6"/>
  <c r="B105" i="6" s="1"/>
  <c r="G105" i="5"/>
  <c r="K105" i="5"/>
  <c r="O105" i="5"/>
  <c r="S105" i="5"/>
  <c r="W105" i="5"/>
  <c r="AA105" i="5"/>
  <c r="AE105" i="5"/>
  <c r="AI105" i="5"/>
  <c r="AM105" i="5"/>
  <c r="AQ105" i="5"/>
  <c r="AU105" i="5"/>
  <c r="AY105" i="5"/>
  <c r="BC105" i="5"/>
  <c r="D106" i="5"/>
  <c r="H106" i="5"/>
  <c r="L106" i="5"/>
  <c r="P106" i="5"/>
  <c r="T106" i="5"/>
  <c r="X106" i="5"/>
  <c r="AB106" i="5"/>
  <c r="AF106" i="5"/>
  <c r="AJ106" i="5"/>
  <c r="AN106" i="5"/>
  <c r="AR106" i="5"/>
  <c r="AV106" i="5"/>
  <c r="AZ106" i="5"/>
  <c r="E107" i="5"/>
  <c r="I107" i="5"/>
  <c r="M107" i="5"/>
  <c r="Q107" i="5"/>
  <c r="U107" i="5"/>
  <c r="Y107" i="5"/>
  <c r="AC107" i="5"/>
  <c r="AG107" i="5"/>
  <c r="AK107" i="5"/>
  <c r="AO107" i="5"/>
  <c r="AS107" i="5"/>
  <c r="AW107" i="5"/>
  <c r="BA107" i="5"/>
  <c r="A109" i="7"/>
  <c r="A109" i="6"/>
  <c r="B109" i="6" s="1"/>
  <c r="G109" i="5"/>
  <c r="K109" i="5"/>
  <c r="O109" i="5"/>
  <c r="S109" i="5"/>
  <c r="W109" i="5"/>
  <c r="AA109" i="5"/>
  <c r="AE109" i="5"/>
  <c r="AI109" i="5"/>
  <c r="AM109" i="5"/>
  <c r="AQ109" i="5"/>
  <c r="AU109" i="5"/>
  <c r="AY109" i="5"/>
  <c r="BC109" i="5"/>
  <c r="D110" i="5"/>
  <c r="H110" i="5"/>
  <c r="L110" i="5"/>
  <c r="P110" i="5"/>
  <c r="T110" i="5"/>
  <c r="X110" i="5"/>
  <c r="AB110" i="5"/>
  <c r="AF110" i="5"/>
  <c r="AJ110" i="5"/>
  <c r="AN110" i="5"/>
  <c r="AR110" i="5"/>
  <c r="AV110" i="5"/>
  <c r="AZ110" i="5"/>
  <c r="E111" i="5"/>
  <c r="I111" i="5"/>
  <c r="M111" i="5"/>
  <c r="Q111" i="5"/>
  <c r="U111" i="5"/>
  <c r="Y111" i="5"/>
  <c r="AC111" i="5"/>
  <c r="AG111" i="5"/>
  <c r="AK111" i="5"/>
  <c r="AO111" i="5"/>
  <c r="AS111" i="5"/>
  <c r="AW111" i="5"/>
  <c r="BA111" i="5"/>
  <c r="A113" i="7"/>
  <c r="A113" i="6"/>
  <c r="B113" i="6" s="1"/>
  <c r="G113" i="5"/>
  <c r="K113" i="5"/>
  <c r="O113" i="5"/>
  <c r="S113" i="5"/>
  <c r="W113" i="5"/>
  <c r="AA113" i="5"/>
  <c r="AE113" i="5"/>
  <c r="AI113" i="5"/>
  <c r="AM113" i="5"/>
  <c r="AQ113" i="5"/>
  <c r="AU113" i="5"/>
  <c r="AY113" i="5"/>
  <c r="BC113" i="5"/>
  <c r="D114" i="5"/>
  <c r="H114" i="5"/>
  <c r="L114" i="5"/>
  <c r="P114" i="5"/>
  <c r="T114" i="5"/>
  <c r="X114" i="5"/>
  <c r="AB114" i="5"/>
  <c r="AF114" i="5"/>
  <c r="AJ114" i="5"/>
  <c r="AN114" i="5"/>
  <c r="AR114" i="5"/>
  <c r="AV114" i="5"/>
  <c r="AZ114" i="5"/>
  <c r="E115" i="5"/>
  <c r="I115" i="5"/>
  <c r="M115" i="5"/>
  <c r="Q115" i="5"/>
  <c r="U115" i="5"/>
  <c r="Y115" i="5"/>
  <c r="AC115" i="5"/>
  <c r="AG115" i="5"/>
  <c r="AK115" i="5"/>
  <c r="AO115" i="5"/>
  <c r="AS115" i="5"/>
  <c r="AW115" i="5"/>
  <c r="BA115" i="5"/>
  <c r="F116" i="5"/>
  <c r="J116" i="5"/>
  <c r="N116" i="5"/>
  <c r="R116" i="5"/>
  <c r="V116" i="5"/>
  <c r="Z116" i="5"/>
  <c r="AD116" i="5"/>
  <c r="AH116" i="5"/>
  <c r="AL116" i="5"/>
  <c r="AP116" i="5"/>
  <c r="AT116" i="5"/>
  <c r="AX116" i="5"/>
  <c r="BB116" i="5"/>
  <c r="A117" i="7"/>
  <c r="A117" i="6"/>
  <c r="B117" i="6" s="1"/>
  <c r="G117" i="5"/>
  <c r="K117" i="5"/>
  <c r="O117" i="5"/>
  <c r="S117" i="5"/>
  <c r="W117" i="5"/>
  <c r="AA117" i="5"/>
  <c r="AE117" i="5"/>
  <c r="AI117" i="5"/>
  <c r="AM117" i="5"/>
  <c r="AQ117" i="5"/>
  <c r="AU117" i="5"/>
  <c r="AY117" i="5"/>
  <c r="BC117" i="5"/>
  <c r="D118" i="5"/>
  <c r="H118" i="5"/>
  <c r="L118" i="5"/>
  <c r="P118" i="5"/>
  <c r="T118" i="5"/>
  <c r="X118" i="5"/>
  <c r="AB118" i="5"/>
  <c r="AF118" i="5"/>
  <c r="AJ118" i="5"/>
  <c r="AN118" i="5"/>
  <c r="AR118" i="5"/>
  <c r="AV118" i="5"/>
  <c r="AZ118" i="5"/>
  <c r="E119" i="5"/>
  <c r="I119" i="5"/>
  <c r="M119" i="5"/>
  <c r="Q119" i="5"/>
  <c r="U119" i="5"/>
  <c r="Y119" i="5"/>
  <c r="AC119" i="5"/>
  <c r="AG119" i="5"/>
  <c r="AK119" i="5"/>
  <c r="AO119" i="5"/>
  <c r="AS119" i="5"/>
  <c r="AW119" i="5"/>
  <c r="BA119" i="5"/>
  <c r="F120" i="5"/>
  <c r="J120" i="5"/>
  <c r="N120" i="5"/>
  <c r="R120" i="5"/>
  <c r="V120" i="5"/>
  <c r="Z120" i="5"/>
  <c r="AD120" i="5"/>
  <c r="AH120" i="5"/>
  <c r="AL120" i="5"/>
  <c r="AP120" i="5"/>
  <c r="AT120" i="5"/>
  <c r="AX120" i="5"/>
  <c r="BB120" i="5"/>
  <c r="A121" i="7"/>
  <c r="E121" i="7" s="1"/>
  <c r="A121" i="6"/>
  <c r="G121" i="5"/>
  <c r="K121" i="5"/>
  <c r="O121" i="5"/>
  <c r="S121" i="5"/>
  <c r="W121" i="5"/>
  <c r="AA121" i="5"/>
  <c r="AE121" i="5"/>
  <c r="AI121" i="5"/>
  <c r="AM121" i="5"/>
  <c r="AQ121" i="5"/>
  <c r="AU121" i="5"/>
  <c r="AY121" i="5"/>
  <c r="BC121" i="5"/>
  <c r="D122" i="5"/>
  <c r="H122" i="5"/>
  <c r="L122" i="5"/>
  <c r="P122" i="5"/>
  <c r="T122" i="5"/>
  <c r="X122" i="5"/>
  <c r="AB122" i="5"/>
  <c r="AF122" i="5"/>
  <c r="AJ122" i="5"/>
  <c r="AN122" i="5"/>
  <c r="AR122" i="5"/>
  <c r="AV122" i="5"/>
  <c r="AZ122" i="5"/>
  <c r="E123" i="5"/>
  <c r="I123" i="5"/>
  <c r="M123" i="5"/>
  <c r="Q123" i="5"/>
  <c r="U123" i="5"/>
  <c r="Y123" i="5"/>
  <c r="AC123" i="5"/>
  <c r="AG123" i="5"/>
  <c r="AK123" i="5"/>
  <c r="AO123" i="5"/>
  <c r="AS123" i="5"/>
  <c r="AW123" i="5"/>
  <c r="BA123" i="5"/>
  <c r="F124" i="5"/>
  <c r="J124" i="5"/>
  <c r="N124" i="5"/>
  <c r="R124" i="5"/>
  <c r="V124" i="5"/>
  <c r="Z124" i="5"/>
  <c r="AD124" i="5"/>
  <c r="AH124" i="5"/>
  <c r="AL124" i="5"/>
  <c r="AP124" i="5"/>
  <c r="AT124" i="5"/>
  <c r="AX124" i="5"/>
  <c r="BB124" i="5"/>
  <c r="A125" i="7"/>
  <c r="E125" i="7" s="1"/>
  <c r="A125" i="6"/>
  <c r="G125" i="5"/>
  <c r="K125" i="5"/>
  <c r="O125" i="5"/>
  <c r="S125" i="5"/>
  <c r="W125" i="5"/>
  <c r="AA125" i="5"/>
  <c r="AE125" i="5"/>
  <c r="AI125" i="5"/>
  <c r="AM125" i="5"/>
  <c r="AQ125" i="5"/>
  <c r="AU125" i="5"/>
  <c r="AY125" i="5"/>
  <c r="BC125" i="5"/>
  <c r="D126" i="5"/>
  <c r="H126" i="5"/>
  <c r="L126" i="5"/>
  <c r="P126" i="5"/>
  <c r="T126" i="5"/>
  <c r="X126" i="5"/>
  <c r="AB126" i="5"/>
  <c r="AF126" i="5"/>
  <c r="AJ126" i="5"/>
  <c r="AN126" i="5"/>
  <c r="AR126" i="5"/>
  <c r="AV126" i="5"/>
  <c r="AZ126" i="5"/>
  <c r="E127" i="5"/>
  <c r="I127" i="5"/>
  <c r="M127" i="5"/>
  <c r="Q127" i="5"/>
  <c r="U127" i="5"/>
  <c r="Y127" i="5"/>
  <c r="AC127" i="5"/>
  <c r="AG127" i="5"/>
  <c r="AK127" i="5"/>
  <c r="AO127" i="5"/>
  <c r="AS127" i="5"/>
  <c r="AW127" i="5"/>
  <c r="BA127" i="5"/>
  <c r="F128" i="5"/>
  <c r="J128" i="5"/>
  <c r="N128" i="5"/>
  <c r="R128" i="5"/>
  <c r="V128" i="5"/>
  <c r="Z128" i="5"/>
  <c r="AD128" i="5"/>
  <c r="AH128" i="5"/>
  <c r="AL128" i="5"/>
  <c r="AP128" i="5"/>
  <c r="AT128" i="5"/>
  <c r="AX128" i="5"/>
  <c r="BB128" i="5"/>
  <c r="A129" i="7"/>
  <c r="E129" i="7" s="1"/>
  <c r="A129" i="6"/>
  <c r="G129" i="5"/>
  <c r="K129" i="5"/>
  <c r="O129" i="5"/>
  <c r="S129" i="5"/>
  <c r="W129" i="5"/>
  <c r="AA129" i="5"/>
  <c r="AE129" i="5"/>
  <c r="AI129" i="5"/>
  <c r="AM129" i="5"/>
  <c r="AQ129" i="5"/>
  <c r="AU129" i="5"/>
  <c r="AY129" i="5"/>
  <c r="BC129" i="5"/>
  <c r="D130" i="5"/>
  <c r="H130" i="5"/>
  <c r="L130" i="5"/>
  <c r="P130" i="5"/>
  <c r="T130" i="5"/>
  <c r="X130" i="5"/>
  <c r="AB130" i="5"/>
  <c r="AF130" i="5"/>
  <c r="AJ130" i="5"/>
  <c r="AN130" i="5"/>
  <c r="AR130" i="5"/>
  <c r="AV130" i="5"/>
  <c r="AZ130" i="5"/>
  <c r="E131" i="5"/>
  <c r="I131" i="5"/>
  <c r="M131" i="5"/>
  <c r="Q131" i="5"/>
  <c r="U131" i="5"/>
  <c r="Y131" i="5"/>
  <c r="AC131" i="5"/>
  <c r="AG131" i="5"/>
  <c r="AK131" i="5"/>
  <c r="AO131" i="5"/>
  <c r="AS131" i="5"/>
  <c r="AW131" i="5"/>
  <c r="BA131" i="5"/>
  <c r="F132" i="5"/>
  <c r="J132" i="5"/>
  <c r="N132" i="5"/>
  <c r="R132" i="5"/>
  <c r="V132" i="5"/>
  <c r="Z132" i="5"/>
  <c r="AD132" i="5"/>
  <c r="AH132" i="5"/>
  <c r="AL132" i="5"/>
  <c r="AP132" i="5"/>
  <c r="AT132" i="5"/>
  <c r="AX132" i="5"/>
  <c r="BB132" i="5"/>
  <c r="A133" i="7"/>
  <c r="E133" i="7" s="1"/>
  <c r="A133" i="6"/>
  <c r="G133" i="5"/>
  <c r="K133" i="5"/>
  <c r="O133" i="5"/>
  <c r="S133" i="5"/>
  <c r="W133" i="5"/>
  <c r="AA133" i="5"/>
  <c r="AE133" i="5"/>
  <c r="AI133" i="5"/>
  <c r="AM133" i="5"/>
  <c r="AQ133" i="5"/>
  <c r="AU133" i="5"/>
  <c r="AY133" i="5"/>
  <c r="BC133" i="5"/>
  <c r="D134" i="5"/>
  <c r="H134" i="5"/>
  <c r="L134" i="5"/>
  <c r="P134" i="5"/>
  <c r="T134" i="5"/>
  <c r="X134" i="5"/>
  <c r="AB134" i="5"/>
  <c r="AF134" i="5"/>
  <c r="AJ134" i="5"/>
  <c r="AN134" i="5"/>
  <c r="AR134" i="5"/>
  <c r="AV134" i="5"/>
  <c r="AZ134" i="5"/>
  <c r="E135" i="5"/>
  <c r="I135" i="5"/>
  <c r="M135" i="5"/>
  <c r="Q135" i="5"/>
  <c r="U135" i="5"/>
  <c r="Y135" i="5"/>
  <c r="AC135" i="5"/>
  <c r="AG135" i="5"/>
  <c r="AK135" i="5"/>
  <c r="AO135" i="5"/>
  <c r="AS135" i="5"/>
  <c r="AW135" i="5"/>
  <c r="BA135" i="5"/>
  <c r="F136" i="5"/>
  <c r="J136" i="5"/>
  <c r="N136" i="5"/>
  <c r="R136" i="5"/>
  <c r="V136" i="5"/>
  <c r="Z136" i="5"/>
  <c r="AD136" i="5"/>
  <c r="AH136" i="5"/>
  <c r="AL136" i="5"/>
  <c r="AP136" i="5"/>
  <c r="AT136" i="5"/>
  <c r="AX136" i="5"/>
  <c r="BB136" i="5"/>
  <c r="A137" i="7"/>
  <c r="E137" i="7" s="1"/>
  <c r="A137" i="6"/>
  <c r="G137" i="5"/>
  <c r="K137" i="5"/>
  <c r="O137" i="5"/>
  <c r="S137" i="5"/>
  <c r="W137" i="5"/>
  <c r="AA137" i="5"/>
  <c r="AE137" i="5"/>
  <c r="AI137" i="5"/>
  <c r="AM137" i="5"/>
  <c r="AQ137" i="5"/>
  <c r="AU137" i="5"/>
  <c r="AY137" i="5"/>
  <c r="BC137" i="5"/>
  <c r="D138" i="5"/>
  <c r="H138" i="5"/>
  <c r="L138" i="5"/>
  <c r="P138" i="5"/>
  <c r="T138" i="5"/>
  <c r="X138" i="5"/>
  <c r="AB138" i="5"/>
  <c r="AF138" i="5"/>
  <c r="AJ138" i="5"/>
  <c r="AN138" i="5"/>
  <c r="AR138" i="5"/>
  <c r="AV138" i="5"/>
  <c r="AZ138" i="5"/>
  <c r="E139" i="5"/>
  <c r="I139" i="5"/>
  <c r="M139" i="5"/>
  <c r="Q139" i="5"/>
  <c r="U139" i="5"/>
  <c r="Y139" i="5"/>
  <c r="AC139" i="5"/>
  <c r="AG139" i="5"/>
  <c r="AK139" i="5"/>
  <c r="AO139" i="5"/>
  <c r="AS139" i="5"/>
  <c r="AW139" i="5"/>
  <c r="BA139" i="5"/>
  <c r="F140" i="5"/>
  <c r="J140" i="5"/>
  <c r="N140" i="5"/>
  <c r="R140" i="5"/>
  <c r="V140" i="5"/>
  <c r="Z140" i="5"/>
  <c r="AD140" i="5"/>
  <c r="AH140" i="5"/>
  <c r="AL140" i="5"/>
  <c r="AP140" i="5"/>
  <c r="AT140" i="5"/>
  <c r="AX140" i="5"/>
  <c r="BB140" i="5"/>
  <c r="A141" i="7"/>
  <c r="E141" i="7" s="1"/>
  <c r="A141" i="6"/>
  <c r="G141" i="5"/>
  <c r="K141" i="5"/>
  <c r="O141" i="5"/>
  <c r="S141" i="5"/>
  <c r="W141" i="5"/>
  <c r="AA141" i="5"/>
  <c r="AE141" i="5"/>
  <c r="AI141" i="5"/>
  <c r="AM141" i="5"/>
  <c r="AQ141" i="5"/>
  <c r="AU141" i="5"/>
  <c r="AY141" i="5"/>
  <c r="BC141" i="5"/>
  <c r="D142" i="5"/>
  <c r="H142" i="5"/>
  <c r="L142" i="5"/>
  <c r="P142" i="5"/>
  <c r="T142" i="5"/>
  <c r="X142" i="5"/>
  <c r="AB142" i="5"/>
  <c r="AF142" i="5"/>
  <c r="AJ142" i="5"/>
  <c r="AN142" i="5"/>
  <c r="AR142" i="5"/>
  <c r="AV142" i="5"/>
  <c r="AZ142" i="5"/>
  <c r="E143" i="5"/>
  <c r="I143" i="5"/>
  <c r="M143" i="5"/>
  <c r="Q143" i="5"/>
  <c r="U143" i="5"/>
  <c r="Y143" i="5"/>
  <c r="AC143" i="5"/>
  <c r="AG143" i="5"/>
  <c r="AK143" i="5"/>
  <c r="AO143" i="5"/>
  <c r="AS143" i="5"/>
  <c r="AW143" i="5"/>
  <c r="BA143" i="5"/>
  <c r="F144" i="5"/>
  <c r="J144" i="5"/>
  <c r="N144" i="5"/>
  <c r="R144" i="5"/>
  <c r="V144" i="5"/>
  <c r="Z144" i="5"/>
  <c r="AD144" i="5"/>
  <c r="AH144" i="5"/>
  <c r="AL144" i="5"/>
  <c r="AP144" i="5"/>
  <c r="AT144" i="5"/>
  <c r="AX144" i="5"/>
  <c r="BB144" i="5"/>
  <c r="A145" i="7"/>
  <c r="E145" i="7" s="1"/>
  <c r="A145" i="6"/>
  <c r="G145" i="5"/>
  <c r="K145" i="5"/>
  <c r="O145" i="5"/>
  <c r="S145" i="5"/>
  <c r="W145" i="5"/>
  <c r="AA145" i="5"/>
  <c r="AE145" i="5"/>
  <c r="AI145" i="5"/>
  <c r="AM145" i="5"/>
  <c r="AQ145" i="5"/>
  <c r="AU145" i="5"/>
  <c r="AY145" i="5"/>
  <c r="BC145" i="5"/>
  <c r="D146" i="5"/>
  <c r="H146" i="5"/>
  <c r="L146" i="5"/>
  <c r="P146" i="5"/>
  <c r="T146" i="5"/>
  <c r="X146" i="5"/>
  <c r="AB146" i="5"/>
  <c r="AF146" i="5"/>
  <c r="AJ146" i="5"/>
  <c r="AN146" i="5"/>
  <c r="AR146" i="5"/>
  <c r="AV146" i="5"/>
  <c r="AZ146" i="5"/>
  <c r="E147" i="5"/>
  <c r="I147" i="5"/>
  <c r="M147" i="5"/>
  <c r="Q147" i="5"/>
  <c r="U147" i="5"/>
  <c r="Y147" i="5"/>
  <c r="AC147" i="5"/>
  <c r="AG147" i="5"/>
  <c r="AK147" i="5"/>
  <c r="AO147" i="5"/>
  <c r="AS147" i="5"/>
  <c r="AW147" i="5"/>
  <c r="BA147" i="5"/>
  <c r="F148" i="5"/>
  <c r="J148" i="5"/>
  <c r="N148" i="5"/>
  <c r="R148" i="5"/>
  <c r="V148" i="5"/>
  <c r="Z148" i="5"/>
  <c r="AD148" i="5"/>
  <c r="AH148" i="5"/>
  <c r="AL148" i="5"/>
  <c r="AP148" i="5"/>
  <c r="AT148" i="5"/>
  <c r="AX148" i="5"/>
  <c r="BB148" i="5"/>
  <c r="A149" i="7"/>
  <c r="E149" i="7" s="1"/>
  <c r="A149" i="6"/>
  <c r="G149" i="5"/>
  <c r="K149" i="5"/>
  <c r="O149" i="5"/>
  <c r="S149" i="5"/>
  <c r="W149" i="5"/>
  <c r="AA149" i="5"/>
  <c r="AE149" i="5"/>
  <c r="AI149" i="5"/>
  <c r="AM149" i="5"/>
  <c r="AQ149" i="5"/>
  <c r="AU149" i="5"/>
  <c r="AY149" i="5"/>
  <c r="BC149" i="5"/>
  <c r="D150" i="5"/>
  <c r="H150" i="5"/>
  <c r="L150" i="5"/>
  <c r="P150" i="5"/>
  <c r="T150" i="5"/>
  <c r="X150" i="5"/>
  <c r="AB150" i="5"/>
  <c r="AF150" i="5"/>
  <c r="AJ150" i="5"/>
  <c r="AN150" i="5"/>
  <c r="AR150" i="5"/>
  <c r="AV150" i="5"/>
  <c r="AZ150" i="5"/>
  <c r="E151" i="5"/>
  <c r="I151" i="5"/>
  <c r="M151" i="5"/>
  <c r="Q151" i="5"/>
  <c r="U151" i="5"/>
  <c r="Y151" i="5"/>
  <c r="AC151" i="5"/>
  <c r="AG151" i="5"/>
  <c r="AK151" i="5"/>
  <c r="AO151" i="5"/>
  <c r="AS151" i="5"/>
  <c r="AW151" i="5"/>
  <c r="BA151" i="5"/>
  <c r="F152" i="5"/>
  <c r="J152" i="5"/>
  <c r="N152" i="5"/>
  <c r="R152" i="5"/>
  <c r="V152" i="5"/>
  <c r="Z152" i="5"/>
  <c r="AD152" i="5"/>
  <c r="AH152" i="5"/>
  <c r="AL152" i="5"/>
  <c r="AP152" i="5"/>
  <c r="AT152" i="5"/>
  <c r="AX152" i="5"/>
  <c r="BB152" i="5"/>
  <c r="A153" i="7"/>
  <c r="E153" i="7" s="1"/>
  <c r="A153" i="6"/>
  <c r="G153" i="5"/>
  <c r="K153" i="5"/>
  <c r="O153" i="5"/>
  <c r="S153" i="5"/>
  <c r="W153" i="5"/>
  <c r="AA153" i="5"/>
  <c r="AE153" i="5"/>
  <c r="AI153" i="5"/>
  <c r="AM153" i="5"/>
  <c r="AQ153" i="5"/>
  <c r="AU153" i="5"/>
  <c r="AY153" i="5"/>
  <c r="BC153" i="5"/>
  <c r="D154" i="5"/>
  <c r="H154" i="5"/>
  <c r="L154" i="5"/>
  <c r="P154" i="5"/>
  <c r="T154" i="5"/>
  <c r="X154" i="5"/>
  <c r="AB154" i="5"/>
  <c r="AF154" i="5"/>
  <c r="AJ154" i="5"/>
  <c r="AN154" i="5"/>
  <c r="AR154" i="5"/>
  <c r="AV154" i="5"/>
  <c r="AZ154" i="5"/>
  <c r="E155" i="5"/>
  <c r="I155" i="5"/>
  <c r="M155" i="5"/>
  <c r="Q155" i="5"/>
  <c r="U155" i="5"/>
  <c r="Y155" i="5"/>
  <c r="AC155" i="5"/>
  <c r="AG155" i="5"/>
  <c r="AK155" i="5"/>
  <c r="AO155" i="5"/>
  <c r="AS155" i="5"/>
  <c r="AW155" i="5"/>
  <c r="BA155" i="5"/>
  <c r="F156" i="5"/>
  <c r="J156" i="5"/>
  <c r="N156" i="5"/>
  <c r="R156" i="5"/>
  <c r="V156" i="5"/>
  <c r="AD156" i="5"/>
  <c r="AL156" i="5"/>
  <c r="AT156" i="5"/>
  <c r="BB156" i="5"/>
  <c r="G157" i="5"/>
  <c r="O157" i="5"/>
  <c r="W157" i="5"/>
  <c r="AE157" i="5"/>
  <c r="AM157" i="5"/>
  <c r="AU157" i="5"/>
  <c r="BC157" i="5"/>
  <c r="H158" i="5"/>
  <c r="P158" i="5"/>
  <c r="X158" i="5"/>
  <c r="AF158" i="5"/>
  <c r="AN158" i="5"/>
  <c r="AV158" i="5"/>
  <c r="G161" i="5"/>
  <c r="O161" i="5"/>
  <c r="W161" i="5"/>
  <c r="AE161" i="5"/>
  <c r="AM161" i="5"/>
  <c r="AU161" i="5"/>
  <c r="BC161" i="5"/>
  <c r="H162" i="5"/>
  <c r="P162" i="5"/>
  <c r="X162" i="5"/>
  <c r="AF162" i="5"/>
  <c r="AN162" i="5"/>
  <c r="AV162" i="5"/>
  <c r="G166" i="5"/>
  <c r="Q166" i="5"/>
  <c r="AA166" i="5"/>
  <c r="AL166" i="5"/>
  <c r="AW166" i="5"/>
  <c r="I168" i="5"/>
  <c r="T168" i="5"/>
  <c r="AE168" i="5"/>
  <c r="AO168" i="5"/>
  <c r="AZ168" i="5"/>
  <c r="J170" i="5"/>
  <c r="U170" i="5"/>
  <c r="AE170" i="5"/>
  <c r="AP170" i="5"/>
  <c r="BA170" i="5"/>
  <c r="A159" i="7"/>
  <c r="E159" i="7" s="1"/>
  <c r="A159" i="6"/>
  <c r="G159" i="5"/>
  <c r="K159" i="5"/>
  <c r="O159" i="5"/>
  <c r="S159" i="5"/>
  <c r="W159" i="5"/>
  <c r="AA159" i="5"/>
  <c r="AE159" i="5"/>
  <c r="AI159" i="5"/>
  <c r="AM159" i="5"/>
  <c r="AQ159" i="5"/>
  <c r="AU159" i="5"/>
  <c r="AY159" i="5"/>
  <c r="BC159" i="5"/>
  <c r="D160" i="5"/>
  <c r="H160" i="5"/>
  <c r="L160" i="5"/>
  <c r="P160" i="5"/>
  <c r="T160" i="5"/>
  <c r="X160" i="5"/>
  <c r="AB160" i="5"/>
  <c r="AF160" i="5"/>
  <c r="AJ160" i="5"/>
  <c r="AN160" i="5"/>
  <c r="AR160" i="5"/>
  <c r="AV160" i="5"/>
  <c r="AZ160" i="5"/>
  <c r="A163" i="7"/>
  <c r="E163" i="7" s="1"/>
  <c r="A163" i="6"/>
  <c r="G163" i="5"/>
  <c r="K163" i="5"/>
  <c r="O163" i="5"/>
  <c r="S163" i="5"/>
  <c r="W163" i="5"/>
  <c r="AA163" i="5"/>
  <c r="AE163" i="5"/>
  <c r="AI163" i="5"/>
  <c r="AM163" i="5"/>
  <c r="AQ163" i="5"/>
  <c r="AU163" i="5"/>
  <c r="AY163" i="5"/>
  <c r="BC163" i="5"/>
  <c r="D164" i="5"/>
  <c r="H164" i="5"/>
  <c r="L164" i="5"/>
  <c r="P164" i="5"/>
  <c r="T164" i="5"/>
  <c r="X164" i="5"/>
  <c r="AB164" i="5"/>
  <c r="AF164" i="5"/>
  <c r="AJ164" i="5"/>
  <c r="AN164" i="5"/>
  <c r="AR164" i="5"/>
  <c r="AV164" i="5"/>
  <c r="AZ164" i="5"/>
  <c r="A167" i="7"/>
  <c r="E167" i="7" s="1"/>
  <c r="A167" i="6"/>
  <c r="BA167" i="5"/>
  <c r="AW167" i="5"/>
  <c r="AS167" i="5"/>
  <c r="AO167" i="5"/>
  <c r="AK167" i="5"/>
  <c r="AG167" i="5"/>
  <c r="AC167" i="5"/>
  <c r="Y167" i="5"/>
  <c r="U167" i="5"/>
  <c r="Q167" i="5"/>
  <c r="M167" i="5"/>
  <c r="I167" i="5"/>
  <c r="E167" i="5"/>
  <c r="H167" i="5"/>
  <c r="N167" i="5"/>
  <c r="S167" i="5"/>
  <c r="X167" i="5"/>
  <c r="AD167" i="5"/>
  <c r="AI167" i="5"/>
  <c r="AN167" i="5"/>
  <c r="AT167" i="5"/>
  <c r="AY167" i="5"/>
  <c r="D172" i="5"/>
  <c r="I172" i="5"/>
  <c r="O172" i="5"/>
  <c r="T172" i="5"/>
  <c r="Y172" i="5"/>
  <c r="AE172" i="5"/>
  <c r="AJ172" i="5"/>
  <c r="AO172" i="5"/>
  <c r="AU172" i="5"/>
  <c r="AZ172" i="5"/>
  <c r="E174" i="5"/>
  <c r="J174" i="5"/>
  <c r="O174" i="5"/>
  <c r="U174" i="5"/>
  <c r="Z174" i="5"/>
  <c r="AE174" i="5"/>
  <c r="AK174" i="5"/>
  <c r="AP174" i="5"/>
  <c r="AU174" i="5"/>
  <c r="A175" i="7"/>
  <c r="E175" i="7" s="1"/>
  <c r="A175" i="6"/>
  <c r="BA175" i="5"/>
  <c r="AW175" i="5"/>
  <c r="AS175" i="5"/>
  <c r="AO175" i="5"/>
  <c r="AK175" i="5"/>
  <c r="AG175" i="5"/>
  <c r="AC175" i="5"/>
  <c r="Y175" i="5"/>
  <c r="U175" i="5"/>
  <c r="Q175" i="5"/>
  <c r="M175" i="5"/>
  <c r="I175" i="5"/>
  <c r="E175" i="5"/>
  <c r="H175" i="5"/>
  <c r="N175" i="5"/>
  <c r="S175" i="5"/>
  <c r="X175" i="5"/>
  <c r="AD175" i="5"/>
  <c r="AI175" i="5"/>
  <c r="AN175" i="5"/>
  <c r="AT175" i="5"/>
  <c r="AY175" i="5"/>
  <c r="G176" i="5"/>
  <c r="L176" i="5"/>
  <c r="Q176" i="5"/>
  <c r="W176" i="5"/>
  <c r="AB176" i="5"/>
  <c r="AG176" i="5"/>
  <c r="AM176" i="5"/>
  <c r="AR176" i="5"/>
  <c r="AW176" i="5"/>
  <c r="G178" i="5"/>
  <c r="M178" i="5"/>
  <c r="R178" i="5"/>
  <c r="W178" i="5"/>
  <c r="AC178" i="5"/>
  <c r="AH178" i="5"/>
  <c r="AM178" i="5"/>
  <c r="AS178" i="5"/>
  <c r="AX178" i="5"/>
  <c r="F179" i="5"/>
  <c r="K179" i="5"/>
  <c r="P179" i="5"/>
  <c r="V179" i="5"/>
  <c r="AA179" i="5"/>
  <c r="AF179" i="5"/>
  <c r="AL179" i="5"/>
  <c r="AQ179" i="5"/>
  <c r="AV179" i="5"/>
  <c r="BB179" i="5"/>
  <c r="D180" i="5"/>
  <c r="I180" i="5"/>
  <c r="O180" i="5"/>
  <c r="T180" i="5"/>
  <c r="Y180" i="5"/>
  <c r="AE180" i="5"/>
  <c r="AJ180" i="5"/>
  <c r="AO180" i="5"/>
  <c r="AU180" i="5"/>
  <c r="AZ180" i="5"/>
  <c r="E182" i="5"/>
  <c r="J182" i="5"/>
  <c r="O182" i="5"/>
  <c r="U182" i="5"/>
  <c r="Z182" i="5"/>
  <c r="AG182" i="5"/>
  <c r="AO182" i="5"/>
  <c r="AU182" i="5"/>
  <c r="G183" i="5"/>
  <c r="N183" i="5"/>
  <c r="T183" i="5"/>
  <c r="AB183" i="5"/>
  <c r="AI183" i="5"/>
  <c r="AP183" i="5"/>
  <c r="AX183" i="5"/>
  <c r="H184" i="5"/>
  <c r="P184" i="5"/>
  <c r="W184" i="5"/>
  <c r="AC184" i="5"/>
  <c r="AK184" i="5"/>
  <c r="AR184" i="5"/>
  <c r="G186" i="5"/>
  <c r="N186" i="5"/>
  <c r="V186" i="5"/>
  <c r="AG186" i="5"/>
  <c r="AQ186" i="5"/>
  <c r="BB186" i="5"/>
  <c r="I188" i="5"/>
  <c r="T188" i="5"/>
  <c r="AE188" i="5"/>
  <c r="AO188" i="5"/>
  <c r="J190" i="5"/>
  <c r="U190" i="5"/>
  <c r="AE190" i="5"/>
  <c r="AP190" i="5"/>
  <c r="H191" i="5"/>
  <c r="S191" i="5"/>
  <c r="AD191" i="5"/>
  <c r="AN191" i="5"/>
  <c r="AY191" i="5"/>
  <c r="H196" i="5"/>
  <c r="S196" i="5"/>
  <c r="AC196" i="5"/>
  <c r="AN196" i="5"/>
  <c r="AY196" i="5"/>
  <c r="I198" i="5"/>
  <c r="S198" i="5"/>
  <c r="AD198" i="5"/>
  <c r="AO198" i="5"/>
  <c r="AY198" i="5"/>
  <c r="G199" i="5"/>
  <c r="R199" i="5"/>
  <c r="AB199" i="5"/>
  <c r="AM199" i="5"/>
  <c r="D204" i="5"/>
  <c r="B204" i="7" s="1"/>
  <c r="O204" i="5"/>
  <c r="Y204" i="5"/>
  <c r="J204" i="7" s="1"/>
  <c r="AJ204" i="5"/>
  <c r="AU204" i="5"/>
  <c r="E206" i="5"/>
  <c r="O206" i="5"/>
  <c r="Z206" i="5"/>
  <c r="AK206" i="5"/>
  <c r="F206" i="7" s="1"/>
  <c r="A207" i="7"/>
  <c r="A207" i="6"/>
  <c r="BA207" i="5"/>
  <c r="AW207" i="5"/>
  <c r="AS207" i="5"/>
  <c r="AO207" i="5"/>
  <c r="L207" i="7" s="1"/>
  <c r="AK207" i="5"/>
  <c r="F207" i="7" s="1"/>
  <c r="AG207" i="5"/>
  <c r="AC207" i="5"/>
  <c r="Y207" i="5"/>
  <c r="J207" i="7" s="1"/>
  <c r="U207" i="5"/>
  <c r="Q207" i="5"/>
  <c r="M207" i="5"/>
  <c r="I207" i="5"/>
  <c r="E207" i="5"/>
  <c r="BB207" i="5"/>
  <c r="AV207" i="5"/>
  <c r="AQ207" i="5"/>
  <c r="N207" i="7" s="1"/>
  <c r="O207" i="7" s="1"/>
  <c r="AL207" i="5"/>
  <c r="AF207" i="5"/>
  <c r="AA207" i="5"/>
  <c r="V207" i="5"/>
  <c r="P207" i="5"/>
  <c r="K207" i="5"/>
  <c r="F207" i="5"/>
  <c r="AZ207" i="5"/>
  <c r="AU207" i="5"/>
  <c r="AP207" i="5"/>
  <c r="M207" i="7" s="1"/>
  <c r="AJ207" i="5"/>
  <c r="AE207" i="5"/>
  <c r="Z207" i="5"/>
  <c r="T207" i="5"/>
  <c r="E207" i="7" s="1"/>
  <c r="O207" i="5"/>
  <c r="J207" i="5"/>
  <c r="D207" i="5"/>
  <c r="B207" i="7" s="1"/>
  <c r="D207" i="7" s="1"/>
  <c r="N207" i="5"/>
  <c r="X207" i="5"/>
  <c r="H207" i="7" s="1"/>
  <c r="AI207" i="5"/>
  <c r="AT207" i="5"/>
  <c r="S215" i="5"/>
  <c r="A223" i="7"/>
  <c r="A223" i="6"/>
  <c r="BA223" i="5"/>
  <c r="AW223" i="5"/>
  <c r="AS223" i="5"/>
  <c r="AO223" i="5"/>
  <c r="L223" i="7" s="1"/>
  <c r="AK223" i="5"/>
  <c r="F223" i="7" s="1"/>
  <c r="AG223" i="5"/>
  <c r="AC223" i="5"/>
  <c r="Y223" i="5"/>
  <c r="J223" i="7" s="1"/>
  <c r="U223" i="5"/>
  <c r="Q223" i="5"/>
  <c r="M223" i="5"/>
  <c r="I223" i="5"/>
  <c r="E223" i="5"/>
  <c r="BC223" i="5"/>
  <c r="AX223" i="5"/>
  <c r="AR223" i="5"/>
  <c r="AM223" i="5"/>
  <c r="AH223" i="5"/>
  <c r="AB223" i="5"/>
  <c r="W223" i="5"/>
  <c r="R223" i="5"/>
  <c r="L223" i="5"/>
  <c r="G223" i="5"/>
  <c r="C223" i="7" s="1"/>
  <c r="BB223" i="5"/>
  <c r="AV223" i="5"/>
  <c r="AQ223" i="5"/>
  <c r="N223" i="7" s="1"/>
  <c r="AL223" i="5"/>
  <c r="AF223" i="5"/>
  <c r="AA223" i="5"/>
  <c r="V223" i="5"/>
  <c r="P223" i="5"/>
  <c r="K223" i="5"/>
  <c r="F223" i="5"/>
  <c r="AZ223" i="5"/>
  <c r="AU223" i="5"/>
  <c r="AP223" i="5"/>
  <c r="M223" i="7" s="1"/>
  <c r="AJ223" i="5"/>
  <c r="AE223" i="5"/>
  <c r="Z223" i="5"/>
  <c r="T223" i="5"/>
  <c r="E223" i="7" s="1"/>
  <c r="O223" i="5"/>
  <c r="J223" i="5"/>
  <c r="D223" i="5"/>
  <c r="B223" i="7" s="1"/>
  <c r="X223" i="5"/>
  <c r="H223" i="7" s="1"/>
  <c r="I223" i="7" s="1"/>
  <c r="AT223" i="5"/>
  <c r="H231" i="5"/>
  <c r="A176" i="7"/>
  <c r="E176" i="7" s="1"/>
  <c r="A176" i="6"/>
  <c r="BB176" i="5"/>
  <c r="AX176" i="5"/>
  <c r="AT176" i="5"/>
  <c r="AP176" i="5"/>
  <c r="AL176" i="5"/>
  <c r="AH176" i="5"/>
  <c r="AD176" i="5"/>
  <c r="Z176" i="5"/>
  <c r="V176" i="5"/>
  <c r="R176" i="5"/>
  <c r="N176" i="5"/>
  <c r="J176" i="5"/>
  <c r="F176" i="5"/>
  <c r="H176" i="5"/>
  <c r="M176" i="5"/>
  <c r="S176" i="5"/>
  <c r="X176" i="5"/>
  <c r="AC176" i="5"/>
  <c r="AI176" i="5"/>
  <c r="AN176" i="5"/>
  <c r="AS176" i="5"/>
  <c r="AY176" i="5"/>
  <c r="A178" i="7"/>
  <c r="E178" i="7" s="1"/>
  <c r="A178" i="6"/>
  <c r="AZ178" i="5"/>
  <c r="AV178" i="5"/>
  <c r="AR178" i="5"/>
  <c r="AN178" i="5"/>
  <c r="AJ178" i="5"/>
  <c r="AF178" i="5"/>
  <c r="AB178" i="5"/>
  <c r="X178" i="5"/>
  <c r="T178" i="5"/>
  <c r="P178" i="5"/>
  <c r="L178" i="5"/>
  <c r="H178" i="5"/>
  <c r="D178" i="5"/>
  <c r="I178" i="5"/>
  <c r="N178" i="5"/>
  <c r="S178" i="5"/>
  <c r="Y178" i="5"/>
  <c r="AD178" i="5"/>
  <c r="AI178" i="5"/>
  <c r="AO178" i="5"/>
  <c r="AT178" i="5"/>
  <c r="AY178" i="5"/>
  <c r="G179" i="5"/>
  <c r="L179" i="5"/>
  <c r="R179" i="5"/>
  <c r="W179" i="5"/>
  <c r="AB179" i="5"/>
  <c r="AH179" i="5"/>
  <c r="AM179" i="5"/>
  <c r="AR179" i="5"/>
  <c r="AX179" i="5"/>
  <c r="H183" i="5"/>
  <c r="O183" i="5"/>
  <c r="W183" i="5"/>
  <c r="AD183" i="5"/>
  <c r="AJ183" i="5"/>
  <c r="AR183" i="5"/>
  <c r="A184" i="7"/>
  <c r="E184" i="7" s="1"/>
  <c r="A184" i="6"/>
  <c r="BB184" i="5"/>
  <c r="AX184" i="5"/>
  <c r="AT184" i="5"/>
  <c r="AP184" i="5"/>
  <c r="AL184" i="5"/>
  <c r="AH184" i="5"/>
  <c r="AD184" i="5"/>
  <c r="Z184" i="5"/>
  <c r="V184" i="5"/>
  <c r="R184" i="5"/>
  <c r="N184" i="5"/>
  <c r="J184" i="5"/>
  <c r="F184" i="5"/>
  <c r="AZ184" i="5"/>
  <c r="AU184" i="5"/>
  <c r="AO184" i="5"/>
  <c r="AJ184" i="5"/>
  <c r="AE184" i="5"/>
  <c r="Y184" i="5"/>
  <c r="T184" i="5"/>
  <c r="O184" i="5"/>
  <c r="I184" i="5"/>
  <c r="D184" i="5"/>
  <c r="K184" i="5"/>
  <c r="Q184" i="5"/>
  <c r="X184" i="5"/>
  <c r="AF184" i="5"/>
  <c r="AM184" i="5"/>
  <c r="AS184" i="5"/>
  <c r="BA184" i="5"/>
  <c r="I186" i="5"/>
  <c r="Q186" i="5"/>
  <c r="W186" i="5"/>
  <c r="AH186" i="5"/>
  <c r="AS186" i="5"/>
  <c r="A188" i="7"/>
  <c r="E188" i="7" s="1"/>
  <c r="A188" i="6"/>
  <c r="BB188" i="5"/>
  <c r="AX188" i="5"/>
  <c r="AT188" i="5"/>
  <c r="AP188" i="5"/>
  <c r="AL188" i="5"/>
  <c r="AH188" i="5"/>
  <c r="AD188" i="5"/>
  <c r="Z188" i="5"/>
  <c r="V188" i="5"/>
  <c r="R188" i="5"/>
  <c r="N188" i="5"/>
  <c r="J188" i="5"/>
  <c r="F188" i="5"/>
  <c r="BC188" i="5"/>
  <c r="AW188" i="5"/>
  <c r="AR188" i="5"/>
  <c r="AM188" i="5"/>
  <c r="AG188" i="5"/>
  <c r="AB188" i="5"/>
  <c r="W188" i="5"/>
  <c r="Q188" i="5"/>
  <c r="L188" i="5"/>
  <c r="G188" i="5"/>
  <c r="BA188" i="5"/>
  <c r="AV188" i="5"/>
  <c r="AQ188" i="5"/>
  <c r="AK188" i="5"/>
  <c r="AF188" i="5"/>
  <c r="AA188" i="5"/>
  <c r="U188" i="5"/>
  <c r="P188" i="5"/>
  <c r="K188" i="5"/>
  <c r="E188" i="5"/>
  <c r="M188" i="5"/>
  <c r="X188" i="5"/>
  <c r="AI188" i="5"/>
  <c r="AS188" i="5"/>
  <c r="A190" i="7"/>
  <c r="E190" i="7" s="1"/>
  <c r="A190" i="6"/>
  <c r="AZ190" i="5"/>
  <c r="AV190" i="5"/>
  <c r="AR190" i="5"/>
  <c r="AN190" i="5"/>
  <c r="AJ190" i="5"/>
  <c r="AF190" i="5"/>
  <c r="AB190" i="5"/>
  <c r="X190" i="5"/>
  <c r="T190" i="5"/>
  <c r="P190" i="5"/>
  <c r="L190" i="5"/>
  <c r="H190" i="5"/>
  <c r="D190" i="5"/>
  <c r="BC190" i="5"/>
  <c r="AX190" i="5"/>
  <c r="AS190" i="5"/>
  <c r="AM190" i="5"/>
  <c r="AH190" i="5"/>
  <c r="AC190" i="5"/>
  <c r="W190" i="5"/>
  <c r="R190" i="5"/>
  <c r="M190" i="5"/>
  <c r="G190" i="5"/>
  <c r="BB190" i="5"/>
  <c r="AW190" i="5"/>
  <c r="AQ190" i="5"/>
  <c r="AL190" i="5"/>
  <c r="AG190" i="5"/>
  <c r="AA190" i="5"/>
  <c r="V190" i="5"/>
  <c r="Q190" i="5"/>
  <c r="K190" i="5"/>
  <c r="F190" i="5"/>
  <c r="N190" i="5"/>
  <c r="Y190" i="5"/>
  <c r="AI190" i="5"/>
  <c r="AT190" i="5"/>
  <c r="L191" i="5"/>
  <c r="W191" i="5"/>
  <c r="AH191" i="5"/>
  <c r="AR191" i="5"/>
  <c r="I196" i="5"/>
  <c r="T196" i="5"/>
  <c r="AE196" i="5"/>
  <c r="AO196" i="5"/>
  <c r="J198" i="5"/>
  <c r="U198" i="5"/>
  <c r="AE198" i="5"/>
  <c r="AP198" i="5"/>
  <c r="A215" i="7"/>
  <c r="A215" i="6"/>
  <c r="BA215" i="5"/>
  <c r="AW215" i="5"/>
  <c r="AS215" i="5"/>
  <c r="AO215" i="5"/>
  <c r="L215" i="7" s="1"/>
  <c r="AK215" i="5"/>
  <c r="F215" i="7" s="1"/>
  <c r="AG215" i="5"/>
  <c r="AC215" i="5"/>
  <c r="Y215" i="5"/>
  <c r="J215" i="7" s="1"/>
  <c r="U215" i="5"/>
  <c r="Q215" i="5"/>
  <c r="M215" i="5"/>
  <c r="I215" i="5"/>
  <c r="E215" i="5"/>
  <c r="BC215" i="5"/>
  <c r="AX215" i="5"/>
  <c r="AR215" i="5"/>
  <c r="AM215" i="5"/>
  <c r="AH215" i="5"/>
  <c r="AB215" i="5"/>
  <c r="W215" i="5"/>
  <c r="R215" i="5"/>
  <c r="L215" i="5"/>
  <c r="G215" i="5"/>
  <c r="C215" i="7" s="1"/>
  <c r="BB215" i="5"/>
  <c r="AV215" i="5"/>
  <c r="AQ215" i="5"/>
  <c r="N215" i="7" s="1"/>
  <c r="AL215" i="5"/>
  <c r="AF215" i="5"/>
  <c r="AA215" i="5"/>
  <c r="V215" i="5"/>
  <c r="P215" i="5"/>
  <c r="K215" i="5"/>
  <c r="F215" i="5"/>
  <c r="AZ215" i="5"/>
  <c r="AU215" i="5"/>
  <c r="AP215" i="5"/>
  <c r="M215" i="7" s="1"/>
  <c r="AJ215" i="5"/>
  <c r="AE215" i="5"/>
  <c r="Z215" i="5"/>
  <c r="T215" i="5"/>
  <c r="E215" i="7" s="1"/>
  <c r="O215" i="5"/>
  <c r="J215" i="5"/>
  <c r="D215" i="5"/>
  <c r="B215" i="7" s="1"/>
  <c r="X215" i="5"/>
  <c r="H215" i="7" s="1"/>
  <c r="I215" i="7" s="1"/>
  <c r="AT215" i="5"/>
  <c r="A179" i="7"/>
  <c r="E179" i="7" s="1"/>
  <c r="A179" i="6"/>
  <c r="BA179" i="5"/>
  <c r="AW179" i="5"/>
  <c r="AS179" i="5"/>
  <c r="AO179" i="5"/>
  <c r="AK179" i="5"/>
  <c r="AG179" i="5"/>
  <c r="AC179" i="5"/>
  <c r="Y179" i="5"/>
  <c r="U179" i="5"/>
  <c r="Q179" i="5"/>
  <c r="M179" i="5"/>
  <c r="I179" i="5"/>
  <c r="E179" i="5"/>
  <c r="H179" i="5"/>
  <c r="N179" i="5"/>
  <c r="S179" i="5"/>
  <c r="X179" i="5"/>
  <c r="AD179" i="5"/>
  <c r="AI179" i="5"/>
  <c r="AN179" i="5"/>
  <c r="AT179" i="5"/>
  <c r="AY179" i="5"/>
  <c r="A183" i="7"/>
  <c r="E183" i="7" s="1"/>
  <c r="A183" i="6"/>
  <c r="BA183" i="5"/>
  <c r="AW183" i="5"/>
  <c r="AS183" i="5"/>
  <c r="AO183" i="5"/>
  <c r="AK183" i="5"/>
  <c r="AG183" i="5"/>
  <c r="AC183" i="5"/>
  <c r="Y183" i="5"/>
  <c r="U183" i="5"/>
  <c r="Q183" i="5"/>
  <c r="M183" i="5"/>
  <c r="I183" i="5"/>
  <c r="E183" i="5"/>
  <c r="BB183" i="5"/>
  <c r="AV183" i="5"/>
  <c r="AQ183" i="5"/>
  <c r="AL183" i="5"/>
  <c r="AF183" i="5"/>
  <c r="AA183" i="5"/>
  <c r="V183" i="5"/>
  <c r="P183" i="5"/>
  <c r="K183" i="5"/>
  <c r="F183" i="5"/>
  <c r="J183" i="5"/>
  <c r="R183" i="5"/>
  <c r="X183" i="5"/>
  <c r="AE183" i="5"/>
  <c r="AM183" i="5"/>
  <c r="AT183" i="5"/>
  <c r="AZ183" i="5"/>
  <c r="A186" i="7"/>
  <c r="E186" i="7" s="1"/>
  <c r="A186" i="6"/>
  <c r="AZ186" i="5"/>
  <c r="AV186" i="5"/>
  <c r="AR186" i="5"/>
  <c r="AN186" i="5"/>
  <c r="AJ186" i="5"/>
  <c r="AF186" i="5"/>
  <c r="AB186" i="5"/>
  <c r="X186" i="5"/>
  <c r="T186" i="5"/>
  <c r="P186" i="5"/>
  <c r="L186" i="5"/>
  <c r="H186" i="5"/>
  <c r="D186" i="5"/>
  <c r="BA186" i="5"/>
  <c r="AU186" i="5"/>
  <c r="AP186" i="5"/>
  <c r="AK186" i="5"/>
  <c r="AE186" i="5"/>
  <c r="Z186" i="5"/>
  <c r="U186" i="5"/>
  <c r="O186" i="5"/>
  <c r="J186" i="5"/>
  <c r="E186" i="5"/>
  <c r="AY186" i="5"/>
  <c r="AT186" i="5"/>
  <c r="AO186" i="5"/>
  <c r="AI186" i="5"/>
  <c r="AD186" i="5"/>
  <c r="Y186" i="5"/>
  <c r="K186" i="5"/>
  <c r="R186" i="5"/>
  <c r="AA186" i="5"/>
  <c r="AL186" i="5"/>
  <c r="AW186" i="5"/>
  <c r="A191" i="7"/>
  <c r="E191" i="7" s="1"/>
  <c r="A191" i="6"/>
  <c r="BA191" i="5"/>
  <c r="AW191" i="5"/>
  <c r="AS191" i="5"/>
  <c r="AO191" i="5"/>
  <c r="AK191" i="5"/>
  <c r="AG191" i="5"/>
  <c r="AC191" i="5"/>
  <c r="Y191" i="5"/>
  <c r="U191" i="5"/>
  <c r="Q191" i="5"/>
  <c r="M191" i="5"/>
  <c r="I191" i="5"/>
  <c r="E191" i="5"/>
  <c r="BB191" i="5"/>
  <c r="AV191" i="5"/>
  <c r="AQ191" i="5"/>
  <c r="AL191" i="5"/>
  <c r="AF191" i="5"/>
  <c r="AA191" i="5"/>
  <c r="V191" i="5"/>
  <c r="P191" i="5"/>
  <c r="K191" i="5"/>
  <c r="F191" i="5"/>
  <c r="AZ191" i="5"/>
  <c r="AU191" i="5"/>
  <c r="AP191" i="5"/>
  <c r="AJ191" i="5"/>
  <c r="AE191" i="5"/>
  <c r="Z191" i="5"/>
  <c r="T191" i="5"/>
  <c r="O191" i="5"/>
  <c r="J191" i="5"/>
  <c r="D191" i="5"/>
  <c r="N191" i="5"/>
  <c r="X191" i="5"/>
  <c r="AI191" i="5"/>
  <c r="AT191" i="5"/>
  <c r="A196" i="6"/>
  <c r="A196" i="7"/>
  <c r="E196" i="7" s="1"/>
  <c r="BB196" i="5"/>
  <c r="AX196" i="5"/>
  <c r="AT196" i="5"/>
  <c r="AP196" i="5"/>
  <c r="AL196" i="5"/>
  <c r="AH196" i="5"/>
  <c r="AD196" i="5"/>
  <c r="Z196" i="5"/>
  <c r="V196" i="5"/>
  <c r="R196" i="5"/>
  <c r="N196" i="5"/>
  <c r="J196" i="5"/>
  <c r="F196" i="5"/>
  <c r="BC196" i="5"/>
  <c r="AW196" i="5"/>
  <c r="AR196" i="5"/>
  <c r="AM196" i="5"/>
  <c r="AG196" i="5"/>
  <c r="AB196" i="5"/>
  <c r="W196" i="5"/>
  <c r="Q196" i="5"/>
  <c r="L196" i="5"/>
  <c r="G196" i="5"/>
  <c r="BA196" i="5"/>
  <c r="AV196" i="5"/>
  <c r="AQ196" i="5"/>
  <c r="AK196" i="5"/>
  <c r="AF196" i="5"/>
  <c r="AA196" i="5"/>
  <c r="U196" i="5"/>
  <c r="P196" i="5"/>
  <c r="K196" i="5"/>
  <c r="E196" i="5"/>
  <c r="M196" i="5"/>
  <c r="X196" i="5"/>
  <c r="AI196" i="5"/>
  <c r="AS196" i="5"/>
  <c r="A198" i="7"/>
  <c r="E198" i="7" s="1"/>
  <c r="A198" i="6"/>
  <c r="AZ198" i="5"/>
  <c r="AV198" i="5"/>
  <c r="AR198" i="5"/>
  <c r="AN198" i="5"/>
  <c r="AJ198" i="5"/>
  <c r="AF198" i="5"/>
  <c r="AB198" i="5"/>
  <c r="X198" i="5"/>
  <c r="T198" i="5"/>
  <c r="P198" i="5"/>
  <c r="L198" i="5"/>
  <c r="H198" i="5"/>
  <c r="D198" i="5"/>
  <c r="BC198" i="5"/>
  <c r="AX198" i="5"/>
  <c r="AS198" i="5"/>
  <c r="AM198" i="5"/>
  <c r="AH198" i="5"/>
  <c r="AC198" i="5"/>
  <c r="W198" i="5"/>
  <c r="R198" i="5"/>
  <c r="M198" i="5"/>
  <c r="G198" i="5"/>
  <c r="BB198" i="5"/>
  <c r="AW198" i="5"/>
  <c r="AQ198" i="5"/>
  <c r="AL198" i="5"/>
  <c r="AG198" i="5"/>
  <c r="AA198" i="5"/>
  <c r="V198" i="5"/>
  <c r="Q198" i="5"/>
  <c r="K198" i="5"/>
  <c r="F198" i="5"/>
  <c r="N198" i="5"/>
  <c r="Y198" i="5"/>
  <c r="AI198" i="5"/>
  <c r="AT198" i="5"/>
  <c r="K217" i="7"/>
  <c r="F159" i="5"/>
  <c r="J159" i="5"/>
  <c r="N159" i="5"/>
  <c r="R159" i="5"/>
  <c r="V159" i="5"/>
  <c r="Z159" i="5"/>
  <c r="AD159" i="5"/>
  <c r="AH159" i="5"/>
  <c r="AL159" i="5"/>
  <c r="AP159" i="5"/>
  <c r="AT159" i="5"/>
  <c r="AX159" i="5"/>
  <c r="BB159" i="5"/>
  <c r="A160" i="7"/>
  <c r="E160" i="7" s="1"/>
  <c r="A160" i="6"/>
  <c r="G160" i="5"/>
  <c r="K160" i="5"/>
  <c r="O160" i="5"/>
  <c r="S160" i="5"/>
  <c r="W160" i="5"/>
  <c r="AA160" i="5"/>
  <c r="AE160" i="5"/>
  <c r="AI160" i="5"/>
  <c r="AM160" i="5"/>
  <c r="AQ160" i="5"/>
  <c r="AU160" i="5"/>
  <c r="AY160" i="5"/>
  <c r="BC160" i="5"/>
  <c r="J163" i="5"/>
  <c r="N163" i="5"/>
  <c r="R163" i="5"/>
  <c r="V163" i="5"/>
  <c r="Z163" i="5"/>
  <c r="AD163" i="5"/>
  <c r="AH163" i="5"/>
  <c r="AL163" i="5"/>
  <c r="AP163" i="5"/>
  <c r="AT163" i="5"/>
  <c r="AX163" i="5"/>
  <c r="BB163" i="5"/>
  <c r="A164" i="7"/>
  <c r="E164" i="7" s="1"/>
  <c r="A164" i="6"/>
  <c r="G164" i="5"/>
  <c r="K164" i="5"/>
  <c r="O164" i="5"/>
  <c r="S164" i="5"/>
  <c r="W164" i="5"/>
  <c r="AA164" i="5"/>
  <c r="AE164" i="5"/>
  <c r="AI164" i="5"/>
  <c r="AM164" i="5"/>
  <c r="AQ164" i="5"/>
  <c r="AU164" i="5"/>
  <c r="AY164" i="5"/>
  <c r="BC164" i="5"/>
  <c r="G167" i="5"/>
  <c r="L167" i="5"/>
  <c r="R167" i="5"/>
  <c r="W167" i="5"/>
  <c r="AB167" i="5"/>
  <c r="AH167" i="5"/>
  <c r="AM167" i="5"/>
  <c r="AR167" i="5"/>
  <c r="AX167" i="5"/>
  <c r="BC167" i="5"/>
  <c r="A172" i="7"/>
  <c r="E172" i="7" s="1"/>
  <c r="A172" i="6"/>
  <c r="BB172" i="5"/>
  <c r="AX172" i="5"/>
  <c r="AT172" i="5"/>
  <c r="AP172" i="5"/>
  <c r="AL172" i="5"/>
  <c r="AH172" i="5"/>
  <c r="AD172" i="5"/>
  <c r="Z172" i="5"/>
  <c r="V172" i="5"/>
  <c r="R172" i="5"/>
  <c r="N172" i="5"/>
  <c r="J172" i="5"/>
  <c r="F172" i="5"/>
  <c r="H172" i="5"/>
  <c r="M172" i="5"/>
  <c r="S172" i="5"/>
  <c r="X172" i="5"/>
  <c r="AC172" i="5"/>
  <c r="AI172" i="5"/>
  <c r="AN172" i="5"/>
  <c r="AS172" i="5"/>
  <c r="AY172" i="5"/>
  <c r="A174" i="7"/>
  <c r="E174" i="7" s="1"/>
  <c r="A174" i="6"/>
  <c r="AZ174" i="5"/>
  <c r="AV174" i="5"/>
  <c r="AR174" i="5"/>
  <c r="AN174" i="5"/>
  <c r="AJ174" i="5"/>
  <c r="AF174" i="5"/>
  <c r="AB174" i="5"/>
  <c r="X174" i="5"/>
  <c r="T174" i="5"/>
  <c r="P174" i="5"/>
  <c r="L174" i="5"/>
  <c r="H174" i="5"/>
  <c r="D174" i="5"/>
  <c r="I174" i="5"/>
  <c r="N174" i="5"/>
  <c r="S174" i="5"/>
  <c r="Y174" i="5"/>
  <c r="AD174" i="5"/>
  <c r="AI174" i="5"/>
  <c r="AO174" i="5"/>
  <c r="AT174" i="5"/>
  <c r="AY174" i="5"/>
  <c r="G175" i="5"/>
  <c r="L175" i="5"/>
  <c r="R175" i="5"/>
  <c r="W175" i="5"/>
  <c r="AB175" i="5"/>
  <c r="AH175" i="5"/>
  <c r="AM175" i="5"/>
  <c r="AR175" i="5"/>
  <c r="AX175" i="5"/>
  <c r="BC175" i="5"/>
  <c r="E176" i="5"/>
  <c r="K176" i="5"/>
  <c r="P176" i="5"/>
  <c r="U176" i="5"/>
  <c r="AA176" i="5"/>
  <c r="AF176" i="5"/>
  <c r="AK176" i="5"/>
  <c r="AQ176" i="5"/>
  <c r="AV176" i="5"/>
  <c r="BA176" i="5"/>
  <c r="F178" i="5"/>
  <c r="K178" i="5"/>
  <c r="Q178" i="5"/>
  <c r="V178" i="5"/>
  <c r="AA178" i="5"/>
  <c r="AG178" i="5"/>
  <c r="AL178" i="5"/>
  <c r="AQ178" i="5"/>
  <c r="AW178" i="5"/>
  <c r="BB178" i="5"/>
  <c r="D179" i="5"/>
  <c r="J179" i="5"/>
  <c r="O179" i="5"/>
  <c r="T179" i="5"/>
  <c r="Z179" i="5"/>
  <c r="AE179" i="5"/>
  <c r="AJ179" i="5"/>
  <c r="AP179" i="5"/>
  <c r="AU179" i="5"/>
  <c r="AZ179" i="5"/>
  <c r="A180" i="7"/>
  <c r="E180" i="7" s="1"/>
  <c r="A180" i="6"/>
  <c r="BB180" i="5"/>
  <c r="AX180" i="5"/>
  <c r="AT180" i="5"/>
  <c r="AP180" i="5"/>
  <c r="AL180" i="5"/>
  <c r="AH180" i="5"/>
  <c r="AD180" i="5"/>
  <c r="Z180" i="5"/>
  <c r="V180" i="5"/>
  <c r="R180" i="5"/>
  <c r="N180" i="5"/>
  <c r="J180" i="5"/>
  <c r="F180" i="5"/>
  <c r="H180" i="5"/>
  <c r="M180" i="5"/>
  <c r="S180" i="5"/>
  <c r="X180" i="5"/>
  <c r="AC180" i="5"/>
  <c r="AI180" i="5"/>
  <c r="AN180" i="5"/>
  <c r="AS180" i="5"/>
  <c r="AY180" i="5"/>
  <c r="A182" i="7"/>
  <c r="E182" i="7" s="1"/>
  <c r="A182" i="6"/>
  <c r="AZ182" i="5"/>
  <c r="AV182" i="5"/>
  <c r="AR182" i="5"/>
  <c r="AN182" i="5"/>
  <c r="AJ182" i="5"/>
  <c r="AF182" i="5"/>
  <c r="AB182" i="5"/>
  <c r="X182" i="5"/>
  <c r="T182" i="5"/>
  <c r="P182" i="5"/>
  <c r="L182" i="5"/>
  <c r="H182" i="5"/>
  <c r="D182" i="5"/>
  <c r="BC182" i="5"/>
  <c r="AX182" i="5"/>
  <c r="AS182" i="5"/>
  <c r="AM182" i="5"/>
  <c r="AH182" i="5"/>
  <c r="AC182" i="5"/>
  <c r="I182" i="5"/>
  <c r="N182" i="5"/>
  <c r="S182" i="5"/>
  <c r="Y182" i="5"/>
  <c r="AE182" i="5"/>
  <c r="AL182" i="5"/>
  <c r="AT182" i="5"/>
  <c r="BA182" i="5"/>
  <c r="D183" i="5"/>
  <c r="L183" i="5"/>
  <c r="S183" i="5"/>
  <c r="Z183" i="5"/>
  <c r="AH183" i="5"/>
  <c r="AN183" i="5"/>
  <c r="AU183" i="5"/>
  <c r="BC183" i="5"/>
  <c r="G184" i="5"/>
  <c r="M184" i="5"/>
  <c r="U184" i="5"/>
  <c r="AB184" i="5"/>
  <c r="AI184" i="5"/>
  <c r="AQ184" i="5"/>
  <c r="AW184" i="5"/>
  <c r="F186" i="5"/>
  <c r="M186" i="5"/>
  <c r="S186" i="5"/>
  <c r="AC186" i="5"/>
  <c r="AM186" i="5"/>
  <c r="AX186" i="5"/>
  <c r="H188" i="5"/>
  <c r="S188" i="5"/>
  <c r="AC188" i="5"/>
  <c r="AN188" i="5"/>
  <c r="AY188" i="5"/>
  <c r="I190" i="5"/>
  <c r="S190" i="5"/>
  <c r="AD190" i="5"/>
  <c r="AO190" i="5"/>
  <c r="AY190" i="5"/>
  <c r="G191" i="5"/>
  <c r="R191" i="5"/>
  <c r="AB191" i="5"/>
  <c r="AM191" i="5"/>
  <c r="AX191" i="5"/>
  <c r="D196" i="5"/>
  <c r="O196" i="5"/>
  <c r="Y196" i="5"/>
  <c r="AJ196" i="5"/>
  <c r="AU196" i="5"/>
  <c r="E198" i="5"/>
  <c r="O198" i="5"/>
  <c r="Z198" i="5"/>
  <c r="AK198" i="5"/>
  <c r="AU198" i="5"/>
  <c r="A199" i="7"/>
  <c r="E199" i="7" s="1"/>
  <c r="A199" i="6"/>
  <c r="BA199" i="5"/>
  <c r="AW199" i="5"/>
  <c r="AS199" i="5"/>
  <c r="AO199" i="5"/>
  <c r="AK199" i="5"/>
  <c r="AG199" i="5"/>
  <c r="AC199" i="5"/>
  <c r="Y199" i="5"/>
  <c r="U199" i="5"/>
  <c r="Q199" i="5"/>
  <c r="M199" i="5"/>
  <c r="I199" i="5"/>
  <c r="E199" i="5"/>
  <c r="BB199" i="5"/>
  <c r="AV199" i="5"/>
  <c r="AQ199" i="5"/>
  <c r="AL199" i="5"/>
  <c r="AF199" i="5"/>
  <c r="AA199" i="5"/>
  <c r="V199" i="5"/>
  <c r="P199" i="5"/>
  <c r="K199" i="5"/>
  <c r="F199" i="5"/>
  <c r="AZ199" i="5"/>
  <c r="AU199" i="5"/>
  <c r="AP199" i="5"/>
  <c r="AJ199" i="5"/>
  <c r="AE199" i="5"/>
  <c r="Z199" i="5"/>
  <c r="T199" i="5"/>
  <c r="O199" i="5"/>
  <c r="J199" i="5"/>
  <c r="D199" i="5"/>
  <c r="N199" i="5"/>
  <c r="X199" i="5"/>
  <c r="AI199" i="5"/>
  <c r="AT199" i="5"/>
  <c r="A204" i="7"/>
  <c r="A204" i="6"/>
  <c r="BB204" i="5"/>
  <c r="AX204" i="5"/>
  <c r="AT204" i="5"/>
  <c r="AP204" i="5"/>
  <c r="M204" i="7" s="1"/>
  <c r="AL204" i="5"/>
  <c r="AH204" i="5"/>
  <c r="AD204" i="5"/>
  <c r="Z204" i="5"/>
  <c r="V204" i="5"/>
  <c r="R204" i="5"/>
  <c r="N204" i="5"/>
  <c r="J204" i="5"/>
  <c r="F204" i="5"/>
  <c r="BC204" i="5"/>
  <c r="AW204" i="5"/>
  <c r="AR204" i="5"/>
  <c r="AM204" i="5"/>
  <c r="AG204" i="5"/>
  <c r="AB204" i="5"/>
  <c r="W204" i="5"/>
  <c r="Q204" i="5"/>
  <c r="L204" i="5"/>
  <c r="G204" i="5"/>
  <c r="C204" i="7" s="1"/>
  <c r="BA204" i="5"/>
  <c r="AV204" i="5"/>
  <c r="AQ204" i="5"/>
  <c r="N204" i="7" s="1"/>
  <c r="O204" i="7" s="1"/>
  <c r="AK204" i="5"/>
  <c r="F204" i="7" s="1"/>
  <c r="AF204" i="5"/>
  <c r="AA204" i="5"/>
  <c r="U204" i="5"/>
  <c r="P204" i="5"/>
  <c r="K204" i="5"/>
  <c r="E204" i="5"/>
  <c r="M204" i="5"/>
  <c r="X204" i="5"/>
  <c r="H204" i="7" s="1"/>
  <c r="AI204" i="5"/>
  <c r="AS204" i="5"/>
  <c r="A206" i="7"/>
  <c r="A206" i="6"/>
  <c r="AZ206" i="5"/>
  <c r="AV206" i="5"/>
  <c r="AR206" i="5"/>
  <c r="AN206" i="5"/>
  <c r="AJ206" i="5"/>
  <c r="AF206" i="5"/>
  <c r="AB206" i="5"/>
  <c r="X206" i="5"/>
  <c r="H206" i="7" s="1"/>
  <c r="T206" i="5"/>
  <c r="E206" i="7" s="1"/>
  <c r="P206" i="5"/>
  <c r="L206" i="5"/>
  <c r="H206" i="5"/>
  <c r="D206" i="5"/>
  <c r="B206" i="7" s="1"/>
  <c r="BC206" i="5"/>
  <c r="AX206" i="5"/>
  <c r="AS206" i="5"/>
  <c r="AM206" i="5"/>
  <c r="AH206" i="5"/>
  <c r="AC206" i="5"/>
  <c r="W206" i="5"/>
  <c r="R206" i="5"/>
  <c r="M206" i="5"/>
  <c r="G206" i="5"/>
  <c r="C206" i="7" s="1"/>
  <c r="BB206" i="5"/>
  <c r="AW206" i="5"/>
  <c r="AQ206" i="5"/>
  <c r="N206" i="7" s="1"/>
  <c r="O206" i="7" s="1"/>
  <c r="AL206" i="5"/>
  <c r="AG206" i="5"/>
  <c r="AA206" i="5"/>
  <c r="V206" i="5"/>
  <c r="Q206" i="5"/>
  <c r="K206" i="5"/>
  <c r="F206" i="5"/>
  <c r="N206" i="5"/>
  <c r="Y206" i="5"/>
  <c r="J206" i="7" s="1"/>
  <c r="AI206" i="5"/>
  <c r="AT206" i="5"/>
  <c r="N215" i="5"/>
  <c r="AI215" i="5"/>
  <c r="S223" i="5"/>
  <c r="AN223" i="5"/>
  <c r="K228" i="7"/>
  <c r="A231" i="7"/>
  <c r="A231" i="6"/>
  <c r="BA231" i="5"/>
  <c r="AW231" i="5"/>
  <c r="AS231" i="5"/>
  <c r="AO231" i="5"/>
  <c r="L231" i="7" s="1"/>
  <c r="AK231" i="5"/>
  <c r="F231" i="7" s="1"/>
  <c r="AG231" i="5"/>
  <c r="AC231" i="5"/>
  <c r="Y231" i="5"/>
  <c r="J231" i="7" s="1"/>
  <c r="U231" i="5"/>
  <c r="Q231" i="5"/>
  <c r="M231" i="5"/>
  <c r="I231" i="5"/>
  <c r="E231" i="5"/>
  <c r="BC231" i="5"/>
  <c r="AX231" i="5"/>
  <c r="AR231" i="5"/>
  <c r="AM231" i="5"/>
  <c r="AH231" i="5"/>
  <c r="AB231" i="5"/>
  <c r="W231" i="5"/>
  <c r="R231" i="5"/>
  <c r="L231" i="5"/>
  <c r="G231" i="5"/>
  <c r="C231" i="7" s="1"/>
  <c r="BB231" i="5"/>
  <c r="AV231" i="5"/>
  <c r="AQ231" i="5"/>
  <c r="N231" i="7" s="1"/>
  <c r="AL231" i="5"/>
  <c r="AF231" i="5"/>
  <c r="AA231" i="5"/>
  <c r="V231" i="5"/>
  <c r="P231" i="5"/>
  <c r="K231" i="5"/>
  <c r="F231" i="5"/>
  <c r="AZ231" i="5"/>
  <c r="AU231" i="5"/>
  <c r="AP231" i="5"/>
  <c r="M231" i="7" s="1"/>
  <c r="AJ231" i="5"/>
  <c r="AE231" i="5"/>
  <c r="Z231" i="5"/>
  <c r="T231" i="5"/>
  <c r="E231" i="7" s="1"/>
  <c r="O231" i="5"/>
  <c r="J231" i="5"/>
  <c r="D231" i="5"/>
  <c r="B231" i="7" s="1"/>
  <c r="AY231" i="5"/>
  <c r="AT231" i="5"/>
  <c r="AN231" i="5"/>
  <c r="AI231" i="5"/>
  <c r="X231" i="5"/>
  <c r="H231" i="7" s="1"/>
  <c r="K236" i="7"/>
  <c r="A239" i="7"/>
  <c r="A239" i="6"/>
  <c r="BA239" i="5"/>
  <c r="AW239" i="5"/>
  <c r="AS239" i="5"/>
  <c r="AO239" i="5"/>
  <c r="L239" i="7" s="1"/>
  <c r="AK239" i="5"/>
  <c r="F239" i="7" s="1"/>
  <c r="AG239" i="5"/>
  <c r="AC239" i="5"/>
  <c r="Y239" i="5"/>
  <c r="J239" i="7" s="1"/>
  <c r="U239" i="5"/>
  <c r="Q239" i="5"/>
  <c r="M239" i="5"/>
  <c r="I239" i="5"/>
  <c r="E239" i="5"/>
  <c r="H239" i="5"/>
  <c r="N239" i="5"/>
  <c r="S239" i="5"/>
  <c r="X239" i="5"/>
  <c r="H239" i="7" s="1"/>
  <c r="AD239" i="5"/>
  <c r="AI239" i="5"/>
  <c r="AN239" i="5"/>
  <c r="AT239" i="5"/>
  <c r="AY239" i="5"/>
  <c r="K241" i="7"/>
  <c r="K244" i="7"/>
  <c r="A247" i="7"/>
  <c r="A247" i="6"/>
  <c r="BA247" i="5"/>
  <c r="AW247" i="5"/>
  <c r="AS247" i="5"/>
  <c r="AO247" i="5"/>
  <c r="L247" i="7" s="1"/>
  <c r="AK247" i="5"/>
  <c r="F247" i="7" s="1"/>
  <c r="AG247" i="5"/>
  <c r="AC247" i="5"/>
  <c r="Y247" i="5"/>
  <c r="J247" i="7" s="1"/>
  <c r="U247" i="5"/>
  <c r="Q247" i="5"/>
  <c r="M247" i="5"/>
  <c r="I247" i="5"/>
  <c r="E247" i="5"/>
  <c r="H247" i="5"/>
  <c r="N247" i="5"/>
  <c r="S247" i="5"/>
  <c r="X247" i="5"/>
  <c r="H247" i="7" s="1"/>
  <c r="AD247" i="5"/>
  <c r="AI247" i="5"/>
  <c r="AN247" i="5"/>
  <c r="AT247" i="5"/>
  <c r="AY247" i="5"/>
  <c r="K249" i="7"/>
  <c r="K252" i="7"/>
  <c r="A255" i="7"/>
  <c r="A255" i="6"/>
  <c r="BA255" i="5"/>
  <c r="AW255" i="5"/>
  <c r="AS255" i="5"/>
  <c r="AO255" i="5"/>
  <c r="L255" i="7" s="1"/>
  <c r="AK255" i="5"/>
  <c r="F255" i="7" s="1"/>
  <c r="AG255" i="5"/>
  <c r="AC255" i="5"/>
  <c r="Y255" i="5"/>
  <c r="J255" i="7" s="1"/>
  <c r="U255" i="5"/>
  <c r="Q255" i="5"/>
  <c r="M255" i="5"/>
  <c r="I255" i="5"/>
  <c r="E255" i="5"/>
  <c r="H255" i="5"/>
  <c r="N255" i="5"/>
  <c r="S255" i="5"/>
  <c r="X255" i="5"/>
  <c r="H255" i="7" s="1"/>
  <c r="AD255" i="5"/>
  <c r="AI255" i="5"/>
  <c r="AN255" i="5"/>
  <c r="AT255" i="5"/>
  <c r="AY255" i="5"/>
  <c r="K257" i="7"/>
  <c r="K260" i="7"/>
  <c r="A263" i="7"/>
  <c r="A263" i="6"/>
  <c r="BA263" i="5"/>
  <c r="AW263" i="5"/>
  <c r="AS263" i="5"/>
  <c r="AO263" i="5"/>
  <c r="L263" i="7" s="1"/>
  <c r="AK263" i="5"/>
  <c r="F263" i="7" s="1"/>
  <c r="AG263" i="5"/>
  <c r="AC263" i="5"/>
  <c r="Y263" i="5"/>
  <c r="J263" i="7" s="1"/>
  <c r="U263" i="5"/>
  <c r="Q263" i="5"/>
  <c r="M263" i="5"/>
  <c r="I263" i="5"/>
  <c r="E263" i="5"/>
  <c r="H263" i="5"/>
  <c r="N263" i="5"/>
  <c r="S263" i="5"/>
  <c r="X263" i="5"/>
  <c r="H263" i="7" s="1"/>
  <c r="AD263" i="5"/>
  <c r="AI263" i="5"/>
  <c r="AN263" i="5"/>
  <c r="AT263" i="5"/>
  <c r="AY263" i="5"/>
  <c r="K265" i="7"/>
  <c r="K268" i="7"/>
  <c r="A271" i="7"/>
  <c r="A271" i="6"/>
  <c r="BA271" i="5"/>
  <c r="AW271" i="5"/>
  <c r="AS271" i="5"/>
  <c r="AO271" i="5"/>
  <c r="L271" i="7" s="1"/>
  <c r="AK271" i="5"/>
  <c r="F271" i="7" s="1"/>
  <c r="AG271" i="5"/>
  <c r="AC271" i="5"/>
  <c r="Y271" i="5"/>
  <c r="J271" i="7" s="1"/>
  <c r="U271" i="5"/>
  <c r="Q271" i="5"/>
  <c r="M271" i="5"/>
  <c r="I271" i="5"/>
  <c r="E271" i="5"/>
  <c r="H271" i="5"/>
  <c r="N271" i="5"/>
  <c r="S271" i="5"/>
  <c r="X271" i="5"/>
  <c r="H271" i="7" s="1"/>
  <c r="AD271" i="5"/>
  <c r="AI271" i="5"/>
  <c r="AN271" i="5"/>
  <c r="AT271" i="5"/>
  <c r="AY271" i="5"/>
  <c r="K273" i="7"/>
  <c r="K276" i="7"/>
  <c r="A279" i="7"/>
  <c r="A279" i="6"/>
  <c r="BA279" i="5"/>
  <c r="AW279" i="5"/>
  <c r="AS279" i="5"/>
  <c r="AO279" i="5"/>
  <c r="L279" i="7" s="1"/>
  <c r="AK279" i="5"/>
  <c r="F279" i="7" s="1"/>
  <c r="AG279" i="5"/>
  <c r="AC279" i="5"/>
  <c r="Y279" i="5"/>
  <c r="J279" i="7" s="1"/>
  <c r="U279" i="5"/>
  <c r="Q279" i="5"/>
  <c r="M279" i="5"/>
  <c r="I279" i="5"/>
  <c r="E279" i="5"/>
  <c r="H279" i="5"/>
  <c r="N279" i="5"/>
  <c r="S279" i="5"/>
  <c r="X279" i="5"/>
  <c r="H279" i="7" s="1"/>
  <c r="AD279" i="5"/>
  <c r="AI279" i="5"/>
  <c r="AN279" i="5"/>
  <c r="AT279" i="5"/>
  <c r="AY279" i="5"/>
  <c r="K281" i="7"/>
  <c r="K284" i="7"/>
  <c r="A287" i="7"/>
  <c r="A287" i="6"/>
  <c r="BA287" i="5"/>
  <c r="AW287" i="5"/>
  <c r="AS287" i="5"/>
  <c r="AO287" i="5"/>
  <c r="L287" i="7" s="1"/>
  <c r="AK287" i="5"/>
  <c r="F287" i="7" s="1"/>
  <c r="AG287" i="5"/>
  <c r="AC287" i="5"/>
  <c r="Y287" i="5"/>
  <c r="J287" i="7" s="1"/>
  <c r="U287" i="5"/>
  <c r="Q287" i="5"/>
  <c r="M287" i="5"/>
  <c r="I287" i="5"/>
  <c r="E287" i="5"/>
  <c r="H287" i="5"/>
  <c r="N287" i="5"/>
  <c r="S287" i="5"/>
  <c r="X287" i="5"/>
  <c r="H287" i="7" s="1"/>
  <c r="AD287" i="5"/>
  <c r="AI287" i="5"/>
  <c r="AN287" i="5"/>
  <c r="AT287" i="5"/>
  <c r="AY287" i="5"/>
  <c r="K289" i="7"/>
  <c r="A295" i="7"/>
  <c r="A295" i="6"/>
  <c r="BA295" i="5"/>
  <c r="AW295" i="5"/>
  <c r="AS295" i="5"/>
  <c r="AO295" i="5"/>
  <c r="L295" i="7" s="1"/>
  <c r="AK295" i="5"/>
  <c r="F295" i="7" s="1"/>
  <c r="AG295" i="5"/>
  <c r="AC295" i="5"/>
  <c r="Y295" i="5"/>
  <c r="J295" i="7" s="1"/>
  <c r="U295" i="5"/>
  <c r="Q295" i="5"/>
  <c r="M295" i="5"/>
  <c r="I295" i="5"/>
  <c r="E295" i="5"/>
  <c r="BC295" i="5"/>
  <c r="AX295" i="5"/>
  <c r="AR295" i="5"/>
  <c r="AM295" i="5"/>
  <c r="AH295" i="5"/>
  <c r="AB295" i="5"/>
  <c r="W295" i="5"/>
  <c r="R295" i="5"/>
  <c r="L295" i="5"/>
  <c r="G295" i="5"/>
  <c r="C295" i="7" s="1"/>
  <c r="BB295" i="5"/>
  <c r="AV295" i="5"/>
  <c r="AQ295" i="5"/>
  <c r="N295" i="7" s="1"/>
  <c r="AL295" i="5"/>
  <c r="AF295" i="5"/>
  <c r="AA295" i="5"/>
  <c r="V295" i="5"/>
  <c r="P295" i="5"/>
  <c r="K295" i="5"/>
  <c r="F295" i="5"/>
  <c r="AU295" i="5"/>
  <c r="AJ295" i="5"/>
  <c r="Z295" i="5"/>
  <c r="O295" i="5"/>
  <c r="D295" i="5"/>
  <c r="B295" i="7" s="1"/>
  <c r="S295" i="5"/>
  <c r="AE295" i="5"/>
  <c r="AT295" i="5"/>
  <c r="A192" i="7"/>
  <c r="E192" i="7" s="1"/>
  <c r="A192" i="6"/>
  <c r="BB192" i="5"/>
  <c r="AX192" i="5"/>
  <c r="AT192" i="5"/>
  <c r="AP192" i="5"/>
  <c r="AL192" i="5"/>
  <c r="AH192" i="5"/>
  <c r="AD192" i="5"/>
  <c r="Z192" i="5"/>
  <c r="V192" i="5"/>
  <c r="R192" i="5"/>
  <c r="N192" i="5"/>
  <c r="J192" i="5"/>
  <c r="F192" i="5"/>
  <c r="H192" i="5"/>
  <c r="M192" i="5"/>
  <c r="S192" i="5"/>
  <c r="X192" i="5"/>
  <c r="AC192" i="5"/>
  <c r="AI192" i="5"/>
  <c r="AN192" i="5"/>
  <c r="AS192" i="5"/>
  <c r="AY192" i="5"/>
  <c r="A194" i="7"/>
  <c r="E194" i="7" s="1"/>
  <c r="A194" i="6"/>
  <c r="AZ194" i="5"/>
  <c r="AV194" i="5"/>
  <c r="AR194" i="5"/>
  <c r="AN194" i="5"/>
  <c r="AJ194" i="5"/>
  <c r="AF194" i="5"/>
  <c r="AB194" i="5"/>
  <c r="X194" i="5"/>
  <c r="T194" i="5"/>
  <c r="P194" i="5"/>
  <c r="L194" i="5"/>
  <c r="H194" i="5"/>
  <c r="D194" i="5"/>
  <c r="I194" i="5"/>
  <c r="N194" i="5"/>
  <c r="S194" i="5"/>
  <c r="Y194" i="5"/>
  <c r="AD194" i="5"/>
  <c r="AI194" i="5"/>
  <c r="AO194" i="5"/>
  <c r="AT194" i="5"/>
  <c r="AY194" i="5"/>
  <c r="A200" i="7"/>
  <c r="E200" i="7" s="1"/>
  <c r="A200" i="6"/>
  <c r="BB200" i="5"/>
  <c r="AX200" i="5"/>
  <c r="AT200" i="5"/>
  <c r="AP200" i="5"/>
  <c r="AL200" i="5"/>
  <c r="AH200" i="5"/>
  <c r="AD200" i="5"/>
  <c r="Z200" i="5"/>
  <c r="V200" i="5"/>
  <c r="R200" i="5"/>
  <c r="N200" i="5"/>
  <c r="J200" i="5"/>
  <c r="F200" i="5"/>
  <c r="H200" i="5"/>
  <c r="M200" i="5"/>
  <c r="S200" i="5"/>
  <c r="X200" i="5"/>
  <c r="AC200" i="5"/>
  <c r="AI200" i="5"/>
  <c r="AN200" i="5"/>
  <c r="AS200" i="5"/>
  <c r="AY200" i="5"/>
  <c r="A202" i="7"/>
  <c r="A202" i="6"/>
  <c r="AZ202" i="5"/>
  <c r="AV202" i="5"/>
  <c r="AR202" i="5"/>
  <c r="AN202" i="5"/>
  <c r="AJ202" i="5"/>
  <c r="AF202" i="5"/>
  <c r="AB202" i="5"/>
  <c r="X202" i="5"/>
  <c r="H202" i="7" s="1"/>
  <c r="T202" i="5"/>
  <c r="E202" i="7" s="1"/>
  <c r="P202" i="5"/>
  <c r="L202" i="5"/>
  <c r="H202" i="5"/>
  <c r="D202" i="5"/>
  <c r="B202" i="7" s="1"/>
  <c r="D202" i="7" s="1"/>
  <c r="I202" i="5"/>
  <c r="N202" i="5"/>
  <c r="S202" i="5"/>
  <c r="Y202" i="5"/>
  <c r="J202" i="7" s="1"/>
  <c r="K202" i="7" s="1"/>
  <c r="AD202" i="5"/>
  <c r="AI202" i="5"/>
  <c r="AO202" i="5"/>
  <c r="L202" i="7" s="1"/>
  <c r="O202" i="7" s="1"/>
  <c r="AT202" i="5"/>
  <c r="AY202" i="5"/>
  <c r="D203" i="7"/>
  <c r="A208" i="7"/>
  <c r="A208" i="6"/>
  <c r="BB208" i="5"/>
  <c r="AX208" i="5"/>
  <c r="AT208" i="5"/>
  <c r="AP208" i="5"/>
  <c r="M208" i="7" s="1"/>
  <c r="AL208" i="5"/>
  <c r="AH208" i="5"/>
  <c r="AD208" i="5"/>
  <c r="Z208" i="5"/>
  <c r="V208" i="5"/>
  <c r="R208" i="5"/>
  <c r="N208" i="5"/>
  <c r="J208" i="5"/>
  <c r="F208" i="5"/>
  <c r="H208" i="5"/>
  <c r="M208" i="5"/>
  <c r="S208" i="5"/>
  <c r="X208" i="5"/>
  <c r="H208" i="7" s="1"/>
  <c r="AC208" i="5"/>
  <c r="AI208" i="5"/>
  <c r="AN208" i="5"/>
  <c r="AS208" i="5"/>
  <c r="AY208" i="5"/>
  <c r="G209" i="7"/>
  <c r="A210" i="7"/>
  <c r="A210" i="6"/>
  <c r="AZ210" i="5"/>
  <c r="AV210" i="5"/>
  <c r="AR210" i="5"/>
  <c r="AN210" i="5"/>
  <c r="AJ210" i="5"/>
  <c r="AF210" i="5"/>
  <c r="AB210" i="5"/>
  <c r="X210" i="5"/>
  <c r="H210" i="7" s="1"/>
  <c r="T210" i="5"/>
  <c r="E210" i="7" s="1"/>
  <c r="P210" i="5"/>
  <c r="L210" i="5"/>
  <c r="H210" i="5"/>
  <c r="D210" i="5"/>
  <c r="B210" i="7" s="1"/>
  <c r="D210" i="7" s="1"/>
  <c r="I210" i="5"/>
  <c r="N210" i="5"/>
  <c r="S210" i="5"/>
  <c r="Y210" i="5"/>
  <c r="J210" i="7" s="1"/>
  <c r="K210" i="7" s="1"/>
  <c r="AD210" i="5"/>
  <c r="AI210" i="5"/>
  <c r="AO210" i="5"/>
  <c r="L210" i="7" s="1"/>
  <c r="O210" i="7" s="1"/>
  <c r="AT210" i="5"/>
  <c r="AY210" i="5"/>
  <c r="D211" i="7"/>
  <c r="E212" i="5"/>
  <c r="K212" i="5"/>
  <c r="P212" i="5"/>
  <c r="U212" i="5"/>
  <c r="AA212" i="5"/>
  <c r="AF212" i="5"/>
  <c r="AK212" i="5"/>
  <c r="F212" i="7" s="1"/>
  <c r="G212" i="7" s="1"/>
  <c r="AQ212" i="5"/>
  <c r="N212" i="7" s="1"/>
  <c r="AV212" i="5"/>
  <c r="BA212" i="5"/>
  <c r="F214" i="5"/>
  <c r="K214" i="5"/>
  <c r="Q214" i="5"/>
  <c r="V214" i="5"/>
  <c r="AA214" i="5"/>
  <c r="AG214" i="5"/>
  <c r="AL214" i="5"/>
  <c r="AQ214" i="5"/>
  <c r="N214" i="7" s="1"/>
  <c r="AW214" i="5"/>
  <c r="BB214" i="5"/>
  <c r="A216" i="7"/>
  <c r="A216" i="6"/>
  <c r="BB216" i="5"/>
  <c r="AX216" i="5"/>
  <c r="AT216" i="5"/>
  <c r="AP216" i="5"/>
  <c r="M216" i="7" s="1"/>
  <c r="AL216" i="5"/>
  <c r="AH216" i="5"/>
  <c r="AD216" i="5"/>
  <c r="Z216" i="5"/>
  <c r="V216" i="5"/>
  <c r="R216" i="5"/>
  <c r="N216" i="5"/>
  <c r="J216" i="5"/>
  <c r="F216" i="5"/>
  <c r="H216" i="5"/>
  <c r="M216" i="5"/>
  <c r="S216" i="5"/>
  <c r="X216" i="5"/>
  <c r="H216" i="7" s="1"/>
  <c r="AC216" i="5"/>
  <c r="AI216" i="5"/>
  <c r="AN216" i="5"/>
  <c r="AS216" i="5"/>
  <c r="AY216" i="5"/>
  <c r="G217" i="7"/>
  <c r="A218" i="7"/>
  <c r="A218" i="6"/>
  <c r="AZ218" i="5"/>
  <c r="AV218" i="5"/>
  <c r="AR218" i="5"/>
  <c r="AN218" i="5"/>
  <c r="AJ218" i="5"/>
  <c r="AF218" i="5"/>
  <c r="AB218" i="5"/>
  <c r="X218" i="5"/>
  <c r="H218" i="7" s="1"/>
  <c r="T218" i="5"/>
  <c r="E218" i="7" s="1"/>
  <c r="P218" i="5"/>
  <c r="L218" i="5"/>
  <c r="H218" i="5"/>
  <c r="D218" i="5"/>
  <c r="B218" i="7" s="1"/>
  <c r="I218" i="5"/>
  <c r="N218" i="5"/>
  <c r="S218" i="5"/>
  <c r="Y218" i="5"/>
  <c r="J218" i="7" s="1"/>
  <c r="K218" i="7" s="1"/>
  <c r="AD218" i="5"/>
  <c r="AI218" i="5"/>
  <c r="AO218" i="5"/>
  <c r="L218" i="7" s="1"/>
  <c r="AT218" i="5"/>
  <c r="AY218" i="5"/>
  <c r="E220" i="5"/>
  <c r="K220" i="5"/>
  <c r="P220" i="5"/>
  <c r="U220" i="5"/>
  <c r="AA220" i="5"/>
  <c r="AF220" i="5"/>
  <c r="AK220" i="5"/>
  <c r="F220" i="7" s="1"/>
  <c r="G220" i="7" s="1"/>
  <c r="AQ220" i="5"/>
  <c r="N220" i="7" s="1"/>
  <c r="O220" i="7" s="1"/>
  <c r="AV220" i="5"/>
  <c r="BA220" i="5"/>
  <c r="F222" i="5"/>
  <c r="K222" i="5"/>
  <c r="Q222" i="5"/>
  <c r="V222" i="5"/>
  <c r="AA222" i="5"/>
  <c r="AG222" i="5"/>
  <c r="AL222" i="5"/>
  <c r="AQ222" i="5"/>
  <c r="N222" i="7" s="1"/>
  <c r="AW222" i="5"/>
  <c r="BB222" i="5"/>
  <c r="A224" i="7"/>
  <c r="A224" i="6"/>
  <c r="BB224" i="5"/>
  <c r="AX224" i="5"/>
  <c r="AT224" i="5"/>
  <c r="AP224" i="5"/>
  <c r="M224" i="7" s="1"/>
  <c r="AL224" i="5"/>
  <c r="AH224" i="5"/>
  <c r="AD224" i="5"/>
  <c r="Z224" i="5"/>
  <c r="V224" i="5"/>
  <c r="R224" i="5"/>
  <c r="N224" i="5"/>
  <c r="J224" i="5"/>
  <c r="F224" i="5"/>
  <c r="H224" i="5"/>
  <c r="M224" i="5"/>
  <c r="S224" i="5"/>
  <c r="X224" i="5"/>
  <c r="H224" i="7" s="1"/>
  <c r="AC224" i="5"/>
  <c r="AI224" i="5"/>
  <c r="AN224" i="5"/>
  <c r="AS224" i="5"/>
  <c r="AY224" i="5"/>
  <c r="A226" i="7"/>
  <c r="A226" i="6"/>
  <c r="AZ226" i="5"/>
  <c r="AV226" i="5"/>
  <c r="AR226" i="5"/>
  <c r="AN226" i="5"/>
  <c r="AJ226" i="5"/>
  <c r="AF226" i="5"/>
  <c r="AB226" i="5"/>
  <c r="X226" i="5"/>
  <c r="H226" i="7" s="1"/>
  <c r="T226" i="5"/>
  <c r="E226" i="7" s="1"/>
  <c r="P226" i="5"/>
  <c r="L226" i="5"/>
  <c r="H226" i="5"/>
  <c r="D226" i="5"/>
  <c r="B226" i="7" s="1"/>
  <c r="D226" i="7" s="1"/>
  <c r="I226" i="5"/>
  <c r="N226" i="5"/>
  <c r="S226" i="5"/>
  <c r="Y226" i="5"/>
  <c r="J226" i="7" s="1"/>
  <c r="AD226" i="5"/>
  <c r="AI226" i="5"/>
  <c r="AO226" i="5"/>
  <c r="L226" i="7" s="1"/>
  <c r="O226" i="7" s="1"/>
  <c r="AT226" i="5"/>
  <c r="AY226" i="5"/>
  <c r="D227" i="7"/>
  <c r="E228" i="5"/>
  <c r="K228" i="5"/>
  <c r="P228" i="5"/>
  <c r="U228" i="5"/>
  <c r="AA228" i="5"/>
  <c r="AF228" i="5"/>
  <c r="AK228" i="5"/>
  <c r="F228" i="7" s="1"/>
  <c r="G228" i="7" s="1"/>
  <c r="AQ228" i="5"/>
  <c r="N228" i="7" s="1"/>
  <c r="O228" i="7" s="1"/>
  <c r="AV228" i="5"/>
  <c r="BA228" i="5"/>
  <c r="F230" i="5"/>
  <c r="K230" i="5"/>
  <c r="Q230" i="5"/>
  <c r="V230" i="5"/>
  <c r="AA230" i="5"/>
  <c r="AG230" i="5"/>
  <c r="AL230" i="5"/>
  <c r="AQ230" i="5"/>
  <c r="N230" i="7" s="1"/>
  <c r="AW230" i="5"/>
  <c r="BB230" i="5"/>
  <c r="A232" i="7"/>
  <c r="A232" i="6"/>
  <c r="BB232" i="5"/>
  <c r="AX232" i="5"/>
  <c r="AT232" i="5"/>
  <c r="AP232" i="5"/>
  <c r="M232" i="7" s="1"/>
  <c r="AL232" i="5"/>
  <c r="AH232" i="5"/>
  <c r="AD232" i="5"/>
  <c r="Z232" i="5"/>
  <c r="V232" i="5"/>
  <c r="R232" i="5"/>
  <c r="N232" i="5"/>
  <c r="J232" i="5"/>
  <c r="F232" i="5"/>
  <c r="H232" i="5"/>
  <c r="M232" i="5"/>
  <c r="S232" i="5"/>
  <c r="X232" i="5"/>
  <c r="H232" i="7" s="1"/>
  <c r="AC232" i="5"/>
  <c r="AI232" i="5"/>
  <c r="AN232" i="5"/>
  <c r="AS232" i="5"/>
  <c r="AY232" i="5"/>
  <c r="G233" i="7"/>
  <c r="A234" i="7"/>
  <c r="A234" i="6"/>
  <c r="AZ234" i="5"/>
  <c r="AV234" i="5"/>
  <c r="AR234" i="5"/>
  <c r="AN234" i="5"/>
  <c r="AJ234" i="5"/>
  <c r="AF234" i="5"/>
  <c r="AB234" i="5"/>
  <c r="X234" i="5"/>
  <c r="H234" i="7" s="1"/>
  <c r="T234" i="5"/>
  <c r="E234" i="7" s="1"/>
  <c r="P234" i="5"/>
  <c r="L234" i="5"/>
  <c r="H234" i="5"/>
  <c r="D234" i="5"/>
  <c r="B234" i="7" s="1"/>
  <c r="D234" i="7" s="1"/>
  <c r="I234" i="5"/>
  <c r="N234" i="5"/>
  <c r="S234" i="5"/>
  <c r="Y234" i="5"/>
  <c r="J234" i="7" s="1"/>
  <c r="K234" i="7" s="1"/>
  <c r="AD234" i="5"/>
  <c r="AI234" i="5"/>
  <c r="AO234" i="5"/>
  <c r="L234" i="7" s="1"/>
  <c r="AT234" i="5"/>
  <c r="AY234" i="5"/>
  <c r="O236" i="7"/>
  <c r="D239" i="5"/>
  <c r="B239" i="7" s="1"/>
  <c r="J239" i="5"/>
  <c r="O239" i="5"/>
  <c r="T239" i="5"/>
  <c r="E239" i="7" s="1"/>
  <c r="Z239" i="5"/>
  <c r="AE239" i="5"/>
  <c r="AJ239" i="5"/>
  <c r="AP239" i="5"/>
  <c r="M239" i="7" s="1"/>
  <c r="AU239" i="5"/>
  <c r="AZ239" i="5"/>
  <c r="A240" i="7"/>
  <c r="A240" i="6"/>
  <c r="BB240" i="5"/>
  <c r="AX240" i="5"/>
  <c r="AT240" i="5"/>
  <c r="AP240" i="5"/>
  <c r="M240" i="7" s="1"/>
  <c r="AL240" i="5"/>
  <c r="AH240" i="5"/>
  <c r="AD240" i="5"/>
  <c r="Z240" i="5"/>
  <c r="V240" i="5"/>
  <c r="R240" i="5"/>
  <c r="N240" i="5"/>
  <c r="J240" i="5"/>
  <c r="F240" i="5"/>
  <c r="H240" i="5"/>
  <c r="M240" i="5"/>
  <c r="S240" i="5"/>
  <c r="X240" i="5"/>
  <c r="H240" i="7" s="1"/>
  <c r="AC240" i="5"/>
  <c r="AI240" i="5"/>
  <c r="AN240" i="5"/>
  <c r="AS240" i="5"/>
  <c r="AY240" i="5"/>
  <c r="G241" i="7"/>
  <c r="A242" i="7"/>
  <c r="A242" i="6"/>
  <c r="AZ242" i="5"/>
  <c r="AV242" i="5"/>
  <c r="AR242" i="5"/>
  <c r="AN242" i="5"/>
  <c r="AJ242" i="5"/>
  <c r="AF242" i="5"/>
  <c r="AB242" i="5"/>
  <c r="X242" i="5"/>
  <c r="H242" i="7" s="1"/>
  <c r="T242" i="5"/>
  <c r="E242" i="7" s="1"/>
  <c r="P242" i="5"/>
  <c r="L242" i="5"/>
  <c r="H242" i="5"/>
  <c r="D242" i="5"/>
  <c r="B242" i="7" s="1"/>
  <c r="D242" i="7" s="1"/>
  <c r="I242" i="5"/>
  <c r="N242" i="5"/>
  <c r="S242" i="5"/>
  <c r="Y242" i="5"/>
  <c r="J242" i="7" s="1"/>
  <c r="K242" i="7" s="1"/>
  <c r="AD242" i="5"/>
  <c r="AI242" i="5"/>
  <c r="AO242" i="5"/>
  <c r="L242" i="7" s="1"/>
  <c r="AT242" i="5"/>
  <c r="AY242" i="5"/>
  <c r="O244" i="7"/>
  <c r="D247" i="5"/>
  <c r="B247" i="7" s="1"/>
  <c r="J247" i="5"/>
  <c r="O247" i="5"/>
  <c r="T247" i="5"/>
  <c r="E247" i="7" s="1"/>
  <c r="Z247" i="5"/>
  <c r="AE247" i="5"/>
  <c r="AJ247" i="5"/>
  <c r="AP247" i="5"/>
  <c r="M247" i="7" s="1"/>
  <c r="AU247" i="5"/>
  <c r="AZ247" i="5"/>
  <c r="A248" i="7"/>
  <c r="A248" i="6"/>
  <c r="BB248" i="5"/>
  <c r="AX248" i="5"/>
  <c r="AT248" i="5"/>
  <c r="AP248" i="5"/>
  <c r="M248" i="7" s="1"/>
  <c r="AL248" i="5"/>
  <c r="AH248" i="5"/>
  <c r="AD248" i="5"/>
  <c r="Z248" i="5"/>
  <c r="V248" i="5"/>
  <c r="R248" i="5"/>
  <c r="N248" i="5"/>
  <c r="J248" i="5"/>
  <c r="F248" i="5"/>
  <c r="H248" i="5"/>
  <c r="M248" i="5"/>
  <c r="S248" i="5"/>
  <c r="X248" i="5"/>
  <c r="H248" i="7" s="1"/>
  <c r="AC248" i="5"/>
  <c r="AI248" i="5"/>
  <c r="AN248" i="5"/>
  <c r="AS248" i="5"/>
  <c r="AY248" i="5"/>
  <c r="G249" i="7"/>
  <c r="A250" i="7"/>
  <c r="A250" i="6"/>
  <c r="AZ250" i="5"/>
  <c r="AV250" i="5"/>
  <c r="AR250" i="5"/>
  <c r="AN250" i="5"/>
  <c r="AJ250" i="5"/>
  <c r="AF250" i="5"/>
  <c r="AB250" i="5"/>
  <c r="X250" i="5"/>
  <c r="H250" i="7" s="1"/>
  <c r="T250" i="5"/>
  <c r="E250" i="7" s="1"/>
  <c r="P250" i="5"/>
  <c r="L250" i="5"/>
  <c r="H250" i="5"/>
  <c r="D250" i="5"/>
  <c r="B250" i="7" s="1"/>
  <c r="D250" i="7" s="1"/>
  <c r="I250" i="5"/>
  <c r="N250" i="5"/>
  <c r="S250" i="5"/>
  <c r="Y250" i="5"/>
  <c r="J250" i="7" s="1"/>
  <c r="AD250" i="5"/>
  <c r="AI250" i="5"/>
  <c r="AO250" i="5"/>
  <c r="L250" i="7" s="1"/>
  <c r="AT250" i="5"/>
  <c r="AY250" i="5"/>
  <c r="G252" i="7"/>
  <c r="O252" i="7"/>
  <c r="D255" i="5"/>
  <c r="B255" i="7" s="1"/>
  <c r="J255" i="5"/>
  <c r="O255" i="5"/>
  <c r="T255" i="5"/>
  <c r="E255" i="7" s="1"/>
  <c r="Z255" i="5"/>
  <c r="AE255" i="5"/>
  <c r="AJ255" i="5"/>
  <c r="AP255" i="5"/>
  <c r="M255" i="7" s="1"/>
  <c r="AU255" i="5"/>
  <c r="AZ255" i="5"/>
  <c r="A256" i="7"/>
  <c r="A256" i="6"/>
  <c r="BB256" i="5"/>
  <c r="AX256" i="5"/>
  <c r="AT256" i="5"/>
  <c r="AP256" i="5"/>
  <c r="M256" i="7" s="1"/>
  <c r="AL256" i="5"/>
  <c r="AH256" i="5"/>
  <c r="AD256" i="5"/>
  <c r="Z256" i="5"/>
  <c r="V256" i="5"/>
  <c r="R256" i="5"/>
  <c r="N256" i="5"/>
  <c r="J256" i="5"/>
  <c r="F256" i="5"/>
  <c r="H256" i="5"/>
  <c r="M256" i="5"/>
  <c r="S256" i="5"/>
  <c r="X256" i="5"/>
  <c r="H256" i="7" s="1"/>
  <c r="AC256" i="5"/>
  <c r="AI256" i="5"/>
  <c r="AN256" i="5"/>
  <c r="AS256" i="5"/>
  <c r="AY256" i="5"/>
  <c r="G257" i="7"/>
  <c r="A258" i="7"/>
  <c r="A258" i="6"/>
  <c r="AZ258" i="5"/>
  <c r="AV258" i="5"/>
  <c r="AR258" i="5"/>
  <c r="AN258" i="5"/>
  <c r="AJ258" i="5"/>
  <c r="AF258" i="5"/>
  <c r="AB258" i="5"/>
  <c r="X258" i="5"/>
  <c r="H258" i="7" s="1"/>
  <c r="T258" i="5"/>
  <c r="E258" i="7" s="1"/>
  <c r="P258" i="5"/>
  <c r="L258" i="5"/>
  <c r="H258" i="5"/>
  <c r="D258" i="5"/>
  <c r="B258" i="7" s="1"/>
  <c r="D258" i="7" s="1"/>
  <c r="I258" i="5"/>
  <c r="N258" i="5"/>
  <c r="S258" i="5"/>
  <c r="Y258" i="5"/>
  <c r="J258" i="7" s="1"/>
  <c r="K258" i="7" s="1"/>
  <c r="AD258" i="5"/>
  <c r="AI258" i="5"/>
  <c r="AO258" i="5"/>
  <c r="L258" i="7" s="1"/>
  <c r="AT258" i="5"/>
  <c r="AY258" i="5"/>
  <c r="G260" i="7"/>
  <c r="O260" i="7"/>
  <c r="D263" i="5"/>
  <c r="B263" i="7" s="1"/>
  <c r="J263" i="5"/>
  <c r="O263" i="5"/>
  <c r="T263" i="5"/>
  <c r="E263" i="7" s="1"/>
  <c r="Z263" i="5"/>
  <c r="AE263" i="5"/>
  <c r="AJ263" i="5"/>
  <c r="AP263" i="5"/>
  <c r="M263" i="7" s="1"/>
  <c r="AU263" i="5"/>
  <c r="AZ263" i="5"/>
  <c r="A264" i="7"/>
  <c r="A264" i="6"/>
  <c r="BB264" i="5"/>
  <c r="AX264" i="5"/>
  <c r="AT264" i="5"/>
  <c r="AP264" i="5"/>
  <c r="M264" i="7" s="1"/>
  <c r="AL264" i="5"/>
  <c r="AH264" i="5"/>
  <c r="AD264" i="5"/>
  <c r="Z264" i="5"/>
  <c r="V264" i="5"/>
  <c r="R264" i="5"/>
  <c r="N264" i="5"/>
  <c r="J264" i="5"/>
  <c r="F264" i="5"/>
  <c r="H264" i="5"/>
  <c r="M264" i="5"/>
  <c r="S264" i="5"/>
  <c r="X264" i="5"/>
  <c r="H264" i="7" s="1"/>
  <c r="AC264" i="5"/>
  <c r="AI264" i="5"/>
  <c r="AN264" i="5"/>
  <c r="AS264" i="5"/>
  <c r="AY264" i="5"/>
  <c r="G265" i="7"/>
  <c r="A266" i="7"/>
  <c r="A266" i="6"/>
  <c r="AZ266" i="5"/>
  <c r="AV266" i="5"/>
  <c r="AR266" i="5"/>
  <c r="AN266" i="5"/>
  <c r="AJ266" i="5"/>
  <c r="AF266" i="5"/>
  <c r="AB266" i="5"/>
  <c r="X266" i="5"/>
  <c r="H266" i="7" s="1"/>
  <c r="T266" i="5"/>
  <c r="E266" i="7" s="1"/>
  <c r="P266" i="5"/>
  <c r="L266" i="5"/>
  <c r="H266" i="5"/>
  <c r="D266" i="5"/>
  <c r="B266" i="7" s="1"/>
  <c r="D266" i="7" s="1"/>
  <c r="I266" i="5"/>
  <c r="N266" i="5"/>
  <c r="S266" i="5"/>
  <c r="Y266" i="5"/>
  <c r="J266" i="7" s="1"/>
  <c r="K266" i="7" s="1"/>
  <c r="AD266" i="5"/>
  <c r="AI266" i="5"/>
  <c r="AO266" i="5"/>
  <c r="L266" i="7" s="1"/>
  <c r="AT266" i="5"/>
  <c r="AY266" i="5"/>
  <c r="G268" i="7"/>
  <c r="O268" i="7"/>
  <c r="D271" i="5"/>
  <c r="B271" i="7" s="1"/>
  <c r="J271" i="5"/>
  <c r="O271" i="5"/>
  <c r="T271" i="5"/>
  <c r="E271" i="7" s="1"/>
  <c r="Z271" i="5"/>
  <c r="AE271" i="5"/>
  <c r="AJ271" i="5"/>
  <c r="AP271" i="5"/>
  <c r="M271" i="7" s="1"/>
  <c r="AU271" i="5"/>
  <c r="AZ271" i="5"/>
  <c r="A272" i="7"/>
  <c r="A272" i="6"/>
  <c r="BB272" i="5"/>
  <c r="AX272" i="5"/>
  <c r="AT272" i="5"/>
  <c r="AP272" i="5"/>
  <c r="M272" i="7" s="1"/>
  <c r="AL272" i="5"/>
  <c r="AH272" i="5"/>
  <c r="AD272" i="5"/>
  <c r="Z272" i="5"/>
  <c r="V272" i="5"/>
  <c r="R272" i="5"/>
  <c r="N272" i="5"/>
  <c r="J272" i="5"/>
  <c r="F272" i="5"/>
  <c r="H272" i="5"/>
  <c r="M272" i="5"/>
  <c r="S272" i="5"/>
  <c r="X272" i="5"/>
  <c r="H272" i="7" s="1"/>
  <c r="AC272" i="5"/>
  <c r="AI272" i="5"/>
  <c r="AN272" i="5"/>
  <c r="AS272" i="5"/>
  <c r="AY272" i="5"/>
  <c r="A274" i="7"/>
  <c r="A274" i="6"/>
  <c r="AZ274" i="5"/>
  <c r="AV274" i="5"/>
  <c r="AR274" i="5"/>
  <c r="AN274" i="5"/>
  <c r="AJ274" i="5"/>
  <c r="AF274" i="5"/>
  <c r="AB274" i="5"/>
  <c r="X274" i="5"/>
  <c r="H274" i="7" s="1"/>
  <c r="T274" i="5"/>
  <c r="E274" i="7" s="1"/>
  <c r="P274" i="5"/>
  <c r="L274" i="5"/>
  <c r="H274" i="5"/>
  <c r="D274" i="5"/>
  <c r="B274" i="7" s="1"/>
  <c r="D274" i="7" s="1"/>
  <c r="I274" i="5"/>
  <c r="N274" i="5"/>
  <c r="S274" i="5"/>
  <c r="Y274" i="5"/>
  <c r="J274" i="7" s="1"/>
  <c r="K274" i="7" s="1"/>
  <c r="AD274" i="5"/>
  <c r="AI274" i="5"/>
  <c r="AO274" i="5"/>
  <c r="L274" i="7" s="1"/>
  <c r="AT274" i="5"/>
  <c r="AY274" i="5"/>
  <c r="G276" i="7"/>
  <c r="O276" i="7"/>
  <c r="D279" i="5"/>
  <c r="B279" i="7" s="1"/>
  <c r="J279" i="5"/>
  <c r="O279" i="5"/>
  <c r="T279" i="5"/>
  <c r="E279" i="7" s="1"/>
  <c r="Z279" i="5"/>
  <c r="AE279" i="5"/>
  <c r="AJ279" i="5"/>
  <c r="AP279" i="5"/>
  <c r="M279" i="7" s="1"/>
  <c r="AU279" i="5"/>
  <c r="AZ279" i="5"/>
  <c r="A280" i="7"/>
  <c r="A280" i="6"/>
  <c r="BB280" i="5"/>
  <c r="AX280" i="5"/>
  <c r="AT280" i="5"/>
  <c r="AP280" i="5"/>
  <c r="M280" i="7" s="1"/>
  <c r="AL280" i="5"/>
  <c r="AH280" i="5"/>
  <c r="AD280" i="5"/>
  <c r="Z280" i="5"/>
  <c r="V280" i="5"/>
  <c r="R280" i="5"/>
  <c r="N280" i="5"/>
  <c r="J280" i="5"/>
  <c r="F280" i="5"/>
  <c r="H280" i="5"/>
  <c r="M280" i="5"/>
  <c r="S280" i="5"/>
  <c r="X280" i="5"/>
  <c r="H280" i="7" s="1"/>
  <c r="AC280" i="5"/>
  <c r="AI280" i="5"/>
  <c r="AN280" i="5"/>
  <c r="AS280" i="5"/>
  <c r="AY280" i="5"/>
  <c r="G281" i="7"/>
  <c r="A282" i="7"/>
  <c r="A282" i="6"/>
  <c r="AZ282" i="5"/>
  <c r="AV282" i="5"/>
  <c r="AR282" i="5"/>
  <c r="AN282" i="5"/>
  <c r="AJ282" i="5"/>
  <c r="AF282" i="5"/>
  <c r="AB282" i="5"/>
  <c r="X282" i="5"/>
  <c r="H282" i="7" s="1"/>
  <c r="T282" i="5"/>
  <c r="E282" i="7" s="1"/>
  <c r="P282" i="5"/>
  <c r="L282" i="5"/>
  <c r="H282" i="5"/>
  <c r="D282" i="5"/>
  <c r="B282" i="7" s="1"/>
  <c r="D282" i="7" s="1"/>
  <c r="I282" i="5"/>
  <c r="N282" i="5"/>
  <c r="S282" i="5"/>
  <c r="Y282" i="5"/>
  <c r="J282" i="7" s="1"/>
  <c r="AD282" i="5"/>
  <c r="AI282" i="5"/>
  <c r="AO282" i="5"/>
  <c r="L282" i="7" s="1"/>
  <c r="AT282" i="5"/>
  <c r="AY282" i="5"/>
  <c r="G284" i="7"/>
  <c r="O284" i="7"/>
  <c r="D287" i="5"/>
  <c r="B287" i="7" s="1"/>
  <c r="J287" i="5"/>
  <c r="O287" i="5"/>
  <c r="T287" i="5"/>
  <c r="E287" i="7" s="1"/>
  <c r="Z287" i="5"/>
  <c r="AE287" i="5"/>
  <c r="AJ287" i="5"/>
  <c r="AP287" i="5"/>
  <c r="M287" i="7" s="1"/>
  <c r="AU287" i="5"/>
  <c r="AZ287" i="5"/>
  <c r="A288" i="7"/>
  <c r="A288" i="6"/>
  <c r="BB288" i="5"/>
  <c r="AX288" i="5"/>
  <c r="AT288" i="5"/>
  <c r="AP288" i="5"/>
  <c r="M288" i="7" s="1"/>
  <c r="AL288" i="5"/>
  <c r="AH288" i="5"/>
  <c r="AD288" i="5"/>
  <c r="Z288" i="5"/>
  <c r="V288" i="5"/>
  <c r="R288" i="5"/>
  <c r="N288" i="5"/>
  <c r="J288" i="5"/>
  <c r="F288" i="5"/>
  <c r="H288" i="5"/>
  <c r="M288" i="5"/>
  <c r="S288" i="5"/>
  <c r="X288" i="5"/>
  <c r="H288" i="7" s="1"/>
  <c r="AC288" i="5"/>
  <c r="AI288" i="5"/>
  <c r="AN288" i="5"/>
  <c r="AS288" i="5"/>
  <c r="AY288" i="5"/>
  <c r="G289" i="7"/>
  <c r="A290" i="7"/>
  <c r="A290" i="6"/>
  <c r="AZ290" i="5"/>
  <c r="AV290" i="5"/>
  <c r="AR290" i="5"/>
  <c r="AN290" i="5"/>
  <c r="AJ290" i="5"/>
  <c r="AF290" i="5"/>
  <c r="AB290" i="5"/>
  <c r="X290" i="5"/>
  <c r="H290" i="7" s="1"/>
  <c r="T290" i="5"/>
  <c r="E290" i="7" s="1"/>
  <c r="P290" i="5"/>
  <c r="L290" i="5"/>
  <c r="H290" i="5"/>
  <c r="D290" i="5"/>
  <c r="B290" i="7" s="1"/>
  <c r="D290" i="7" s="1"/>
  <c r="BB290" i="5"/>
  <c r="AW290" i="5"/>
  <c r="AQ290" i="5"/>
  <c r="N290" i="7" s="1"/>
  <c r="O290" i="7" s="1"/>
  <c r="AL290" i="5"/>
  <c r="I290" i="5"/>
  <c r="N290" i="5"/>
  <c r="S290" i="5"/>
  <c r="Y290" i="5"/>
  <c r="J290" i="7" s="1"/>
  <c r="K290" i="7" s="1"/>
  <c r="AD290" i="5"/>
  <c r="AI290" i="5"/>
  <c r="AP290" i="5"/>
  <c r="M290" i="7" s="1"/>
  <c r="AX290" i="5"/>
  <c r="H295" i="5"/>
  <c r="T295" i="5"/>
  <c r="E295" i="7" s="1"/>
  <c r="AI295" i="5"/>
  <c r="AY295" i="5"/>
  <c r="A187" i="7"/>
  <c r="E187" i="7" s="1"/>
  <c r="A187" i="6"/>
  <c r="BA187" i="5"/>
  <c r="AW187" i="5"/>
  <c r="AS187" i="5"/>
  <c r="AO187" i="5"/>
  <c r="AK187" i="5"/>
  <c r="AG187" i="5"/>
  <c r="AC187" i="5"/>
  <c r="Y187" i="5"/>
  <c r="U187" i="5"/>
  <c r="Q187" i="5"/>
  <c r="M187" i="5"/>
  <c r="I187" i="5"/>
  <c r="E187" i="5"/>
  <c r="H187" i="5"/>
  <c r="N187" i="5"/>
  <c r="S187" i="5"/>
  <c r="X187" i="5"/>
  <c r="AD187" i="5"/>
  <c r="AI187" i="5"/>
  <c r="AN187" i="5"/>
  <c r="AT187" i="5"/>
  <c r="AY187" i="5"/>
  <c r="D192" i="5"/>
  <c r="I192" i="5"/>
  <c r="O192" i="5"/>
  <c r="T192" i="5"/>
  <c r="Y192" i="5"/>
  <c r="AE192" i="5"/>
  <c r="AJ192" i="5"/>
  <c r="AO192" i="5"/>
  <c r="AU192" i="5"/>
  <c r="AZ192" i="5"/>
  <c r="E194" i="5"/>
  <c r="J194" i="5"/>
  <c r="O194" i="5"/>
  <c r="U194" i="5"/>
  <c r="Z194" i="5"/>
  <c r="AE194" i="5"/>
  <c r="AK194" i="5"/>
  <c r="AP194" i="5"/>
  <c r="AU194" i="5"/>
  <c r="BA194" i="5"/>
  <c r="A195" i="7"/>
  <c r="E195" i="7" s="1"/>
  <c r="A195" i="6"/>
  <c r="BA195" i="5"/>
  <c r="AW195" i="5"/>
  <c r="AS195" i="5"/>
  <c r="AO195" i="5"/>
  <c r="AK195" i="5"/>
  <c r="AG195" i="5"/>
  <c r="AC195" i="5"/>
  <c r="Y195" i="5"/>
  <c r="U195" i="5"/>
  <c r="Q195" i="5"/>
  <c r="M195" i="5"/>
  <c r="I195" i="5"/>
  <c r="E195" i="5"/>
  <c r="H195" i="5"/>
  <c r="N195" i="5"/>
  <c r="S195" i="5"/>
  <c r="X195" i="5"/>
  <c r="AD195" i="5"/>
  <c r="AI195" i="5"/>
  <c r="AN195" i="5"/>
  <c r="AT195" i="5"/>
  <c r="AY195" i="5"/>
  <c r="D200" i="5"/>
  <c r="I200" i="5"/>
  <c r="O200" i="5"/>
  <c r="T200" i="5"/>
  <c r="Y200" i="5"/>
  <c r="AE200" i="5"/>
  <c r="AJ200" i="5"/>
  <c r="AO200" i="5"/>
  <c r="AU200" i="5"/>
  <c r="AZ200" i="5"/>
  <c r="E202" i="5"/>
  <c r="J202" i="5"/>
  <c r="O202" i="5"/>
  <c r="U202" i="5"/>
  <c r="Z202" i="5"/>
  <c r="AE202" i="5"/>
  <c r="AK202" i="5"/>
  <c r="F202" i="7" s="1"/>
  <c r="AP202" i="5"/>
  <c r="M202" i="7" s="1"/>
  <c r="AU202" i="5"/>
  <c r="BA202" i="5"/>
  <c r="A203" i="7"/>
  <c r="A203" i="6"/>
  <c r="BA203" i="5"/>
  <c r="AW203" i="5"/>
  <c r="AS203" i="5"/>
  <c r="AO203" i="5"/>
  <c r="L203" i="7" s="1"/>
  <c r="O203" i="7" s="1"/>
  <c r="AK203" i="5"/>
  <c r="F203" i="7" s="1"/>
  <c r="G203" i="7" s="1"/>
  <c r="AG203" i="5"/>
  <c r="AC203" i="5"/>
  <c r="Y203" i="5"/>
  <c r="J203" i="7" s="1"/>
  <c r="K203" i="7" s="1"/>
  <c r="U203" i="5"/>
  <c r="Q203" i="5"/>
  <c r="M203" i="5"/>
  <c r="I203" i="5"/>
  <c r="E203" i="5"/>
  <c r="H203" i="5"/>
  <c r="N203" i="5"/>
  <c r="S203" i="5"/>
  <c r="X203" i="5"/>
  <c r="H203" i="7" s="1"/>
  <c r="I203" i="7" s="1"/>
  <c r="AD203" i="5"/>
  <c r="AI203" i="5"/>
  <c r="AN203" i="5"/>
  <c r="AT203" i="5"/>
  <c r="AY203" i="5"/>
  <c r="K205" i="7"/>
  <c r="D208" i="5"/>
  <c r="B208" i="7" s="1"/>
  <c r="D208" i="7" s="1"/>
  <c r="I208" i="5"/>
  <c r="O208" i="5"/>
  <c r="T208" i="5"/>
  <c r="E208" i="7" s="1"/>
  <c r="G208" i="7" s="1"/>
  <c r="Y208" i="5"/>
  <c r="J208" i="7" s="1"/>
  <c r="AE208" i="5"/>
  <c r="AJ208" i="5"/>
  <c r="AO208" i="5"/>
  <c r="L208" i="7" s="1"/>
  <c r="O208" i="7" s="1"/>
  <c r="AU208" i="5"/>
  <c r="AZ208" i="5"/>
  <c r="E210" i="5"/>
  <c r="J210" i="5"/>
  <c r="O210" i="5"/>
  <c r="U210" i="5"/>
  <c r="Z210" i="5"/>
  <c r="AE210" i="5"/>
  <c r="AK210" i="5"/>
  <c r="F210" i="7" s="1"/>
  <c r="AP210" i="5"/>
  <c r="M210" i="7" s="1"/>
  <c r="AU210" i="5"/>
  <c r="BA210" i="5"/>
  <c r="A211" i="7"/>
  <c r="A211" i="6"/>
  <c r="BA211" i="5"/>
  <c r="AW211" i="5"/>
  <c r="AS211" i="5"/>
  <c r="AO211" i="5"/>
  <c r="L211" i="7" s="1"/>
  <c r="O211" i="7" s="1"/>
  <c r="AK211" i="5"/>
  <c r="F211" i="7" s="1"/>
  <c r="AG211" i="5"/>
  <c r="AC211" i="5"/>
  <c r="Y211" i="5"/>
  <c r="J211" i="7" s="1"/>
  <c r="U211" i="5"/>
  <c r="Q211" i="5"/>
  <c r="M211" i="5"/>
  <c r="I211" i="5"/>
  <c r="E211" i="5"/>
  <c r="H211" i="5"/>
  <c r="N211" i="5"/>
  <c r="S211" i="5"/>
  <c r="X211" i="5"/>
  <c r="H211" i="7" s="1"/>
  <c r="AD211" i="5"/>
  <c r="AI211" i="5"/>
  <c r="AN211" i="5"/>
  <c r="AT211" i="5"/>
  <c r="AY211" i="5"/>
  <c r="G212" i="5"/>
  <c r="C212" i="7" s="1"/>
  <c r="D212" i="7" s="1"/>
  <c r="L212" i="5"/>
  <c r="Q212" i="5"/>
  <c r="W212" i="5"/>
  <c r="AB212" i="5"/>
  <c r="AG212" i="5"/>
  <c r="AM212" i="5"/>
  <c r="AR212" i="5"/>
  <c r="AW212" i="5"/>
  <c r="K213" i="7"/>
  <c r="G214" i="5"/>
  <c r="C214" i="7" s="1"/>
  <c r="M214" i="5"/>
  <c r="R214" i="5"/>
  <c r="W214" i="5"/>
  <c r="AC214" i="5"/>
  <c r="AH214" i="5"/>
  <c r="AM214" i="5"/>
  <c r="AS214" i="5"/>
  <c r="AX214" i="5"/>
  <c r="D216" i="5"/>
  <c r="B216" i="7" s="1"/>
  <c r="D216" i="7" s="1"/>
  <c r="I216" i="5"/>
  <c r="O216" i="5"/>
  <c r="T216" i="5"/>
  <c r="E216" i="7" s="1"/>
  <c r="G216" i="7" s="1"/>
  <c r="Y216" i="5"/>
  <c r="J216" i="7" s="1"/>
  <c r="AE216" i="5"/>
  <c r="AJ216" i="5"/>
  <c r="AO216" i="5"/>
  <c r="L216" i="7" s="1"/>
  <c r="O216" i="7" s="1"/>
  <c r="AU216" i="5"/>
  <c r="AZ216" i="5"/>
  <c r="E218" i="5"/>
  <c r="J218" i="5"/>
  <c r="O218" i="5"/>
  <c r="U218" i="5"/>
  <c r="Z218" i="5"/>
  <c r="AE218" i="5"/>
  <c r="AK218" i="5"/>
  <c r="F218" i="7" s="1"/>
  <c r="AP218" i="5"/>
  <c r="M218" i="7" s="1"/>
  <c r="AU218" i="5"/>
  <c r="BA218" i="5"/>
  <c r="A219" i="7"/>
  <c r="A219" i="6"/>
  <c r="BA219" i="5"/>
  <c r="AW219" i="5"/>
  <c r="AS219" i="5"/>
  <c r="AO219" i="5"/>
  <c r="L219" i="7" s="1"/>
  <c r="O219" i="7" s="1"/>
  <c r="AK219" i="5"/>
  <c r="F219" i="7" s="1"/>
  <c r="G219" i="7" s="1"/>
  <c r="AG219" i="5"/>
  <c r="AC219" i="5"/>
  <c r="Y219" i="5"/>
  <c r="J219" i="7" s="1"/>
  <c r="K219" i="7" s="1"/>
  <c r="U219" i="5"/>
  <c r="Q219" i="5"/>
  <c r="M219" i="5"/>
  <c r="I219" i="5"/>
  <c r="E219" i="5"/>
  <c r="H219" i="5"/>
  <c r="N219" i="5"/>
  <c r="S219" i="5"/>
  <c r="X219" i="5"/>
  <c r="H219" i="7" s="1"/>
  <c r="I219" i="7" s="1"/>
  <c r="AD219" i="5"/>
  <c r="AI219" i="5"/>
  <c r="AN219" i="5"/>
  <c r="AT219" i="5"/>
  <c r="AY219" i="5"/>
  <c r="G220" i="5"/>
  <c r="C220" i="7" s="1"/>
  <c r="D220" i="7" s="1"/>
  <c r="L220" i="5"/>
  <c r="Q220" i="5"/>
  <c r="W220" i="5"/>
  <c r="AB220" i="5"/>
  <c r="AG220" i="5"/>
  <c r="AM220" i="5"/>
  <c r="AR220" i="5"/>
  <c r="AW220" i="5"/>
  <c r="K221" i="7"/>
  <c r="G222" i="5"/>
  <c r="C222" i="7" s="1"/>
  <c r="M222" i="5"/>
  <c r="R222" i="5"/>
  <c r="W222" i="5"/>
  <c r="AC222" i="5"/>
  <c r="AH222" i="5"/>
  <c r="AM222" i="5"/>
  <c r="AS222" i="5"/>
  <c r="AX222" i="5"/>
  <c r="D224" i="5"/>
  <c r="B224" i="7" s="1"/>
  <c r="D224" i="7" s="1"/>
  <c r="I224" i="5"/>
  <c r="O224" i="5"/>
  <c r="T224" i="5"/>
  <c r="E224" i="7" s="1"/>
  <c r="G224" i="7" s="1"/>
  <c r="Y224" i="5"/>
  <c r="J224" i="7" s="1"/>
  <c r="AE224" i="5"/>
  <c r="AJ224" i="5"/>
  <c r="AO224" i="5"/>
  <c r="L224" i="7" s="1"/>
  <c r="O224" i="7" s="1"/>
  <c r="AU224" i="5"/>
  <c r="AZ224" i="5"/>
  <c r="E226" i="5"/>
  <c r="J226" i="5"/>
  <c r="O226" i="5"/>
  <c r="U226" i="5"/>
  <c r="Z226" i="5"/>
  <c r="AE226" i="5"/>
  <c r="AK226" i="5"/>
  <c r="F226" i="7" s="1"/>
  <c r="AP226" i="5"/>
  <c r="M226" i="7" s="1"/>
  <c r="AU226" i="5"/>
  <c r="BA226" i="5"/>
  <c r="A227" i="7"/>
  <c r="A227" i="6"/>
  <c r="BA227" i="5"/>
  <c r="AW227" i="5"/>
  <c r="AS227" i="5"/>
  <c r="AO227" i="5"/>
  <c r="L227" i="7" s="1"/>
  <c r="O227" i="7" s="1"/>
  <c r="AK227" i="5"/>
  <c r="F227" i="7" s="1"/>
  <c r="G227" i="7" s="1"/>
  <c r="AG227" i="5"/>
  <c r="AC227" i="5"/>
  <c r="Y227" i="5"/>
  <c r="J227" i="7" s="1"/>
  <c r="K227" i="7" s="1"/>
  <c r="U227" i="5"/>
  <c r="Q227" i="5"/>
  <c r="M227" i="5"/>
  <c r="I227" i="5"/>
  <c r="E227" i="5"/>
  <c r="H227" i="5"/>
  <c r="N227" i="5"/>
  <c r="S227" i="5"/>
  <c r="X227" i="5"/>
  <c r="H227" i="7" s="1"/>
  <c r="I227" i="7" s="1"/>
  <c r="AD227" i="5"/>
  <c r="AI227" i="5"/>
  <c r="AN227" i="5"/>
  <c r="AT227" i="5"/>
  <c r="AY227" i="5"/>
  <c r="G228" i="5"/>
  <c r="C228" i="7" s="1"/>
  <c r="D228" i="7" s="1"/>
  <c r="L228" i="5"/>
  <c r="Q228" i="5"/>
  <c r="W228" i="5"/>
  <c r="AB228" i="5"/>
  <c r="AG228" i="5"/>
  <c r="AM228" i="5"/>
  <c r="AR228" i="5"/>
  <c r="AW228" i="5"/>
  <c r="K229" i="7"/>
  <c r="G230" i="5"/>
  <c r="C230" i="7" s="1"/>
  <c r="M230" i="5"/>
  <c r="R230" i="5"/>
  <c r="W230" i="5"/>
  <c r="AC230" i="5"/>
  <c r="AH230" i="5"/>
  <c r="AM230" i="5"/>
  <c r="AS230" i="5"/>
  <c r="AX230" i="5"/>
  <c r="D232" i="5"/>
  <c r="B232" i="7" s="1"/>
  <c r="D232" i="7" s="1"/>
  <c r="I232" i="5"/>
  <c r="O232" i="5"/>
  <c r="T232" i="5"/>
  <c r="E232" i="7" s="1"/>
  <c r="Y232" i="5"/>
  <c r="J232" i="7" s="1"/>
  <c r="AE232" i="5"/>
  <c r="AJ232" i="5"/>
  <c r="AO232" i="5"/>
  <c r="L232" i="7" s="1"/>
  <c r="AU232" i="5"/>
  <c r="AZ232" i="5"/>
  <c r="E234" i="5"/>
  <c r="J234" i="5"/>
  <c r="O234" i="5"/>
  <c r="U234" i="5"/>
  <c r="Z234" i="5"/>
  <c r="AE234" i="5"/>
  <c r="AK234" i="5"/>
  <c r="F234" i="7" s="1"/>
  <c r="AP234" i="5"/>
  <c r="M234" i="7" s="1"/>
  <c r="AU234" i="5"/>
  <c r="BA234" i="5"/>
  <c r="A235" i="7"/>
  <c r="A235" i="6"/>
  <c r="BA235" i="5"/>
  <c r="AW235" i="5"/>
  <c r="AS235" i="5"/>
  <c r="AO235" i="5"/>
  <c r="L235" i="7" s="1"/>
  <c r="O235" i="7" s="1"/>
  <c r="AK235" i="5"/>
  <c r="F235" i="7" s="1"/>
  <c r="AG235" i="5"/>
  <c r="AC235" i="5"/>
  <c r="Y235" i="5"/>
  <c r="J235" i="7" s="1"/>
  <c r="U235" i="5"/>
  <c r="Q235" i="5"/>
  <c r="M235" i="5"/>
  <c r="I235" i="5"/>
  <c r="E235" i="5"/>
  <c r="H235" i="5"/>
  <c r="N235" i="5"/>
  <c r="S235" i="5"/>
  <c r="X235" i="5"/>
  <c r="H235" i="7" s="1"/>
  <c r="AD235" i="5"/>
  <c r="AI235" i="5"/>
  <c r="AN235" i="5"/>
  <c r="AT235" i="5"/>
  <c r="AY235" i="5"/>
  <c r="D236" i="7"/>
  <c r="K237" i="7"/>
  <c r="F239" i="5"/>
  <c r="K239" i="5"/>
  <c r="P239" i="5"/>
  <c r="V239" i="5"/>
  <c r="AA239" i="5"/>
  <c r="AF239" i="5"/>
  <c r="AL239" i="5"/>
  <c r="AQ239" i="5"/>
  <c r="N239" i="7" s="1"/>
  <c r="AV239" i="5"/>
  <c r="BB239" i="5"/>
  <c r="D240" i="5"/>
  <c r="B240" i="7" s="1"/>
  <c r="D240" i="7" s="1"/>
  <c r="I240" i="5"/>
  <c r="O240" i="5"/>
  <c r="T240" i="5"/>
  <c r="E240" i="7" s="1"/>
  <c r="Y240" i="5"/>
  <c r="J240" i="7" s="1"/>
  <c r="AE240" i="5"/>
  <c r="AJ240" i="5"/>
  <c r="AO240" i="5"/>
  <c r="L240" i="7" s="1"/>
  <c r="AU240" i="5"/>
  <c r="AZ240" i="5"/>
  <c r="E242" i="5"/>
  <c r="J242" i="5"/>
  <c r="O242" i="5"/>
  <c r="U242" i="5"/>
  <c r="Z242" i="5"/>
  <c r="AE242" i="5"/>
  <c r="AK242" i="5"/>
  <c r="F242" i="7" s="1"/>
  <c r="AP242" i="5"/>
  <c r="M242" i="7" s="1"/>
  <c r="AU242" i="5"/>
  <c r="BA242" i="5"/>
  <c r="A243" i="7"/>
  <c r="A243" i="6"/>
  <c r="BA243" i="5"/>
  <c r="AW243" i="5"/>
  <c r="AS243" i="5"/>
  <c r="AO243" i="5"/>
  <c r="L243" i="7" s="1"/>
  <c r="O243" i="7" s="1"/>
  <c r="AK243" i="5"/>
  <c r="F243" i="7" s="1"/>
  <c r="AG243" i="5"/>
  <c r="AC243" i="5"/>
  <c r="Y243" i="5"/>
  <c r="J243" i="7" s="1"/>
  <c r="U243" i="5"/>
  <c r="Q243" i="5"/>
  <c r="M243" i="5"/>
  <c r="I243" i="5"/>
  <c r="E243" i="5"/>
  <c r="H243" i="5"/>
  <c r="N243" i="5"/>
  <c r="S243" i="5"/>
  <c r="X243" i="5"/>
  <c r="H243" i="7" s="1"/>
  <c r="AD243" i="5"/>
  <c r="AI243" i="5"/>
  <c r="AN243" i="5"/>
  <c r="AT243" i="5"/>
  <c r="AY243" i="5"/>
  <c r="D244" i="7"/>
  <c r="K245" i="7"/>
  <c r="F247" i="5"/>
  <c r="K247" i="5"/>
  <c r="P247" i="5"/>
  <c r="V247" i="5"/>
  <c r="AA247" i="5"/>
  <c r="AF247" i="5"/>
  <c r="AL247" i="5"/>
  <c r="AQ247" i="5"/>
  <c r="N247" i="7" s="1"/>
  <c r="AV247" i="5"/>
  <c r="BB247" i="5"/>
  <c r="D248" i="5"/>
  <c r="B248" i="7" s="1"/>
  <c r="D248" i="7" s="1"/>
  <c r="I248" i="5"/>
  <c r="O248" i="5"/>
  <c r="T248" i="5"/>
  <c r="E248" i="7" s="1"/>
  <c r="Y248" i="5"/>
  <c r="J248" i="7" s="1"/>
  <c r="AE248" i="5"/>
  <c r="AJ248" i="5"/>
  <c r="AO248" i="5"/>
  <c r="L248" i="7" s="1"/>
  <c r="AU248" i="5"/>
  <c r="AZ248" i="5"/>
  <c r="E250" i="5"/>
  <c r="J250" i="5"/>
  <c r="O250" i="5"/>
  <c r="U250" i="5"/>
  <c r="Z250" i="5"/>
  <c r="AE250" i="5"/>
  <c r="AK250" i="5"/>
  <c r="F250" i="7" s="1"/>
  <c r="AP250" i="5"/>
  <c r="M250" i="7" s="1"/>
  <c r="AU250" i="5"/>
  <c r="BA250" i="5"/>
  <c r="A251" i="7"/>
  <c r="A251" i="6"/>
  <c r="BA251" i="5"/>
  <c r="AW251" i="5"/>
  <c r="AS251" i="5"/>
  <c r="AO251" i="5"/>
  <c r="L251" i="7" s="1"/>
  <c r="AK251" i="5"/>
  <c r="F251" i="7" s="1"/>
  <c r="AG251" i="5"/>
  <c r="AC251" i="5"/>
  <c r="Y251" i="5"/>
  <c r="J251" i="7" s="1"/>
  <c r="U251" i="5"/>
  <c r="Q251" i="5"/>
  <c r="M251" i="5"/>
  <c r="I251" i="5"/>
  <c r="E251" i="5"/>
  <c r="H251" i="5"/>
  <c r="N251" i="5"/>
  <c r="S251" i="5"/>
  <c r="X251" i="5"/>
  <c r="H251" i="7" s="1"/>
  <c r="AD251" i="5"/>
  <c r="AI251" i="5"/>
  <c r="AN251" i="5"/>
  <c r="AT251" i="5"/>
  <c r="AY251" i="5"/>
  <c r="K253" i="7"/>
  <c r="F255" i="5"/>
  <c r="K255" i="5"/>
  <c r="P255" i="5"/>
  <c r="V255" i="5"/>
  <c r="AA255" i="5"/>
  <c r="AF255" i="5"/>
  <c r="AL255" i="5"/>
  <c r="AQ255" i="5"/>
  <c r="N255" i="7" s="1"/>
  <c r="AV255" i="5"/>
  <c r="BB255" i="5"/>
  <c r="D256" i="5"/>
  <c r="B256" i="7" s="1"/>
  <c r="D256" i="7" s="1"/>
  <c r="I256" i="5"/>
  <c r="O256" i="5"/>
  <c r="T256" i="5"/>
  <c r="E256" i="7" s="1"/>
  <c r="Y256" i="5"/>
  <c r="J256" i="7" s="1"/>
  <c r="AE256" i="5"/>
  <c r="AJ256" i="5"/>
  <c r="AO256" i="5"/>
  <c r="L256" i="7" s="1"/>
  <c r="AU256" i="5"/>
  <c r="AZ256" i="5"/>
  <c r="E258" i="5"/>
  <c r="J258" i="5"/>
  <c r="O258" i="5"/>
  <c r="U258" i="5"/>
  <c r="Z258" i="5"/>
  <c r="AE258" i="5"/>
  <c r="AK258" i="5"/>
  <c r="F258" i="7" s="1"/>
  <c r="AP258" i="5"/>
  <c r="M258" i="7" s="1"/>
  <c r="AU258" i="5"/>
  <c r="BA258" i="5"/>
  <c r="A259" i="7"/>
  <c r="A259" i="6"/>
  <c r="BA259" i="5"/>
  <c r="AW259" i="5"/>
  <c r="AS259" i="5"/>
  <c r="AO259" i="5"/>
  <c r="L259" i="7" s="1"/>
  <c r="O259" i="7" s="1"/>
  <c r="AK259" i="5"/>
  <c r="F259" i="7" s="1"/>
  <c r="AG259" i="5"/>
  <c r="AC259" i="5"/>
  <c r="Y259" i="5"/>
  <c r="J259" i="7" s="1"/>
  <c r="U259" i="5"/>
  <c r="Q259" i="5"/>
  <c r="M259" i="5"/>
  <c r="I259" i="5"/>
  <c r="E259" i="5"/>
  <c r="H259" i="5"/>
  <c r="N259" i="5"/>
  <c r="S259" i="5"/>
  <c r="X259" i="5"/>
  <c r="H259" i="7" s="1"/>
  <c r="AD259" i="5"/>
  <c r="AI259" i="5"/>
  <c r="AN259" i="5"/>
  <c r="AT259" i="5"/>
  <c r="AY259" i="5"/>
  <c r="D260" i="7"/>
  <c r="K261" i="7"/>
  <c r="F263" i="5"/>
  <c r="K263" i="5"/>
  <c r="P263" i="5"/>
  <c r="V263" i="5"/>
  <c r="AA263" i="5"/>
  <c r="AF263" i="5"/>
  <c r="AL263" i="5"/>
  <c r="AQ263" i="5"/>
  <c r="N263" i="7" s="1"/>
  <c r="AV263" i="5"/>
  <c r="BB263" i="5"/>
  <c r="D264" i="5"/>
  <c r="B264" i="7" s="1"/>
  <c r="D264" i="7" s="1"/>
  <c r="I264" i="5"/>
  <c r="O264" i="5"/>
  <c r="T264" i="5"/>
  <c r="E264" i="7" s="1"/>
  <c r="Y264" i="5"/>
  <c r="J264" i="7" s="1"/>
  <c r="AE264" i="5"/>
  <c r="AJ264" i="5"/>
  <c r="AO264" i="5"/>
  <c r="L264" i="7" s="1"/>
  <c r="AU264" i="5"/>
  <c r="AZ264" i="5"/>
  <c r="E266" i="5"/>
  <c r="J266" i="5"/>
  <c r="O266" i="5"/>
  <c r="U266" i="5"/>
  <c r="Z266" i="5"/>
  <c r="AE266" i="5"/>
  <c r="AK266" i="5"/>
  <c r="F266" i="7" s="1"/>
  <c r="AP266" i="5"/>
  <c r="M266" i="7" s="1"/>
  <c r="AU266" i="5"/>
  <c r="BA266" i="5"/>
  <c r="A267" i="7"/>
  <c r="A267" i="6"/>
  <c r="BA267" i="5"/>
  <c r="AW267" i="5"/>
  <c r="AS267" i="5"/>
  <c r="AO267" i="5"/>
  <c r="L267" i="7" s="1"/>
  <c r="O267" i="7" s="1"/>
  <c r="AK267" i="5"/>
  <c r="F267" i="7" s="1"/>
  <c r="AG267" i="5"/>
  <c r="AC267" i="5"/>
  <c r="Y267" i="5"/>
  <c r="J267" i="7" s="1"/>
  <c r="U267" i="5"/>
  <c r="Q267" i="5"/>
  <c r="M267" i="5"/>
  <c r="I267" i="5"/>
  <c r="E267" i="5"/>
  <c r="H267" i="5"/>
  <c r="N267" i="5"/>
  <c r="S267" i="5"/>
  <c r="X267" i="5"/>
  <c r="H267" i="7" s="1"/>
  <c r="AD267" i="5"/>
  <c r="AI267" i="5"/>
  <c r="AN267" i="5"/>
  <c r="AT267" i="5"/>
  <c r="AY267" i="5"/>
  <c r="D268" i="7"/>
  <c r="F271" i="5"/>
  <c r="K271" i="5"/>
  <c r="P271" i="5"/>
  <c r="V271" i="5"/>
  <c r="AA271" i="5"/>
  <c r="AF271" i="5"/>
  <c r="AL271" i="5"/>
  <c r="AQ271" i="5"/>
  <c r="N271" i="7" s="1"/>
  <c r="AV271" i="5"/>
  <c r="BB271" i="5"/>
  <c r="D272" i="5"/>
  <c r="B272" i="7" s="1"/>
  <c r="D272" i="7" s="1"/>
  <c r="I272" i="5"/>
  <c r="O272" i="5"/>
  <c r="T272" i="5"/>
  <c r="E272" i="7" s="1"/>
  <c r="Y272" i="5"/>
  <c r="J272" i="7" s="1"/>
  <c r="AE272" i="5"/>
  <c r="AJ272" i="5"/>
  <c r="AO272" i="5"/>
  <c r="L272" i="7" s="1"/>
  <c r="AU272" i="5"/>
  <c r="AZ272" i="5"/>
  <c r="E274" i="5"/>
  <c r="J274" i="5"/>
  <c r="O274" i="5"/>
  <c r="U274" i="5"/>
  <c r="Z274" i="5"/>
  <c r="AE274" i="5"/>
  <c r="AK274" i="5"/>
  <c r="F274" i="7" s="1"/>
  <c r="AP274" i="5"/>
  <c r="M274" i="7" s="1"/>
  <c r="AU274" i="5"/>
  <c r="BA274" i="5"/>
  <c r="A275" i="7"/>
  <c r="A275" i="6"/>
  <c r="BA275" i="5"/>
  <c r="AW275" i="5"/>
  <c r="AS275" i="5"/>
  <c r="AO275" i="5"/>
  <c r="L275" i="7" s="1"/>
  <c r="O275" i="7" s="1"/>
  <c r="AK275" i="5"/>
  <c r="F275" i="7" s="1"/>
  <c r="AG275" i="5"/>
  <c r="AC275" i="5"/>
  <c r="Y275" i="5"/>
  <c r="J275" i="7" s="1"/>
  <c r="U275" i="5"/>
  <c r="Q275" i="5"/>
  <c r="M275" i="5"/>
  <c r="I275" i="5"/>
  <c r="E275" i="5"/>
  <c r="H275" i="5"/>
  <c r="N275" i="5"/>
  <c r="S275" i="5"/>
  <c r="X275" i="5"/>
  <c r="H275" i="7" s="1"/>
  <c r="AD275" i="5"/>
  <c r="AI275" i="5"/>
  <c r="AN275" i="5"/>
  <c r="AT275" i="5"/>
  <c r="AY275" i="5"/>
  <c r="K277" i="7"/>
  <c r="G278" i="5"/>
  <c r="C278" i="7" s="1"/>
  <c r="M278" i="5"/>
  <c r="R278" i="5"/>
  <c r="W278" i="5"/>
  <c r="AC278" i="5"/>
  <c r="AH278" i="5"/>
  <c r="AM278" i="5"/>
  <c r="AS278" i="5"/>
  <c r="AX278" i="5"/>
  <c r="F279" i="5"/>
  <c r="K279" i="5"/>
  <c r="P279" i="5"/>
  <c r="V279" i="5"/>
  <c r="AA279" i="5"/>
  <c r="AF279" i="5"/>
  <c r="AL279" i="5"/>
  <c r="AQ279" i="5"/>
  <c r="N279" i="7" s="1"/>
  <c r="AV279" i="5"/>
  <c r="BB279" i="5"/>
  <c r="D280" i="5"/>
  <c r="B280" i="7" s="1"/>
  <c r="D280" i="7" s="1"/>
  <c r="I280" i="5"/>
  <c r="O280" i="5"/>
  <c r="T280" i="5"/>
  <c r="E280" i="7" s="1"/>
  <c r="Y280" i="5"/>
  <c r="J280" i="7" s="1"/>
  <c r="AE280" i="5"/>
  <c r="AJ280" i="5"/>
  <c r="AO280" i="5"/>
  <c r="L280" i="7" s="1"/>
  <c r="AU280" i="5"/>
  <c r="AZ280" i="5"/>
  <c r="E282" i="5"/>
  <c r="J282" i="5"/>
  <c r="O282" i="5"/>
  <c r="U282" i="5"/>
  <c r="Z282" i="5"/>
  <c r="AE282" i="5"/>
  <c r="AK282" i="5"/>
  <c r="F282" i="7" s="1"/>
  <c r="AP282" i="5"/>
  <c r="M282" i="7" s="1"/>
  <c r="AU282" i="5"/>
  <c r="BA282" i="5"/>
  <c r="A283" i="7"/>
  <c r="A283" i="6"/>
  <c r="BA283" i="5"/>
  <c r="AW283" i="5"/>
  <c r="AS283" i="5"/>
  <c r="AO283" i="5"/>
  <c r="L283" i="7" s="1"/>
  <c r="O283" i="7" s="1"/>
  <c r="AK283" i="5"/>
  <c r="F283" i="7" s="1"/>
  <c r="AG283" i="5"/>
  <c r="AC283" i="5"/>
  <c r="Y283" i="5"/>
  <c r="J283" i="7" s="1"/>
  <c r="U283" i="5"/>
  <c r="Q283" i="5"/>
  <c r="M283" i="5"/>
  <c r="I283" i="5"/>
  <c r="E283" i="5"/>
  <c r="H283" i="5"/>
  <c r="N283" i="5"/>
  <c r="S283" i="5"/>
  <c r="X283" i="5"/>
  <c r="H283" i="7" s="1"/>
  <c r="AD283" i="5"/>
  <c r="AI283" i="5"/>
  <c r="AN283" i="5"/>
  <c r="AT283" i="5"/>
  <c r="AY283" i="5"/>
  <c r="D284" i="7"/>
  <c r="AM284" i="5"/>
  <c r="AR284" i="5"/>
  <c r="AW284" i="5"/>
  <c r="K285" i="7"/>
  <c r="G286" i="5"/>
  <c r="C286" i="7" s="1"/>
  <c r="M286" i="5"/>
  <c r="R286" i="5"/>
  <c r="W286" i="5"/>
  <c r="AC286" i="5"/>
  <c r="AH286" i="5"/>
  <c r="AM286" i="5"/>
  <c r="AS286" i="5"/>
  <c r="AX286" i="5"/>
  <c r="F287" i="5"/>
  <c r="K287" i="5"/>
  <c r="P287" i="5"/>
  <c r="V287" i="5"/>
  <c r="AA287" i="5"/>
  <c r="AF287" i="5"/>
  <c r="AL287" i="5"/>
  <c r="AQ287" i="5"/>
  <c r="N287" i="7" s="1"/>
  <c r="AV287" i="5"/>
  <c r="BB287" i="5"/>
  <c r="D288" i="5"/>
  <c r="B288" i="7" s="1"/>
  <c r="D288" i="7" s="1"/>
  <c r="I288" i="5"/>
  <c r="O288" i="5"/>
  <c r="T288" i="5"/>
  <c r="E288" i="7" s="1"/>
  <c r="Y288" i="5"/>
  <c r="J288" i="7" s="1"/>
  <c r="AE288" i="5"/>
  <c r="AJ288" i="5"/>
  <c r="AO288" i="5"/>
  <c r="L288" i="7" s="1"/>
  <c r="AU288" i="5"/>
  <c r="AZ288" i="5"/>
  <c r="E290" i="5"/>
  <c r="J290" i="5"/>
  <c r="O290" i="5"/>
  <c r="U290" i="5"/>
  <c r="Z290" i="5"/>
  <c r="AE290" i="5"/>
  <c r="AK290" i="5"/>
  <c r="F290" i="7" s="1"/>
  <c r="AS290" i="5"/>
  <c r="AY290" i="5"/>
  <c r="A291" i="7"/>
  <c r="A291" i="6"/>
  <c r="BA291" i="5"/>
  <c r="AW291" i="5"/>
  <c r="AS291" i="5"/>
  <c r="AO291" i="5"/>
  <c r="L291" i="7" s="1"/>
  <c r="O291" i="7" s="1"/>
  <c r="AK291" i="5"/>
  <c r="F291" i="7" s="1"/>
  <c r="AG291" i="5"/>
  <c r="AC291" i="5"/>
  <c r="Y291" i="5"/>
  <c r="J291" i="7" s="1"/>
  <c r="U291" i="5"/>
  <c r="Q291" i="5"/>
  <c r="M291" i="5"/>
  <c r="I291" i="5"/>
  <c r="E291" i="5"/>
  <c r="AZ291" i="5"/>
  <c r="AU291" i="5"/>
  <c r="AP291" i="5"/>
  <c r="M291" i="7" s="1"/>
  <c r="AJ291" i="5"/>
  <c r="AE291" i="5"/>
  <c r="Z291" i="5"/>
  <c r="T291" i="5"/>
  <c r="E291" i="7" s="1"/>
  <c r="O291" i="5"/>
  <c r="J291" i="5"/>
  <c r="D291" i="5"/>
  <c r="B291" i="7" s="1"/>
  <c r="K291" i="5"/>
  <c r="R291" i="5"/>
  <c r="X291" i="5"/>
  <c r="H291" i="7" s="1"/>
  <c r="AF291" i="5"/>
  <c r="AM291" i="5"/>
  <c r="AT291" i="5"/>
  <c r="BB291" i="5"/>
  <c r="K292" i="7"/>
  <c r="J295" i="5"/>
  <c r="X295" i="5"/>
  <c r="H295" i="7" s="1"/>
  <c r="I295" i="7" s="1"/>
  <c r="AN295" i="5"/>
  <c r="AZ295" i="5"/>
  <c r="A298" i="7"/>
  <c r="A298" i="6"/>
  <c r="AZ298" i="5"/>
  <c r="AV298" i="5"/>
  <c r="AR298" i="5"/>
  <c r="AN298" i="5"/>
  <c r="AJ298" i="5"/>
  <c r="AF298" i="5"/>
  <c r="AB298" i="5"/>
  <c r="X298" i="5"/>
  <c r="H298" i="7" s="1"/>
  <c r="T298" i="5"/>
  <c r="E298" i="7" s="1"/>
  <c r="K298" i="7" s="1"/>
  <c r="P298" i="5"/>
  <c r="L298" i="5"/>
  <c r="H298" i="5"/>
  <c r="D298" i="5"/>
  <c r="B298" i="7" s="1"/>
  <c r="BB298" i="5"/>
  <c r="AW298" i="5"/>
  <c r="AQ298" i="5"/>
  <c r="N298" i="7" s="1"/>
  <c r="O298" i="7" s="1"/>
  <c r="AL298" i="5"/>
  <c r="AG298" i="5"/>
  <c r="AA298" i="5"/>
  <c r="V298" i="5"/>
  <c r="Q298" i="5"/>
  <c r="K298" i="5"/>
  <c r="F298" i="5"/>
  <c r="BA298" i="5"/>
  <c r="AU298" i="5"/>
  <c r="AP298" i="5"/>
  <c r="M298" i="7" s="1"/>
  <c r="AK298" i="5"/>
  <c r="F298" i="7" s="1"/>
  <c r="AE298" i="5"/>
  <c r="Z298" i="5"/>
  <c r="U298" i="5"/>
  <c r="O298" i="5"/>
  <c r="J298" i="5"/>
  <c r="E298" i="5"/>
  <c r="AX298" i="5"/>
  <c r="AM298" i="5"/>
  <c r="AC298" i="5"/>
  <c r="R298" i="5"/>
  <c r="G298" i="5"/>
  <c r="C298" i="7" s="1"/>
  <c r="S298" i="5"/>
  <c r="AH298" i="5"/>
  <c r="AT298" i="5"/>
  <c r="A212" i="7"/>
  <c r="A212" i="6"/>
  <c r="BB212" i="5"/>
  <c r="AX212" i="5"/>
  <c r="AT212" i="5"/>
  <c r="AP212" i="5"/>
  <c r="M212" i="7" s="1"/>
  <c r="AL212" i="5"/>
  <c r="AH212" i="5"/>
  <c r="AD212" i="5"/>
  <c r="Z212" i="5"/>
  <c r="V212" i="5"/>
  <c r="R212" i="5"/>
  <c r="N212" i="5"/>
  <c r="J212" i="5"/>
  <c r="F212" i="5"/>
  <c r="H212" i="5"/>
  <c r="M212" i="5"/>
  <c r="S212" i="5"/>
  <c r="X212" i="5"/>
  <c r="H212" i="7" s="1"/>
  <c r="I212" i="7" s="1"/>
  <c r="AC212" i="5"/>
  <c r="AI212" i="5"/>
  <c r="AN212" i="5"/>
  <c r="AS212" i="5"/>
  <c r="AY212" i="5"/>
  <c r="A214" i="7"/>
  <c r="A214" i="6"/>
  <c r="AZ214" i="5"/>
  <c r="AV214" i="5"/>
  <c r="AR214" i="5"/>
  <c r="AN214" i="5"/>
  <c r="AJ214" i="5"/>
  <c r="AF214" i="5"/>
  <c r="AB214" i="5"/>
  <c r="X214" i="5"/>
  <c r="H214" i="7" s="1"/>
  <c r="T214" i="5"/>
  <c r="E214" i="7" s="1"/>
  <c r="G214" i="7" s="1"/>
  <c r="P214" i="5"/>
  <c r="L214" i="5"/>
  <c r="H214" i="5"/>
  <c r="D214" i="5"/>
  <c r="B214" i="7" s="1"/>
  <c r="I214" i="5"/>
  <c r="N214" i="5"/>
  <c r="S214" i="5"/>
  <c r="Y214" i="5"/>
  <c r="J214" i="7" s="1"/>
  <c r="K214" i="7" s="1"/>
  <c r="AD214" i="5"/>
  <c r="AI214" i="5"/>
  <c r="AO214" i="5"/>
  <c r="L214" i="7" s="1"/>
  <c r="AT214" i="5"/>
  <c r="AY214" i="5"/>
  <c r="I217" i="7"/>
  <c r="A220" i="7"/>
  <c r="A220" i="6"/>
  <c r="BB220" i="5"/>
  <c r="AX220" i="5"/>
  <c r="AT220" i="5"/>
  <c r="AP220" i="5"/>
  <c r="M220" i="7" s="1"/>
  <c r="AL220" i="5"/>
  <c r="AH220" i="5"/>
  <c r="AD220" i="5"/>
  <c r="Z220" i="5"/>
  <c r="V220" i="5"/>
  <c r="R220" i="5"/>
  <c r="N220" i="5"/>
  <c r="J220" i="5"/>
  <c r="F220" i="5"/>
  <c r="H220" i="5"/>
  <c r="M220" i="5"/>
  <c r="S220" i="5"/>
  <c r="X220" i="5"/>
  <c r="H220" i="7" s="1"/>
  <c r="I220" i="7" s="1"/>
  <c r="AC220" i="5"/>
  <c r="AI220" i="5"/>
  <c r="AN220" i="5"/>
  <c r="AS220" i="5"/>
  <c r="AY220" i="5"/>
  <c r="A222" i="7"/>
  <c r="A222" i="6"/>
  <c r="AZ222" i="5"/>
  <c r="AV222" i="5"/>
  <c r="AR222" i="5"/>
  <c r="AN222" i="5"/>
  <c r="AJ222" i="5"/>
  <c r="AF222" i="5"/>
  <c r="AB222" i="5"/>
  <c r="X222" i="5"/>
  <c r="H222" i="7" s="1"/>
  <c r="T222" i="5"/>
  <c r="E222" i="7" s="1"/>
  <c r="G222" i="7" s="1"/>
  <c r="P222" i="5"/>
  <c r="L222" i="5"/>
  <c r="H222" i="5"/>
  <c r="D222" i="5"/>
  <c r="B222" i="7" s="1"/>
  <c r="I222" i="5"/>
  <c r="N222" i="5"/>
  <c r="S222" i="5"/>
  <c r="Y222" i="5"/>
  <c r="J222" i="7" s="1"/>
  <c r="AD222" i="5"/>
  <c r="AI222" i="5"/>
  <c r="AO222" i="5"/>
  <c r="L222" i="7" s="1"/>
  <c r="AT222" i="5"/>
  <c r="AY222" i="5"/>
  <c r="A228" i="7"/>
  <c r="A228" i="6"/>
  <c r="BB228" i="5"/>
  <c r="AX228" i="5"/>
  <c r="AT228" i="5"/>
  <c r="AP228" i="5"/>
  <c r="M228" i="7" s="1"/>
  <c r="AL228" i="5"/>
  <c r="AH228" i="5"/>
  <c r="AD228" i="5"/>
  <c r="Z228" i="5"/>
  <c r="V228" i="5"/>
  <c r="R228" i="5"/>
  <c r="N228" i="5"/>
  <c r="J228" i="5"/>
  <c r="F228" i="5"/>
  <c r="H228" i="5"/>
  <c r="M228" i="5"/>
  <c r="S228" i="5"/>
  <c r="X228" i="5"/>
  <c r="H228" i="7" s="1"/>
  <c r="I228" i="7" s="1"/>
  <c r="AC228" i="5"/>
  <c r="AI228" i="5"/>
  <c r="AN228" i="5"/>
  <c r="AS228" i="5"/>
  <c r="AY228" i="5"/>
  <c r="A230" i="7"/>
  <c r="A230" i="6"/>
  <c r="AZ230" i="5"/>
  <c r="AV230" i="5"/>
  <c r="AR230" i="5"/>
  <c r="AN230" i="5"/>
  <c r="AJ230" i="5"/>
  <c r="AF230" i="5"/>
  <c r="AB230" i="5"/>
  <c r="X230" i="5"/>
  <c r="H230" i="7" s="1"/>
  <c r="T230" i="5"/>
  <c r="E230" i="7" s="1"/>
  <c r="G230" i="7" s="1"/>
  <c r="P230" i="5"/>
  <c r="L230" i="5"/>
  <c r="H230" i="5"/>
  <c r="D230" i="5"/>
  <c r="B230" i="7" s="1"/>
  <c r="I230" i="5"/>
  <c r="N230" i="5"/>
  <c r="S230" i="5"/>
  <c r="Y230" i="5"/>
  <c r="J230" i="7" s="1"/>
  <c r="K230" i="7" s="1"/>
  <c r="AD230" i="5"/>
  <c r="AI230" i="5"/>
  <c r="AO230" i="5"/>
  <c r="L230" i="7" s="1"/>
  <c r="AT230" i="5"/>
  <c r="AY230" i="5"/>
  <c r="E232" i="5"/>
  <c r="K232" i="5"/>
  <c r="P232" i="5"/>
  <c r="U232" i="5"/>
  <c r="AA232" i="5"/>
  <c r="AF232" i="5"/>
  <c r="AK232" i="5"/>
  <c r="F232" i="7" s="1"/>
  <c r="AQ232" i="5"/>
  <c r="N232" i="7" s="1"/>
  <c r="AV232" i="5"/>
  <c r="BA232" i="5"/>
  <c r="F234" i="5"/>
  <c r="K234" i="5"/>
  <c r="Q234" i="5"/>
  <c r="V234" i="5"/>
  <c r="AA234" i="5"/>
  <c r="AG234" i="5"/>
  <c r="AL234" i="5"/>
  <c r="AQ234" i="5"/>
  <c r="N234" i="7" s="1"/>
  <c r="AW234" i="5"/>
  <c r="BB234" i="5"/>
  <c r="D235" i="5"/>
  <c r="B235" i="7" s="1"/>
  <c r="D235" i="7" s="1"/>
  <c r="J235" i="5"/>
  <c r="O235" i="5"/>
  <c r="T235" i="5"/>
  <c r="E235" i="7" s="1"/>
  <c r="Z235" i="5"/>
  <c r="AE235" i="5"/>
  <c r="AJ235" i="5"/>
  <c r="AP235" i="5"/>
  <c r="M235" i="7" s="1"/>
  <c r="AU235" i="5"/>
  <c r="AZ235" i="5"/>
  <c r="A236" i="7"/>
  <c r="A236" i="6"/>
  <c r="BB236" i="5"/>
  <c r="AX236" i="5"/>
  <c r="AT236" i="5"/>
  <c r="AP236" i="5"/>
  <c r="M236" i="7" s="1"/>
  <c r="AL236" i="5"/>
  <c r="AH236" i="5"/>
  <c r="AD236" i="5"/>
  <c r="Z236" i="5"/>
  <c r="V236" i="5"/>
  <c r="R236" i="5"/>
  <c r="N236" i="5"/>
  <c r="J236" i="5"/>
  <c r="F236" i="5"/>
  <c r="H236" i="5"/>
  <c r="M236" i="5"/>
  <c r="S236" i="5"/>
  <c r="X236" i="5"/>
  <c r="H236" i="7" s="1"/>
  <c r="I236" i="7" s="1"/>
  <c r="AC236" i="5"/>
  <c r="AI236" i="5"/>
  <c r="AN236" i="5"/>
  <c r="AS236" i="5"/>
  <c r="AY236" i="5"/>
  <c r="G237" i="7"/>
  <c r="A238" i="7"/>
  <c r="A238" i="6"/>
  <c r="AZ238" i="5"/>
  <c r="AV238" i="5"/>
  <c r="AR238" i="5"/>
  <c r="AN238" i="5"/>
  <c r="AJ238" i="5"/>
  <c r="AF238" i="5"/>
  <c r="AB238" i="5"/>
  <c r="X238" i="5"/>
  <c r="H238" i="7" s="1"/>
  <c r="T238" i="5"/>
  <c r="E238" i="7" s="1"/>
  <c r="P238" i="5"/>
  <c r="L238" i="5"/>
  <c r="H238" i="5"/>
  <c r="D238" i="5"/>
  <c r="B238" i="7" s="1"/>
  <c r="I238" i="5"/>
  <c r="N238" i="5"/>
  <c r="S238" i="5"/>
  <c r="Y238" i="5"/>
  <c r="J238" i="7" s="1"/>
  <c r="K238" i="7" s="1"/>
  <c r="AD238" i="5"/>
  <c r="AI238" i="5"/>
  <c r="AO238" i="5"/>
  <c r="L238" i="7" s="1"/>
  <c r="O238" i="7" s="1"/>
  <c r="AT238" i="5"/>
  <c r="AY238" i="5"/>
  <c r="G239" i="5"/>
  <c r="C239" i="7" s="1"/>
  <c r="L239" i="5"/>
  <c r="R239" i="5"/>
  <c r="W239" i="5"/>
  <c r="AB239" i="5"/>
  <c r="AH239" i="5"/>
  <c r="AM239" i="5"/>
  <c r="AR239" i="5"/>
  <c r="AX239" i="5"/>
  <c r="BC239" i="5"/>
  <c r="E240" i="5"/>
  <c r="K240" i="5"/>
  <c r="P240" i="5"/>
  <c r="U240" i="5"/>
  <c r="AA240" i="5"/>
  <c r="AF240" i="5"/>
  <c r="AK240" i="5"/>
  <c r="F240" i="7" s="1"/>
  <c r="AQ240" i="5"/>
  <c r="N240" i="7" s="1"/>
  <c r="AV240" i="5"/>
  <c r="BA240" i="5"/>
  <c r="I241" i="7"/>
  <c r="F242" i="5"/>
  <c r="K242" i="5"/>
  <c r="Q242" i="5"/>
  <c r="V242" i="5"/>
  <c r="AA242" i="5"/>
  <c r="AG242" i="5"/>
  <c r="AL242" i="5"/>
  <c r="AQ242" i="5"/>
  <c r="N242" i="7" s="1"/>
  <c r="AW242" i="5"/>
  <c r="BB242" i="5"/>
  <c r="D243" i="5"/>
  <c r="B243" i="7" s="1"/>
  <c r="D243" i="7" s="1"/>
  <c r="J243" i="5"/>
  <c r="O243" i="5"/>
  <c r="T243" i="5"/>
  <c r="E243" i="7" s="1"/>
  <c r="Z243" i="5"/>
  <c r="AE243" i="5"/>
  <c r="AJ243" i="5"/>
  <c r="AP243" i="5"/>
  <c r="M243" i="7" s="1"/>
  <c r="AU243" i="5"/>
  <c r="AZ243" i="5"/>
  <c r="A244" i="7"/>
  <c r="A244" i="6"/>
  <c r="BB244" i="5"/>
  <c r="AX244" i="5"/>
  <c r="AT244" i="5"/>
  <c r="AP244" i="5"/>
  <c r="M244" i="7" s="1"/>
  <c r="AL244" i="5"/>
  <c r="AH244" i="5"/>
  <c r="AD244" i="5"/>
  <c r="Z244" i="5"/>
  <c r="V244" i="5"/>
  <c r="R244" i="5"/>
  <c r="N244" i="5"/>
  <c r="J244" i="5"/>
  <c r="F244" i="5"/>
  <c r="H244" i="5"/>
  <c r="M244" i="5"/>
  <c r="S244" i="5"/>
  <c r="X244" i="5"/>
  <c r="H244" i="7" s="1"/>
  <c r="I244" i="7" s="1"/>
  <c r="AC244" i="5"/>
  <c r="AI244" i="5"/>
  <c r="AN244" i="5"/>
  <c r="AS244" i="5"/>
  <c r="AY244" i="5"/>
  <c r="G245" i="7"/>
  <c r="A246" i="7"/>
  <c r="A246" i="6"/>
  <c r="AZ246" i="5"/>
  <c r="AV246" i="5"/>
  <c r="AR246" i="5"/>
  <c r="AN246" i="5"/>
  <c r="AJ246" i="5"/>
  <c r="AF246" i="5"/>
  <c r="AB246" i="5"/>
  <c r="X246" i="5"/>
  <c r="H246" i="7" s="1"/>
  <c r="T246" i="5"/>
  <c r="E246" i="7" s="1"/>
  <c r="G246" i="7" s="1"/>
  <c r="P246" i="5"/>
  <c r="L246" i="5"/>
  <c r="H246" i="5"/>
  <c r="D246" i="5"/>
  <c r="B246" i="7" s="1"/>
  <c r="D246" i="7" s="1"/>
  <c r="I246" i="5"/>
  <c r="N246" i="5"/>
  <c r="S246" i="5"/>
  <c r="Y246" i="5"/>
  <c r="J246" i="7" s="1"/>
  <c r="K246" i="7" s="1"/>
  <c r="AD246" i="5"/>
  <c r="AI246" i="5"/>
  <c r="AO246" i="5"/>
  <c r="L246" i="7" s="1"/>
  <c r="AT246" i="5"/>
  <c r="AY246" i="5"/>
  <c r="G247" i="5"/>
  <c r="C247" i="7" s="1"/>
  <c r="L247" i="5"/>
  <c r="R247" i="5"/>
  <c r="W247" i="5"/>
  <c r="AB247" i="5"/>
  <c r="AH247" i="5"/>
  <c r="AM247" i="5"/>
  <c r="AR247" i="5"/>
  <c r="AX247" i="5"/>
  <c r="BC247" i="5"/>
  <c r="E248" i="5"/>
  <c r="K248" i="5"/>
  <c r="P248" i="5"/>
  <c r="U248" i="5"/>
  <c r="AA248" i="5"/>
  <c r="AF248" i="5"/>
  <c r="AK248" i="5"/>
  <c r="F248" i="7" s="1"/>
  <c r="AQ248" i="5"/>
  <c r="N248" i="7" s="1"/>
  <c r="AV248" i="5"/>
  <c r="BA248" i="5"/>
  <c r="I249" i="7"/>
  <c r="F250" i="5"/>
  <c r="K250" i="5"/>
  <c r="Q250" i="5"/>
  <c r="V250" i="5"/>
  <c r="AA250" i="5"/>
  <c r="AG250" i="5"/>
  <c r="AL250" i="5"/>
  <c r="AQ250" i="5"/>
  <c r="N250" i="7" s="1"/>
  <c r="AW250" i="5"/>
  <c r="BB250" i="5"/>
  <c r="D251" i="5"/>
  <c r="B251" i="7" s="1"/>
  <c r="D251" i="7" s="1"/>
  <c r="J251" i="5"/>
  <c r="O251" i="5"/>
  <c r="T251" i="5"/>
  <c r="E251" i="7" s="1"/>
  <c r="Z251" i="5"/>
  <c r="AE251" i="5"/>
  <c r="AJ251" i="5"/>
  <c r="AP251" i="5"/>
  <c r="M251" i="7" s="1"/>
  <c r="AU251" i="5"/>
  <c r="AZ251" i="5"/>
  <c r="A252" i="7"/>
  <c r="A252" i="6"/>
  <c r="BB252" i="5"/>
  <c r="AX252" i="5"/>
  <c r="AT252" i="5"/>
  <c r="AP252" i="5"/>
  <c r="M252" i="7" s="1"/>
  <c r="AL252" i="5"/>
  <c r="AH252" i="5"/>
  <c r="AD252" i="5"/>
  <c r="Z252" i="5"/>
  <c r="V252" i="5"/>
  <c r="R252" i="5"/>
  <c r="N252" i="5"/>
  <c r="J252" i="5"/>
  <c r="F252" i="5"/>
  <c r="H252" i="5"/>
  <c r="M252" i="5"/>
  <c r="S252" i="5"/>
  <c r="X252" i="5"/>
  <c r="H252" i="7" s="1"/>
  <c r="I252" i="7" s="1"/>
  <c r="AC252" i="5"/>
  <c r="AI252" i="5"/>
  <c r="AN252" i="5"/>
  <c r="AS252" i="5"/>
  <c r="AY252" i="5"/>
  <c r="G253" i="7"/>
  <c r="A254" i="7"/>
  <c r="A254" i="6"/>
  <c r="AZ254" i="5"/>
  <c r="AV254" i="5"/>
  <c r="AR254" i="5"/>
  <c r="AN254" i="5"/>
  <c r="AJ254" i="5"/>
  <c r="AF254" i="5"/>
  <c r="AB254" i="5"/>
  <c r="X254" i="5"/>
  <c r="H254" i="7" s="1"/>
  <c r="T254" i="5"/>
  <c r="E254" i="7" s="1"/>
  <c r="G254" i="7" s="1"/>
  <c r="P254" i="5"/>
  <c r="L254" i="5"/>
  <c r="H254" i="5"/>
  <c r="D254" i="5"/>
  <c r="B254" i="7" s="1"/>
  <c r="D254" i="7" s="1"/>
  <c r="I254" i="5"/>
  <c r="N254" i="5"/>
  <c r="S254" i="5"/>
  <c r="Y254" i="5"/>
  <c r="J254" i="7" s="1"/>
  <c r="K254" i="7" s="1"/>
  <c r="AD254" i="5"/>
  <c r="AI254" i="5"/>
  <c r="AO254" i="5"/>
  <c r="L254" i="7" s="1"/>
  <c r="O254" i="7" s="1"/>
  <c r="AT254" i="5"/>
  <c r="AY254" i="5"/>
  <c r="G255" i="5"/>
  <c r="C255" i="7" s="1"/>
  <c r="L255" i="5"/>
  <c r="R255" i="5"/>
  <c r="W255" i="5"/>
  <c r="AB255" i="5"/>
  <c r="AH255" i="5"/>
  <c r="AM255" i="5"/>
  <c r="AR255" i="5"/>
  <c r="AX255" i="5"/>
  <c r="BC255" i="5"/>
  <c r="E256" i="5"/>
  <c r="K256" i="5"/>
  <c r="P256" i="5"/>
  <c r="U256" i="5"/>
  <c r="AA256" i="5"/>
  <c r="AF256" i="5"/>
  <c r="AK256" i="5"/>
  <c r="F256" i="7" s="1"/>
  <c r="AQ256" i="5"/>
  <c r="N256" i="7" s="1"/>
  <c r="AV256" i="5"/>
  <c r="BA256" i="5"/>
  <c r="I257" i="7"/>
  <c r="F258" i="5"/>
  <c r="K258" i="5"/>
  <c r="Q258" i="5"/>
  <c r="V258" i="5"/>
  <c r="AA258" i="5"/>
  <c r="AG258" i="5"/>
  <c r="AL258" i="5"/>
  <c r="AQ258" i="5"/>
  <c r="N258" i="7" s="1"/>
  <c r="AW258" i="5"/>
  <c r="BB258" i="5"/>
  <c r="D259" i="5"/>
  <c r="B259" i="7" s="1"/>
  <c r="J259" i="5"/>
  <c r="O259" i="5"/>
  <c r="T259" i="5"/>
  <c r="E259" i="7" s="1"/>
  <c r="Z259" i="5"/>
  <c r="AE259" i="5"/>
  <c r="AJ259" i="5"/>
  <c r="AP259" i="5"/>
  <c r="M259" i="7" s="1"/>
  <c r="AU259" i="5"/>
  <c r="AZ259" i="5"/>
  <c r="A260" i="7"/>
  <c r="A260" i="6"/>
  <c r="BB260" i="5"/>
  <c r="AX260" i="5"/>
  <c r="AT260" i="5"/>
  <c r="AP260" i="5"/>
  <c r="M260" i="7" s="1"/>
  <c r="AL260" i="5"/>
  <c r="AH260" i="5"/>
  <c r="AD260" i="5"/>
  <c r="Z260" i="5"/>
  <c r="V260" i="5"/>
  <c r="R260" i="5"/>
  <c r="N260" i="5"/>
  <c r="J260" i="5"/>
  <c r="F260" i="5"/>
  <c r="H260" i="5"/>
  <c r="M260" i="5"/>
  <c r="S260" i="5"/>
  <c r="X260" i="5"/>
  <c r="H260" i="7" s="1"/>
  <c r="I260" i="7" s="1"/>
  <c r="AC260" i="5"/>
  <c r="AI260" i="5"/>
  <c r="AN260" i="5"/>
  <c r="AS260" i="5"/>
  <c r="AY260" i="5"/>
  <c r="G261" i="7"/>
  <c r="A262" i="7"/>
  <c r="A262" i="6"/>
  <c r="AZ262" i="5"/>
  <c r="AV262" i="5"/>
  <c r="AR262" i="5"/>
  <c r="AN262" i="5"/>
  <c r="AJ262" i="5"/>
  <c r="AF262" i="5"/>
  <c r="AB262" i="5"/>
  <c r="X262" i="5"/>
  <c r="H262" i="7" s="1"/>
  <c r="T262" i="5"/>
  <c r="E262" i="7" s="1"/>
  <c r="G262" i="7" s="1"/>
  <c r="P262" i="5"/>
  <c r="L262" i="5"/>
  <c r="H262" i="5"/>
  <c r="D262" i="5"/>
  <c r="B262" i="7" s="1"/>
  <c r="D262" i="7" s="1"/>
  <c r="I262" i="5"/>
  <c r="N262" i="5"/>
  <c r="S262" i="5"/>
  <c r="Y262" i="5"/>
  <c r="J262" i="7" s="1"/>
  <c r="K262" i="7" s="1"/>
  <c r="AD262" i="5"/>
  <c r="AI262" i="5"/>
  <c r="AO262" i="5"/>
  <c r="L262" i="7" s="1"/>
  <c r="O262" i="7" s="1"/>
  <c r="AT262" i="5"/>
  <c r="AY262" i="5"/>
  <c r="G263" i="5"/>
  <c r="C263" i="7" s="1"/>
  <c r="L263" i="5"/>
  <c r="R263" i="5"/>
  <c r="W263" i="5"/>
  <c r="AB263" i="5"/>
  <c r="AH263" i="5"/>
  <c r="AM263" i="5"/>
  <c r="AR263" i="5"/>
  <c r="AX263" i="5"/>
  <c r="BC263" i="5"/>
  <c r="E264" i="5"/>
  <c r="K264" i="5"/>
  <c r="P264" i="5"/>
  <c r="U264" i="5"/>
  <c r="AA264" i="5"/>
  <c r="AF264" i="5"/>
  <c r="AK264" i="5"/>
  <c r="F264" i="7" s="1"/>
  <c r="AQ264" i="5"/>
  <c r="N264" i="7" s="1"/>
  <c r="AV264" i="5"/>
  <c r="BA264" i="5"/>
  <c r="I265" i="7"/>
  <c r="F266" i="5"/>
  <c r="K266" i="5"/>
  <c r="Q266" i="5"/>
  <c r="V266" i="5"/>
  <c r="AA266" i="5"/>
  <c r="AG266" i="5"/>
  <c r="AL266" i="5"/>
  <c r="AQ266" i="5"/>
  <c r="N266" i="7" s="1"/>
  <c r="AW266" i="5"/>
  <c r="BB266" i="5"/>
  <c r="D267" i="5"/>
  <c r="B267" i="7" s="1"/>
  <c r="D267" i="7" s="1"/>
  <c r="J267" i="5"/>
  <c r="O267" i="5"/>
  <c r="T267" i="5"/>
  <c r="E267" i="7" s="1"/>
  <c r="Z267" i="5"/>
  <c r="AE267" i="5"/>
  <c r="AJ267" i="5"/>
  <c r="AP267" i="5"/>
  <c r="M267" i="7" s="1"/>
  <c r="AU267" i="5"/>
  <c r="AZ267" i="5"/>
  <c r="A268" i="7"/>
  <c r="A268" i="6"/>
  <c r="BB268" i="5"/>
  <c r="AX268" i="5"/>
  <c r="AT268" i="5"/>
  <c r="AP268" i="5"/>
  <c r="M268" i="7" s="1"/>
  <c r="AL268" i="5"/>
  <c r="AH268" i="5"/>
  <c r="AD268" i="5"/>
  <c r="Z268" i="5"/>
  <c r="V268" i="5"/>
  <c r="R268" i="5"/>
  <c r="N268" i="5"/>
  <c r="J268" i="5"/>
  <c r="F268" i="5"/>
  <c r="H268" i="5"/>
  <c r="M268" i="5"/>
  <c r="S268" i="5"/>
  <c r="X268" i="5"/>
  <c r="H268" i="7" s="1"/>
  <c r="I268" i="7" s="1"/>
  <c r="AC268" i="5"/>
  <c r="AI268" i="5"/>
  <c r="AN268" i="5"/>
  <c r="AS268" i="5"/>
  <c r="AY268" i="5"/>
  <c r="G269" i="7"/>
  <c r="A270" i="7"/>
  <c r="A270" i="6"/>
  <c r="AZ270" i="5"/>
  <c r="AV270" i="5"/>
  <c r="AR270" i="5"/>
  <c r="AN270" i="5"/>
  <c r="AJ270" i="5"/>
  <c r="AF270" i="5"/>
  <c r="AB270" i="5"/>
  <c r="X270" i="5"/>
  <c r="H270" i="7" s="1"/>
  <c r="T270" i="5"/>
  <c r="E270" i="7" s="1"/>
  <c r="G270" i="7" s="1"/>
  <c r="P270" i="5"/>
  <c r="L270" i="5"/>
  <c r="H270" i="5"/>
  <c r="D270" i="5"/>
  <c r="B270" i="7" s="1"/>
  <c r="D270" i="7" s="1"/>
  <c r="I270" i="5"/>
  <c r="N270" i="5"/>
  <c r="S270" i="5"/>
  <c r="Y270" i="5"/>
  <c r="J270" i="7" s="1"/>
  <c r="AD270" i="5"/>
  <c r="AI270" i="5"/>
  <c r="AO270" i="5"/>
  <c r="L270" i="7" s="1"/>
  <c r="O270" i="7" s="1"/>
  <c r="AT270" i="5"/>
  <c r="AY270" i="5"/>
  <c r="G271" i="5"/>
  <c r="C271" i="7" s="1"/>
  <c r="L271" i="5"/>
  <c r="R271" i="5"/>
  <c r="W271" i="5"/>
  <c r="AB271" i="5"/>
  <c r="AH271" i="5"/>
  <c r="AM271" i="5"/>
  <c r="AR271" i="5"/>
  <c r="AX271" i="5"/>
  <c r="BC271" i="5"/>
  <c r="E272" i="5"/>
  <c r="K272" i="5"/>
  <c r="P272" i="5"/>
  <c r="U272" i="5"/>
  <c r="AA272" i="5"/>
  <c r="AF272" i="5"/>
  <c r="AK272" i="5"/>
  <c r="F272" i="7" s="1"/>
  <c r="AQ272" i="5"/>
  <c r="N272" i="7" s="1"/>
  <c r="AV272" i="5"/>
  <c r="BA272" i="5"/>
  <c r="I273" i="7"/>
  <c r="F274" i="5"/>
  <c r="K274" i="5"/>
  <c r="Q274" i="5"/>
  <c r="V274" i="5"/>
  <c r="AA274" i="5"/>
  <c r="AG274" i="5"/>
  <c r="AL274" i="5"/>
  <c r="AQ274" i="5"/>
  <c r="N274" i="7" s="1"/>
  <c r="AW274" i="5"/>
  <c r="BB274" i="5"/>
  <c r="D275" i="5"/>
  <c r="B275" i="7" s="1"/>
  <c r="J275" i="5"/>
  <c r="O275" i="5"/>
  <c r="T275" i="5"/>
  <c r="E275" i="7" s="1"/>
  <c r="Z275" i="5"/>
  <c r="AE275" i="5"/>
  <c r="AJ275" i="5"/>
  <c r="AP275" i="5"/>
  <c r="M275" i="7" s="1"/>
  <c r="AU275" i="5"/>
  <c r="AZ275" i="5"/>
  <c r="A276" i="7"/>
  <c r="A276" i="6"/>
  <c r="BB276" i="5"/>
  <c r="AX276" i="5"/>
  <c r="AT276" i="5"/>
  <c r="AP276" i="5"/>
  <c r="M276" i="7" s="1"/>
  <c r="AL276" i="5"/>
  <c r="AH276" i="5"/>
  <c r="AD276" i="5"/>
  <c r="Z276" i="5"/>
  <c r="V276" i="5"/>
  <c r="R276" i="5"/>
  <c r="N276" i="5"/>
  <c r="J276" i="5"/>
  <c r="F276" i="5"/>
  <c r="H276" i="5"/>
  <c r="M276" i="5"/>
  <c r="S276" i="5"/>
  <c r="X276" i="5"/>
  <c r="H276" i="7" s="1"/>
  <c r="I276" i="7" s="1"/>
  <c r="AC276" i="5"/>
  <c r="AI276" i="5"/>
  <c r="AN276" i="5"/>
  <c r="AS276" i="5"/>
  <c r="AY276" i="5"/>
  <c r="G277" i="7"/>
  <c r="A278" i="7"/>
  <c r="A278" i="6"/>
  <c r="AZ278" i="5"/>
  <c r="AV278" i="5"/>
  <c r="AR278" i="5"/>
  <c r="AN278" i="5"/>
  <c r="AJ278" i="5"/>
  <c r="AF278" i="5"/>
  <c r="AB278" i="5"/>
  <c r="X278" i="5"/>
  <c r="H278" i="7" s="1"/>
  <c r="T278" i="5"/>
  <c r="E278" i="7" s="1"/>
  <c r="G278" i="7" s="1"/>
  <c r="P278" i="5"/>
  <c r="L278" i="5"/>
  <c r="H278" i="5"/>
  <c r="D278" i="5"/>
  <c r="B278" i="7" s="1"/>
  <c r="I278" i="5"/>
  <c r="N278" i="5"/>
  <c r="S278" i="5"/>
  <c r="Y278" i="5"/>
  <c r="J278" i="7" s="1"/>
  <c r="K278" i="7" s="1"/>
  <c r="AD278" i="5"/>
  <c r="AI278" i="5"/>
  <c r="AO278" i="5"/>
  <c r="L278" i="7" s="1"/>
  <c r="O278" i="7" s="1"/>
  <c r="AT278" i="5"/>
  <c r="AY278" i="5"/>
  <c r="G279" i="5"/>
  <c r="C279" i="7" s="1"/>
  <c r="L279" i="5"/>
  <c r="R279" i="5"/>
  <c r="W279" i="5"/>
  <c r="AB279" i="5"/>
  <c r="AH279" i="5"/>
  <c r="AM279" i="5"/>
  <c r="AR279" i="5"/>
  <c r="AX279" i="5"/>
  <c r="BC279" i="5"/>
  <c r="E280" i="5"/>
  <c r="K280" i="5"/>
  <c r="P280" i="5"/>
  <c r="U280" i="5"/>
  <c r="AA280" i="5"/>
  <c r="AF280" i="5"/>
  <c r="AK280" i="5"/>
  <c r="F280" i="7" s="1"/>
  <c r="AQ280" i="5"/>
  <c r="N280" i="7" s="1"/>
  <c r="AV280" i="5"/>
  <c r="BA280" i="5"/>
  <c r="F282" i="5"/>
  <c r="K282" i="5"/>
  <c r="Q282" i="5"/>
  <c r="V282" i="5"/>
  <c r="AA282" i="5"/>
  <c r="AG282" i="5"/>
  <c r="AL282" i="5"/>
  <c r="AQ282" i="5"/>
  <c r="N282" i="7" s="1"/>
  <c r="AW282" i="5"/>
  <c r="BB282" i="5"/>
  <c r="D283" i="5"/>
  <c r="B283" i="7" s="1"/>
  <c r="D283" i="7" s="1"/>
  <c r="J283" i="5"/>
  <c r="O283" i="5"/>
  <c r="T283" i="5"/>
  <c r="E283" i="7" s="1"/>
  <c r="Z283" i="5"/>
  <c r="AE283" i="5"/>
  <c r="AJ283" i="5"/>
  <c r="AP283" i="5"/>
  <c r="M283" i="7" s="1"/>
  <c r="AU283" i="5"/>
  <c r="AZ283" i="5"/>
  <c r="A284" i="7"/>
  <c r="A284" i="6"/>
  <c r="BB284" i="5"/>
  <c r="AX284" i="5"/>
  <c r="AT284" i="5"/>
  <c r="AP284" i="5"/>
  <c r="M284" i="7" s="1"/>
  <c r="AL284" i="5"/>
  <c r="AH284" i="5"/>
  <c r="AD284" i="5"/>
  <c r="Z284" i="5"/>
  <c r="V284" i="5"/>
  <c r="R284" i="5"/>
  <c r="N284" i="5"/>
  <c r="J284" i="5"/>
  <c r="F284" i="5"/>
  <c r="H284" i="5"/>
  <c r="M284" i="5"/>
  <c r="S284" i="5"/>
  <c r="X284" i="5"/>
  <c r="H284" i="7" s="1"/>
  <c r="I284" i="7" s="1"/>
  <c r="AC284" i="5"/>
  <c r="AI284" i="5"/>
  <c r="AN284" i="5"/>
  <c r="AS284" i="5"/>
  <c r="AY284" i="5"/>
  <c r="G285" i="7"/>
  <c r="A286" i="7"/>
  <c r="A286" i="6"/>
  <c r="AZ286" i="5"/>
  <c r="AV286" i="5"/>
  <c r="AR286" i="5"/>
  <c r="AN286" i="5"/>
  <c r="AJ286" i="5"/>
  <c r="AF286" i="5"/>
  <c r="AB286" i="5"/>
  <c r="X286" i="5"/>
  <c r="H286" i="7" s="1"/>
  <c r="T286" i="5"/>
  <c r="E286" i="7" s="1"/>
  <c r="G286" i="7" s="1"/>
  <c r="P286" i="5"/>
  <c r="L286" i="5"/>
  <c r="H286" i="5"/>
  <c r="D286" i="5"/>
  <c r="B286" i="7" s="1"/>
  <c r="I286" i="5"/>
  <c r="N286" i="5"/>
  <c r="S286" i="5"/>
  <c r="Y286" i="5"/>
  <c r="J286" i="7" s="1"/>
  <c r="K286" i="7" s="1"/>
  <c r="AD286" i="5"/>
  <c r="AI286" i="5"/>
  <c r="AO286" i="5"/>
  <c r="L286" i="7" s="1"/>
  <c r="O286" i="7" s="1"/>
  <c r="AT286" i="5"/>
  <c r="AY286" i="5"/>
  <c r="G287" i="5"/>
  <c r="C287" i="7" s="1"/>
  <c r="L287" i="5"/>
  <c r="R287" i="5"/>
  <c r="W287" i="5"/>
  <c r="AB287" i="5"/>
  <c r="AH287" i="5"/>
  <c r="AM287" i="5"/>
  <c r="AR287" i="5"/>
  <c r="AX287" i="5"/>
  <c r="BC287" i="5"/>
  <c r="E288" i="5"/>
  <c r="K288" i="5"/>
  <c r="P288" i="5"/>
  <c r="U288" i="5"/>
  <c r="AA288" i="5"/>
  <c r="AF288" i="5"/>
  <c r="AK288" i="5"/>
  <c r="F288" i="7" s="1"/>
  <c r="AQ288" i="5"/>
  <c r="N288" i="7" s="1"/>
  <c r="O288" i="7" s="1"/>
  <c r="AV288" i="5"/>
  <c r="BA288" i="5"/>
  <c r="I289" i="7"/>
  <c r="F290" i="5"/>
  <c r="K290" i="5"/>
  <c r="Q290" i="5"/>
  <c r="V290" i="5"/>
  <c r="AA290" i="5"/>
  <c r="AG290" i="5"/>
  <c r="AM290" i="5"/>
  <c r="AT290" i="5"/>
  <c r="BA290" i="5"/>
  <c r="F291" i="5"/>
  <c r="L291" i="5"/>
  <c r="S291" i="5"/>
  <c r="AA291" i="5"/>
  <c r="AH291" i="5"/>
  <c r="AN291" i="5"/>
  <c r="AV291" i="5"/>
  <c r="BC291" i="5"/>
  <c r="N295" i="5"/>
  <c r="AD295" i="5"/>
  <c r="AP295" i="5"/>
  <c r="M295" i="7" s="1"/>
  <c r="A296" i="7"/>
  <c r="A296" i="6"/>
  <c r="BB296" i="5"/>
  <c r="AX296" i="5"/>
  <c r="AT296" i="5"/>
  <c r="AP296" i="5"/>
  <c r="M296" i="7" s="1"/>
  <c r="AL296" i="5"/>
  <c r="AH296" i="5"/>
  <c r="AD296" i="5"/>
  <c r="Z296" i="5"/>
  <c r="V296" i="5"/>
  <c r="R296" i="5"/>
  <c r="N296" i="5"/>
  <c r="J296" i="5"/>
  <c r="F296" i="5"/>
  <c r="BA296" i="5"/>
  <c r="AV296" i="5"/>
  <c r="AQ296" i="5"/>
  <c r="N296" i="7" s="1"/>
  <c r="AK296" i="5"/>
  <c r="F296" i="7" s="1"/>
  <c r="AF296" i="5"/>
  <c r="AA296" i="5"/>
  <c r="U296" i="5"/>
  <c r="P296" i="5"/>
  <c r="K296" i="5"/>
  <c r="E296" i="5"/>
  <c r="AZ296" i="5"/>
  <c r="AU296" i="5"/>
  <c r="AO296" i="5"/>
  <c r="L296" i="7" s="1"/>
  <c r="AJ296" i="5"/>
  <c r="AE296" i="5"/>
  <c r="Y296" i="5"/>
  <c r="J296" i="7" s="1"/>
  <c r="T296" i="5"/>
  <c r="E296" i="7" s="1"/>
  <c r="O296" i="5"/>
  <c r="I296" i="5"/>
  <c r="D296" i="5"/>
  <c r="B296" i="7" s="1"/>
  <c r="D296" i="7" s="1"/>
  <c r="M296" i="5"/>
  <c r="X296" i="5"/>
  <c r="H296" i="7" s="1"/>
  <c r="AI296" i="5"/>
  <c r="AS296" i="5"/>
  <c r="K293" i="7"/>
  <c r="G294" i="5"/>
  <c r="C294" i="7" s="1"/>
  <c r="M294" i="5"/>
  <c r="R294" i="5"/>
  <c r="W294" i="5"/>
  <c r="AC294" i="5"/>
  <c r="AH294" i="5"/>
  <c r="AM294" i="5"/>
  <c r="AS294" i="5"/>
  <c r="AX294" i="5"/>
  <c r="A299" i="7"/>
  <c r="A299" i="6"/>
  <c r="BA299" i="5"/>
  <c r="AW299" i="5"/>
  <c r="AS299" i="5"/>
  <c r="AO299" i="5"/>
  <c r="L299" i="7" s="1"/>
  <c r="AK299" i="5"/>
  <c r="F299" i="7" s="1"/>
  <c r="AG299" i="5"/>
  <c r="AC299" i="5"/>
  <c r="Y299" i="5"/>
  <c r="J299" i="7" s="1"/>
  <c r="U299" i="5"/>
  <c r="Q299" i="5"/>
  <c r="M299" i="5"/>
  <c r="I299" i="5"/>
  <c r="E299" i="5"/>
  <c r="H299" i="5"/>
  <c r="N299" i="5"/>
  <c r="S299" i="5"/>
  <c r="X299" i="5"/>
  <c r="H299" i="7" s="1"/>
  <c r="AD299" i="5"/>
  <c r="AI299" i="5"/>
  <c r="AN299" i="5"/>
  <c r="AT299" i="5"/>
  <c r="AY299" i="5"/>
  <c r="G300" i="5"/>
  <c r="C300" i="7" s="1"/>
  <c r="D300" i="7" s="1"/>
  <c r="L300" i="5"/>
  <c r="Q300" i="5"/>
  <c r="W300" i="5"/>
  <c r="AB300" i="5"/>
  <c r="AG300" i="5"/>
  <c r="AM300" i="5"/>
  <c r="AR300" i="5"/>
  <c r="AW300" i="5"/>
  <c r="K301" i="7"/>
  <c r="A292" i="7"/>
  <c r="A292" i="6"/>
  <c r="BB292" i="5"/>
  <c r="AX292" i="5"/>
  <c r="AT292" i="5"/>
  <c r="AP292" i="5"/>
  <c r="M292" i="7" s="1"/>
  <c r="AL292" i="5"/>
  <c r="AH292" i="5"/>
  <c r="AD292" i="5"/>
  <c r="Z292" i="5"/>
  <c r="V292" i="5"/>
  <c r="R292" i="5"/>
  <c r="N292" i="5"/>
  <c r="J292" i="5"/>
  <c r="F292" i="5"/>
  <c r="H292" i="5"/>
  <c r="M292" i="5"/>
  <c r="S292" i="5"/>
  <c r="X292" i="5"/>
  <c r="H292" i="7" s="1"/>
  <c r="I292" i="7" s="1"/>
  <c r="AC292" i="5"/>
  <c r="AI292" i="5"/>
  <c r="AN292" i="5"/>
  <c r="AS292" i="5"/>
  <c r="AY292" i="5"/>
  <c r="G293" i="7"/>
  <c r="A294" i="7"/>
  <c r="A294" i="6"/>
  <c r="AZ294" i="5"/>
  <c r="AV294" i="5"/>
  <c r="AR294" i="5"/>
  <c r="AN294" i="5"/>
  <c r="AJ294" i="5"/>
  <c r="AF294" i="5"/>
  <c r="AB294" i="5"/>
  <c r="X294" i="5"/>
  <c r="H294" i="7" s="1"/>
  <c r="T294" i="5"/>
  <c r="E294" i="7" s="1"/>
  <c r="G294" i="7" s="1"/>
  <c r="P294" i="5"/>
  <c r="L294" i="5"/>
  <c r="H294" i="5"/>
  <c r="D294" i="5"/>
  <c r="B294" i="7" s="1"/>
  <c r="I294" i="5"/>
  <c r="N294" i="5"/>
  <c r="S294" i="5"/>
  <c r="Y294" i="5"/>
  <c r="J294" i="7" s="1"/>
  <c r="AD294" i="5"/>
  <c r="AI294" i="5"/>
  <c r="AO294" i="5"/>
  <c r="L294" i="7" s="1"/>
  <c r="O294" i="7" s="1"/>
  <c r="AT294" i="5"/>
  <c r="AY294" i="5"/>
  <c r="I297" i="7"/>
  <c r="D299" i="5"/>
  <c r="B299" i="7" s="1"/>
  <c r="D299" i="7" s="1"/>
  <c r="J299" i="5"/>
  <c r="O299" i="5"/>
  <c r="T299" i="5"/>
  <c r="E299" i="7" s="1"/>
  <c r="Z299" i="5"/>
  <c r="AE299" i="5"/>
  <c r="AJ299" i="5"/>
  <c r="AP299" i="5"/>
  <c r="M299" i="7" s="1"/>
  <c r="AU299" i="5"/>
  <c r="AZ299" i="5"/>
  <c r="A300" i="7"/>
  <c r="A300" i="6"/>
  <c r="BB300" i="5"/>
  <c r="AX300" i="5"/>
  <c r="AT300" i="5"/>
  <c r="AP300" i="5"/>
  <c r="M300" i="7" s="1"/>
  <c r="AL300" i="5"/>
  <c r="AH300" i="5"/>
  <c r="AD300" i="5"/>
  <c r="Z300" i="5"/>
  <c r="V300" i="5"/>
  <c r="R300" i="5"/>
  <c r="N300" i="5"/>
  <c r="J300" i="5"/>
  <c r="F300" i="5"/>
  <c r="H300" i="5"/>
  <c r="M300" i="5"/>
  <c r="S300" i="5"/>
  <c r="X300" i="5"/>
  <c r="H300" i="7" s="1"/>
  <c r="I300" i="7" s="1"/>
  <c r="AC300" i="5"/>
  <c r="AI300" i="5"/>
  <c r="AN300" i="5"/>
  <c r="AS300" i="5"/>
  <c r="AY300" i="5"/>
  <c r="G301" i="7"/>
  <c r="A169" i="7"/>
  <c r="E169" i="7" s="1"/>
  <c r="A169" i="6"/>
  <c r="G169" i="5"/>
  <c r="K169" i="5"/>
  <c r="O169" i="5"/>
  <c r="S169" i="5"/>
  <c r="W169" i="5"/>
  <c r="AA169" i="5"/>
  <c r="AE169" i="5"/>
  <c r="AI169" i="5"/>
  <c r="AM169" i="5"/>
  <c r="AQ169" i="5"/>
  <c r="AU169" i="5"/>
  <c r="AY169" i="5"/>
  <c r="BC169" i="5"/>
  <c r="A173" i="7"/>
  <c r="E173" i="7" s="1"/>
  <c r="A173" i="6"/>
  <c r="G173" i="5"/>
  <c r="K173" i="5"/>
  <c r="O173" i="5"/>
  <c r="S173" i="5"/>
  <c r="W173" i="5"/>
  <c r="AA173" i="5"/>
  <c r="AE173" i="5"/>
  <c r="AI173" i="5"/>
  <c r="AM173" i="5"/>
  <c r="AQ173" i="5"/>
  <c r="AU173" i="5"/>
  <c r="AY173" i="5"/>
  <c r="BC173" i="5"/>
  <c r="A177" i="7"/>
  <c r="E177" i="7" s="1"/>
  <c r="A177" i="6"/>
  <c r="G177" i="5"/>
  <c r="K177" i="5"/>
  <c r="O177" i="5"/>
  <c r="S177" i="5"/>
  <c r="W177" i="5"/>
  <c r="AA177" i="5"/>
  <c r="AE177" i="5"/>
  <c r="AI177" i="5"/>
  <c r="AM177" i="5"/>
  <c r="AQ177" i="5"/>
  <c r="AU177" i="5"/>
  <c r="AY177" i="5"/>
  <c r="BC177" i="5"/>
  <c r="A181" i="7"/>
  <c r="E181" i="7" s="1"/>
  <c r="A181" i="6"/>
  <c r="G181" i="5"/>
  <c r="K181" i="5"/>
  <c r="O181" i="5"/>
  <c r="S181" i="5"/>
  <c r="W181" i="5"/>
  <c r="AA181" i="5"/>
  <c r="AE181" i="5"/>
  <c r="AI181" i="5"/>
  <c r="AM181" i="5"/>
  <c r="AQ181" i="5"/>
  <c r="AU181" i="5"/>
  <c r="AY181" i="5"/>
  <c r="BC181" i="5"/>
  <c r="A185" i="7"/>
  <c r="E185" i="7" s="1"/>
  <c r="A185" i="6"/>
  <c r="G185" i="5"/>
  <c r="K185" i="5"/>
  <c r="O185" i="5"/>
  <c r="S185" i="5"/>
  <c r="W185" i="5"/>
  <c r="AA185" i="5"/>
  <c r="AE185" i="5"/>
  <c r="AI185" i="5"/>
  <c r="AM185" i="5"/>
  <c r="AQ185" i="5"/>
  <c r="AU185" i="5"/>
  <c r="AY185" i="5"/>
  <c r="BC185" i="5"/>
  <c r="A189" i="7"/>
  <c r="E189" i="7" s="1"/>
  <c r="A189" i="6"/>
  <c r="G189" i="5"/>
  <c r="K189" i="5"/>
  <c r="O189" i="5"/>
  <c r="S189" i="5"/>
  <c r="W189" i="5"/>
  <c r="AA189" i="5"/>
  <c r="AE189" i="5"/>
  <c r="AI189" i="5"/>
  <c r="AM189" i="5"/>
  <c r="AQ189" i="5"/>
  <c r="AU189" i="5"/>
  <c r="AY189" i="5"/>
  <c r="BC189" i="5"/>
  <c r="A193" i="7"/>
  <c r="E193" i="7" s="1"/>
  <c r="A193" i="6"/>
  <c r="G193" i="5"/>
  <c r="K193" i="5"/>
  <c r="O193" i="5"/>
  <c r="S193" i="5"/>
  <c r="W193" i="5"/>
  <c r="AA193" i="5"/>
  <c r="AE193" i="5"/>
  <c r="AI193" i="5"/>
  <c r="AM193" i="5"/>
  <c r="AQ193" i="5"/>
  <c r="AU193" i="5"/>
  <c r="AY193" i="5"/>
  <c r="BC193" i="5"/>
  <c r="A197" i="7"/>
  <c r="E197" i="7" s="1"/>
  <c r="A197" i="6"/>
  <c r="G197" i="5"/>
  <c r="K197" i="5"/>
  <c r="O197" i="5"/>
  <c r="S197" i="5"/>
  <c r="W197" i="5"/>
  <c r="AA197" i="5"/>
  <c r="AE197" i="5"/>
  <c r="AI197" i="5"/>
  <c r="AM197" i="5"/>
  <c r="AQ197" i="5"/>
  <c r="AU197" i="5"/>
  <c r="AY197" i="5"/>
  <c r="BC197" i="5"/>
  <c r="A201" i="7"/>
  <c r="E201" i="7" s="1"/>
  <c r="A201" i="6"/>
  <c r="G201" i="5"/>
  <c r="K201" i="5"/>
  <c r="O201" i="5"/>
  <c r="S201" i="5"/>
  <c r="W201" i="5"/>
  <c r="AA201" i="5"/>
  <c r="AE201" i="5"/>
  <c r="AI201" i="5"/>
  <c r="AM201" i="5"/>
  <c r="AQ201" i="5"/>
  <c r="AU201" i="5"/>
  <c r="AY201" i="5"/>
  <c r="BC201" i="5"/>
  <c r="A205" i="7"/>
  <c r="A205" i="6"/>
  <c r="G205" i="5"/>
  <c r="C205" i="7" s="1"/>
  <c r="D205" i="7" s="1"/>
  <c r="K205" i="5"/>
  <c r="O205" i="5"/>
  <c r="S205" i="5"/>
  <c r="W205" i="5"/>
  <c r="AA205" i="5"/>
  <c r="AE205" i="5"/>
  <c r="AI205" i="5"/>
  <c r="AM205" i="5"/>
  <c r="AQ205" i="5"/>
  <c r="N205" i="7" s="1"/>
  <c r="O205" i="7" s="1"/>
  <c r="AU205" i="5"/>
  <c r="AY205" i="5"/>
  <c r="BC205" i="5"/>
  <c r="A209" i="7"/>
  <c r="A209" i="6"/>
  <c r="G209" i="5"/>
  <c r="C209" i="7" s="1"/>
  <c r="D209" i="7" s="1"/>
  <c r="K209" i="5"/>
  <c r="O209" i="5"/>
  <c r="S209" i="5"/>
  <c r="W209" i="5"/>
  <c r="AA209" i="5"/>
  <c r="AE209" i="5"/>
  <c r="AI209" i="5"/>
  <c r="AM209" i="5"/>
  <c r="AQ209" i="5"/>
  <c r="N209" i="7" s="1"/>
  <c r="O209" i="7" s="1"/>
  <c r="AU209" i="5"/>
  <c r="AY209" i="5"/>
  <c r="BC209" i="5"/>
  <c r="A213" i="7"/>
  <c r="A213" i="6"/>
  <c r="G213" i="5"/>
  <c r="C213" i="7" s="1"/>
  <c r="D213" i="7" s="1"/>
  <c r="K213" i="5"/>
  <c r="O213" i="5"/>
  <c r="S213" i="5"/>
  <c r="W213" i="5"/>
  <c r="AA213" i="5"/>
  <c r="AE213" i="5"/>
  <c r="AI213" i="5"/>
  <c r="AM213" i="5"/>
  <c r="AQ213" i="5"/>
  <c r="N213" i="7" s="1"/>
  <c r="O213" i="7" s="1"/>
  <c r="AU213" i="5"/>
  <c r="AY213" i="5"/>
  <c r="BC213" i="5"/>
  <c r="A217" i="7"/>
  <c r="A217" i="6"/>
  <c r="G217" i="5"/>
  <c r="C217" i="7" s="1"/>
  <c r="D217" i="7" s="1"/>
  <c r="K217" i="5"/>
  <c r="O217" i="5"/>
  <c r="S217" i="5"/>
  <c r="W217" i="5"/>
  <c r="AA217" i="5"/>
  <c r="AE217" i="5"/>
  <c r="AI217" i="5"/>
  <c r="AM217" i="5"/>
  <c r="AQ217" i="5"/>
  <c r="N217" i="7" s="1"/>
  <c r="O217" i="7" s="1"/>
  <c r="AU217" i="5"/>
  <c r="AY217" i="5"/>
  <c r="BC217" i="5"/>
  <c r="A221" i="7"/>
  <c r="A221" i="6"/>
  <c r="G221" i="5"/>
  <c r="C221" i="7" s="1"/>
  <c r="D221" i="7" s="1"/>
  <c r="K221" i="5"/>
  <c r="O221" i="5"/>
  <c r="S221" i="5"/>
  <c r="W221" i="5"/>
  <c r="AA221" i="5"/>
  <c r="AE221" i="5"/>
  <c r="AI221" i="5"/>
  <c r="AM221" i="5"/>
  <c r="AQ221" i="5"/>
  <c r="N221" i="7" s="1"/>
  <c r="O221" i="7" s="1"/>
  <c r="AU221" i="5"/>
  <c r="AY221" i="5"/>
  <c r="BC221" i="5"/>
  <c r="A225" i="7"/>
  <c r="A225" i="6"/>
  <c r="G225" i="5"/>
  <c r="C225" i="7" s="1"/>
  <c r="D225" i="7" s="1"/>
  <c r="K225" i="5"/>
  <c r="O225" i="5"/>
  <c r="S225" i="5"/>
  <c r="W225" i="5"/>
  <c r="AA225" i="5"/>
  <c r="AE225" i="5"/>
  <c r="AI225" i="5"/>
  <c r="AM225" i="5"/>
  <c r="AQ225" i="5"/>
  <c r="N225" i="7" s="1"/>
  <c r="AU225" i="5"/>
  <c r="AY225" i="5"/>
  <c r="BC225" i="5"/>
  <c r="A229" i="7"/>
  <c r="A229" i="6"/>
  <c r="G229" i="5"/>
  <c r="C229" i="7" s="1"/>
  <c r="D229" i="7" s="1"/>
  <c r="K229" i="5"/>
  <c r="O229" i="5"/>
  <c r="S229" i="5"/>
  <c r="W229" i="5"/>
  <c r="AA229" i="5"/>
  <c r="AE229" i="5"/>
  <c r="AI229" i="5"/>
  <c r="AM229" i="5"/>
  <c r="AQ229" i="5"/>
  <c r="N229" i="7" s="1"/>
  <c r="O229" i="7" s="1"/>
  <c r="AU229" i="5"/>
  <c r="AY229" i="5"/>
  <c r="BC229" i="5"/>
  <c r="A233" i="7"/>
  <c r="A233" i="6"/>
  <c r="G233" i="5"/>
  <c r="C233" i="7" s="1"/>
  <c r="D233" i="7" s="1"/>
  <c r="K233" i="5"/>
  <c r="O233" i="5"/>
  <c r="S233" i="5"/>
  <c r="W233" i="5"/>
  <c r="AA233" i="5"/>
  <c r="AE233" i="5"/>
  <c r="AI233" i="5"/>
  <c r="AM233" i="5"/>
  <c r="AQ233" i="5"/>
  <c r="N233" i="7" s="1"/>
  <c r="AU233" i="5"/>
  <c r="AY233" i="5"/>
  <c r="BC233" i="5"/>
  <c r="A237" i="7"/>
  <c r="A237" i="6"/>
  <c r="G237" i="5"/>
  <c r="C237" i="7" s="1"/>
  <c r="D237" i="7" s="1"/>
  <c r="K237" i="5"/>
  <c r="O237" i="5"/>
  <c r="S237" i="5"/>
  <c r="W237" i="5"/>
  <c r="AA237" i="5"/>
  <c r="AE237" i="5"/>
  <c r="AI237" i="5"/>
  <c r="AM237" i="5"/>
  <c r="AQ237" i="5"/>
  <c r="N237" i="7" s="1"/>
  <c r="O237" i="7" s="1"/>
  <c r="AU237" i="5"/>
  <c r="AY237" i="5"/>
  <c r="BC237" i="5"/>
  <c r="A241" i="7"/>
  <c r="A241" i="6"/>
  <c r="G241" i="5"/>
  <c r="C241" i="7" s="1"/>
  <c r="D241" i="7" s="1"/>
  <c r="K241" i="5"/>
  <c r="O241" i="5"/>
  <c r="S241" i="5"/>
  <c r="W241" i="5"/>
  <c r="AA241" i="5"/>
  <c r="AE241" i="5"/>
  <c r="AI241" i="5"/>
  <c r="AM241" i="5"/>
  <c r="AQ241" i="5"/>
  <c r="N241" i="7" s="1"/>
  <c r="O241" i="7" s="1"/>
  <c r="AU241" i="5"/>
  <c r="AY241" i="5"/>
  <c r="BC241" i="5"/>
  <c r="A245" i="7"/>
  <c r="A245" i="6"/>
  <c r="G245" i="5"/>
  <c r="C245" i="7" s="1"/>
  <c r="D245" i="7" s="1"/>
  <c r="K245" i="5"/>
  <c r="O245" i="5"/>
  <c r="S245" i="5"/>
  <c r="W245" i="5"/>
  <c r="AA245" i="5"/>
  <c r="AE245" i="5"/>
  <c r="AI245" i="5"/>
  <c r="AM245" i="5"/>
  <c r="AQ245" i="5"/>
  <c r="N245" i="7" s="1"/>
  <c r="O245" i="7" s="1"/>
  <c r="AU245" i="5"/>
  <c r="AY245" i="5"/>
  <c r="BC245" i="5"/>
  <c r="A249" i="7"/>
  <c r="A249" i="6"/>
  <c r="G249" i="5"/>
  <c r="C249" i="7" s="1"/>
  <c r="K249" i="5"/>
  <c r="O249" i="5"/>
  <c r="S249" i="5"/>
  <c r="W249" i="5"/>
  <c r="AA249" i="5"/>
  <c r="AE249" i="5"/>
  <c r="AI249" i="5"/>
  <c r="AM249" i="5"/>
  <c r="AQ249" i="5"/>
  <c r="N249" i="7" s="1"/>
  <c r="AU249" i="5"/>
  <c r="AY249" i="5"/>
  <c r="BC249" i="5"/>
  <c r="A253" i="7"/>
  <c r="A253" i="6"/>
  <c r="G253" i="5"/>
  <c r="C253" i="7" s="1"/>
  <c r="D253" i="7" s="1"/>
  <c r="K253" i="5"/>
  <c r="O253" i="5"/>
  <c r="S253" i="5"/>
  <c r="W253" i="5"/>
  <c r="AA253" i="5"/>
  <c r="AE253" i="5"/>
  <c r="AI253" i="5"/>
  <c r="AM253" i="5"/>
  <c r="AQ253" i="5"/>
  <c r="N253" i="7" s="1"/>
  <c r="O253" i="7" s="1"/>
  <c r="AU253" i="5"/>
  <c r="AY253" i="5"/>
  <c r="BC253" i="5"/>
  <c r="A257" i="7"/>
  <c r="A257" i="6"/>
  <c r="G257" i="5"/>
  <c r="C257" i="7" s="1"/>
  <c r="D257" i="7" s="1"/>
  <c r="K257" i="5"/>
  <c r="O257" i="5"/>
  <c r="S257" i="5"/>
  <c r="W257" i="5"/>
  <c r="AA257" i="5"/>
  <c r="AE257" i="5"/>
  <c r="AI257" i="5"/>
  <c r="AM257" i="5"/>
  <c r="AQ257" i="5"/>
  <c r="N257" i="7" s="1"/>
  <c r="O257" i="7" s="1"/>
  <c r="AU257" i="5"/>
  <c r="AY257" i="5"/>
  <c r="BC257" i="5"/>
  <c r="A261" i="7"/>
  <c r="A261" i="6"/>
  <c r="G261" i="5"/>
  <c r="C261" i="7" s="1"/>
  <c r="D261" i="7" s="1"/>
  <c r="K261" i="5"/>
  <c r="O261" i="5"/>
  <c r="S261" i="5"/>
  <c r="W261" i="5"/>
  <c r="AA261" i="5"/>
  <c r="AE261" i="5"/>
  <c r="AI261" i="5"/>
  <c r="AM261" i="5"/>
  <c r="AQ261" i="5"/>
  <c r="N261" i="7" s="1"/>
  <c r="O261" i="7" s="1"/>
  <c r="AU261" i="5"/>
  <c r="AY261" i="5"/>
  <c r="BC261" i="5"/>
  <c r="A265" i="7"/>
  <c r="A265" i="6"/>
  <c r="G265" i="5"/>
  <c r="C265" i="7" s="1"/>
  <c r="D265" i="7" s="1"/>
  <c r="K265" i="5"/>
  <c r="O265" i="5"/>
  <c r="S265" i="5"/>
  <c r="W265" i="5"/>
  <c r="AA265" i="5"/>
  <c r="AE265" i="5"/>
  <c r="AI265" i="5"/>
  <c r="AM265" i="5"/>
  <c r="AQ265" i="5"/>
  <c r="N265" i="7" s="1"/>
  <c r="AU265" i="5"/>
  <c r="AY265" i="5"/>
  <c r="BC265" i="5"/>
  <c r="A269" i="7"/>
  <c r="A269" i="6"/>
  <c r="G269" i="5"/>
  <c r="C269" i="7" s="1"/>
  <c r="K269" i="5"/>
  <c r="O269" i="5"/>
  <c r="S269" i="5"/>
  <c r="W269" i="5"/>
  <c r="AA269" i="5"/>
  <c r="AE269" i="5"/>
  <c r="AI269" i="5"/>
  <c r="AM269" i="5"/>
  <c r="AQ269" i="5"/>
  <c r="N269" i="7" s="1"/>
  <c r="O269" i="7" s="1"/>
  <c r="AU269" i="5"/>
  <c r="AY269" i="5"/>
  <c r="BC269" i="5"/>
  <c r="A273" i="7"/>
  <c r="A273" i="6"/>
  <c r="G273" i="5"/>
  <c r="C273" i="7" s="1"/>
  <c r="D273" i="7" s="1"/>
  <c r="K273" i="5"/>
  <c r="O273" i="5"/>
  <c r="S273" i="5"/>
  <c r="W273" i="5"/>
  <c r="AA273" i="5"/>
  <c r="AE273" i="5"/>
  <c r="AI273" i="5"/>
  <c r="AM273" i="5"/>
  <c r="AQ273" i="5"/>
  <c r="N273" i="7" s="1"/>
  <c r="O273" i="7" s="1"/>
  <c r="AU273" i="5"/>
  <c r="AY273" i="5"/>
  <c r="BC273" i="5"/>
  <c r="A277" i="7"/>
  <c r="A277" i="6"/>
  <c r="G277" i="5"/>
  <c r="C277" i="7" s="1"/>
  <c r="D277" i="7" s="1"/>
  <c r="K277" i="5"/>
  <c r="O277" i="5"/>
  <c r="S277" i="5"/>
  <c r="W277" i="5"/>
  <c r="AA277" i="5"/>
  <c r="AE277" i="5"/>
  <c r="AI277" i="5"/>
  <c r="AM277" i="5"/>
  <c r="AQ277" i="5"/>
  <c r="N277" i="7" s="1"/>
  <c r="O277" i="7" s="1"/>
  <c r="AU277" i="5"/>
  <c r="AY277" i="5"/>
  <c r="BC277" i="5"/>
  <c r="A281" i="7"/>
  <c r="A281" i="6"/>
  <c r="G281" i="5"/>
  <c r="C281" i="7" s="1"/>
  <c r="D281" i="7" s="1"/>
  <c r="K281" i="5"/>
  <c r="O281" i="5"/>
  <c r="S281" i="5"/>
  <c r="W281" i="5"/>
  <c r="AA281" i="5"/>
  <c r="AE281" i="5"/>
  <c r="AI281" i="5"/>
  <c r="AM281" i="5"/>
  <c r="AQ281" i="5"/>
  <c r="N281" i="7" s="1"/>
  <c r="O281" i="7" s="1"/>
  <c r="AU281" i="5"/>
  <c r="AY281" i="5"/>
  <c r="BC281" i="5"/>
  <c r="A285" i="7"/>
  <c r="A285" i="6"/>
  <c r="G285" i="5"/>
  <c r="C285" i="7" s="1"/>
  <c r="D285" i="7" s="1"/>
  <c r="K285" i="5"/>
  <c r="O285" i="5"/>
  <c r="S285" i="5"/>
  <c r="W285" i="5"/>
  <c r="AA285" i="5"/>
  <c r="AE285" i="5"/>
  <c r="AI285" i="5"/>
  <c r="AM285" i="5"/>
  <c r="AQ285" i="5"/>
  <c r="N285" i="7" s="1"/>
  <c r="O285" i="7" s="1"/>
  <c r="AU285" i="5"/>
  <c r="AY285" i="5"/>
  <c r="BC285" i="5"/>
  <c r="A289" i="7"/>
  <c r="A289" i="6"/>
  <c r="G289" i="5"/>
  <c r="C289" i="7" s="1"/>
  <c r="D289" i="7" s="1"/>
  <c r="K289" i="5"/>
  <c r="O289" i="5"/>
  <c r="S289" i="5"/>
  <c r="W289" i="5"/>
  <c r="AA289" i="5"/>
  <c r="AE289" i="5"/>
  <c r="AI289" i="5"/>
  <c r="AM289" i="5"/>
  <c r="AQ289" i="5"/>
  <c r="N289" i="7" s="1"/>
  <c r="O289" i="7" s="1"/>
  <c r="AU289" i="5"/>
  <c r="AY289" i="5"/>
  <c r="BC289" i="5"/>
  <c r="A293" i="7"/>
  <c r="A293" i="6"/>
  <c r="G293" i="5"/>
  <c r="C293" i="7" s="1"/>
  <c r="D293" i="7" s="1"/>
  <c r="K293" i="5"/>
  <c r="O293" i="5"/>
  <c r="S293" i="5"/>
  <c r="W293" i="5"/>
  <c r="AA293" i="5"/>
  <c r="AE293" i="5"/>
  <c r="AI293" i="5"/>
  <c r="AM293" i="5"/>
  <c r="AQ293" i="5"/>
  <c r="N293" i="7" s="1"/>
  <c r="O293" i="7" s="1"/>
  <c r="AU293" i="5"/>
  <c r="AY293" i="5"/>
  <c r="BC293" i="5"/>
  <c r="A297" i="7"/>
  <c r="A297" i="6"/>
  <c r="G297" i="5"/>
  <c r="C297" i="7" s="1"/>
  <c r="D297" i="7" s="1"/>
  <c r="K297" i="5"/>
  <c r="O297" i="5"/>
  <c r="S297" i="5"/>
  <c r="W297" i="5"/>
  <c r="AA297" i="5"/>
  <c r="AE297" i="5"/>
  <c r="AI297" i="5"/>
  <c r="AM297" i="5"/>
  <c r="AQ297" i="5"/>
  <c r="N297" i="7" s="1"/>
  <c r="AU297" i="5"/>
  <c r="AY297" i="5"/>
  <c r="BC297" i="5"/>
  <c r="A301" i="7"/>
  <c r="A301" i="6"/>
  <c r="G301" i="5"/>
  <c r="C301" i="7" s="1"/>
  <c r="D301" i="7" s="1"/>
  <c r="K301" i="5"/>
  <c r="O301" i="5"/>
  <c r="S301" i="5"/>
  <c r="W301" i="5"/>
  <c r="AA301" i="5"/>
  <c r="AE301" i="5"/>
  <c r="AI301" i="5"/>
  <c r="AM301" i="5"/>
  <c r="AQ301" i="5"/>
  <c r="N301" i="7" s="1"/>
  <c r="O301" i="7" s="1"/>
  <c r="AU301" i="5"/>
  <c r="AY301" i="5"/>
  <c r="BC301" i="5"/>
  <c r="I113" i="7" l="1"/>
  <c r="G113" i="7"/>
  <c r="G89" i="7"/>
  <c r="I89" i="7"/>
  <c r="I106" i="7"/>
  <c r="G106" i="7"/>
  <c r="I111" i="7"/>
  <c r="G111" i="7"/>
  <c r="G99" i="7"/>
  <c r="I99" i="7"/>
  <c r="I32" i="7"/>
  <c r="G32" i="7"/>
  <c r="I24" i="7"/>
  <c r="G24" i="7"/>
  <c r="I16" i="7"/>
  <c r="G16" i="7"/>
  <c r="I8" i="7"/>
  <c r="G8" i="7"/>
  <c r="I112" i="7"/>
  <c r="G112" i="7"/>
  <c r="I102" i="7"/>
  <c r="G102" i="7"/>
  <c r="I33" i="7"/>
  <c r="G33" i="7"/>
  <c r="I29" i="7"/>
  <c r="G29" i="7"/>
  <c r="I25" i="7"/>
  <c r="G25" i="7"/>
  <c r="I21" i="7"/>
  <c r="G21" i="7"/>
  <c r="I17" i="7"/>
  <c r="G17" i="7"/>
  <c r="I13" i="7"/>
  <c r="G13" i="7"/>
  <c r="I9" i="7"/>
  <c r="G9" i="7"/>
  <c r="I5" i="7"/>
  <c r="G5" i="7"/>
  <c r="G79" i="7"/>
  <c r="I79" i="7"/>
  <c r="G66" i="7"/>
  <c r="I66" i="7"/>
  <c r="G50" i="7"/>
  <c r="I50" i="7"/>
  <c r="I46" i="7"/>
  <c r="G46" i="7"/>
  <c r="I42" i="7"/>
  <c r="G42" i="7"/>
  <c r="I38" i="7"/>
  <c r="G38" i="7"/>
  <c r="I98" i="7"/>
  <c r="G98" i="7"/>
  <c r="I75" i="7"/>
  <c r="G75" i="7"/>
  <c r="I59" i="7"/>
  <c r="G59" i="7"/>
  <c r="I43" i="7"/>
  <c r="G43" i="7"/>
  <c r="G23" i="7"/>
  <c r="I23" i="7"/>
  <c r="G7" i="7"/>
  <c r="I7" i="7"/>
  <c r="I109" i="7"/>
  <c r="G109" i="7"/>
  <c r="G97" i="7"/>
  <c r="I97" i="7"/>
  <c r="I93" i="7"/>
  <c r="G93" i="7"/>
  <c r="I77" i="7"/>
  <c r="G77" i="7"/>
  <c r="I110" i="7"/>
  <c r="G110" i="7"/>
  <c r="I119" i="7"/>
  <c r="G119" i="7"/>
  <c r="G115" i="7"/>
  <c r="I115" i="7"/>
  <c r="G91" i="7"/>
  <c r="I91" i="7"/>
  <c r="G76" i="7"/>
  <c r="I76" i="7"/>
  <c r="G68" i="7"/>
  <c r="I68" i="7"/>
  <c r="G60" i="7"/>
  <c r="I60" i="7"/>
  <c r="I52" i="7"/>
  <c r="G52" i="7"/>
  <c r="G44" i="7"/>
  <c r="I44" i="7"/>
  <c r="I36" i="7"/>
  <c r="G36" i="7"/>
  <c r="I90" i="7"/>
  <c r="G90" i="7"/>
  <c r="I88" i="7"/>
  <c r="G88" i="7"/>
  <c r="G82" i="7"/>
  <c r="I82" i="7"/>
  <c r="I80" i="7"/>
  <c r="G80" i="7"/>
  <c r="G87" i="7"/>
  <c r="I87" i="7"/>
  <c r="G62" i="7"/>
  <c r="I62" i="7"/>
  <c r="I34" i="7"/>
  <c r="G34" i="7"/>
  <c r="I30" i="7"/>
  <c r="G30" i="7"/>
  <c r="I26" i="7"/>
  <c r="G26" i="7"/>
  <c r="I22" i="7"/>
  <c r="G22" i="7"/>
  <c r="G18" i="7"/>
  <c r="I18" i="7"/>
  <c r="I14" i="7"/>
  <c r="G14" i="7"/>
  <c r="I10" i="7"/>
  <c r="G10" i="7"/>
  <c r="I6" i="7"/>
  <c r="G6" i="7"/>
  <c r="I94" i="7"/>
  <c r="G94" i="7"/>
  <c r="I92" i="7"/>
  <c r="G92" i="7"/>
  <c r="I86" i="7"/>
  <c r="G86" i="7"/>
  <c r="G84" i="7"/>
  <c r="I84" i="7"/>
  <c r="G78" i="7"/>
  <c r="I78" i="7"/>
  <c r="I63" i="7"/>
  <c r="G63" i="7"/>
  <c r="G47" i="7"/>
  <c r="I47" i="7"/>
  <c r="I27" i="7"/>
  <c r="G27" i="7"/>
  <c r="I11" i="7"/>
  <c r="G11" i="7"/>
  <c r="I117" i="7"/>
  <c r="G117" i="7"/>
  <c r="G105" i="7"/>
  <c r="I105" i="7"/>
  <c r="I101" i="7"/>
  <c r="G101" i="7"/>
  <c r="I81" i="7"/>
  <c r="G81" i="7"/>
  <c r="I118" i="7"/>
  <c r="G118" i="7"/>
  <c r="I114" i="7"/>
  <c r="G114" i="7"/>
  <c r="G103" i="7"/>
  <c r="I103" i="7"/>
  <c r="G28" i="7"/>
  <c r="I28" i="7"/>
  <c r="I20" i="7"/>
  <c r="G20" i="7"/>
  <c r="G12" i="7"/>
  <c r="I12" i="7"/>
  <c r="I4" i="7"/>
  <c r="G4" i="7"/>
  <c r="I104" i="7"/>
  <c r="G104" i="7"/>
  <c r="G74" i="7"/>
  <c r="I74" i="7"/>
  <c r="G58" i="7"/>
  <c r="I58" i="7"/>
  <c r="I67" i="7"/>
  <c r="G67" i="7"/>
  <c r="G51" i="7"/>
  <c r="I51" i="7"/>
  <c r="G35" i="7"/>
  <c r="I35" i="7"/>
  <c r="G31" i="7"/>
  <c r="I31" i="7"/>
  <c r="G15" i="7"/>
  <c r="I15" i="7"/>
  <c r="I85" i="7"/>
  <c r="G85" i="7"/>
  <c r="G107" i="7"/>
  <c r="I107" i="7"/>
  <c r="G95" i="7"/>
  <c r="I95" i="7"/>
  <c r="I116" i="7"/>
  <c r="G116" i="7"/>
  <c r="I108" i="7"/>
  <c r="G108" i="7"/>
  <c r="I83" i="7"/>
  <c r="G83" i="7"/>
  <c r="I72" i="7"/>
  <c r="G72" i="7"/>
  <c r="I64" i="7"/>
  <c r="G64" i="7"/>
  <c r="I56" i="7"/>
  <c r="G56" i="7"/>
  <c r="I48" i="7"/>
  <c r="G48" i="7"/>
  <c r="I40" i="7"/>
  <c r="G40" i="7"/>
  <c r="I96" i="7"/>
  <c r="G96" i="7"/>
  <c r="I73" i="7"/>
  <c r="G73" i="7"/>
  <c r="I69" i="7"/>
  <c r="G69" i="7"/>
  <c r="I65" i="7"/>
  <c r="G65" i="7"/>
  <c r="I61" i="7"/>
  <c r="G61" i="7"/>
  <c r="I57" i="7"/>
  <c r="G57" i="7"/>
  <c r="I53" i="7"/>
  <c r="G53" i="7"/>
  <c r="I49" i="7"/>
  <c r="G49" i="7"/>
  <c r="I45" i="7"/>
  <c r="G45" i="7"/>
  <c r="I41" i="7"/>
  <c r="G41" i="7"/>
  <c r="I37" i="7"/>
  <c r="G37" i="7"/>
  <c r="M29" i="6"/>
  <c r="B29" i="6"/>
  <c r="I70" i="7"/>
  <c r="G70" i="7"/>
  <c r="I54" i="7"/>
  <c r="G54" i="7"/>
  <c r="I100" i="7"/>
  <c r="G100" i="7"/>
  <c r="G71" i="7"/>
  <c r="I71" i="7"/>
  <c r="G55" i="7"/>
  <c r="I55" i="7"/>
  <c r="G39" i="7"/>
  <c r="I39" i="7"/>
  <c r="G19" i="7"/>
  <c r="I19" i="7"/>
  <c r="G3" i="7"/>
  <c r="I3" i="7"/>
  <c r="C113" i="6"/>
  <c r="E109" i="7"/>
  <c r="C118" i="6"/>
  <c r="C114" i="6"/>
  <c r="E110" i="7"/>
  <c r="E119" i="7"/>
  <c r="E115" i="7"/>
  <c r="K4" i="6"/>
  <c r="C117" i="6"/>
  <c r="M117" i="6" s="1"/>
  <c r="N117" i="6" s="1"/>
  <c r="E117" i="7"/>
  <c r="E118" i="7"/>
  <c r="E114" i="7"/>
  <c r="C116" i="6"/>
  <c r="C108" i="6"/>
  <c r="E116" i="7"/>
  <c r="E108" i="7"/>
  <c r="C112" i="6"/>
  <c r="C111" i="6"/>
  <c r="M111" i="6" s="1"/>
  <c r="N111" i="6" s="1"/>
  <c r="E113" i="7"/>
  <c r="M109" i="6"/>
  <c r="N109" i="6" s="1"/>
  <c r="O109" i="6"/>
  <c r="C109" i="6"/>
  <c r="C110" i="6"/>
  <c r="C119" i="6"/>
  <c r="C115" i="6"/>
  <c r="E111" i="7"/>
  <c r="E112" i="7"/>
  <c r="K222" i="7"/>
  <c r="I209" i="7"/>
  <c r="I237" i="7"/>
  <c r="I229" i="7"/>
  <c r="O266" i="7"/>
  <c r="D263" i="7"/>
  <c r="G258" i="7"/>
  <c r="G292" i="7"/>
  <c r="I261" i="7"/>
  <c r="G229" i="7"/>
  <c r="C107" i="6"/>
  <c r="O107" i="6" s="1"/>
  <c r="C91" i="6"/>
  <c r="C44" i="6"/>
  <c r="O44" i="6" s="1"/>
  <c r="E28" i="7"/>
  <c r="E74" i="7"/>
  <c r="C62" i="6"/>
  <c r="E58" i="7"/>
  <c r="C100" i="6"/>
  <c r="C94" i="6"/>
  <c r="M94" i="6" s="1"/>
  <c r="N94" i="6" s="1"/>
  <c r="C92" i="6"/>
  <c r="C86" i="6"/>
  <c r="M86" i="6" s="1"/>
  <c r="N86" i="6" s="1"/>
  <c r="O86" i="6"/>
  <c r="C84" i="6"/>
  <c r="C78" i="6"/>
  <c r="E67" i="7"/>
  <c r="C63" i="6"/>
  <c r="O63" i="6" s="1"/>
  <c r="E51" i="7"/>
  <c r="C47" i="6"/>
  <c r="E35" i="7"/>
  <c r="E31" i="7"/>
  <c r="E105" i="7"/>
  <c r="C93" i="6"/>
  <c r="O93" i="6" s="1"/>
  <c r="E81" i="7"/>
  <c r="C77" i="6"/>
  <c r="M77" i="6" s="1"/>
  <c r="N77" i="6" s="1"/>
  <c r="C76" i="6"/>
  <c r="C68" i="6"/>
  <c r="C60" i="6"/>
  <c r="C52" i="6"/>
  <c r="E104" i="7"/>
  <c r="E85" i="7"/>
  <c r="C81" i="6"/>
  <c r="C106" i="6"/>
  <c r="E107" i="7"/>
  <c r="E95" i="7"/>
  <c r="E83" i="7"/>
  <c r="E72" i="7"/>
  <c r="E64" i="7"/>
  <c r="E56" i="7"/>
  <c r="E48" i="7"/>
  <c r="E40" i="7"/>
  <c r="C32" i="6"/>
  <c r="M32" i="6" s="1"/>
  <c r="N32" i="6" s="1"/>
  <c r="C102" i="6"/>
  <c r="M102" i="6" s="1"/>
  <c r="N102" i="6" s="1"/>
  <c r="E96" i="7"/>
  <c r="E73" i="7"/>
  <c r="E69" i="7"/>
  <c r="E65" i="7"/>
  <c r="E61" i="7"/>
  <c r="E57" i="7"/>
  <c r="E53" i="7"/>
  <c r="E49" i="7"/>
  <c r="E45" i="7"/>
  <c r="E41" i="7"/>
  <c r="E37" i="7"/>
  <c r="C33" i="6"/>
  <c r="O33" i="6" s="1"/>
  <c r="C29" i="6"/>
  <c r="O29" i="6" s="1"/>
  <c r="C74" i="6"/>
  <c r="E70" i="7"/>
  <c r="C58" i="6"/>
  <c r="E54" i="7"/>
  <c r="E100" i="7"/>
  <c r="E71" i="7"/>
  <c r="C67" i="6"/>
  <c r="E55" i="7"/>
  <c r="C51" i="6"/>
  <c r="O51" i="6" s="1"/>
  <c r="E39" i="7"/>
  <c r="C35" i="6"/>
  <c r="I233" i="7"/>
  <c r="K209" i="7"/>
  <c r="E101" i="7"/>
  <c r="C36" i="6"/>
  <c r="O36" i="6" s="1"/>
  <c r="C90" i="6"/>
  <c r="C88" i="6"/>
  <c r="C82" i="6"/>
  <c r="C80" i="6"/>
  <c r="K270" i="7"/>
  <c r="E89" i="7"/>
  <c r="C85" i="6"/>
  <c r="M85" i="6" s="1"/>
  <c r="N85" i="6" s="1"/>
  <c r="E106" i="7"/>
  <c r="E99" i="7"/>
  <c r="C95" i="6"/>
  <c r="C83" i="6"/>
  <c r="C72" i="6"/>
  <c r="O72" i="6" s="1"/>
  <c r="C64" i="6"/>
  <c r="C56" i="6"/>
  <c r="C48" i="6"/>
  <c r="C40" i="6"/>
  <c r="E32" i="7"/>
  <c r="E102" i="7"/>
  <c r="C96" i="6"/>
  <c r="M96" i="6" s="1"/>
  <c r="N96" i="6" s="1"/>
  <c r="C73" i="6"/>
  <c r="C69" i="6"/>
  <c r="C65" i="6"/>
  <c r="C61" i="6"/>
  <c r="M61" i="6" s="1"/>
  <c r="N61" i="6" s="1"/>
  <c r="C57" i="6"/>
  <c r="C53" i="6"/>
  <c r="M49" i="6"/>
  <c r="N49" i="6" s="1"/>
  <c r="C49" i="6"/>
  <c r="O49" i="6" s="1"/>
  <c r="C45" i="6"/>
  <c r="O41" i="6"/>
  <c r="C41" i="6"/>
  <c r="M41" i="6" s="1"/>
  <c r="N41" i="6" s="1"/>
  <c r="C37" i="6"/>
  <c r="M37" i="6" s="1"/>
  <c r="N37" i="6" s="1"/>
  <c r="E33" i="7"/>
  <c r="E29" i="7"/>
  <c r="E79" i="7"/>
  <c r="C70" i="6"/>
  <c r="O70" i="6" s="1"/>
  <c r="E66" i="7"/>
  <c r="C54" i="6"/>
  <c r="E50" i="7"/>
  <c r="E46" i="7"/>
  <c r="E42" i="7"/>
  <c r="E38" i="7"/>
  <c r="C34" i="6"/>
  <c r="C30" i="6"/>
  <c r="O30" i="6" s="1"/>
  <c r="E98" i="7"/>
  <c r="E75" i="7"/>
  <c r="C71" i="6"/>
  <c r="O71" i="6" s="1"/>
  <c r="E59" i="7"/>
  <c r="C55" i="6"/>
  <c r="E43" i="7"/>
  <c r="C39" i="6"/>
  <c r="C27" i="6"/>
  <c r="C97" i="6"/>
  <c r="O97" i="6" s="1"/>
  <c r="E103" i="7"/>
  <c r="C87" i="6"/>
  <c r="C105" i="6"/>
  <c r="C101" i="6"/>
  <c r="E97" i="7"/>
  <c r="E93" i="7"/>
  <c r="C89" i="6"/>
  <c r="E77" i="7"/>
  <c r="C103" i="6"/>
  <c r="C99" i="6"/>
  <c r="E91" i="7"/>
  <c r="E76" i="7"/>
  <c r="E68" i="7"/>
  <c r="E60" i="7"/>
  <c r="E52" i="7"/>
  <c r="E44" i="7"/>
  <c r="E36" i="7"/>
  <c r="C28" i="6"/>
  <c r="C104" i="6"/>
  <c r="E90" i="7"/>
  <c r="E88" i="7"/>
  <c r="E82" i="7"/>
  <c r="E80" i="7"/>
  <c r="E87" i="7"/>
  <c r="C79" i="6"/>
  <c r="O79" i="6" s="1"/>
  <c r="C66" i="6"/>
  <c r="E62" i="7"/>
  <c r="C50" i="6"/>
  <c r="C46" i="6"/>
  <c r="C42" i="6"/>
  <c r="M42" i="6" s="1"/>
  <c r="N42" i="6" s="1"/>
  <c r="C38" i="6"/>
  <c r="E34" i="7"/>
  <c r="E30" i="7"/>
  <c r="C98" i="6"/>
  <c r="E94" i="7"/>
  <c r="E92" i="7"/>
  <c r="E86" i="7"/>
  <c r="E84" i="7"/>
  <c r="E78" i="7"/>
  <c r="C75" i="6"/>
  <c r="E63" i="7"/>
  <c r="C59" i="6"/>
  <c r="O59" i="6" s="1"/>
  <c r="E47" i="7"/>
  <c r="C43" i="6"/>
  <c r="C31" i="6"/>
  <c r="E27" i="7"/>
  <c r="G225" i="7"/>
  <c r="D252" i="7"/>
  <c r="C20" i="6"/>
  <c r="C16" i="6"/>
  <c r="C8" i="6"/>
  <c r="C25" i="6"/>
  <c r="C21" i="6"/>
  <c r="C17" i="6"/>
  <c r="C13" i="6"/>
  <c r="C9" i="6"/>
  <c r="C5" i="6"/>
  <c r="C2" i="6"/>
  <c r="C23" i="6"/>
  <c r="C7" i="6"/>
  <c r="G236" i="7"/>
  <c r="G205" i="7"/>
  <c r="G210" i="7"/>
  <c r="C24" i="6"/>
  <c r="C26" i="6"/>
  <c r="C22" i="6"/>
  <c r="C18" i="6"/>
  <c r="C14" i="6"/>
  <c r="C10" i="6"/>
  <c r="C6" i="6"/>
  <c r="C11" i="6"/>
  <c r="C12" i="6"/>
  <c r="C4" i="6"/>
  <c r="C15" i="6"/>
  <c r="C19" i="6"/>
  <c r="C3" i="6"/>
  <c r="K297" i="7"/>
  <c r="K269" i="7"/>
  <c r="I245" i="7"/>
  <c r="K220" i="7"/>
  <c r="O234" i="7"/>
  <c r="O297" i="7"/>
  <c r="G297" i="7"/>
  <c r="O251" i="7"/>
  <c r="I211" i="7"/>
  <c r="G211" i="7"/>
  <c r="D218" i="7"/>
  <c r="O212" i="7"/>
  <c r="K233" i="7"/>
  <c r="K225" i="7"/>
  <c r="K204" i="7"/>
  <c r="D249" i="7"/>
  <c r="O299" i="7"/>
  <c r="D275" i="7"/>
  <c r="D259" i="7"/>
  <c r="O246" i="7"/>
  <c r="I225" i="7"/>
  <c r="D291" i="7"/>
  <c r="K211" i="7"/>
  <c r="O218" i="7"/>
  <c r="O265" i="7"/>
  <c r="O249" i="7"/>
  <c r="O233" i="7"/>
  <c r="D269" i="7"/>
  <c r="O225" i="7"/>
  <c r="D238" i="7"/>
  <c r="G238" i="7"/>
  <c r="I204" i="7"/>
  <c r="G204" i="7"/>
  <c r="G300" i="7"/>
  <c r="I301" i="7"/>
  <c r="K250" i="7"/>
  <c r="K300" i="7"/>
  <c r="O300" i="7"/>
  <c r="D292" i="7"/>
  <c r="I269" i="7"/>
  <c r="I205" i="7"/>
  <c r="E20" i="7"/>
  <c r="E12" i="7"/>
  <c r="E4" i="7"/>
  <c r="K282" i="7"/>
  <c r="G288" i="7"/>
  <c r="D287" i="7"/>
  <c r="O274" i="7"/>
  <c r="O258" i="7"/>
  <c r="D255" i="7"/>
  <c r="O242" i="7"/>
  <c r="O292" i="7"/>
  <c r="K226" i="7"/>
  <c r="O248" i="7"/>
  <c r="O255" i="7"/>
  <c r="E24" i="7"/>
  <c r="E16" i="7"/>
  <c r="E8" i="7"/>
  <c r="E11" i="7"/>
  <c r="E15" i="7"/>
  <c r="E25" i="7"/>
  <c r="E21" i="7"/>
  <c r="E17" i="7"/>
  <c r="E13" i="7"/>
  <c r="E9" i="7"/>
  <c r="E5" i="7"/>
  <c r="E19" i="7"/>
  <c r="E3" i="7"/>
  <c r="G264" i="7"/>
  <c r="G232" i="7"/>
  <c r="E26" i="7"/>
  <c r="E22" i="7"/>
  <c r="E18" i="7"/>
  <c r="E14" i="7"/>
  <c r="E10" i="7"/>
  <c r="E6" i="7"/>
  <c r="E2" i="7"/>
  <c r="E23" i="7"/>
  <c r="E7" i="7"/>
  <c r="E270" i="6"/>
  <c r="C270" i="6"/>
  <c r="E210" i="6"/>
  <c r="E247" i="6"/>
  <c r="C247" i="6"/>
  <c r="E188" i="6"/>
  <c r="E107" i="6"/>
  <c r="E289" i="6"/>
  <c r="C289" i="6"/>
  <c r="E273" i="6"/>
  <c r="C273" i="6"/>
  <c r="E257" i="6"/>
  <c r="C257" i="6"/>
  <c r="E241" i="6"/>
  <c r="C241" i="6"/>
  <c r="E225" i="6"/>
  <c r="E209" i="6"/>
  <c r="E193" i="6"/>
  <c r="E177" i="6"/>
  <c r="E284" i="6"/>
  <c r="C284" i="6"/>
  <c r="E252" i="6"/>
  <c r="C252" i="6"/>
  <c r="E238" i="6"/>
  <c r="C238" i="6"/>
  <c r="C228" i="6"/>
  <c r="E228" i="6"/>
  <c r="E275" i="6"/>
  <c r="C275" i="6"/>
  <c r="E243" i="6"/>
  <c r="C243" i="6"/>
  <c r="E224" i="6"/>
  <c r="E287" i="6"/>
  <c r="C287" i="6"/>
  <c r="E263" i="6"/>
  <c r="C263" i="6"/>
  <c r="E176" i="6"/>
  <c r="E167" i="6"/>
  <c r="E159" i="6"/>
  <c r="E89" i="6"/>
  <c r="E130" i="6"/>
  <c r="E114" i="6"/>
  <c r="E157" i="6"/>
  <c r="E148" i="6"/>
  <c r="E116" i="6"/>
  <c r="E102" i="6"/>
  <c r="E45" i="6"/>
  <c r="E70" i="6"/>
  <c r="E62" i="6"/>
  <c r="E42" i="6"/>
  <c r="E84" i="6"/>
  <c r="E55" i="6"/>
  <c r="E27" i="6"/>
  <c r="E293" i="6"/>
  <c r="C293" i="6"/>
  <c r="E277" i="6"/>
  <c r="C277" i="6"/>
  <c r="E261" i="6"/>
  <c r="C261" i="6"/>
  <c r="C245" i="6"/>
  <c r="E245" i="6"/>
  <c r="C229" i="6"/>
  <c r="E229" i="6"/>
  <c r="E213" i="6"/>
  <c r="E197" i="6"/>
  <c r="E181" i="6"/>
  <c r="E294" i="6"/>
  <c r="C294" i="6"/>
  <c r="E276" i="6"/>
  <c r="C276" i="6"/>
  <c r="E262" i="6"/>
  <c r="C262" i="6"/>
  <c r="C244" i="6"/>
  <c r="E244" i="6"/>
  <c r="E222" i="6"/>
  <c r="E251" i="6"/>
  <c r="C251" i="6"/>
  <c r="E227" i="6"/>
  <c r="E211" i="6"/>
  <c r="E203" i="6"/>
  <c r="E290" i="6"/>
  <c r="C290" i="6"/>
  <c r="E282" i="6"/>
  <c r="C282" i="6"/>
  <c r="E274" i="6"/>
  <c r="C274" i="6"/>
  <c r="E266" i="6"/>
  <c r="C266" i="6"/>
  <c r="E258" i="6"/>
  <c r="C258" i="6"/>
  <c r="E250" i="6"/>
  <c r="C250" i="6"/>
  <c r="E242" i="6"/>
  <c r="C242" i="6"/>
  <c r="E234" i="6"/>
  <c r="C234" i="6"/>
  <c r="E216" i="6"/>
  <c r="E202" i="6"/>
  <c r="E192" i="6"/>
  <c r="E295" i="6"/>
  <c r="C295" i="6"/>
  <c r="E182" i="6"/>
  <c r="E172" i="6"/>
  <c r="E160" i="6"/>
  <c r="E196" i="6"/>
  <c r="E191" i="6"/>
  <c r="E223" i="6"/>
  <c r="E105" i="6"/>
  <c r="E93" i="6"/>
  <c r="E77" i="6"/>
  <c r="E165" i="6"/>
  <c r="E142" i="6"/>
  <c r="E126" i="6"/>
  <c r="E161" i="6"/>
  <c r="E151" i="6"/>
  <c r="E135" i="6"/>
  <c r="E119" i="6"/>
  <c r="E111" i="6"/>
  <c r="E162" i="6"/>
  <c r="E156" i="6"/>
  <c r="E152" i="6"/>
  <c r="E136" i="6"/>
  <c r="E120" i="6"/>
  <c r="E32" i="6"/>
  <c r="E28" i="6"/>
  <c r="E24" i="6"/>
  <c r="B24" i="6"/>
  <c r="E20" i="6"/>
  <c r="B20" i="6"/>
  <c r="E16" i="6"/>
  <c r="B16" i="6"/>
  <c r="E12" i="6"/>
  <c r="B12" i="6"/>
  <c r="E8" i="6"/>
  <c r="B8" i="6"/>
  <c r="E4" i="6"/>
  <c r="B4" i="6"/>
  <c r="E104" i="6"/>
  <c r="E82" i="6"/>
  <c r="E73" i="6"/>
  <c r="E57" i="6"/>
  <c r="E41" i="6"/>
  <c r="B21" i="6"/>
  <c r="E21" i="6"/>
  <c r="B5" i="6"/>
  <c r="E5" i="6"/>
  <c r="E87" i="6"/>
  <c r="E38" i="6"/>
  <c r="E34" i="6"/>
  <c r="E18" i="6"/>
  <c r="B18" i="6"/>
  <c r="K2" i="6"/>
  <c r="E2" i="6"/>
  <c r="H2" i="6"/>
  <c r="B2" i="6"/>
  <c r="E92" i="6"/>
  <c r="E75" i="6"/>
  <c r="E59" i="6"/>
  <c r="E43" i="6"/>
  <c r="E31" i="6"/>
  <c r="E15" i="6"/>
  <c r="B15" i="6"/>
  <c r="E283" i="6"/>
  <c r="C283" i="6"/>
  <c r="E195" i="6"/>
  <c r="E194" i="6"/>
  <c r="E279" i="6"/>
  <c r="C279" i="6"/>
  <c r="E271" i="6"/>
  <c r="C271" i="6"/>
  <c r="E255" i="6"/>
  <c r="C255" i="6"/>
  <c r="E239" i="6"/>
  <c r="C239" i="6"/>
  <c r="E174" i="6"/>
  <c r="E198" i="6"/>
  <c r="E183" i="6"/>
  <c r="E190" i="6"/>
  <c r="E163" i="6"/>
  <c r="E97" i="6"/>
  <c r="E146" i="6"/>
  <c r="E155" i="6"/>
  <c r="E139" i="6"/>
  <c r="E158" i="6"/>
  <c r="E132" i="6"/>
  <c r="E61" i="6"/>
  <c r="E9" i="6"/>
  <c r="B9" i="6"/>
  <c r="E54" i="6"/>
  <c r="E22" i="6"/>
  <c r="B22" i="6"/>
  <c r="E94" i="6"/>
  <c r="E71" i="6"/>
  <c r="E11" i="6"/>
  <c r="B11" i="6"/>
  <c r="E281" i="6"/>
  <c r="C281" i="6"/>
  <c r="E265" i="6"/>
  <c r="C265" i="6"/>
  <c r="E249" i="6"/>
  <c r="C249" i="6"/>
  <c r="E233" i="6"/>
  <c r="C233" i="6"/>
  <c r="E217" i="6"/>
  <c r="E201" i="6"/>
  <c r="E185" i="6"/>
  <c r="E169" i="6"/>
  <c r="E286" i="6"/>
  <c r="C286" i="6"/>
  <c r="E268" i="6"/>
  <c r="C268" i="6"/>
  <c r="E254" i="6"/>
  <c r="C254" i="6"/>
  <c r="C236" i="6"/>
  <c r="E236" i="6"/>
  <c r="E220" i="6"/>
  <c r="E214" i="6"/>
  <c r="E291" i="6"/>
  <c r="C291" i="6"/>
  <c r="E259" i="6"/>
  <c r="C259" i="6"/>
  <c r="E226" i="6"/>
  <c r="E208" i="6"/>
  <c r="E200" i="6"/>
  <c r="E231" i="6"/>
  <c r="C231" i="6"/>
  <c r="E206" i="6"/>
  <c r="E204" i="6"/>
  <c r="E180" i="6"/>
  <c r="E164" i="6"/>
  <c r="E179" i="6"/>
  <c r="E184" i="6"/>
  <c r="E109" i="6"/>
  <c r="E101" i="6"/>
  <c r="E81" i="6"/>
  <c r="E154" i="6"/>
  <c r="E138" i="6"/>
  <c r="E122" i="6"/>
  <c r="E106" i="6"/>
  <c r="E166" i="6"/>
  <c r="E147" i="6"/>
  <c r="E131" i="6"/>
  <c r="E115" i="6"/>
  <c r="E95" i="6"/>
  <c r="E170" i="6"/>
  <c r="E168" i="6"/>
  <c r="E140" i="6"/>
  <c r="E124" i="6"/>
  <c r="E108" i="6"/>
  <c r="E91" i="6"/>
  <c r="E76" i="6"/>
  <c r="E72" i="6"/>
  <c r="E68" i="6"/>
  <c r="E64" i="6"/>
  <c r="E60" i="6"/>
  <c r="E56" i="6"/>
  <c r="E52" i="6"/>
  <c r="E48" i="6"/>
  <c r="E44" i="6"/>
  <c r="E40" i="6"/>
  <c r="E36" i="6"/>
  <c r="E112" i="6"/>
  <c r="E96" i="6"/>
  <c r="E90" i="6"/>
  <c r="E80" i="6"/>
  <c r="E69" i="6"/>
  <c r="E53" i="6"/>
  <c r="E37" i="6"/>
  <c r="E33" i="6"/>
  <c r="E17" i="6"/>
  <c r="B17" i="6"/>
  <c r="E74" i="6"/>
  <c r="E66" i="6"/>
  <c r="E58" i="6"/>
  <c r="E50" i="6"/>
  <c r="E30" i="6"/>
  <c r="E14" i="6"/>
  <c r="B14" i="6"/>
  <c r="E100" i="6"/>
  <c r="E98" i="6"/>
  <c r="E78" i="6"/>
  <c r="E63" i="6"/>
  <c r="E47" i="6"/>
  <c r="E19" i="6"/>
  <c r="B19" i="6"/>
  <c r="F3" i="6"/>
  <c r="E3" i="6"/>
  <c r="B3" i="6"/>
  <c r="E123" i="6"/>
  <c r="E25" i="6"/>
  <c r="B25" i="6"/>
  <c r="E6" i="6"/>
  <c r="B6" i="6"/>
  <c r="E39" i="6"/>
  <c r="E285" i="6"/>
  <c r="C285" i="6"/>
  <c r="E269" i="6"/>
  <c r="C269" i="6"/>
  <c r="E253" i="6"/>
  <c r="C253" i="6"/>
  <c r="C237" i="6"/>
  <c r="E237" i="6"/>
  <c r="E221" i="6"/>
  <c r="E205" i="6"/>
  <c r="E189" i="6"/>
  <c r="E173" i="6"/>
  <c r="E292" i="6"/>
  <c r="C292" i="6"/>
  <c r="E278" i="6"/>
  <c r="C278" i="6"/>
  <c r="E260" i="6"/>
  <c r="C260" i="6"/>
  <c r="E246" i="6"/>
  <c r="C246" i="6"/>
  <c r="E230" i="6"/>
  <c r="C230" i="6"/>
  <c r="E212" i="6"/>
  <c r="E267" i="6"/>
  <c r="C267" i="6"/>
  <c r="E235" i="6"/>
  <c r="C235" i="6"/>
  <c r="E219" i="6"/>
  <c r="E187" i="6"/>
  <c r="E288" i="6"/>
  <c r="C288" i="6"/>
  <c r="E280" i="6"/>
  <c r="C280" i="6"/>
  <c r="E272" i="6"/>
  <c r="C272" i="6"/>
  <c r="E264" i="6"/>
  <c r="C264" i="6"/>
  <c r="E256" i="6"/>
  <c r="C256" i="6"/>
  <c r="E248" i="6"/>
  <c r="C248" i="6"/>
  <c r="E240" i="6"/>
  <c r="C240" i="6"/>
  <c r="E232" i="6"/>
  <c r="C232" i="6"/>
  <c r="E218" i="6"/>
  <c r="E199" i="6"/>
  <c r="E186" i="6"/>
  <c r="E215" i="6"/>
  <c r="E178" i="6"/>
  <c r="E207" i="6"/>
  <c r="E175" i="6"/>
  <c r="E153" i="6"/>
  <c r="E149" i="6"/>
  <c r="E145" i="6"/>
  <c r="E141" i="6"/>
  <c r="E137" i="6"/>
  <c r="E133" i="6"/>
  <c r="E129" i="6"/>
  <c r="E125" i="6"/>
  <c r="E121" i="6"/>
  <c r="E117" i="6"/>
  <c r="E113" i="6"/>
  <c r="E85" i="6"/>
  <c r="E150" i="6"/>
  <c r="E134" i="6"/>
  <c r="E118" i="6"/>
  <c r="E110" i="6"/>
  <c r="E171" i="6"/>
  <c r="E143" i="6"/>
  <c r="E127" i="6"/>
  <c r="E103" i="6"/>
  <c r="E99" i="6"/>
  <c r="E144" i="6"/>
  <c r="E128" i="6"/>
  <c r="E83" i="6"/>
  <c r="E88" i="6"/>
  <c r="E65" i="6"/>
  <c r="E49" i="6"/>
  <c r="E29" i="6"/>
  <c r="B13" i="6"/>
  <c r="E13" i="6"/>
  <c r="E79" i="6"/>
  <c r="E46" i="6"/>
  <c r="E26" i="6"/>
  <c r="B26" i="6"/>
  <c r="E10" i="6"/>
  <c r="B10" i="6"/>
  <c r="E86" i="6"/>
  <c r="E67" i="6"/>
  <c r="E51" i="6"/>
  <c r="E35" i="6"/>
  <c r="E23" i="6"/>
  <c r="B23" i="6"/>
  <c r="E7" i="6"/>
  <c r="B7" i="6"/>
  <c r="O280" i="7"/>
  <c r="G266" i="7"/>
  <c r="O263" i="7"/>
  <c r="G234" i="7"/>
  <c r="G280" i="7"/>
  <c r="O272" i="7"/>
  <c r="O240" i="7"/>
  <c r="G282" i="7"/>
  <c r="O279" i="7"/>
  <c r="G274" i="7"/>
  <c r="O271" i="7"/>
  <c r="G242" i="7"/>
  <c r="O239" i="7"/>
  <c r="I226" i="7"/>
  <c r="G272" i="7"/>
  <c r="G240" i="7"/>
  <c r="G290" i="7"/>
  <c r="O287" i="7"/>
  <c r="G250" i="7"/>
  <c r="O247" i="7"/>
  <c r="G202" i="7"/>
  <c r="I254" i="7"/>
  <c r="D271" i="7"/>
  <c r="O264" i="7"/>
  <c r="D239" i="7"/>
  <c r="O232" i="7"/>
  <c r="G256" i="7"/>
  <c r="O282" i="7"/>
  <c r="D279" i="7"/>
  <c r="O250" i="7"/>
  <c r="D247" i="7"/>
  <c r="D204" i="7"/>
  <c r="D19" i="6"/>
  <c r="K264" i="7"/>
  <c r="K232" i="7"/>
  <c r="G2" i="7"/>
  <c r="I238" i="7"/>
  <c r="I202" i="7"/>
  <c r="O215" i="7"/>
  <c r="O256" i="7"/>
  <c r="D298" i="7"/>
  <c r="K256" i="7"/>
  <c r="G218" i="7"/>
  <c r="I207" i="7"/>
  <c r="I278" i="7"/>
  <c r="G248" i="7"/>
  <c r="I246" i="7"/>
  <c r="I230" i="7"/>
  <c r="I298" i="7"/>
  <c r="K280" i="7"/>
  <c r="K272" i="7"/>
  <c r="K240" i="7"/>
  <c r="G226" i="7"/>
  <c r="K206" i="7"/>
  <c r="D206" i="7"/>
  <c r="G298" i="7"/>
  <c r="I291" i="7"/>
  <c r="K288" i="7"/>
  <c r="K248" i="7"/>
  <c r="K224" i="7"/>
  <c r="K208" i="7"/>
  <c r="O223" i="7"/>
  <c r="A236" i="9"/>
  <c r="I236" i="6"/>
  <c r="O236" i="6"/>
  <c r="C236" i="9" s="1"/>
  <c r="L236" i="6"/>
  <c r="H236" i="6"/>
  <c r="D236" i="6"/>
  <c r="N236" i="6"/>
  <c r="B236" i="9" s="1"/>
  <c r="G236" i="6"/>
  <c r="K236" i="6"/>
  <c r="J236" i="6"/>
  <c r="F236" i="6"/>
  <c r="M236" i="6"/>
  <c r="A222" i="9"/>
  <c r="I222" i="6"/>
  <c r="O222" i="6"/>
  <c r="C222" i="9" s="1"/>
  <c r="L222" i="6"/>
  <c r="H222" i="6"/>
  <c r="D222" i="6"/>
  <c r="N222" i="6"/>
  <c r="B222" i="9" s="1"/>
  <c r="G222" i="6"/>
  <c r="K222" i="6"/>
  <c r="J222" i="6"/>
  <c r="F222" i="6"/>
  <c r="M222" i="6"/>
  <c r="P214" i="7"/>
  <c r="Q214" i="7" s="1"/>
  <c r="R214" i="7"/>
  <c r="A212" i="9"/>
  <c r="I212" i="6"/>
  <c r="O212" i="6"/>
  <c r="C212" i="9" s="1"/>
  <c r="L212" i="6"/>
  <c r="H212" i="6"/>
  <c r="D212" i="6"/>
  <c r="N212" i="6"/>
  <c r="G212" i="6"/>
  <c r="K212" i="6"/>
  <c r="J212" i="6"/>
  <c r="F212" i="6"/>
  <c r="M212" i="6"/>
  <c r="A291" i="9"/>
  <c r="I291" i="6"/>
  <c r="O291" i="6"/>
  <c r="C291" i="9" s="1"/>
  <c r="L291" i="6"/>
  <c r="H291" i="6"/>
  <c r="D291" i="6"/>
  <c r="N291" i="6"/>
  <c r="B291" i="9" s="1"/>
  <c r="G291" i="6"/>
  <c r="F291" i="6"/>
  <c r="M291" i="6"/>
  <c r="K291" i="6"/>
  <c r="J291" i="6"/>
  <c r="D286" i="7"/>
  <c r="I283" i="7"/>
  <c r="G283" i="7"/>
  <c r="I275" i="7"/>
  <c r="G275" i="7"/>
  <c r="I267" i="7"/>
  <c r="G267" i="7"/>
  <c r="I259" i="7"/>
  <c r="G259" i="7"/>
  <c r="I251" i="7"/>
  <c r="G251" i="7"/>
  <c r="I243" i="7"/>
  <c r="G243" i="7"/>
  <c r="I235" i="7"/>
  <c r="G235" i="7"/>
  <c r="A227" i="9"/>
  <c r="I227" i="6"/>
  <c r="O227" i="6"/>
  <c r="C227" i="9" s="1"/>
  <c r="L227" i="6"/>
  <c r="H227" i="6"/>
  <c r="D227" i="6"/>
  <c r="N227" i="6"/>
  <c r="B227" i="9" s="1"/>
  <c r="G227" i="6"/>
  <c r="F227" i="6"/>
  <c r="M227" i="6"/>
  <c r="K227" i="6"/>
  <c r="J227" i="6"/>
  <c r="K216" i="7"/>
  <c r="A211" i="9"/>
  <c r="I211" i="6"/>
  <c r="O211" i="6"/>
  <c r="C211" i="9" s="1"/>
  <c r="L211" i="6"/>
  <c r="H211" i="6"/>
  <c r="D211" i="6"/>
  <c r="N211" i="6"/>
  <c r="G211" i="6"/>
  <c r="F211" i="6"/>
  <c r="M211" i="6"/>
  <c r="K211" i="6"/>
  <c r="J211" i="6"/>
  <c r="A203" i="9"/>
  <c r="I203" i="6"/>
  <c r="C203" i="9"/>
  <c r="L203" i="6"/>
  <c r="H203" i="6"/>
  <c r="D203" i="6"/>
  <c r="N203" i="6"/>
  <c r="G203" i="6"/>
  <c r="F203" i="6"/>
  <c r="M203" i="6"/>
  <c r="K203" i="6"/>
  <c r="J203" i="6"/>
  <c r="T195" i="7"/>
  <c r="P195" i="7"/>
  <c r="L195" i="7"/>
  <c r="H195" i="7"/>
  <c r="D195" i="7"/>
  <c r="S195" i="7"/>
  <c r="O195" i="7"/>
  <c r="K195" i="7"/>
  <c r="C195" i="7"/>
  <c r="N195" i="7"/>
  <c r="F195" i="7"/>
  <c r="U195" i="7"/>
  <c r="M195" i="7"/>
  <c r="R195" i="7"/>
  <c r="J195" i="7"/>
  <c r="B195" i="7"/>
  <c r="Q195" i="7"/>
  <c r="A288" i="9"/>
  <c r="I288" i="6"/>
  <c r="O288" i="6"/>
  <c r="C288" i="9" s="1"/>
  <c r="L288" i="6"/>
  <c r="H288" i="6"/>
  <c r="D288" i="6"/>
  <c r="N288" i="6"/>
  <c r="B288" i="9" s="1"/>
  <c r="G288" i="6"/>
  <c r="K288" i="6"/>
  <c r="J288" i="6"/>
  <c r="F288" i="6"/>
  <c r="M288" i="6"/>
  <c r="A282" i="9"/>
  <c r="I282" i="6"/>
  <c r="O282" i="6"/>
  <c r="C282" i="9" s="1"/>
  <c r="L282" i="6"/>
  <c r="H282" i="6"/>
  <c r="D282" i="6"/>
  <c r="N282" i="6"/>
  <c r="B282" i="9" s="1"/>
  <c r="G282" i="6"/>
  <c r="K282" i="6"/>
  <c r="J282" i="6"/>
  <c r="F282" i="6"/>
  <c r="M282" i="6"/>
  <c r="A272" i="9"/>
  <c r="I272" i="6"/>
  <c r="O272" i="6"/>
  <c r="C272" i="9" s="1"/>
  <c r="L272" i="6"/>
  <c r="H272" i="6"/>
  <c r="D272" i="6"/>
  <c r="N272" i="6"/>
  <c r="B272" i="9" s="1"/>
  <c r="G272" i="6"/>
  <c r="K272" i="6"/>
  <c r="J272" i="6"/>
  <c r="F272" i="6"/>
  <c r="M272" i="6"/>
  <c r="A266" i="9"/>
  <c r="I266" i="6"/>
  <c r="O266" i="6"/>
  <c r="C266" i="9" s="1"/>
  <c r="L266" i="6"/>
  <c r="H266" i="6"/>
  <c r="D266" i="6"/>
  <c r="N266" i="6"/>
  <c r="B266" i="9" s="1"/>
  <c r="G266" i="6"/>
  <c r="K266" i="6"/>
  <c r="J266" i="6"/>
  <c r="F266" i="6"/>
  <c r="M266" i="6"/>
  <c r="A256" i="9"/>
  <c r="I256" i="6"/>
  <c r="O256" i="6"/>
  <c r="C256" i="9" s="1"/>
  <c r="L256" i="6"/>
  <c r="H256" i="6"/>
  <c r="D256" i="6"/>
  <c r="N256" i="6"/>
  <c r="B256" i="9" s="1"/>
  <c r="G256" i="6"/>
  <c r="K256" i="6"/>
  <c r="J256" i="6"/>
  <c r="F256" i="6"/>
  <c r="M256" i="6"/>
  <c r="A250" i="9"/>
  <c r="I250" i="6"/>
  <c r="O250" i="6"/>
  <c r="C250" i="9" s="1"/>
  <c r="L250" i="6"/>
  <c r="H250" i="6"/>
  <c r="D250" i="6"/>
  <c r="N250" i="6"/>
  <c r="B250" i="9" s="1"/>
  <c r="G250" i="6"/>
  <c r="K250" i="6"/>
  <c r="J250" i="6"/>
  <c r="F250" i="6"/>
  <c r="M250" i="6"/>
  <c r="A240" i="9"/>
  <c r="I240" i="6"/>
  <c r="O240" i="6"/>
  <c r="C240" i="9" s="1"/>
  <c r="L240" i="6"/>
  <c r="H240" i="6"/>
  <c r="D240" i="6"/>
  <c r="N240" i="6"/>
  <c r="B240" i="9" s="1"/>
  <c r="G240" i="6"/>
  <c r="K240" i="6"/>
  <c r="J240" i="6"/>
  <c r="F240" i="6"/>
  <c r="M240" i="6"/>
  <c r="A234" i="9"/>
  <c r="I234" i="6"/>
  <c r="O234" i="6"/>
  <c r="C234" i="9" s="1"/>
  <c r="L234" i="6"/>
  <c r="H234" i="6"/>
  <c r="D234" i="6"/>
  <c r="N234" i="6"/>
  <c r="B234" i="9" s="1"/>
  <c r="G234" i="6"/>
  <c r="K234" i="6"/>
  <c r="J234" i="6"/>
  <c r="F234" i="6"/>
  <c r="M234" i="6"/>
  <c r="R224" i="7"/>
  <c r="P224" i="7"/>
  <c r="Q224" i="7" s="1"/>
  <c r="A216" i="9"/>
  <c r="I216" i="6"/>
  <c r="O216" i="6"/>
  <c r="C216" i="9" s="1"/>
  <c r="L216" i="6"/>
  <c r="H216" i="6"/>
  <c r="D216" i="6"/>
  <c r="N216" i="6"/>
  <c r="G216" i="6"/>
  <c r="K216" i="6"/>
  <c r="J216" i="6"/>
  <c r="F216" i="6"/>
  <c r="M216" i="6"/>
  <c r="O214" i="7"/>
  <c r="P210" i="7"/>
  <c r="Q210" i="7" s="1"/>
  <c r="R210" i="7"/>
  <c r="I208" i="7"/>
  <c r="A202" i="9"/>
  <c r="I202" i="6"/>
  <c r="C202" i="9"/>
  <c r="L202" i="6"/>
  <c r="H202" i="6"/>
  <c r="D202" i="6"/>
  <c r="G202" i="6"/>
  <c r="K202" i="6"/>
  <c r="J202" i="6"/>
  <c r="F202" i="6"/>
  <c r="T194" i="7"/>
  <c r="P194" i="7"/>
  <c r="L194" i="7"/>
  <c r="H194" i="7"/>
  <c r="D194" i="7"/>
  <c r="S194" i="7"/>
  <c r="O194" i="7"/>
  <c r="K194" i="7"/>
  <c r="C194" i="7"/>
  <c r="N194" i="7"/>
  <c r="F194" i="7"/>
  <c r="U194" i="7"/>
  <c r="M194" i="7"/>
  <c r="R194" i="7"/>
  <c r="J194" i="7"/>
  <c r="B194" i="7"/>
  <c r="Q194" i="7"/>
  <c r="A192" i="9"/>
  <c r="I192" i="6"/>
  <c r="L192" i="6"/>
  <c r="H192" i="6"/>
  <c r="D192" i="6"/>
  <c r="G192" i="6"/>
  <c r="K192" i="6"/>
  <c r="J192" i="6"/>
  <c r="F192" i="6"/>
  <c r="G295" i="7"/>
  <c r="I287" i="7"/>
  <c r="G287" i="7"/>
  <c r="I279" i="7"/>
  <c r="G279" i="7"/>
  <c r="I271" i="7"/>
  <c r="G271" i="7"/>
  <c r="I263" i="7"/>
  <c r="G263" i="7"/>
  <c r="I255" i="7"/>
  <c r="G255" i="7"/>
  <c r="I247" i="7"/>
  <c r="G247" i="7"/>
  <c r="I239" i="7"/>
  <c r="G239" i="7"/>
  <c r="D231" i="7"/>
  <c r="A231" i="9"/>
  <c r="I231" i="6"/>
  <c r="O231" i="6"/>
  <c r="C231" i="9" s="1"/>
  <c r="L231" i="6"/>
  <c r="H231" i="6"/>
  <c r="D231" i="6"/>
  <c r="N231" i="6"/>
  <c r="B231" i="9" s="1"/>
  <c r="G231" i="6"/>
  <c r="F231" i="6"/>
  <c r="M231" i="6"/>
  <c r="K231" i="6"/>
  <c r="J231" i="6"/>
  <c r="P206" i="7"/>
  <c r="Q206" i="7" s="1"/>
  <c r="R206" i="7"/>
  <c r="P204" i="7"/>
  <c r="Q204" i="7" s="1"/>
  <c r="R204" i="7"/>
  <c r="S182" i="7"/>
  <c r="O182" i="7"/>
  <c r="K182" i="7"/>
  <c r="C182" i="7"/>
  <c r="R182" i="7"/>
  <c r="N182" i="7"/>
  <c r="J182" i="7"/>
  <c r="F182" i="7"/>
  <c r="B182" i="7"/>
  <c r="U182" i="7"/>
  <c r="M182" i="7"/>
  <c r="T182" i="7"/>
  <c r="L182" i="7"/>
  <c r="D182" i="7"/>
  <c r="Q182" i="7"/>
  <c r="P182" i="7"/>
  <c r="H182" i="7"/>
  <c r="A180" i="9"/>
  <c r="I180" i="6"/>
  <c r="L180" i="6"/>
  <c r="H180" i="6"/>
  <c r="D180" i="6"/>
  <c r="G180" i="6"/>
  <c r="K180" i="6"/>
  <c r="J180" i="6"/>
  <c r="F180" i="6"/>
  <c r="S172" i="7"/>
  <c r="O172" i="7"/>
  <c r="K172" i="7"/>
  <c r="C172" i="7"/>
  <c r="R172" i="7"/>
  <c r="N172" i="7"/>
  <c r="J172" i="7"/>
  <c r="F172" i="7"/>
  <c r="B172" i="7"/>
  <c r="U172" i="7"/>
  <c r="M172" i="7"/>
  <c r="T172" i="7"/>
  <c r="L172" i="7"/>
  <c r="D172" i="7"/>
  <c r="Q172" i="7"/>
  <c r="P172" i="7"/>
  <c r="H172" i="7"/>
  <c r="A164" i="9"/>
  <c r="I164" i="6"/>
  <c r="L164" i="6"/>
  <c r="H164" i="6"/>
  <c r="D164" i="6"/>
  <c r="G164" i="6"/>
  <c r="K164" i="6"/>
  <c r="J164" i="6"/>
  <c r="F164" i="6"/>
  <c r="S160" i="7"/>
  <c r="O160" i="7"/>
  <c r="K160" i="7"/>
  <c r="C160" i="7"/>
  <c r="R160" i="7"/>
  <c r="N160" i="7"/>
  <c r="J160" i="7"/>
  <c r="F160" i="7"/>
  <c r="B160" i="7"/>
  <c r="U160" i="7"/>
  <c r="M160" i="7"/>
  <c r="T160" i="7"/>
  <c r="L160" i="7"/>
  <c r="D160" i="7"/>
  <c r="Q160" i="7"/>
  <c r="P160" i="7"/>
  <c r="H160" i="7"/>
  <c r="T198" i="7"/>
  <c r="P198" i="7"/>
  <c r="L198" i="7"/>
  <c r="H198" i="7"/>
  <c r="D198" i="7"/>
  <c r="S198" i="7"/>
  <c r="O198" i="7"/>
  <c r="K198" i="7"/>
  <c r="C198" i="7"/>
  <c r="N198" i="7"/>
  <c r="F198" i="7"/>
  <c r="U198" i="7"/>
  <c r="M198" i="7"/>
  <c r="R198" i="7"/>
  <c r="J198" i="7"/>
  <c r="B198" i="7"/>
  <c r="Q198" i="7"/>
  <c r="A196" i="9"/>
  <c r="I196" i="6"/>
  <c r="L196" i="6"/>
  <c r="H196" i="6"/>
  <c r="D196" i="6"/>
  <c r="G196" i="6"/>
  <c r="K196" i="6"/>
  <c r="J196" i="6"/>
  <c r="F196" i="6"/>
  <c r="A191" i="9"/>
  <c r="I191" i="6"/>
  <c r="L191" i="6"/>
  <c r="H191" i="6"/>
  <c r="D191" i="6"/>
  <c r="G191" i="6"/>
  <c r="F191" i="6"/>
  <c r="K191" i="6"/>
  <c r="J191" i="6"/>
  <c r="S183" i="7"/>
  <c r="O183" i="7"/>
  <c r="K183" i="7"/>
  <c r="C183" i="7"/>
  <c r="R183" i="7"/>
  <c r="N183" i="7"/>
  <c r="J183" i="7"/>
  <c r="F183" i="7"/>
  <c r="B183" i="7"/>
  <c r="U183" i="7"/>
  <c r="M183" i="7"/>
  <c r="T183" i="7"/>
  <c r="L183" i="7"/>
  <c r="D183" i="7"/>
  <c r="H183" i="7"/>
  <c r="Q183" i="7"/>
  <c r="P183" i="7"/>
  <c r="D215" i="7"/>
  <c r="A215" i="9"/>
  <c r="I215" i="6"/>
  <c r="O215" i="6"/>
  <c r="C215" i="9" s="1"/>
  <c r="L215" i="6"/>
  <c r="H215" i="6"/>
  <c r="D215" i="6"/>
  <c r="N215" i="6"/>
  <c r="G215" i="6"/>
  <c r="F215" i="6"/>
  <c r="M215" i="6"/>
  <c r="K215" i="6"/>
  <c r="J215" i="6"/>
  <c r="A190" i="9"/>
  <c r="I190" i="6"/>
  <c r="L190" i="6"/>
  <c r="H190" i="6"/>
  <c r="D190" i="6"/>
  <c r="G190" i="6"/>
  <c r="K190" i="6"/>
  <c r="J190" i="6"/>
  <c r="F190" i="6"/>
  <c r="A188" i="9"/>
  <c r="I188" i="6"/>
  <c r="L188" i="6"/>
  <c r="H188" i="6"/>
  <c r="D188" i="6"/>
  <c r="G188" i="6"/>
  <c r="K188" i="6"/>
  <c r="J188" i="6"/>
  <c r="F188" i="6"/>
  <c r="S178" i="7"/>
  <c r="O178" i="7"/>
  <c r="K178" i="7"/>
  <c r="C178" i="7"/>
  <c r="R178" i="7"/>
  <c r="N178" i="7"/>
  <c r="J178" i="7"/>
  <c r="F178" i="7"/>
  <c r="B178" i="7"/>
  <c r="U178" i="7"/>
  <c r="M178" i="7"/>
  <c r="T178" i="7"/>
  <c r="L178" i="7"/>
  <c r="D178" i="7"/>
  <c r="Q178" i="7"/>
  <c r="P178" i="7"/>
  <c r="H178" i="7"/>
  <c r="A176" i="9"/>
  <c r="I176" i="6"/>
  <c r="L176" i="6"/>
  <c r="H176" i="6"/>
  <c r="D176" i="6"/>
  <c r="G176" i="6"/>
  <c r="K176" i="6"/>
  <c r="J176" i="6"/>
  <c r="F176" i="6"/>
  <c r="G223" i="7"/>
  <c r="R207" i="7"/>
  <c r="P207" i="7"/>
  <c r="Q207" i="7" s="1"/>
  <c r="S175" i="7"/>
  <c r="O175" i="7"/>
  <c r="K175" i="7"/>
  <c r="C175" i="7"/>
  <c r="R175" i="7"/>
  <c r="N175" i="7"/>
  <c r="J175" i="7"/>
  <c r="F175" i="7"/>
  <c r="B175" i="7"/>
  <c r="U175" i="7"/>
  <c r="M175" i="7"/>
  <c r="T175" i="7"/>
  <c r="L175" i="7"/>
  <c r="D175" i="7"/>
  <c r="H175" i="7"/>
  <c r="Q175" i="7"/>
  <c r="P175" i="7"/>
  <c r="A167" i="9"/>
  <c r="I167" i="6"/>
  <c r="L167" i="6"/>
  <c r="H167" i="6"/>
  <c r="D167" i="6"/>
  <c r="G167" i="6"/>
  <c r="F167" i="6"/>
  <c r="K167" i="6"/>
  <c r="J167" i="6"/>
  <c r="A163" i="9"/>
  <c r="I163" i="6"/>
  <c r="L163" i="6"/>
  <c r="H163" i="6"/>
  <c r="D163" i="6"/>
  <c r="G163" i="6"/>
  <c r="F163" i="6"/>
  <c r="K163" i="6"/>
  <c r="J163" i="6"/>
  <c r="A159" i="9"/>
  <c r="I159" i="6"/>
  <c r="L159" i="6"/>
  <c r="H159" i="6"/>
  <c r="D159" i="6"/>
  <c r="G159" i="6"/>
  <c r="F159" i="6"/>
  <c r="K159" i="6"/>
  <c r="J159" i="6"/>
  <c r="S153" i="7"/>
  <c r="O153" i="7"/>
  <c r="K153" i="7"/>
  <c r="C153" i="7"/>
  <c r="R153" i="7"/>
  <c r="N153" i="7"/>
  <c r="J153" i="7"/>
  <c r="F153" i="7"/>
  <c r="B153" i="7"/>
  <c r="U153" i="7"/>
  <c r="M153" i="7"/>
  <c r="T153" i="7"/>
  <c r="L153" i="7"/>
  <c r="D153" i="7"/>
  <c r="H153" i="7"/>
  <c r="Q153" i="7"/>
  <c r="P153" i="7"/>
  <c r="S149" i="7"/>
  <c r="O149" i="7"/>
  <c r="K149" i="7"/>
  <c r="C149" i="7"/>
  <c r="R149" i="7"/>
  <c r="N149" i="7"/>
  <c r="J149" i="7"/>
  <c r="F149" i="7"/>
  <c r="B149" i="7"/>
  <c r="U149" i="7"/>
  <c r="M149" i="7"/>
  <c r="T149" i="7"/>
  <c r="L149" i="7"/>
  <c r="D149" i="7"/>
  <c r="H149" i="7"/>
  <c r="Q149" i="7"/>
  <c r="P149" i="7"/>
  <c r="S145" i="7"/>
  <c r="O145" i="7"/>
  <c r="K145" i="7"/>
  <c r="C145" i="7"/>
  <c r="R145" i="7"/>
  <c r="N145" i="7"/>
  <c r="J145" i="7"/>
  <c r="F145" i="7"/>
  <c r="B145" i="7"/>
  <c r="U145" i="7"/>
  <c r="M145" i="7"/>
  <c r="T145" i="7"/>
  <c r="L145" i="7"/>
  <c r="D145" i="7"/>
  <c r="Q145" i="7"/>
  <c r="P145" i="7"/>
  <c r="H145" i="7"/>
  <c r="S141" i="7"/>
  <c r="O141" i="7"/>
  <c r="K141" i="7"/>
  <c r="C141" i="7"/>
  <c r="R141" i="7"/>
  <c r="N141" i="7"/>
  <c r="J141" i="7"/>
  <c r="F141" i="7"/>
  <c r="B141" i="7"/>
  <c r="U141" i="7"/>
  <c r="M141" i="7"/>
  <c r="T141" i="7"/>
  <c r="L141" i="7"/>
  <c r="D141" i="7"/>
  <c r="Q141" i="7"/>
  <c r="P141" i="7"/>
  <c r="H141" i="7"/>
  <c r="S137" i="7"/>
  <c r="O137" i="7"/>
  <c r="K137" i="7"/>
  <c r="C137" i="7"/>
  <c r="R137" i="7"/>
  <c r="N137" i="7"/>
  <c r="J137" i="7"/>
  <c r="F137" i="7"/>
  <c r="B137" i="7"/>
  <c r="U137" i="7"/>
  <c r="M137" i="7"/>
  <c r="T137" i="7"/>
  <c r="L137" i="7"/>
  <c r="D137" i="7"/>
  <c r="Q137" i="7"/>
  <c r="P137" i="7"/>
  <c r="H137" i="7"/>
  <c r="S133" i="7"/>
  <c r="O133" i="7"/>
  <c r="K133" i="7"/>
  <c r="C133" i="7"/>
  <c r="R133" i="7"/>
  <c r="N133" i="7"/>
  <c r="J133" i="7"/>
  <c r="F133" i="7"/>
  <c r="B133" i="7"/>
  <c r="U133" i="7"/>
  <c r="M133" i="7"/>
  <c r="T133" i="7"/>
  <c r="L133" i="7"/>
  <c r="D133" i="7"/>
  <c r="Q133" i="7"/>
  <c r="P133" i="7"/>
  <c r="H133" i="7"/>
  <c r="S129" i="7"/>
  <c r="O129" i="7"/>
  <c r="K129" i="7"/>
  <c r="C129" i="7"/>
  <c r="R129" i="7"/>
  <c r="N129" i="7"/>
  <c r="J129" i="7"/>
  <c r="F129" i="7"/>
  <c r="B129" i="7"/>
  <c r="U129" i="7"/>
  <c r="M129" i="7"/>
  <c r="T129" i="7"/>
  <c r="L129" i="7"/>
  <c r="D129" i="7"/>
  <c r="Q129" i="7"/>
  <c r="P129" i="7"/>
  <c r="H129" i="7"/>
  <c r="S125" i="7"/>
  <c r="O125" i="7"/>
  <c r="K125" i="7"/>
  <c r="C125" i="7"/>
  <c r="R125" i="7"/>
  <c r="N125" i="7"/>
  <c r="J125" i="7"/>
  <c r="F125" i="7"/>
  <c r="B125" i="7"/>
  <c r="U125" i="7"/>
  <c r="M125" i="7"/>
  <c r="T125" i="7"/>
  <c r="L125" i="7"/>
  <c r="D125" i="7"/>
  <c r="Q125" i="7"/>
  <c r="P125" i="7"/>
  <c r="H125" i="7"/>
  <c r="S121" i="7"/>
  <c r="O121" i="7"/>
  <c r="K121" i="7"/>
  <c r="C121" i="7"/>
  <c r="R121" i="7"/>
  <c r="N121" i="7"/>
  <c r="J121" i="7"/>
  <c r="F121" i="7"/>
  <c r="B121" i="7"/>
  <c r="U121" i="7"/>
  <c r="M121" i="7"/>
  <c r="T121" i="7"/>
  <c r="L121" i="7"/>
  <c r="D121" i="7"/>
  <c r="Q121" i="7"/>
  <c r="P121" i="7"/>
  <c r="H121" i="7"/>
  <c r="O117" i="7"/>
  <c r="K117" i="7"/>
  <c r="L117" i="7" s="1"/>
  <c r="C117" i="7"/>
  <c r="D117" i="7" s="1"/>
  <c r="F117" i="7"/>
  <c r="N117" i="7" s="1"/>
  <c r="B117" i="7"/>
  <c r="M117" i="7"/>
  <c r="T117" i="7"/>
  <c r="Q117" i="7"/>
  <c r="R117" i="7" s="1"/>
  <c r="J117" i="7"/>
  <c r="P117" i="7"/>
  <c r="O113" i="7"/>
  <c r="K113" i="7"/>
  <c r="H113" i="7"/>
  <c r="C113" i="7"/>
  <c r="D113" i="7" s="1"/>
  <c r="R113" i="7"/>
  <c r="J113" i="7"/>
  <c r="F113" i="7"/>
  <c r="B113" i="7"/>
  <c r="M113" i="7"/>
  <c r="N113" i="7" s="1"/>
  <c r="T113" i="7"/>
  <c r="L113" i="7"/>
  <c r="Q113" i="7"/>
  <c r="P113" i="7"/>
  <c r="A97" i="9"/>
  <c r="I97" i="6"/>
  <c r="K97" i="6"/>
  <c r="F97" i="6"/>
  <c r="H97" i="6"/>
  <c r="G97" i="6"/>
  <c r="L97" i="6"/>
  <c r="J97" i="6"/>
  <c r="D97" i="6"/>
  <c r="O93" i="7"/>
  <c r="K93" i="7"/>
  <c r="L93" i="7" s="1"/>
  <c r="C93" i="7"/>
  <c r="F93" i="7"/>
  <c r="B93" i="7"/>
  <c r="M93" i="7"/>
  <c r="T93" i="7"/>
  <c r="Q93" i="7"/>
  <c r="R93" i="7" s="1"/>
  <c r="P93" i="7"/>
  <c r="A89" i="9"/>
  <c r="I89" i="6"/>
  <c r="K89" i="6"/>
  <c r="F89" i="6"/>
  <c r="H89" i="6"/>
  <c r="G89" i="6"/>
  <c r="L89" i="6"/>
  <c r="J89" i="6"/>
  <c r="D89" i="6"/>
  <c r="O77" i="7"/>
  <c r="K77" i="7"/>
  <c r="C77" i="7"/>
  <c r="D77" i="7" s="1"/>
  <c r="F77" i="7"/>
  <c r="B77" i="7"/>
  <c r="M77" i="7"/>
  <c r="T77" i="7"/>
  <c r="Q77" i="7"/>
  <c r="R77" i="7" s="1"/>
  <c r="P77" i="7"/>
  <c r="S150" i="7"/>
  <c r="O150" i="7"/>
  <c r="K150" i="7"/>
  <c r="C150" i="7"/>
  <c r="R150" i="7"/>
  <c r="N150" i="7"/>
  <c r="J150" i="7"/>
  <c r="F150" i="7"/>
  <c r="B150" i="7"/>
  <c r="U150" i="7"/>
  <c r="M150" i="7"/>
  <c r="T150" i="7"/>
  <c r="L150" i="7"/>
  <c r="D150" i="7"/>
  <c r="Q150" i="7"/>
  <c r="P150" i="7"/>
  <c r="H150" i="7"/>
  <c r="A146" i="9"/>
  <c r="I146" i="6"/>
  <c r="L146" i="6"/>
  <c r="H146" i="6"/>
  <c r="D146" i="6"/>
  <c r="G146" i="6"/>
  <c r="K146" i="6"/>
  <c r="J146" i="6"/>
  <c r="F146" i="6"/>
  <c r="S134" i="7"/>
  <c r="O134" i="7"/>
  <c r="K134" i="7"/>
  <c r="C134" i="7"/>
  <c r="R134" i="7"/>
  <c r="N134" i="7"/>
  <c r="J134" i="7"/>
  <c r="F134" i="7"/>
  <c r="B134" i="7"/>
  <c r="U134" i="7"/>
  <c r="M134" i="7"/>
  <c r="T134" i="7"/>
  <c r="L134" i="7"/>
  <c r="D134" i="7"/>
  <c r="Q134" i="7"/>
  <c r="P134" i="7"/>
  <c r="H134" i="7"/>
  <c r="A130" i="9"/>
  <c r="I130" i="6"/>
  <c r="L130" i="6"/>
  <c r="H130" i="6"/>
  <c r="D130" i="6"/>
  <c r="G130" i="6"/>
  <c r="K130" i="6"/>
  <c r="J130" i="6"/>
  <c r="F130" i="6"/>
  <c r="O118" i="7"/>
  <c r="K118" i="7"/>
  <c r="H118" i="7"/>
  <c r="C118" i="7"/>
  <c r="J118" i="7"/>
  <c r="F118" i="7"/>
  <c r="B118" i="7"/>
  <c r="D118" i="7" s="1"/>
  <c r="M118" i="7"/>
  <c r="N118" i="7" s="1"/>
  <c r="T118" i="7"/>
  <c r="L118" i="7"/>
  <c r="Q118" i="7"/>
  <c r="R118" i="7" s="1"/>
  <c r="P118" i="7"/>
  <c r="A114" i="9"/>
  <c r="I114" i="6"/>
  <c r="H114" i="6"/>
  <c r="D114" i="6"/>
  <c r="G114" i="6"/>
  <c r="K114" i="6"/>
  <c r="L114" i="6" s="1"/>
  <c r="J114" i="6"/>
  <c r="F114" i="6"/>
  <c r="O110" i="7"/>
  <c r="K110" i="7"/>
  <c r="C110" i="7"/>
  <c r="R110" i="7"/>
  <c r="N110" i="7"/>
  <c r="F110" i="7"/>
  <c r="B110" i="7"/>
  <c r="D110" i="7" s="1"/>
  <c r="M110" i="7"/>
  <c r="T110" i="7"/>
  <c r="L110" i="7"/>
  <c r="Q110" i="7"/>
  <c r="J110" i="7"/>
  <c r="P110" i="7"/>
  <c r="H110" i="7"/>
  <c r="S171" i="7"/>
  <c r="O171" i="7"/>
  <c r="K171" i="7"/>
  <c r="C171" i="7"/>
  <c r="R171" i="7"/>
  <c r="N171" i="7"/>
  <c r="J171" i="7"/>
  <c r="F171" i="7"/>
  <c r="B171" i="7"/>
  <c r="U171" i="7"/>
  <c r="M171" i="7"/>
  <c r="T171" i="7"/>
  <c r="L171" i="7"/>
  <c r="D171" i="7"/>
  <c r="H171" i="7"/>
  <c r="Q171" i="7"/>
  <c r="P171" i="7"/>
  <c r="A157" i="9"/>
  <c r="I157" i="6"/>
  <c r="L157" i="6"/>
  <c r="H157" i="6"/>
  <c r="D157" i="6"/>
  <c r="G157" i="6"/>
  <c r="F157" i="6"/>
  <c r="K157" i="6"/>
  <c r="J157" i="6"/>
  <c r="A155" i="9"/>
  <c r="I155" i="6"/>
  <c r="L155" i="6"/>
  <c r="H155" i="6"/>
  <c r="D155" i="6"/>
  <c r="G155" i="6"/>
  <c r="F155" i="6"/>
  <c r="K155" i="6"/>
  <c r="J155" i="6"/>
  <c r="S143" i="7"/>
  <c r="O143" i="7"/>
  <c r="K143" i="7"/>
  <c r="C143" i="7"/>
  <c r="R143" i="7"/>
  <c r="N143" i="7"/>
  <c r="J143" i="7"/>
  <c r="F143" i="7"/>
  <c r="B143" i="7"/>
  <c r="U143" i="7"/>
  <c r="M143" i="7"/>
  <c r="T143" i="7"/>
  <c r="L143" i="7"/>
  <c r="D143" i="7"/>
  <c r="Q143" i="7"/>
  <c r="P143" i="7"/>
  <c r="H143" i="7"/>
  <c r="A139" i="9"/>
  <c r="I139" i="6"/>
  <c r="L139" i="6"/>
  <c r="H139" i="6"/>
  <c r="D139" i="6"/>
  <c r="G139" i="6"/>
  <c r="F139" i="6"/>
  <c r="K139" i="6"/>
  <c r="J139" i="6"/>
  <c r="S127" i="7"/>
  <c r="O127" i="7"/>
  <c r="K127" i="7"/>
  <c r="C127" i="7"/>
  <c r="R127" i="7"/>
  <c r="N127" i="7"/>
  <c r="J127" i="7"/>
  <c r="F127" i="7"/>
  <c r="B127" i="7"/>
  <c r="U127" i="7"/>
  <c r="M127" i="7"/>
  <c r="T127" i="7"/>
  <c r="L127" i="7"/>
  <c r="D127" i="7"/>
  <c r="Q127" i="7"/>
  <c r="P127" i="7"/>
  <c r="H127" i="7"/>
  <c r="A123" i="9"/>
  <c r="I123" i="6"/>
  <c r="L123" i="6"/>
  <c r="H123" i="6"/>
  <c r="D123" i="6"/>
  <c r="G123" i="6"/>
  <c r="F123" i="6"/>
  <c r="K123" i="6"/>
  <c r="J123" i="6"/>
  <c r="A107" i="9"/>
  <c r="I107" i="6"/>
  <c r="L107" i="6"/>
  <c r="H107" i="6"/>
  <c r="D107" i="6"/>
  <c r="G107" i="6"/>
  <c r="F107" i="6"/>
  <c r="K107" i="6"/>
  <c r="J107" i="6"/>
  <c r="O103" i="7"/>
  <c r="K103" i="7"/>
  <c r="C103" i="7"/>
  <c r="F103" i="7"/>
  <c r="B103" i="7"/>
  <c r="M103" i="7"/>
  <c r="T103" i="7"/>
  <c r="Q103" i="7"/>
  <c r="R103" i="7" s="1"/>
  <c r="P103" i="7"/>
  <c r="A158" i="9"/>
  <c r="I158" i="6"/>
  <c r="L158" i="6"/>
  <c r="H158" i="6"/>
  <c r="D158" i="6"/>
  <c r="G158" i="6"/>
  <c r="K158" i="6"/>
  <c r="J158" i="6"/>
  <c r="F158" i="6"/>
  <c r="A148" i="9"/>
  <c r="I148" i="6"/>
  <c r="L148" i="6"/>
  <c r="H148" i="6"/>
  <c r="D148" i="6"/>
  <c r="G148" i="6"/>
  <c r="K148" i="6"/>
  <c r="J148" i="6"/>
  <c r="F148" i="6"/>
  <c r="S144" i="7"/>
  <c r="O144" i="7"/>
  <c r="K144" i="7"/>
  <c r="C144" i="7"/>
  <c r="R144" i="7"/>
  <c r="N144" i="7"/>
  <c r="J144" i="7"/>
  <c r="F144" i="7"/>
  <c r="B144" i="7"/>
  <c r="U144" i="7"/>
  <c r="M144" i="7"/>
  <c r="T144" i="7"/>
  <c r="L144" i="7"/>
  <c r="D144" i="7"/>
  <c r="Q144" i="7"/>
  <c r="H144" i="7"/>
  <c r="P144" i="7"/>
  <c r="A132" i="9"/>
  <c r="I132" i="6"/>
  <c r="L132" i="6"/>
  <c r="H132" i="6"/>
  <c r="D132" i="6"/>
  <c r="G132" i="6"/>
  <c r="K132" i="6"/>
  <c r="J132" i="6"/>
  <c r="F132" i="6"/>
  <c r="S128" i="7"/>
  <c r="O128" i="7"/>
  <c r="K128" i="7"/>
  <c r="C128" i="7"/>
  <c r="R128" i="7"/>
  <c r="N128" i="7"/>
  <c r="J128" i="7"/>
  <c r="F128" i="7"/>
  <c r="B128" i="7"/>
  <c r="U128" i="7"/>
  <c r="M128" i="7"/>
  <c r="T128" i="7"/>
  <c r="L128" i="7"/>
  <c r="D128" i="7"/>
  <c r="Q128" i="7"/>
  <c r="H128" i="7"/>
  <c r="P128" i="7"/>
  <c r="A116" i="9"/>
  <c r="I116" i="6"/>
  <c r="H116" i="6"/>
  <c r="D116" i="6"/>
  <c r="G116" i="6"/>
  <c r="K116" i="6"/>
  <c r="L116" i="6" s="1"/>
  <c r="J116" i="6"/>
  <c r="F116" i="6"/>
  <c r="A102" i="9"/>
  <c r="I102" i="6"/>
  <c r="K102" i="6"/>
  <c r="F102" i="6"/>
  <c r="G102" i="6"/>
  <c r="L102" i="6"/>
  <c r="D102" i="6"/>
  <c r="H102" i="6"/>
  <c r="J102" i="6"/>
  <c r="O82" i="7"/>
  <c r="K82" i="7"/>
  <c r="C82" i="7"/>
  <c r="F82" i="7"/>
  <c r="B82" i="7"/>
  <c r="M82" i="7"/>
  <c r="T82" i="7"/>
  <c r="P82" i="7"/>
  <c r="Q82" i="7"/>
  <c r="R82" i="7" s="1"/>
  <c r="O73" i="7"/>
  <c r="K73" i="7"/>
  <c r="C73" i="7"/>
  <c r="D73" i="7" s="1"/>
  <c r="F73" i="7"/>
  <c r="H73" i="7" s="1"/>
  <c r="B73" i="7"/>
  <c r="M73" i="7"/>
  <c r="N73" i="7" s="1"/>
  <c r="T73" i="7"/>
  <c r="Q73" i="7"/>
  <c r="R73" i="7" s="1"/>
  <c r="P73" i="7"/>
  <c r="J73" i="7"/>
  <c r="A61" i="9"/>
  <c r="I61" i="6"/>
  <c r="K61" i="6"/>
  <c r="F61" i="6"/>
  <c r="H61" i="6"/>
  <c r="G61" i="6"/>
  <c r="J61" i="6"/>
  <c r="D61" i="6"/>
  <c r="L61" i="6"/>
  <c r="O57" i="7"/>
  <c r="K57" i="7"/>
  <c r="C57" i="7"/>
  <c r="F57" i="7"/>
  <c r="B57" i="7"/>
  <c r="T57" i="7"/>
  <c r="Q57" i="7"/>
  <c r="P57" i="7"/>
  <c r="H57" i="7"/>
  <c r="M57" i="7"/>
  <c r="A45" i="9"/>
  <c r="I45" i="6"/>
  <c r="K45" i="6"/>
  <c r="F45" i="6"/>
  <c r="H45" i="6"/>
  <c r="G45" i="6"/>
  <c r="J45" i="6"/>
  <c r="D45" i="6"/>
  <c r="L45" i="6"/>
  <c r="O41" i="7"/>
  <c r="K41" i="7"/>
  <c r="C41" i="7"/>
  <c r="F41" i="7"/>
  <c r="B41" i="7"/>
  <c r="T41" i="7"/>
  <c r="Q41" i="7"/>
  <c r="P41" i="7"/>
  <c r="M41" i="7"/>
  <c r="O29" i="7"/>
  <c r="K29" i="7"/>
  <c r="H29" i="7"/>
  <c r="C29" i="7"/>
  <c r="N29" i="7"/>
  <c r="F29" i="7"/>
  <c r="B29" i="7"/>
  <c r="D29" i="7" s="1"/>
  <c r="T29" i="7"/>
  <c r="Q29" i="7"/>
  <c r="R29" i="7" s="1"/>
  <c r="J29" i="7"/>
  <c r="P29" i="7"/>
  <c r="M29" i="7"/>
  <c r="A25" i="9"/>
  <c r="J25" i="6"/>
  <c r="F25" i="6"/>
  <c r="G25" i="6"/>
  <c r="K25" i="6"/>
  <c r="L25" i="6" s="1"/>
  <c r="H25" i="6"/>
  <c r="D25" i="6"/>
  <c r="I25" i="6"/>
  <c r="O13" i="7"/>
  <c r="K13" i="7"/>
  <c r="C13" i="7"/>
  <c r="F13" i="7"/>
  <c r="B13" i="7"/>
  <c r="T13" i="7"/>
  <c r="Q13" i="7"/>
  <c r="J13" i="7"/>
  <c r="P13" i="7"/>
  <c r="M13" i="7"/>
  <c r="A9" i="9"/>
  <c r="J9" i="6"/>
  <c r="F9" i="6"/>
  <c r="G9" i="6"/>
  <c r="K9" i="6"/>
  <c r="L9" i="6" s="1"/>
  <c r="H9" i="6"/>
  <c r="D9" i="6"/>
  <c r="I9" i="6"/>
  <c r="O87" i="7"/>
  <c r="K87" i="7"/>
  <c r="H87" i="7"/>
  <c r="C87" i="7"/>
  <c r="F87" i="7"/>
  <c r="J87" i="7" s="1"/>
  <c r="B87" i="7"/>
  <c r="M87" i="7"/>
  <c r="T87" i="7"/>
  <c r="Q87" i="7"/>
  <c r="P87" i="7"/>
  <c r="A70" i="9"/>
  <c r="I70" i="6"/>
  <c r="K70" i="6"/>
  <c r="F70" i="6"/>
  <c r="G70" i="6"/>
  <c r="L70" i="6"/>
  <c r="D70" i="6"/>
  <c r="H70" i="6"/>
  <c r="J70" i="6"/>
  <c r="A62" i="9"/>
  <c r="I62" i="6"/>
  <c r="K62" i="6"/>
  <c r="F62" i="6"/>
  <c r="G62" i="6"/>
  <c r="L62" i="6"/>
  <c r="D62" i="6"/>
  <c r="H62" i="6"/>
  <c r="J62" i="6"/>
  <c r="A54" i="9"/>
  <c r="I54" i="6"/>
  <c r="K54" i="6"/>
  <c r="F54" i="6"/>
  <c r="G54" i="6"/>
  <c r="L54" i="6"/>
  <c r="D54" i="6"/>
  <c r="H54" i="6"/>
  <c r="J54" i="6"/>
  <c r="A42" i="9"/>
  <c r="I42" i="6"/>
  <c r="K42" i="6"/>
  <c r="F42" i="6"/>
  <c r="G42" i="6"/>
  <c r="L42" i="6"/>
  <c r="D42" i="6"/>
  <c r="J42" i="6"/>
  <c r="H42" i="6"/>
  <c r="O38" i="7"/>
  <c r="K38" i="7"/>
  <c r="C38" i="7"/>
  <c r="F38" i="7"/>
  <c r="B38" i="7"/>
  <c r="T38" i="7"/>
  <c r="Q38" i="7"/>
  <c r="J38" i="7"/>
  <c r="P38" i="7"/>
  <c r="M38" i="7"/>
  <c r="N38" i="7" s="1"/>
  <c r="O26" i="7"/>
  <c r="K26" i="7"/>
  <c r="C26" i="7"/>
  <c r="F26" i="7"/>
  <c r="B26" i="7"/>
  <c r="T26" i="7"/>
  <c r="Q26" i="7"/>
  <c r="J26" i="7"/>
  <c r="P26" i="7"/>
  <c r="M26" i="7"/>
  <c r="A22" i="9"/>
  <c r="J22" i="6"/>
  <c r="F22" i="6"/>
  <c r="G22" i="6"/>
  <c r="K22" i="6"/>
  <c r="L22" i="6" s="1"/>
  <c r="I22" i="6"/>
  <c r="H22" i="6"/>
  <c r="D22" i="6"/>
  <c r="O10" i="7"/>
  <c r="K10" i="7"/>
  <c r="C10" i="7"/>
  <c r="F10" i="7"/>
  <c r="B10" i="7"/>
  <c r="T10" i="7"/>
  <c r="Q10" i="7"/>
  <c r="P10" i="7"/>
  <c r="M10" i="7"/>
  <c r="A6" i="9"/>
  <c r="J6" i="6"/>
  <c r="F6" i="6"/>
  <c r="G6" i="6"/>
  <c r="K6" i="6"/>
  <c r="L6" i="6" s="1"/>
  <c r="I6" i="6"/>
  <c r="H6" i="6"/>
  <c r="D6" i="6"/>
  <c r="A94" i="9"/>
  <c r="I94" i="6"/>
  <c r="K94" i="6"/>
  <c r="F94" i="6"/>
  <c r="G94" i="6"/>
  <c r="L94" i="6"/>
  <c r="D94" i="6"/>
  <c r="H94" i="6"/>
  <c r="J94" i="6"/>
  <c r="O92" i="7"/>
  <c r="K92" i="7"/>
  <c r="C92" i="7"/>
  <c r="J92" i="7"/>
  <c r="F92" i="7"/>
  <c r="B92" i="7"/>
  <c r="M92" i="7"/>
  <c r="T92" i="7"/>
  <c r="P92" i="7"/>
  <c r="Q92" i="7"/>
  <c r="A84" i="9"/>
  <c r="I84" i="6"/>
  <c r="K84" i="6"/>
  <c r="F84" i="6"/>
  <c r="J84" i="6"/>
  <c r="H84" i="6"/>
  <c r="L84" i="6"/>
  <c r="G84" i="6"/>
  <c r="D84" i="6"/>
  <c r="O75" i="7"/>
  <c r="K75" i="7"/>
  <c r="C75" i="7"/>
  <c r="R75" i="7"/>
  <c r="F75" i="7"/>
  <c r="H75" i="7" s="1"/>
  <c r="B75" i="7"/>
  <c r="M75" i="7"/>
  <c r="N75" i="7" s="1"/>
  <c r="T75" i="7"/>
  <c r="L75" i="7"/>
  <c r="Q75" i="7"/>
  <c r="P75" i="7"/>
  <c r="A71" i="9"/>
  <c r="I71" i="6"/>
  <c r="K71" i="6"/>
  <c r="F71" i="6"/>
  <c r="L71" i="6"/>
  <c r="D71" i="6"/>
  <c r="J71" i="6"/>
  <c r="G71" i="6"/>
  <c r="H71" i="6"/>
  <c r="O59" i="7"/>
  <c r="K59" i="7"/>
  <c r="C59" i="7"/>
  <c r="F59" i="7"/>
  <c r="B59" i="7"/>
  <c r="T59" i="7"/>
  <c r="Q59" i="7"/>
  <c r="R59" i="7" s="1"/>
  <c r="P59" i="7"/>
  <c r="M59" i="7"/>
  <c r="A55" i="9"/>
  <c r="I55" i="6"/>
  <c r="K55" i="6"/>
  <c r="S55" i="7" s="1"/>
  <c r="F55" i="6"/>
  <c r="D55" i="6"/>
  <c r="J55" i="6"/>
  <c r="G55" i="6"/>
  <c r="H55" i="6"/>
  <c r="O43" i="7"/>
  <c r="K43" i="7"/>
  <c r="L43" i="7" s="1"/>
  <c r="C43" i="7"/>
  <c r="F43" i="7"/>
  <c r="B43" i="7"/>
  <c r="D43" i="7" s="1"/>
  <c r="T43" i="7"/>
  <c r="Q43" i="7"/>
  <c r="R43" i="7" s="1"/>
  <c r="J43" i="7"/>
  <c r="P43" i="7"/>
  <c r="M43" i="7"/>
  <c r="A39" i="9"/>
  <c r="I39" i="6"/>
  <c r="K39" i="6"/>
  <c r="F39" i="6"/>
  <c r="L39" i="6"/>
  <c r="D39" i="6"/>
  <c r="M39" i="6" s="1"/>
  <c r="N39" i="6" s="1"/>
  <c r="J39" i="6"/>
  <c r="G39" i="6"/>
  <c r="H39" i="6"/>
  <c r="A27" i="9"/>
  <c r="J27" i="6"/>
  <c r="F27" i="6"/>
  <c r="L27" i="6"/>
  <c r="G27" i="6"/>
  <c r="K27" i="6"/>
  <c r="H27" i="6"/>
  <c r="D27" i="6"/>
  <c r="I27" i="6"/>
  <c r="O23" i="7"/>
  <c r="K23" i="7"/>
  <c r="C23" i="7"/>
  <c r="F23" i="7"/>
  <c r="B23" i="7"/>
  <c r="T23" i="7"/>
  <c r="Q23" i="7"/>
  <c r="J23" i="7"/>
  <c r="P23" i="7"/>
  <c r="M23" i="7"/>
  <c r="A11" i="9"/>
  <c r="J11" i="6"/>
  <c r="F11" i="6"/>
  <c r="G11" i="6"/>
  <c r="K11" i="6"/>
  <c r="H11" i="6"/>
  <c r="D11" i="6"/>
  <c r="I11" i="6"/>
  <c r="O7" i="7"/>
  <c r="K7" i="7"/>
  <c r="C7" i="7"/>
  <c r="F7" i="7"/>
  <c r="B7" i="7"/>
  <c r="T7" i="7"/>
  <c r="Q7" i="7"/>
  <c r="J7" i="7"/>
  <c r="P7" i="7"/>
  <c r="M7" i="7"/>
  <c r="A301" i="9"/>
  <c r="I301" i="6"/>
  <c r="E301" i="6"/>
  <c r="O301" i="6"/>
  <c r="C301" i="9" s="1"/>
  <c r="L301" i="6"/>
  <c r="H301" i="6"/>
  <c r="D301" i="6"/>
  <c r="N301" i="6"/>
  <c r="B301" i="9" s="1"/>
  <c r="G301" i="6"/>
  <c r="F301" i="6"/>
  <c r="M301" i="6"/>
  <c r="C301" i="6"/>
  <c r="K301" i="6"/>
  <c r="B301" i="6"/>
  <c r="J301" i="6"/>
  <c r="P297" i="7"/>
  <c r="Q297" i="7" s="1"/>
  <c r="R297" i="7"/>
  <c r="P265" i="7"/>
  <c r="Q265" i="7" s="1"/>
  <c r="R265" i="7"/>
  <c r="A237" i="9"/>
  <c r="I237" i="6"/>
  <c r="O237" i="6"/>
  <c r="C237" i="9" s="1"/>
  <c r="L237" i="6"/>
  <c r="H237" i="6"/>
  <c r="D237" i="6"/>
  <c r="N237" i="6"/>
  <c r="B237" i="9" s="1"/>
  <c r="G237" i="6"/>
  <c r="F237" i="6"/>
  <c r="M237" i="6"/>
  <c r="K237" i="6"/>
  <c r="J237" i="6"/>
  <c r="P233" i="7"/>
  <c r="Q233" i="7" s="1"/>
  <c r="R233" i="7"/>
  <c r="A205" i="9"/>
  <c r="I205" i="6"/>
  <c r="O205" i="6"/>
  <c r="C205" i="9" s="1"/>
  <c r="L205" i="6"/>
  <c r="H205" i="6"/>
  <c r="D205" i="6"/>
  <c r="N205" i="6"/>
  <c r="G205" i="6"/>
  <c r="F205" i="6"/>
  <c r="M205" i="6"/>
  <c r="K205" i="6"/>
  <c r="J205" i="6"/>
  <c r="T201" i="7"/>
  <c r="P201" i="7"/>
  <c r="L201" i="7"/>
  <c r="H201" i="7"/>
  <c r="D201" i="7"/>
  <c r="S201" i="7"/>
  <c r="O201" i="7"/>
  <c r="K201" i="7"/>
  <c r="C201" i="7"/>
  <c r="N201" i="7"/>
  <c r="F201" i="7"/>
  <c r="U201" i="7"/>
  <c r="M201" i="7"/>
  <c r="R201" i="7"/>
  <c r="J201" i="7"/>
  <c r="B201" i="7"/>
  <c r="Q201" i="7"/>
  <c r="A189" i="9"/>
  <c r="I189" i="6"/>
  <c r="L189" i="6"/>
  <c r="H189" i="6"/>
  <c r="D189" i="6"/>
  <c r="G189" i="6"/>
  <c r="F189" i="6"/>
  <c r="K189" i="6"/>
  <c r="J189" i="6"/>
  <c r="S185" i="7"/>
  <c r="O185" i="7"/>
  <c r="K185" i="7"/>
  <c r="C185" i="7"/>
  <c r="R185" i="7"/>
  <c r="N185" i="7"/>
  <c r="J185" i="7"/>
  <c r="F185" i="7"/>
  <c r="B185" i="7"/>
  <c r="U185" i="7"/>
  <c r="M185" i="7"/>
  <c r="T185" i="7"/>
  <c r="L185" i="7"/>
  <c r="D185" i="7"/>
  <c r="H185" i="7"/>
  <c r="Q185" i="7"/>
  <c r="P185" i="7"/>
  <c r="A286" i="9"/>
  <c r="I286" i="6"/>
  <c r="O286" i="6"/>
  <c r="C286" i="9" s="1"/>
  <c r="L286" i="6"/>
  <c r="H286" i="6"/>
  <c r="D286" i="6"/>
  <c r="N286" i="6"/>
  <c r="B286" i="9" s="1"/>
  <c r="G286" i="6"/>
  <c r="K286" i="6"/>
  <c r="J286" i="6"/>
  <c r="F286" i="6"/>
  <c r="M286" i="6"/>
  <c r="R276" i="7"/>
  <c r="P276" i="7"/>
  <c r="Q276" i="7" s="1"/>
  <c r="A268" i="9"/>
  <c r="I268" i="6"/>
  <c r="O268" i="6"/>
  <c r="C268" i="9" s="1"/>
  <c r="L268" i="6"/>
  <c r="H268" i="6"/>
  <c r="D268" i="6"/>
  <c r="N268" i="6"/>
  <c r="B268" i="9" s="1"/>
  <c r="G268" i="6"/>
  <c r="K268" i="6"/>
  <c r="J268" i="6"/>
  <c r="F268" i="6"/>
  <c r="M268" i="6"/>
  <c r="R244" i="7"/>
  <c r="P244" i="7"/>
  <c r="Q244" i="7" s="1"/>
  <c r="A273" i="9"/>
  <c r="I273" i="6"/>
  <c r="O273" i="6"/>
  <c r="C273" i="9" s="1"/>
  <c r="L273" i="6"/>
  <c r="H273" i="6"/>
  <c r="D273" i="6"/>
  <c r="N273" i="6"/>
  <c r="B273" i="9" s="1"/>
  <c r="G273" i="6"/>
  <c r="F273" i="6"/>
  <c r="M273" i="6"/>
  <c r="K273" i="6"/>
  <c r="J273" i="6"/>
  <c r="T189" i="7"/>
  <c r="P189" i="7"/>
  <c r="L189" i="7"/>
  <c r="H189" i="7"/>
  <c r="D189" i="7"/>
  <c r="S189" i="7"/>
  <c r="O189" i="7"/>
  <c r="K189" i="7"/>
  <c r="C189" i="7"/>
  <c r="N189" i="7"/>
  <c r="F189" i="7"/>
  <c r="U189" i="7"/>
  <c r="M189" i="7"/>
  <c r="R189" i="7"/>
  <c r="J189" i="7"/>
  <c r="B189" i="7"/>
  <c r="Q189" i="7"/>
  <c r="A177" i="9"/>
  <c r="I177" i="6"/>
  <c r="L177" i="6"/>
  <c r="H177" i="6"/>
  <c r="D177" i="6"/>
  <c r="G177" i="6"/>
  <c r="F177" i="6"/>
  <c r="K177" i="6"/>
  <c r="J177" i="6"/>
  <c r="S173" i="7"/>
  <c r="O173" i="7"/>
  <c r="K173" i="7"/>
  <c r="C173" i="7"/>
  <c r="R173" i="7"/>
  <c r="N173" i="7"/>
  <c r="J173" i="7"/>
  <c r="F173" i="7"/>
  <c r="B173" i="7"/>
  <c r="U173" i="7"/>
  <c r="M173" i="7"/>
  <c r="T173" i="7"/>
  <c r="L173" i="7"/>
  <c r="D173" i="7"/>
  <c r="H173" i="7"/>
  <c r="Q173" i="7"/>
  <c r="P173" i="7"/>
  <c r="A300" i="9"/>
  <c r="I300" i="6"/>
  <c r="E300" i="6"/>
  <c r="O300" i="6"/>
  <c r="C300" i="9" s="1"/>
  <c r="L300" i="6"/>
  <c r="H300" i="6"/>
  <c r="D300" i="6"/>
  <c r="N300" i="6"/>
  <c r="B300" i="9" s="1"/>
  <c r="G300" i="6"/>
  <c r="K300" i="6"/>
  <c r="B300" i="6"/>
  <c r="J300" i="6"/>
  <c r="F300" i="6"/>
  <c r="C300" i="6"/>
  <c r="M300" i="6"/>
  <c r="I294" i="7"/>
  <c r="R292" i="7"/>
  <c r="P292" i="7"/>
  <c r="Q292" i="7" s="1"/>
  <c r="P299" i="7"/>
  <c r="Q299" i="7" s="1"/>
  <c r="R299" i="7"/>
  <c r="K296" i="7"/>
  <c r="R286" i="7"/>
  <c r="P286" i="7"/>
  <c r="Q286" i="7" s="1"/>
  <c r="A278" i="9"/>
  <c r="I278" i="6"/>
  <c r="O278" i="6"/>
  <c r="C278" i="9" s="1"/>
  <c r="L278" i="6"/>
  <c r="H278" i="6"/>
  <c r="D278" i="6"/>
  <c r="N278" i="6"/>
  <c r="B278" i="9" s="1"/>
  <c r="G278" i="6"/>
  <c r="K278" i="6"/>
  <c r="J278" i="6"/>
  <c r="F278" i="6"/>
  <c r="M278" i="6"/>
  <c r="I270" i="7"/>
  <c r="R268" i="7"/>
  <c r="P268" i="7"/>
  <c r="Q268" i="7" s="1"/>
  <c r="A260" i="9"/>
  <c r="I260" i="6"/>
  <c r="O260" i="6"/>
  <c r="C260" i="9" s="1"/>
  <c r="L260" i="6"/>
  <c r="H260" i="6"/>
  <c r="D260" i="6"/>
  <c r="N260" i="6"/>
  <c r="B260" i="9" s="1"/>
  <c r="G260" i="6"/>
  <c r="K260" i="6"/>
  <c r="J260" i="6"/>
  <c r="F260" i="6"/>
  <c r="M260" i="6"/>
  <c r="R254" i="7"/>
  <c r="P254" i="7"/>
  <c r="Q254" i="7" s="1"/>
  <c r="A246" i="9"/>
  <c r="I246" i="6"/>
  <c r="O246" i="6"/>
  <c r="C246" i="9" s="1"/>
  <c r="L246" i="6"/>
  <c r="H246" i="6"/>
  <c r="D246" i="6"/>
  <c r="N246" i="6"/>
  <c r="B246" i="9" s="1"/>
  <c r="G246" i="6"/>
  <c r="K246" i="6"/>
  <c r="J246" i="6"/>
  <c r="F246" i="6"/>
  <c r="M246" i="6"/>
  <c r="R236" i="7"/>
  <c r="P236" i="7"/>
  <c r="Q236" i="7" s="1"/>
  <c r="A230" i="9"/>
  <c r="I230" i="6"/>
  <c r="O230" i="6"/>
  <c r="C230" i="9" s="1"/>
  <c r="L230" i="6"/>
  <c r="H230" i="6"/>
  <c r="D230" i="6"/>
  <c r="N230" i="6"/>
  <c r="B230" i="9" s="1"/>
  <c r="G230" i="6"/>
  <c r="K230" i="6"/>
  <c r="J230" i="6"/>
  <c r="F230" i="6"/>
  <c r="M230" i="6"/>
  <c r="R222" i="7"/>
  <c r="P222" i="7"/>
  <c r="Q222" i="7" s="1"/>
  <c r="A220" i="9"/>
  <c r="I220" i="6"/>
  <c r="O220" i="6"/>
  <c r="C220" i="9" s="1"/>
  <c r="L220" i="6"/>
  <c r="H220" i="6"/>
  <c r="D220" i="6"/>
  <c r="N220" i="6"/>
  <c r="B220" i="9" s="1"/>
  <c r="G220" i="6"/>
  <c r="K220" i="6"/>
  <c r="J220" i="6"/>
  <c r="F220" i="6"/>
  <c r="M220" i="6"/>
  <c r="P212" i="7"/>
  <c r="Q212" i="7" s="1"/>
  <c r="R212" i="7"/>
  <c r="A298" i="9"/>
  <c r="I298" i="6"/>
  <c r="E298" i="6"/>
  <c r="O298" i="6"/>
  <c r="C298" i="9" s="1"/>
  <c r="L298" i="6"/>
  <c r="H298" i="6"/>
  <c r="D298" i="6"/>
  <c r="N298" i="6"/>
  <c r="B298" i="9" s="1"/>
  <c r="G298" i="6"/>
  <c r="K298" i="6"/>
  <c r="B298" i="6"/>
  <c r="J298" i="6"/>
  <c r="F298" i="6"/>
  <c r="M298" i="6"/>
  <c r="C298" i="6"/>
  <c r="P291" i="7"/>
  <c r="Q291" i="7" s="1"/>
  <c r="R291" i="7"/>
  <c r="K283" i="7"/>
  <c r="K275" i="7"/>
  <c r="K267" i="7"/>
  <c r="K259" i="7"/>
  <c r="K251" i="7"/>
  <c r="K243" i="7"/>
  <c r="K235" i="7"/>
  <c r="D230" i="7"/>
  <c r="P227" i="7"/>
  <c r="Q227" i="7" s="1"/>
  <c r="R227" i="7"/>
  <c r="D214" i="7"/>
  <c r="R211" i="7"/>
  <c r="P211" i="7"/>
  <c r="Q211" i="7" s="1"/>
  <c r="R203" i="7"/>
  <c r="P203" i="7"/>
  <c r="Q203" i="7" s="1"/>
  <c r="I290" i="7"/>
  <c r="R288" i="7"/>
  <c r="P288" i="7"/>
  <c r="Q288" i="7" s="1"/>
  <c r="R282" i="7"/>
  <c r="P282" i="7"/>
  <c r="Q282" i="7" s="1"/>
  <c r="I280" i="7"/>
  <c r="I274" i="7"/>
  <c r="R272" i="7"/>
  <c r="P272" i="7"/>
  <c r="Q272" i="7" s="1"/>
  <c r="R266" i="7"/>
  <c r="P266" i="7"/>
  <c r="Q266" i="7" s="1"/>
  <c r="I264" i="7"/>
  <c r="I258" i="7"/>
  <c r="R256" i="7"/>
  <c r="P256" i="7"/>
  <c r="Q256" i="7" s="1"/>
  <c r="R250" i="7"/>
  <c r="P250" i="7"/>
  <c r="Q250" i="7" s="1"/>
  <c r="I248" i="7"/>
  <c r="I242" i="7"/>
  <c r="R240" i="7"/>
  <c r="P240" i="7"/>
  <c r="Q240" i="7" s="1"/>
  <c r="R234" i="7"/>
  <c r="P234" i="7"/>
  <c r="Q234" i="7" s="1"/>
  <c r="I232" i="7"/>
  <c r="A226" i="9"/>
  <c r="I226" i="6"/>
  <c r="O226" i="6"/>
  <c r="C226" i="9" s="1"/>
  <c r="L226" i="6"/>
  <c r="H226" i="6"/>
  <c r="D226" i="6"/>
  <c r="N226" i="6"/>
  <c r="B226" i="9" s="1"/>
  <c r="G226" i="6"/>
  <c r="K226" i="6"/>
  <c r="J226" i="6"/>
  <c r="F226" i="6"/>
  <c r="M226" i="6"/>
  <c r="I218" i="7"/>
  <c r="P216" i="7"/>
  <c r="Q216" i="7" s="1"/>
  <c r="R216" i="7"/>
  <c r="A208" i="9"/>
  <c r="I208" i="6"/>
  <c r="O208" i="6"/>
  <c r="C208" i="9" s="1"/>
  <c r="L208" i="6"/>
  <c r="H208" i="6"/>
  <c r="D208" i="6"/>
  <c r="N208" i="6"/>
  <c r="G208" i="6"/>
  <c r="K208" i="6"/>
  <c r="J208" i="6"/>
  <c r="F208" i="6"/>
  <c r="M208" i="6"/>
  <c r="P202" i="7"/>
  <c r="Q202" i="7" s="1"/>
  <c r="R202" i="7"/>
  <c r="A200" i="9"/>
  <c r="I200" i="6"/>
  <c r="L200" i="6"/>
  <c r="H200" i="6"/>
  <c r="D200" i="6"/>
  <c r="G200" i="6"/>
  <c r="K200" i="6"/>
  <c r="J200" i="6"/>
  <c r="F200" i="6"/>
  <c r="T192" i="7"/>
  <c r="P192" i="7"/>
  <c r="L192" i="7"/>
  <c r="H192" i="7"/>
  <c r="D192" i="7"/>
  <c r="S192" i="7"/>
  <c r="O192" i="7"/>
  <c r="K192" i="7"/>
  <c r="C192" i="7"/>
  <c r="N192" i="7"/>
  <c r="F192" i="7"/>
  <c r="U192" i="7"/>
  <c r="M192" i="7"/>
  <c r="R192" i="7"/>
  <c r="J192" i="7"/>
  <c r="B192" i="7"/>
  <c r="Q192" i="7"/>
  <c r="K295" i="7"/>
  <c r="K287" i="7"/>
  <c r="K279" i="7"/>
  <c r="K271" i="7"/>
  <c r="K263" i="7"/>
  <c r="K255" i="7"/>
  <c r="K247" i="7"/>
  <c r="K239" i="7"/>
  <c r="O231" i="7"/>
  <c r="P231" i="7"/>
  <c r="Q231" i="7" s="1"/>
  <c r="R231" i="7"/>
  <c r="A199" i="9"/>
  <c r="I199" i="6"/>
  <c r="L199" i="6"/>
  <c r="H199" i="6"/>
  <c r="D199" i="6"/>
  <c r="G199" i="6"/>
  <c r="F199" i="6"/>
  <c r="K199" i="6"/>
  <c r="J199" i="6"/>
  <c r="S180" i="7"/>
  <c r="O180" i="7"/>
  <c r="K180" i="7"/>
  <c r="C180" i="7"/>
  <c r="R180" i="7"/>
  <c r="N180" i="7"/>
  <c r="J180" i="7"/>
  <c r="F180" i="7"/>
  <c r="B180" i="7"/>
  <c r="U180" i="7"/>
  <c r="M180" i="7"/>
  <c r="T180" i="7"/>
  <c r="L180" i="7"/>
  <c r="D180" i="7"/>
  <c r="Q180" i="7"/>
  <c r="P180" i="7"/>
  <c r="H180" i="7"/>
  <c r="S164" i="7"/>
  <c r="O164" i="7"/>
  <c r="K164" i="7"/>
  <c r="C164" i="7"/>
  <c r="R164" i="7"/>
  <c r="N164" i="7"/>
  <c r="J164" i="7"/>
  <c r="F164" i="7"/>
  <c r="B164" i="7"/>
  <c r="U164" i="7"/>
  <c r="M164" i="7"/>
  <c r="T164" i="7"/>
  <c r="L164" i="7"/>
  <c r="D164" i="7"/>
  <c r="Q164" i="7"/>
  <c r="P164" i="7"/>
  <c r="H164" i="7"/>
  <c r="T191" i="7"/>
  <c r="P191" i="7"/>
  <c r="L191" i="7"/>
  <c r="H191" i="7"/>
  <c r="D191" i="7"/>
  <c r="S191" i="7"/>
  <c r="O191" i="7"/>
  <c r="K191" i="7"/>
  <c r="C191" i="7"/>
  <c r="N191" i="7"/>
  <c r="F191" i="7"/>
  <c r="U191" i="7"/>
  <c r="M191" i="7"/>
  <c r="R191" i="7"/>
  <c r="J191" i="7"/>
  <c r="B191" i="7"/>
  <c r="Q191" i="7"/>
  <c r="A179" i="9"/>
  <c r="I179" i="6"/>
  <c r="L179" i="6"/>
  <c r="H179" i="6"/>
  <c r="D179" i="6"/>
  <c r="G179" i="6"/>
  <c r="F179" i="6"/>
  <c r="K179" i="6"/>
  <c r="J179" i="6"/>
  <c r="R215" i="7"/>
  <c r="P215" i="7"/>
  <c r="Q215" i="7" s="1"/>
  <c r="T190" i="7"/>
  <c r="P190" i="7"/>
  <c r="L190" i="7"/>
  <c r="H190" i="7"/>
  <c r="D190" i="7"/>
  <c r="S190" i="7"/>
  <c r="O190" i="7"/>
  <c r="K190" i="7"/>
  <c r="C190" i="7"/>
  <c r="N190" i="7"/>
  <c r="F190" i="7"/>
  <c r="U190" i="7"/>
  <c r="M190" i="7"/>
  <c r="R190" i="7"/>
  <c r="J190" i="7"/>
  <c r="B190" i="7"/>
  <c r="Q190" i="7"/>
  <c r="T188" i="7"/>
  <c r="P188" i="7"/>
  <c r="L188" i="7"/>
  <c r="H188" i="7"/>
  <c r="D188" i="7"/>
  <c r="S188" i="7"/>
  <c r="O188" i="7"/>
  <c r="K188" i="7"/>
  <c r="C188" i="7"/>
  <c r="N188" i="7"/>
  <c r="F188" i="7"/>
  <c r="U188" i="7"/>
  <c r="M188" i="7"/>
  <c r="R188" i="7"/>
  <c r="J188" i="7"/>
  <c r="B188" i="7"/>
  <c r="Q188" i="7"/>
  <c r="S176" i="7"/>
  <c r="O176" i="7"/>
  <c r="K176" i="7"/>
  <c r="C176" i="7"/>
  <c r="R176" i="7"/>
  <c r="N176" i="7"/>
  <c r="J176" i="7"/>
  <c r="F176" i="7"/>
  <c r="B176" i="7"/>
  <c r="U176" i="7"/>
  <c r="M176" i="7"/>
  <c r="T176" i="7"/>
  <c r="L176" i="7"/>
  <c r="D176" i="7"/>
  <c r="Q176" i="7"/>
  <c r="P176" i="7"/>
  <c r="H176" i="7"/>
  <c r="K223" i="7"/>
  <c r="G207" i="7"/>
  <c r="G206" i="7"/>
  <c r="S167" i="7"/>
  <c r="O167" i="7"/>
  <c r="K167" i="7"/>
  <c r="C167" i="7"/>
  <c r="R167" i="7"/>
  <c r="N167" i="7"/>
  <c r="J167" i="7"/>
  <c r="F167" i="7"/>
  <c r="B167" i="7"/>
  <c r="U167" i="7"/>
  <c r="M167" i="7"/>
  <c r="T167" i="7"/>
  <c r="L167" i="7"/>
  <c r="D167" i="7"/>
  <c r="H167" i="7"/>
  <c r="Q167" i="7"/>
  <c r="P167" i="7"/>
  <c r="S163" i="7"/>
  <c r="O163" i="7"/>
  <c r="K163" i="7"/>
  <c r="C163" i="7"/>
  <c r="R163" i="7"/>
  <c r="N163" i="7"/>
  <c r="J163" i="7"/>
  <c r="F163" i="7"/>
  <c r="B163" i="7"/>
  <c r="U163" i="7"/>
  <c r="M163" i="7"/>
  <c r="T163" i="7"/>
  <c r="L163" i="7"/>
  <c r="D163" i="7"/>
  <c r="H163" i="7"/>
  <c r="Q163" i="7"/>
  <c r="P163" i="7"/>
  <c r="S159" i="7"/>
  <c r="O159" i="7"/>
  <c r="K159" i="7"/>
  <c r="C159" i="7"/>
  <c r="R159" i="7"/>
  <c r="N159" i="7"/>
  <c r="J159" i="7"/>
  <c r="F159" i="7"/>
  <c r="B159" i="7"/>
  <c r="U159" i="7"/>
  <c r="M159" i="7"/>
  <c r="T159" i="7"/>
  <c r="L159" i="7"/>
  <c r="D159" i="7"/>
  <c r="H159" i="7"/>
  <c r="Q159" i="7"/>
  <c r="P159" i="7"/>
  <c r="A105" i="9"/>
  <c r="I105" i="6"/>
  <c r="K105" i="6"/>
  <c r="F105" i="6"/>
  <c r="H105" i="6"/>
  <c r="G105" i="6"/>
  <c r="L105" i="6"/>
  <c r="J105" i="6"/>
  <c r="D105" i="6"/>
  <c r="A93" i="9"/>
  <c r="I93" i="6"/>
  <c r="K93" i="6"/>
  <c r="S93" i="7" s="1"/>
  <c r="F93" i="6"/>
  <c r="H93" i="6"/>
  <c r="G93" i="6"/>
  <c r="J93" i="6"/>
  <c r="D93" i="6"/>
  <c r="L93" i="6"/>
  <c r="O81" i="7"/>
  <c r="K81" i="7"/>
  <c r="L81" i="7" s="1"/>
  <c r="C81" i="7"/>
  <c r="D81" i="7" s="1"/>
  <c r="F81" i="7"/>
  <c r="H81" i="7" s="1"/>
  <c r="B81" i="7"/>
  <c r="M81" i="7"/>
  <c r="T81" i="7"/>
  <c r="Q81" i="7"/>
  <c r="R81" i="7" s="1"/>
  <c r="P81" i="7"/>
  <c r="A77" i="9"/>
  <c r="I77" i="6"/>
  <c r="K77" i="6"/>
  <c r="S77" i="7" s="1"/>
  <c r="F77" i="6"/>
  <c r="H77" i="6"/>
  <c r="G77" i="6"/>
  <c r="J77" i="6"/>
  <c r="D77" i="6"/>
  <c r="L77" i="6"/>
  <c r="A165" i="9"/>
  <c r="I165" i="6"/>
  <c r="L165" i="6"/>
  <c r="H165" i="6"/>
  <c r="D165" i="6"/>
  <c r="G165" i="6"/>
  <c r="F165" i="6"/>
  <c r="K165" i="6"/>
  <c r="J165" i="6"/>
  <c r="S146" i="7"/>
  <c r="O146" i="7"/>
  <c r="K146" i="7"/>
  <c r="R146" i="7"/>
  <c r="N146" i="7"/>
  <c r="J146" i="7"/>
  <c r="U146" i="7"/>
  <c r="M146" i="7"/>
  <c r="C146" i="7"/>
  <c r="T146" i="7"/>
  <c r="L146" i="7"/>
  <c r="F146" i="7"/>
  <c r="B146" i="7"/>
  <c r="Q146" i="7"/>
  <c r="P146" i="7"/>
  <c r="D146" i="7"/>
  <c r="H146" i="7"/>
  <c r="A142" i="9"/>
  <c r="I142" i="6"/>
  <c r="L142" i="6"/>
  <c r="H142" i="6"/>
  <c r="D142" i="6"/>
  <c r="G142" i="6"/>
  <c r="K142" i="6"/>
  <c r="J142" i="6"/>
  <c r="F142" i="6"/>
  <c r="S130" i="7"/>
  <c r="O130" i="7"/>
  <c r="K130" i="7"/>
  <c r="C130" i="7"/>
  <c r="R130" i="7"/>
  <c r="N130" i="7"/>
  <c r="J130" i="7"/>
  <c r="F130" i="7"/>
  <c r="B130" i="7"/>
  <c r="U130" i="7"/>
  <c r="M130" i="7"/>
  <c r="T130" i="7"/>
  <c r="L130" i="7"/>
  <c r="D130" i="7"/>
  <c r="Q130" i="7"/>
  <c r="P130" i="7"/>
  <c r="H130" i="7"/>
  <c r="A126" i="9"/>
  <c r="I126" i="6"/>
  <c r="L126" i="6"/>
  <c r="H126" i="6"/>
  <c r="D126" i="6"/>
  <c r="G126" i="6"/>
  <c r="K126" i="6"/>
  <c r="J126" i="6"/>
  <c r="F126" i="6"/>
  <c r="S114" i="7"/>
  <c r="O114" i="7"/>
  <c r="K114" i="7"/>
  <c r="L114" i="7" s="1"/>
  <c r="C114" i="7"/>
  <c r="N114" i="7"/>
  <c r="F114" i="7"/>
  <c r="B114" i="7"/>
  <c r="U114" i="7"/>
  <c r="M114" i="7"/>
  <c r="T114" i="7"/>
  <c r="D114" i="7"/>
  <c r="Q114" i="7"/>
  <c r="R114" i="7" s="1"/>
  <c r="J114" i="7"/>
  <c r="P114" i="7"/>
  <c r="H114" i="7"/>
  <c r="A161" i="9"/>
  <c r="I161" i="6"/>
  <c r="L161" i="6"/>
  <c r="H161" i="6"/>
  <c r="D161" i="6"/>
  <c r="G161" i="6"/>
  <c r="F161" i="6"/>
  <c r="K161" i="6"/>
  <c r="J161" i="6"/>
  <c r="S157" i="7"/>
  <c r="O157" i="7"/>
  <c r="K157" i="7"/>
  <c r="C157" i="7"/>
  <c r="R157" i="7"/>
  <c r="N157" i="7"/>
  <c r="J157" i="7"/>
  <c r="F157" i="7"/>
  <c r="B157" i="7"/>
  <c r="U157" i="7"/>
  <c r="M157" i="7"/>
  <c r="T157" i="7"/>
  <c r="L157" i="7"/>
  <c r="D157" i="7"/>
  <c r="H157" i="7"/>
  <c r="Q157" i="7"/>
  <c r="P157" i="7"/>
  <c r="S155" i="7"/>
  <c r="O155" i="7"/>
  <c r="K155" i="7"/>
  <c r="C155" i="7"/>
  <c r="R155" i="7"/>
  <c r="N155" i="7"/>
  <c r="J155" i="7"/>
  <c r="F155" i="7"/>
  <c r="B155" i="7"/>
  <c r="U155" i="7"/>
  <c r="M155" i="7"/>
  <c r="T155" i="7"/>
  <c r="L155" i="7"/>
  <c r="D155" i="7"/>
  <c r="H155" i="7"/>
  <c r="Q155" i="7"/>
  <c r="P155" i="7"/>
  <c r="A151" i="9"/>
  <c r="I151" i="6"/>
  <c r="L151" i="6"/>
  <c r="H151" i="6"/>
  <c r="D151" i="6"/>
  <c r="G151" i="6"/>
  <c r="F151" i="6"/>
  <c r="K151" i="6"/>
  <c r="J151" i="6"/>
  <c r="S139" i="7"/>
  <c r="O139" i="7"/>
  <c r="K139" i="7"/>
  <c r="C139" i="7"/>
  <c r="R139" i="7"/>
  <c r="N139" i="7"/>
  <c r="J139" i="7"/>
  <c r="F139" i="7"/>
  <c r="B139" i="7"/>
  <c r="U139" i="7"/>
  <c r="M139" i="7"/>
  <c r="T139" i="7"/>
  <c r="L139" i="7"/>
  <c r="D139" i="7"/>
  <c r="Q139" i="7"/>
  <c r="P139" i="7"/>
  <c r="H139" i="7"/>
  <c r="A135" i="9"/>
  <c r="I135" i="6"/>
  <c r="L135" i="6"/>
  <c r="H135" i="6"/>
  <c r="D135" i="6"/>
  <c r="G135" i="6"/>
  <c r="F135" i="6"/>
  <c r="K135" i="6"/>
  <c r="J135" i="6"/>
  <c r="S123" i="7"/>
  <c r="O123" i="7"/>
  <c r="K123" i="7"/>
  <c r="C123" i="7"/>
  <c r="R123" i="7"/>
  <c r="N123" i="7"/>
  <c r="J123" i="7"/>
  <c r="F123" i="7"/>
  <c r="B123" i="7"/>
  <c r="U123" i="7"/>
  <c r="M123" i="7"/>
  <c r="T123" i="7"/>
  <c r="L123" i="7"/>
  <c r="D123" i="7"/>
  <c r="Q123" i="7"/>
  <c r="H123" i="7"/>
  <c r="P123" i="7"/>
  <c r="A119" i="9"/>
  <c r="I119" i="6"/>
  <c r="H119" i="6"/>
  <c r="D119" i="6"/>
  <c r="G119" i="6"/>
  <c r="F119" i="6"/>
  <c r="K119" i="6"/>
  <c r="L119" i="6" s="1"/>
  <c r="J119" i="6"/>
  <c r="A111" i="9"/>
  <c r="I111" i="6"/>
  <c r="L111" i="6"/>
  <c r="H111" i="6"/>
  <c r="D111" i="6"/>
  <c r="G111" i="6"/>
  <c r="F111" i="6"/>
  <c r="K111" i="6"/>
  <c r="J111" i="6"/>
  <c r="S107" i="7"/>
  <c r="O107" i="7"/>
  <c r="K107" i="7"/>
  <c r="C107" i="7"/>
  <c r="D107" i="7" s="1"/>
  <c r="F107" i="7"/>
  <c r="N107" i="7" s="1"/>
  <c r="B107" i="7"/>
  <c r="M107" i="7"/>
  <c r="T107" i="7"/>
  <c r="U107" i="7" s="1"/>
  <c r="Q107" i="7"/>
  <c r="P107" i="7"/>
  <c r="O95" i="7"/>
  <c r="K95" i="7"/>
  <c r="C95" i="7"/>
  <c r="D95" i="7" s="1"/>
  <c r="F95" i="7"/>
  <c r="B95" i="7"/>
  <c r="M95" i="7"/>
  <c r="N95" i="7" s="1"/>
  <c r="T95" i="7"/>
  <c r="H95" i="7"/>
  <c r="Q95" i="7"/>
  <c r="R95" i="7" s="1"/>
  <c r="P95" i="7"/>
  <c r="A162" i="9"/>
  <c r="I162" i="6"/>
  <c r="L162" i="6"/>
  <c r="H162" i="6"/>
  <c r="D162" i="6"/>
  <c r="G162" i="6"/>
  <c r="K162" i="6"/>
  <c r="J162" i="6"/>
  <c r="F162" i="6"/>
  <c r="S158" i="7"/>
  <c r="O158" i="7"/>
  <c r="K158" i="7"/>
  <c r="C158" i="7"/>
  <c r="R158" i="7"/>
  <c r="N158" i="7"/>
  <c r="J158" i="7"/>
  <c r="F158" i="7"/>
  <c r="B158" i="7"/>
  <c r="U158" i="7"/>
  <c r="M158" i="7"/>
  <c r="T158" i="7"/>
  <c r="L158" i="7"/>
  <c r="D158" i="7"/>
  <c r="Q158" i="7"/>
  <c r="P158" i="7"/>
  <c r="H158" i="7"/>
  <c r="A156" i="9"/>
  <c r="I156" i="6"/>
  <c r="L156" i="6"/>
  <c r="H156" i="6"/>
  <c r="D156" i="6"/>
  <c r="G156" i="6"/>
  <c r="K156" i="6"/>
  <c r="J156" i="6"/>
  <c r="F156" i="6"/>
  <c r="A152" i="9"/>
  <c r="I152" i="6"/>
  <c r="L152" i="6"/>
  <c r="H152" i="6"/>
  <c r="D152" i="6"/>
  <c r="G152" i="6"/>
  <c r="K152" i="6"/>
  <c r="J152" i="6"/>
  <c r="F152" i="6"/>
  <c r="S148" i="7"/>
  <c r="O148" i="7"/>
  <c r="K148" i="7"/>
  <c r="C148" i="7"/>
  <c r="R148" i="7"/>
  <c r="N148" i="7"/>
  <c r="J148" i="7"/>
  <c r="F148" i="7"/>
  <c r="B148" i="7"/>
  <c r="U148" i="7"/>
  <c r="M148" i="7"/>
  <c r="T148" i="7"/>
  <c r="L148" i="7"/>
  <c r="D148" i="7"/>
  <c r="Q148" i="7"/>
  <c r="P148" i="7"/>
  <c r="H148" i="7"/>
  <c r="A136" i="9"/>
  <c r="I136" i="6"/>
  <c r="L136" i="6"/>
  <c r="H136" i="6"/>
  <c r="D136" i="6"/>
  <c r="G136" i="6"/>
  <c r="K136" i="6"/>
  <c r="J136" i="6"/>
  <c r="F136" i="6"/>
  <c r="S132" i="7"/>
  <c r="O132" i="7"/>
  <c r="K132" i="7"/>
  <c r="C132" i="7"/>
  <c r="R132" i="7"/>
  <c r="N132" i="7"/>
  <c r="J132" i="7"/>
  <c r="F132" i="7"/>
  <c r="B132" i="7"/>
  <c r="U132" i="7"/>
  <c r="M132" i="7"/>
  <c r="T132" i="7"/>
  <c r="L132" i="7"/>
  <c r="D132" i="7"/>
  <c r="Q132" i="7"/>
  <c r="H132" i="7"/>
  <c r="P132" i="7"/>
  <c r="A120" i="9"/>
  <c r="I120" i="6"/>
  <c r="L120" i="6"/>
  <c r="H120" i="6"/>
  <c r="D120" i="6"/>
  <c r="G120" i="6"/>
  <c r="K120" i="6"/>
  <c r="J120" i="6"/>
  <c r="F120" i="6"/>
  <c r="S116" i="7"/>
  <c r="O116" i="7"/>
  <c r="K116" i="7"/>
  <c r="C116" i="7"/>
  <c r="R116" i="7"/>
  <c r="J116" i="7"/>
  <c r="F116" i="7"/>
  <c r="B116" i="7"/>
  <c r="D116" i="7" s="1"/>
  <c r="M116" i="7"/>
  <c r="N116" i="7" s="1"/>
  <c r="T116" i="7"/>
  <c r="U116" i="7" s="1"/>
  <c r="L116" i="7"/>
  <c r="Q116" i="7"/>
  <c r="H116" i="7"/>
  <c r="P116" i="7"/>
  <c r="O91" i="7"/>
  <c r="K91" i="7"/>
  <c r="C91" i="7"/>
  <c r="F91" i="7"/>
  <c r="B91" i="7"/>
  <c r="M91" i="7"/>
  <c r="N91" i="7" s="1"/>
  <c r="T91" i="7"/>
  <c r="L91" i="7"/>
  <c r="Q91" i="7"/>
  <c r="P91" i="7"/>
  <c r="O76" i="7"/>
  <c r="K76" i="7"/>
  <c r="C76" i="7"/>
  <c r="F76" i="7"/>
  <c r="B76" i="7"/>
  <c r="M76" i="7"/>
  <c r="N76" i="7" s="1"/>
  <c r="T76" i="7"/>
  <c r="D76" i="7"/>
  <c r="P76" i="7"/>
  <c r="Q76" i="7"/>
  <c r="O72" i="7"/>
  <c r="K72" i="7"/>
  <c r="C72" i="7"/>
  <c r="D72" i="7" s="1"/>
  <c r="F72" i="7"/>
  <c r="B72" i="7"/>
  <c r="M72" i="7"/>
  <c r="N72" i="7" s="1"/>
  <c r="T72" i="7"/>
  <c r="P72" i="7"/>
  <c r="Q72" i="7"/>
  <c r="R72" i="7" s="1"/>
  <c r="O68" i="7"/>
  <c r="K68" i="7"/>
  <c r="C68" i="7"/>
  <c r="F68" i="7"/>
  <c r="B68" i="7"/>
  <c r="M68" i="7"/>
  <c r="T68" i="7"/>
  <c r="P68" i="7"/>
  <c r="Q68" i="7"/>
  <c r="R68" i="7" s="1"/>
  <c r="O64" i="7"/>
  <c r="K64" i="7"/>
  <c r="H64" i="7"/>
  <c r="C64" i="7"/>
  <c r="F64" i="7"/>
  <c r="B64" i="7"/>
  <c r="M64" i="7"/>
  <c r="N64" i="7" s="1"/>
  <c r="T64" i="7"/>
  <c r="L64" i="7"/>
  <c r="P64" i="7"/>
  <c r="J64" i="7"/>
  <c r="Q64" i="7"/>
  <c r="R64" i="7" s="1"/>
  <c r="O60" i="7"/>
  <c r="K60" i="7"/>
  <c r="M60" i="7"/>
  <c r="H60" i="7"/>
  <c r="C60" i="7"/>
  <c r="T60" i="7"/>
  <c r="F60" i="7"/>
  <c r="B60" i="7"/>
  <c r="P60" i="7"/>
  <c r="J60" i="7"/>
  <c r="Q60" i="7"/>
  <c r="R60" i="7" s="1"/>
  <c r="O56" i="7"/>
  <c r="K56" i="7"/>
  <c r="C56" i="7"/>
  <c r="F56" i="7"/>
  <c r="H56" i="7" s="1"/>
  <c r="B56" i="7"/>
  <c r="T56" i="7"/>
  <c r="Q56" i="7"/>
  <c r="R56" i="7" s="1"/>
  <c r="M56" i="7"/>
  <c r="P56" i="7"/>
  <c r="O52" i="7"/>
  <c r="K52" i="7"/>
  <c r="C52" i="7"/>
  <c r="F52" i="7"/>
  <c r="B52" i="7"/>
  <c r="T52" i="7"/>
  <c r="D52" i="7"/>
  <c r="Q52" i="7"/>
  <c r="R52" i="7" s="1"/>
  <c r="P52" i="7"/>
  <c r="M52" i="7"/>
  <c r="N52" i="7" s="1"/>
  <c r="O48" i="7"/>
  <c r="K48" i="7"/>
  <c r="C48" i="7"/>
  <c r="F48" i="7"/>
  <c r="B48" i="7"/>
  <c r="T48" i="7"/>
  <c r="Q48" i="7"/>
  <c r="R48" i="7" s="1"/>
  <c r="J48" i="7"/>
  <c r="M48" i="7"/>
  <c r="N48" i="7" s="1"/>
  <c r="P48" i="7"/>
  <c r="O44" i="7"/>
  <c r="K44" i="7"/>
  <c r="H44" i="7"/>
  <c r="C44" i="7"/>
  <c r="F44" i="7"/>
  <c r="B44" i="7"/>
  <c r="T44" i="7"/>
  <c r="Q44" i="7"/>
  <c r="J44" i="7"/>
  <c r="P44" i="7"/>
  <c r="M44" i="7"/>
  <c r="O40" i="7"/>
  <c r="K40" i="7"/>
  <c r="H40" i="7"/>
  <c r="C40" i="7"/>
  <c r="J40" i="7"/>
  <c r="F40" i="7"/>
  <c r="B40" i="7"/>
  <c r="T40" i="7"/>
  <c r="L40" i="7"/>
  <c r="Q40" i="7"/>
  <c r="M40" i="7"/>
  <c r="N40" i="7" s="1"/>
  <c r="P40" i="7"/>
  <c r="O36" i="7"/>
  <c r="K36" i="7"/>
  <c r="C36" i="7"/>
  <c r="F36" i="7"/>
  <c r="B36" i="7"/>
  <c r="D36" i="7" s="1"/>
  <c r="T36" i="7"/>
  <c r="Q36" i="7"/>
  <c r="R36" i="7" s="1"/>
  <c r="P36" i="7"/>
  <c r="M36" i="7"/>
  <c r="A32" i="9"/>
  <c r="J32" i="6"/>
  <c r="F32" i="6"/>
  <c r="L32" i="6"/>
  <c r="G32" i="6"/>
  <c r="K32" i="6"/>
  <c r="S32" i="7" s="1"/>
  <c r="I32" i="6"/>
  <c r="H32" i="6"/>
  <c r="D32" i="6"/>
  <c r="A28" i="9"/>
  <c r="J28" i="6"/>
  <c r="F28" i="6"/>
  <c r="G28" i="6"/>
  <c r="K28" i="6"/>
  <c r="L28" i="6" s="1"/>
  <c r="I28" i="6"/>
  <c r="H28" i="6"/>
  <c r="D28" i="6"/>
  <c r="O28" i="6" s="1"/>
  <c r="A24" i="9"/>
  <c r="J24" i="6"/>
  <c r="F24" i="6"/>
  <c r="G24" i="6"/>
  <c r="K24" i="6"/>
  <c r="L24" i="6" s="1"/>
  <c r="I24" i="6"/>
  <c r="H24" i="6"/>
  <c r="D24" i="6"/>
  <c r="A20" i="9"/>
  <c r="J20" i="6"/>
  <c r="F20" i="6"/>
  <c r="G20" i="6"/>
  <c r="K20" i="6"/>
  <c r="I20" i="6"/>
  <c r="H20" i="6"/>
  <c r="D20" i="6"/>
  <c r="A16" i="9"/>
  <c r="J16" i="6"/>
  <c r="F16" i="6"/>
  <c r="G16" i="6"/>
  <c r="K16" i="6"/>
  <c r="I16" i="6"/>
  <c r="H16" i="6"/>
  <c r="D16" i="6"/>
  <c r="A12" i="9"/>
  <c r="J12" i="6"/>
  <c r="F12" i="6"/>
  <c r="G12" i="6"/>
  <c r="K12" i="6"/>
  <c r="I12" i="6"/>
  <c r="H12" i="6"/>
  <c r="D12" i="6"/>
  <c r="A8" i="9"/>
  <c r="J8" i="6"/>
  <c r="F8" i="6"/>
  <c r="G8" i="6"/>
  <c r="K8" i="6"/>
  <c r="L8" i="6" s="1"/>
  <c r="I8" i="6"/>
  <c r="H8" i="6"/>
  <c r="D8" i="6"/>
  <c r="A4" i="9"/>
  <c r="J4" i="6"/>
  <c r="F4" i="6"/>
  <c r="G4" i="6"/>
  <c r="I4" i="6"/>
  <c r="H4" i="6"/>
  <c r="D4" i="6"/>
  <c r="A104" i="9"/>
  <c r="I104" i="6"/>
  <c r="K104" i="6"/>
  <c r="F104" i="6"/>
  <c r="J104" i="6"/>
  <c r="H104" i="6"/>
  <c r="D104" i="6"/>
  <c r="L104" i="6"/>
  <c r="G104" i="6"/>
  <c r="S102" i="7"/>
  <c r="O102" i="7"/>
  <c r="K102" i="7"/>
  <c r="C102" i="7"/>
  <c r="F102" i="7"/>
  <c r="B102" i="7"/>
  <c r="M102" i="7"/>
  <c r="N102" i="7" s="1"/>
  <c r="T102" i="7"/>
  <c r="U102" i="7" s="1"/>
  <c r="Q102" i="7"/>
  <c r="R102" i="7" s="1"/>
  <c r="J102" i="7"/>
  <c r="P102" i="7"/>
  <c r="O96" i="7"/>
  <c r="K96" i="7"/>
  <c r="H96" i="7"/>
  <c r="C96" i="7"/>
  <c r="F96" i="7"/>
  <c r="B96" i="7"/>
  <c r="M96" i="7"/>
  <c r="T96" i="7"/>
  <c r="L96" i="7"/>
  <c r="P96" i="7"/>
  <c r="J96" i="7"/>
  <c r="Q96" i="7"/>
  <c r="R96" i="7" s="1"/>
  <c r="O90" i="7"/>
  <c r="K90" i="7"/>
  <c r="H90" i="7"/>
  <c r="C90" i="7"/>
  <c r="F90" i="7"/>
  <c r="B90" i="7"/>
  <c r="M90" i="7"/>
  <c r="N90" i="7" s="1"/>
  <c r="T90" i="7"/>
  <c r="D90" i="7"/>
  <c r="P90" i="7"/>
  <c r="Q90" i="7"/>
  <c r="A82" i="9"/>
  <c r="I82" i="6"/>
  <c r="K82" i="6"/>
  <c r="S82" i="7" s="1"/>
  <c r="F82" i="6"/>
  <c r="G82" i="6"/>
  <c r="L82" i="6"/>
  <c r="D82" i="6"/>
  <c r="J82" i="6"/>
  <c r="H82" i="6"/>
  <c r="O80" i="7"/>
  <c r="K80" i="7"/>
  <c r="C80" i="7"/>
  <c r="F80" i="7"/>
  <c r="B80" i="7"/>
  <c r="M80" i="7"/>
  <c r="T80" i="7"/>
  <c r="L80" i="7"/>
  <c r="P80" i="7"/>
  <c r="Q80" i="7"/>
  <c r="R80" i="7" s="1"/>
  <c r="A73" i="9"/>
  <c r="I73" i="6"/>
  <c r="K73" i="6"/>
  <c r="S73" i="7" s="1"/>
  <c r="U73" i="7" s="1"/>
  <c r="F73" i="6"/>
  <c r="H73" i="6"/>
  <c r="G73" i="6"/>
  <c r="L73" i="6"/>
  <c r="J73" i="6"/>
  <c r="D73" i="6"/>
  <c r="O69" i="7"/>
  <c r="K69" i="7"/>
  <c r="C69" i="7"/>
  <c r="F69" i="7"/>
  <c r="B69" i="7"/>
  <c r="M69" i="7"/>
  <c r="T69" i="7"/>
  <c r="Q69" i="7"/>
  <c r="R69" i="7" s="1"/>
  <c r="P69" i="7"/>
  <c r="A57" i="9"/>
  <c r="I57" i="6"/>
  <c r="K57" i="6"/>
  <c r="S57" i="7" s="1"/>
  <c r="F57" i="6"/>
  <c r="H57" i="6"/>
  <c r="G57" i="6"/>
  <c r="L57" i="6"/>
  <c r="J57" i="6"/>
  <c r="D57" i="6"/>
  <c r="O53" i="7"/>
  <c r="K53" i="7"/>
  <c r="C53" i="7"/>
  <c r="F53" i="7"/>
  <c r="B53" i="7"/>
  <c r="T53" i="7"/>
  <c r="Q53" i="7"/>
  <c r="R53" i="7" s="1"/>
  <c r="J53" i="7"/>
  <c r="P53" i="7"/>
  <c r="M53" i="7"/>
  <c r="A41" i="9"/>
  <c r="I41" i="6"/>
  <c r="K41" i="6"/>
  <c r="S41" i="7" s="1"/>
  <c r="U41" i="7" s="1"/>
  <c r="F41" i="6"/>
  <c r="H41" i="6"/>
  <c r="G41" i="6"/>
  <c r="L41" i="6"/>
  <c r="J41" i="6"/>
  <c r="D41" i="6"/>
  <c r="O37" i="7"/>
  <c r="K37" i="7"/>
  <c r="C37" i="7"/>
  <c r="J37" i="7"/>
  <c r="F37" i="7"/>
  <c r="B37" i="7"/>
  <c r="T37" i="7"/>
  <c r="L37" i="7"/>
  <c r="Q37" i="7"/>
  <c r="P37" i="7"/>
  <c r="M37" i="7"/>
  <c r="N37" i="7" s="1"/>
  <c r="S25" i="7"/>
  <c r="O25" i="7"/>
  <c r="K25" i="7"/>
  <c r="C25" i="7"/>
  <c r="F25" i="7"/>
  <c r="B25" i="7"/>
  <c r="T25" i="7"/>
  <c r="Q25" i="7"/>
  <c r="P25" i="7"/>
  <c r="M25" i="7"/>
  <c r="A21" i="9"/>
  <c r="J21" i="6"/>
  <c r="F21" i="6"/>
  <c r="G21" i="6"/>
  <c r="K21" i="6"/>
  <c r="L21" i="6" s="1"/>
  <c r="H21" i="6"/>
  <c r="D21" i="6"/>
  <c r="M21" i="6" s="1"/>
  <c r="N21" i="6" s="1"/>
  <c r="I21" i="6"/>
  <c r="S9" i="7"/>
  <c r="O9" i="7"/>
  <c r="K9" i="7"/>
  <c r="C9" i="7"/>
  <c r="F9" i="7"/>
  <c r="B9" i="7"/>
  <c r="T9" i="7"/>
  <c r="Q9" i="7"/>
  <c r="J9" i="7"/>
  <c r="P9" i="7"/>
  <c r="M9" i="7"/>
  <c r="A5" i="9"/>
  <c r="J5" i="6"/>
  <c r="F5" i="6"/>
  <c r="G5" i="6"/>
  <c r="K5" i="6"/>
  <c r="L5" i="6" s="1"/>
  <c r="H5" i="6"/>
  <c r="D5" i="6"/>
  <c r="I5" i="6"/>
  <c r="A87" i="9"/>
  <c r="I87" i="6"/>
  <c r="K87" i="6"/>
  <c r="F87" i="6"/>
  <c r="D87" i="6"/>
  <c r="J87" i="6"/>
  <c r="G87" i="6"/>
  <c r="H87" i="6"/>
  <c r="O74" i="7"/>
  <c r="K74" i="7"/>
  <c r="H74" i="7"/>
  <c r="C74" i="7"/>
  <c r="F74" i="7"/>
  <c r="B74" i="7"/>
  <c r="M74" i="7"/>
  <c r="T74" i="7"/>
  <c r="P74" i="7"/>
  <c r="Q74" i="7"/>
  <c r="R74" i="7" s="1"/>
  <c r="O66" i="7"/>
  <c r="K66" i="7"/>
  <c r="C66" i="7"/>
  <c r="F66" i="7"/>
  <c r="B66" i="7"/>
  <c r="M66" i="7"/>
  <c r="N66" i="7" s="1"/>
  <c r="T66" i="7"/>
  <c r="P66" i="7"/>
  <c r="J66" i="7"/>
  <c r="Q66" i="7"/>
  <c r="R66" i="7" s="1"/>
  <c r="O58" i="7"/>
  <c r="K58" i="7"/>
  <c r="C58" i="7"/>
  <c r="F58" i="7"/>
  <c r="B58" i="7"/>
  <c r="T58" i="7"/>
  <c r="Q58" i="7"/>
  <c r="R58" i="7" s="1"/>
  <c r="P58" i="7"/>
  <c r="M58" i="7"/>
  <c r="N58" i="7" s="1"/>
  <c r="O50" i="7"/>
  <c r="K50" i="7"/>
  <c r="C50" i="7"/>
  <c r="F50" i="7"/>
  <c r="L50" i="7" s="1"/>
  <c r="B50" i="7"/>
  <c r="T50" i="7"/>
  <c r="Q50" i="7"/>
  <c r="J50" i="7"/>
  <c r="P50" i="7"/>
  <c r="M50" i="7"/>
  <c r="A38" i="9"/>
  <c r="I38" i="6"/>
  <c r="K38" i="6"/>
  <c r="S38" i="7" s="1"/>
  <c r="F38" i="6"/>
  <c r="G38" i="6"/>
  <c r="L38" i="6"/>
  <c r="D38" i="6"/>
  <c r="H38" i="6"/>
  <c r="J38" i="6"/>
  <c r="A34" i="9"/>
  <c r="I34" i="6"/>
  <c r="K34" i="6"/>
  <c r="L34" i="6" s="1"/>
  <c r="F34" i="6"/>
  <c r="G34" i="6"/>
  <c r="J34" i="6"/>
  <c r="H34" i="6"/>
  <c r="D34" i="6"/>
  <c r="S22" i="7"/>
  <c r="O22" i="7"/>
  <c r="K22" i="7"/>
  <c r="C22" i="7"/>
  <c r="F22" i="7"/>
  <c r="B22" i="7"/>
  <c r="T22" i="7"/>
  <c r="Q22" i="7"/>
  <c r="J22" i="7"/>
  <c r="P22" i="7"/>
  <c r="M22" i="7"/>
  <c r="A18" i="9"/>
  <c r="J18" i="6"/>
  <c r="F18" i="6"/>
  <c r="G18" i="6"/>
  <c r="K18" i="6"/>
  <c r="L18" i="6" s="1"/>
  <c r="I18" i="6"/>
  <c r="H18" i="6"/>
  <c r="D18" i="6"/>
  <c r="S6" i="7"/>
  <c r="O6" i="7"/>
  <c r="K6" i="7"/>
  <c r="C6" i="7"/>
  <c r="F6" i="7"/>
  <c r="B6" i="7"/>
  <c r="T6" i="7"/>
  <c r="Q6" i="7"/>
  <c r="J6" i="7"/>
  <c r="P6" i="7"/>
  <c r="M6" i="7"/>
  <c r="A2" i="9"/>
  <c r="C2" i="9" s="1"/>
  <c r="J2" i="6"/>
  <c r="F2" i="6"/>
  <c r="L2" i="6"/>
  <c r="G2" i="6"/>
  <c r="I2" i="6"/>
  <c r="D2" i="6"/>
  <c r="O98" i="7"/>
  <c r="K98" i="7"/>
  <c r="C98" i="7"/>
  <c r="F98" i="7"/>
  <c r="B98" i="7"/>
  <c r="M98" i="7"/>
  <c r="T98" i="7"/>
  <c r="L98" i="7"/>
  <c r="P98" i="7"/>
  <c r="Q98" i="7"/>
  <c r="A92" i="9"/>
  <c r="I92" i="6"/>
  <c r="K92" i="6"/>
  <c r="S92" i="7" s="1"/>
  <c r="U92" i="7" s="1"/>
  <c r="F92" i="6"/>
  <c r="J92" i="6"/>
  <c r="H92" i="6"/>
  <c r="L92" i="6"/>
  <c r="G92" i="6"/>
  <c r="D92" i="6"/>
  <c r="O78" i="7"/>
  <c r="K78" i="7"/>
  <c r="H78" i="7"/>
  <c r="C78" i="7"/>
  <c r="F78" i="7"/>
  <c r="B78" i="7"/>
  <c r="M78" i="7"/>
  <c r="N78" i="7" s="1"/>
  <c r="T78" i="7"/>
  <c r="P78" i="7"/>
  <c r="Q78" i="7"/>
  <c r="R78" i="7" s="1"/>
  <c r="A75" i="9"/>
  <c r="I75" i="6"/>
  <c r="K75" i="6"/>
  <c r="S75" i="7" s="1"/>
  <c r="U75" i="7" s="1"/>
  <c r="F75" i="6"/>
  <c r="L75" i="6"/>
  <c r="D75" i="6"/>
  <c r="J75" i="6"/>
  <c r="H75" i="6"/>
  <c r="G75" i="6"/>
  <c r="O63" i="7"/>
  <c r="K63" i="7"/>
  <c r="H63" i="7"/>
  <c r="C63" i="7"/>
  <c r="F63" i="7"/>
  <c r="B63" i="7"/>
  <c r="M63" i="7"/>
  <c r="T63" i="7"/>
  <c r="Q63" i="7"/>
  <c r="J63" i="7"/>
  <c r="P63" i="7"/>
  <c r="A59" i="9"/>
  <c r="I59" i="6"/>
  <c r="K59" i="6"/>
  <c r="S59" i="7" s="1"/>
  <c r="U59" i="7" s="1"/>
  <c r="F59" i="6"/>
  <c r="L59" i="6"/>
  <c r="D59" i="6"/>
  <c r="J59" i="6"/>
  <c r="H59" i="6"/>
  <c r="G59" i="6"/>
  <c r="O47" i="7"/>
  <c r="K47" i="7"/>
  <c r="C47" i="7"/>
  <c r="F47" i="7"/>
  <c r="B47" i="7"/>
  <c r="T47" i="7"/>
  <c r="Q47" i="7"/>
  <c r="J47" i="7"/>
  <c r="P47" i="7"/>
  <c r="M47" i="7"/>
  <c r="A43" i="9"/>
  <c r="I43" i="6"/>
  <c r="K43" i="6"/>
  <c r="S43" i="7" s="1"/>
  <c r="U43" i="7" s="1"/>
  <c r="F43" i="6"/>
  <c r="D43" i="6"/>
  <c r="J43" i="6"/>
  <c r="H43" i="6"/>
  <c r="G43" i="6"/>
  <c r="A31" i="9"/>
  <c r="J31" i="6"/>
  <c r="F31" i="6"/>
  <c r="G31" i="6"/>
  <c r="K31" i="6"/>
  <c r="L31" i="6" s="1"/>
  <c r="H31" i="6"/>
  <c r="D31" i="6"/>
  <c r="I31" i="6"/>
  <c r="S27" i="7"/>
  <c r="O27" i="7"/>
  <c r="K27" i="7"/>
  <c r="C27" i="7"/>
  <c r="F27" i="7"/>
  <c r="B27" i="7"/>
  <c r="T27" i="7"/>
  <c r="Q27" i="7"/>
  <c r="J27" i="7"/>
  <c r="P27" i="7"/>
  <c r="U27" i="7"/>
  <c r="M27" i="7"/>
  <c r="A15" i="9"/>
  <c r="J15" i="6"/>
  <c r="F15" i="6"/>
  <c r="G15" i="6"/>
  <c r="K15" i="6"/>
  <c r="L15" i="6" s="1"/>
  <c r="H15" i="6"/>
  <c r="D15" i="6"/>
  <c r="I15" i="6"/>
  <c r="O11" i="7"/>
  <c r="K11" i="7"/>
  <c r="C11" i="7"/>
  <c r="F11" i="7"/>
  <c r="B11" i="7"/>
  <c r="T11" i="7"/>
  <c r="Q11" i="7"/>
  <c r="J11" i="7"/>
  <c r="P11" i="7"/>
  <c r="M11" i="7"/>
  <c r="S169" i="7"/>
  <c r="O169" i="7"/>
  <c r="K169" i="7"/>
  <c r="C169" i="7"/>
  <c r="R169" i="7"/>
  <c r="N169" i="7"/>
  <c r="J169" i="7"/>
  <c r="F169" i="7"/>
  <c r="B169" i="7"/>
  <c r="U169" i="7"/>
  <c r="M169" i="7"/>
  <c r="T169" i="7"/>
  <c r="L169" i="7"/>
  <c r="D169" i="7"/>
  <c r="H169" i="7"/>
  <c r="Q169" i="7"/>
  <c r="P169" i="7"/>
  <c r="P269" i="7"/>
  <c r="Q269" i="7" s="1"/>
  <c r="R269" i="7"/>
  <c r="A257" i="9"/>
  <c r="I257" i="6"/>
  <c r="O257" i="6"/>
  <c r="C257" i="9" s="1"/>
  <c r="L257" i="6"/>
  <c r="H257" i="6"/>
  <c r="D257" i="6"/>
  <c r="N257" i="6"/>
  <c r="B257" i="9" s="1"/>
  <c r="G257" i="6"/>
  <c r="F257" i="6"/>
  <c r="M257" i="6"/>
  <c r="K257" i="6"/>
  <c r="J257" i="6"/>
  <c r="P253" i="7"/>
  <c r="Q253" i="7" s="1"/>
  <c r="R253" i="7"/>
  <c r="A209" i="9"/>
  <c r="I209" i="6"/>
  <c r="O209" i="6"/>
  <c r="C209" i="9" s="1"/>
  <c r="L209" i="6"/>
  <c r="H209" i="6"/>
  <c r="D209" i="6"/>
  <c r="N209" i="6"/>
  <c r="G209" i="6"/>
  <c r="F209" i="6"/>
  <c r="M209" i="6"/>
  <c r="K209" i="6"/>
  <c r="J209" i="6"/>
  <c r="A293" i="9"/>
  <c r="I293" i="6"/>
  <c r="O293" i="6"/>
  <c r="C293" i="9" s="1"/>
  <c r="L293" i="6"/>
  <c r="H293" i="6"/>
  <c r="D293" i="6"/>
  <c r="N293" i="6"/>
  <c r="B293" i="9" s="1"/>
  <c r="G293" i="6"/>
  <c r="F293" i="6"/>
  <c r="M293" i="6"/>
  <c r="K293" i="6"/>
  <c r="J293" i="6"/>
  <c r="P289" i="7"/>
  <c r="Q289" i="7" s="1"/>
  <c r="R289" i="7"/>
  <c r="A277" i="9"/>
  <c r="I277" i="6"/>
  <c r="O277" i="6"/>
  <c r="C277" i="9" s="1"/>
  <c r="L277" i="6"/>
  <c r="H277" i="6"/>
  <c r="D277" i="6"/>
  <c r="N277" i="6"/>
  <c r="B277" i="9" s="1"/>
  <c r="G277" i="6"/>
  <c r="F277" i="6"/>
  <c r="M277" i="6"/>
  <c r="K277" i="6"/>
  <c r="J277" i="6"/>
  <c r="P273" i="7"/>
  <c r="Q273" i="7" s="1"/>
  <c r="R273" i="7"/>
  <c r="A229" i="9"/>
  <c r="I229" i="6"/>
  <c r="O229" i="6"/>
  <c r="C229" i="9" s="1"/>
  <c r="L229" i="6"/>
  <c r="H229" i="6"/>
  <c r="D229" i="6"/>
  <c r="N229" i="6"/>
  <c r="B229" i="9" s="1"/>
  <c r="G229" i="6"/>
  <c r="F229" i="6"/>
  <c r="M229" i="6"/>
  <c r="K229" i="6"/>
  <c r="J229" i="6"/>
  <c r="P225" i="7"/>
  <c r="Q225" i="7" s="1"/>
  <c r="R225" i="7"/>
  <c r="A213" i="9"/>
  <c r="I213" i="6"/>
  <c r="O213" i="6"/>
  <c r="C213" i="9" s="1"/>
  <c r="L213" i="6"/>
  <c r="H213" i="6"/>
  <c r="D213" i="6"/>
  <c r="N213" i="6"/>
  <c r="G213" i="6"/>
  <c r="F213" i="6"/>
  <c r="M213" i="6"/>
  <c r="K213" i="6"/>
  <c r="J213" i="6"/>
  <c r="R209" i="7"/>
  <c r="P209" i="7"/>
  <c r="Q209" i="7" s="1"/>
  <c r="A197" i="9"/>
  <c r="I197" i="6"/>
  <c r="L197" i="6"/>
  <c r="H197" i="6"/>
  <c r="D197" i="6"/>
  <c r="G197" i="6"/>
  <c r="F197" i="6"/>
  <c r="K197" i="6"/>
  <c r="J197" i="6"/>
  <c r="T193" i="7"/>
  <c r="P193" i="7"/>
  <c r="L193" i="7"/>
  <c r="H193" i="7"/>
  <c r="D193" i="7"/>
  <c r="S193" i="7"/>
  <c r="O193" i="7"/>
  <c r="K193" i="7"/>
  <c r="C193" i="7"/>
  <c r="N193" i="7"/>
  <c r="F193" i="7"/>
  <c r="U193" i="7"/>
  <c r="M193" i="7"/>
  <c r="R193" i="7"/>
  <c r="J193" i="7"/>
  <c r="B193" i="7"/>
  <c r="Q193" i="7"/>
  <c r="A181" i="9"/>
  <c r="I181" i="6"/>
  <c r="L181" i="6"/>
  <c r="H181" i="6"/>
  <c r="D181" i="6"/>
  <c r="G181" i="6"/>
  <c r="F181" i="6"/>
  <c r="K181" i="6"/>
  <c r="J181" i="6"/>
  <c r="S177" i="7"/>
  <c r="O177" i="7"/>
  <c r="K177" i="7"/>
  <c r="C177" i="7"/>
  <c r="R177" i="7"/>
  <c r="N177" i="7"/>
  <c r="J177" i="7"/>
  <c r="F177" i="7"/>
  <c r="B177" i="7"/>
  <c r="U177" i="7"/>
  <c r="M177" i="7"/>
  <c r="T177" i="7"/>
  <c r="L177" i="7"/>
  <c r="D177" i="7"/>
  <c r="H177" i="7"/>
  <c r="Q177" i="7"/>
  <c r="P177" i="7"/>
  <c r="R300" i="7"/>
  <c r="P300" i="7"/>
  <c r="Q300" i="7" s="1"/>
  <c r="A294" i="9"/>
  <c r="I294" i="6"/>
  <c r="O294" i="6"/>
  <c r="C294" i="9" s="1"/>
  <c r="L294" i="6"/>
  <c r="H294" i="6"/>
  <c r="D294" i="6"/>
  <c r="N294" i="6"/>
  <c r="B294" i="9" s="1"/>
  <c r="G294" i="6"/>
  <c r="K294" i="6"/>
  <c r="J294" i="6"/>
  <c r="F294" i="6"/>
  <c r="M294" i="6"/>
  <c r="I299" i="7"/>
  <c r="G299" i="7"/>
  <c r="D294" i="7"/>
  <c r="G296" i="7"/>
  <c r="A284" i="9"/>
  <c r="I284" i="6"/>
  <c r="O284" i="6"/>
  <c r="C284" i="9" s="1"/>
  <c r="L284" i="6"/>
  <c r="H284" i="6"/>
  <c r="D284" i="6"/>
  <c r="N284" i="6"/>
  <c r="B284" i="9" s="1"/>
  <c r="G284" i="6"/>
  <c r="K284" i="6"/>
  <c r="J284" i="6"/>
  <c r="F284" i="6"/>
  <c r="M284" i="6"/>
  <c r="R278" i="7"/>
  <c r="P278" i="7"/>
  <c r="Q278" i="7" s="1"/>
  <c r="A270" i="9"/>
  <c r="I270" i="6"/>
  <c r="O270" i="6"/>
  <c r="C270" i="9" s="1"/>
  <c r="L270" i="6"/>
  <c r="H270" i="6"/>
  <c r="D270" i="6"/>
  <c r="N270" i="6"/>
  <c r="B270" i="9" s="1"/>
  <c r="G270" i="6"/>
  <c r="K270" i="6"/>
  <c r="J270" i="6"/>
  <c r="F270" i="6"/>
  <c r="M270" i="6"/>
  <c r="I262" i="7"/>
  <c r="R260" i="7"/>
  <c r="P260" i="7"/>
  <c r="Q260" i="7" s="1"/>
  <c r="A252" i="9"/>
  <c r="I252" i="6"/>
  <c r="O252" i="6"/>
  <c r="C252" i="9" s="1"/>
  <c r="L252" i="6"/>
  <c r="H252" i="6"/>
  <c r="D252" i="6"/>
  <c r="N252" i="6"/>
  <c r="B252" i="9" s="1"/>
  <c r="G252" i="6"/>
  <c r="K252" i="6"/>
  <c r="J252" i="6"/>
  <c r="F252" i="6"/>
  <c r="M252" i="6"/>
  <c r="R246" i="7"/>
  <c r="P246" i="7"/>
  <c r="Q246" i="7" s="1"/>
  <c r="A238" i="9"/>
  <c r="I238" i="6"/>
  <c r="O238" i="6"/>
  <c r="C238" i="9" s="1"/>
  <c r="L238" i="6"/>
  <c r="H238" i="6"/>
  <c r="D238" i="6"/>
  <c r="N238" i="6"/>
  <c r="B238" i="9" s="1"/>
  <c r="G238" i="6"/>
  <c r="K238" i="6"/>
  <c r="J238" i="6"/>
  <c r="F238" i="6"/>
  <c r="M238" i="6"/>
  <c r="R230" i="7"/>
  <c r="P230" i="7"/>
  <c r="Q230" i="7" s="1"/>
  <c r="A228" i="9"/>
  <c r="I228" i="6"/>
  <c r="O228" i="6"/>
  <c r="C228" i="9" s="1"/>
  <c r="L228" i="6"/>
  <c r="H228" i="6"/>
  <c r="D228" i="6"/>
  <c r="N228" i="6"/>
  <c r="B228" i="9" s="1"/>
  <c r="G228" i="6"/>
  <c r="K228" i="6"/>
  <c r="J228" i="6"/>
  <c r="F228" i="6"/>
  <c r="M228" i="6"/>
  <c r="R220" i="7"/>
  <c r="P220" i="7"/>
  <c r="Q220" i="7" s="1"/>
  <c r="I214" i="7"/>
  <c r="R298" i="7"/>
  <c r="P298" i="7"/>
  <c r="Q298" i="7" s="1"/>
  <c r="G291" i="7"/>
  <c r="A283" i="9"/>
  <c r="I283" i="6"/>
  <c r="O283" i="6"/>
  <c r="C283" i="9" s="1"/>
  <c r="L283" i="6"/>
  <c r="H283" i="6"/>
  <c r="D283" i="6"/>
  <c r="N283" i="6"/>
  <c r="B283" i="9" s="1"/>
  <c r="G283" i="6"/>
  <c r="F283" i="6"/>
  <c r="M283" i="6"/>
  <c r="K283" i="6"/>
  <c r="J283" i="6"/>
  <c r="A275" i="9"/>
  <c r="I275" i="6"/>
  <c r="O275" i="6"/>
  <c r="C275" i="9" s="1"/>
  <c r="L275" i="6"/>
  <c r="H275" i="6"/>
  <c r="D275" i="6"/>
  <c r="N275" i="6"/>
  <c r="B275" i="9" s="1"/>
  <c r="G275" i="6"/>
  <c r="F275" i="6"/>
  <c r="M275" i="6"/>
  <c r="K275" i="6"/>
  <c r="J275" i="6"/>
  <c r="A267" i="9"/>
  <c r="I267" i="6"/>
  <c r="O267" i="6"/>
  <c r="C267" i="9" s="1"/>
  <c r="L267" i="6"/>
  <c r="H267" i="6"/>
  <c r="D267" i="6"/>
  <c r="N267" i="6"/>
  <c r="B267" i="9" s="1"/>
  <c r="G267" i="6"/>
  <c r="F267" i="6"/>
  <c r="M267" i="6"/>
  <c r="K267" i="6"/>
  <c r="J267" i="6"/>
  <c r="A259" i="9"/>
  <c r="I259" i="6"/>
  <c r="O259" i="6"/>
  <c r="C259" i="9" s="1"/>
  <c r="L259" i="6"/>
  <c r="H259" i="6"/>
  <c r="D259" i="6"/>
  <c r="N259" i="6"/>
  <c r="B259" i="9" s="1"/>
  <c r="G259" i="6"/>
  <c r="F259" i="6"/>
  <c r="M259" i="6"/>
  <c r="K259" i="6"/>
  <c r="J259" i="6"/>
  <c r="A251" i="9"/>
  <c r="I251" i="6"/>
  <c r="O251" i="6"/>
  <c r="C251" i="9" s="1"/>
  <c r="L251" i="6"/>
  <c r="H251" i="6"/>
  <c r="D251" i="6"/>
  <c r="N251" i="6"/>
  <c r="B251" i="9" s="1"/>
  <c r="G251" i="6"/>
  <c r="F251" i="6"/>
  <c r="M251" i="6"/>
  <c r="K251" i="6"/>
  <c r="J251" i="6"/>
  <c r="A243" i="9"/>
  <c r="I243" i="6"/>
  <c r="O243" i="6"/>
  <c r="C243" i="9" s="1"/>
  <c r="L243" i="6"/>
  <c r="H243" i="6"/>
  <c r="D243" i="6"/>
  <c r="N243" i="6"/>
  <c r="B243" i="9" s="1"/>
  <c r="G243" i="6"/>
  <c r="F243" i="6"/>
  <c r="M243" i="6"/>
  <c r="K243" i="6"/>
  <c r="J243" i="6"/>
  <c r="A235" i="9"/>
  <c r="I235" i="6"/>
  <c r="O235" i="6"/>
  <c r="C235" i="9" s="1"/>
  <c r="L235" i="6"/>
  <c r="H235" i="6"/>
  <c r="D235" i="6"/>
  <c r="N235" i="6"/>
  <c r="B235" i="9" s="1"/>
  <c r="G235" i="6"/>
  <c r="F235" i="6"/>
  <c r="M235" i="6"/>
  <c r="K235" i="6"/>
  <c r="J235" i="6"/>
  <c r="A219" i="9"/>
  <c r="I219" i="6"/>
  <c r="O219" i="6"/>
  <c r="C219" i="9" s="1"/>
  <c r="L219" i="6"/>
  <c r="H219" i="6"/>
  <c r="D219" i="6"/>
  <c r="N219" i="6"/>
  <c r="B219" i="9" s="1"/>
  <c r="G219" i="6"/>
  <c r="F219" i="6"/>
  <c r="M219" i="6"/>
  <c r="K219" i="6"/>
  <c r="J219" i="6"/>
  <c r="A187" i="9"/>
  <c r="I187" i="6"/>
  <c r="L187" i="6"/>
  <c r="H187" i="6"/>
  <c r="D187" i="6"/>
  <c r="G187" i="6"/>
  <c r="F187" i="6"/>
  <c r="K187" i="6"/>
  <c r="J187" i="6"/>
  <c r="A290" i="9"/>
  <c r="I290" i="6"/>
  <c r="O290" i="6"/>
  <c r="C290" i="9" s="1"/>
  <c r="L290" i="6"/>
  <c r="H290" i="6"/>
  <c r="D290" i="6"/>
  <c r="N290" i="6"/>
  <c r="B290" i="9" s="1"/>
  <c r="G290" i="6"/>
  <c r="K290" i="6"/>
  <c r="J290" i="6"/>
  <c r="F290" i="6"/>
  <c r="M290" i="6"/>
  <c r="A280" i="9"/>
  <c r="I280" i="6"/>
  <c r="O280" i="6"/>
  <c r="C280" i="9" s="1"/>
  <c r="L280" i="6"/>
  <c r="H280" i="6"/>
  <c r="D280" i="6"/>
  <c r="N280" i="6"/>
  <c r="B280" i="9" s="1"/>
  <c r="G280" i="6"/>
  <c r="K280" i="6"/>
  <c r="J280" i="6"/>
  <c r="F280" i="6"/>
  <c r="M280" i="6"/>
  <c r="A274" i="9"/>
  <c r="I274" i="6"/>
  <c r="O274" i="6"/>
  <c r="C274" i="9" s="1"/>
  <c r="L274" i="6"/>
  <c r="H274" i="6"/>
  <c r="D274" i="6"/>
  <c r="N274" i="6"/>
  <c r="B274" i="9" s="1"/>
  <c r="G274" i="6"/>
  <c r="K274" i="6"/>
  <c r="J274" i="6"/>
  <c r="F274" i="6"/>
  <c r="M274" i="6"/>
  <c r="A264" i="9"/>
  <c r="I264" i="6"/>
  <c r="O264" i="6"/>
  <c r="C264" i="9" s="1"/>
  <c r="L264" i="6"/>
  <c r="H264" i="6"/>
  <c r="D264" i="6"/>
  <c r="N264" i="6"/>
  <c r="B264" i="9" s="1"/>
  <c r="G264" i="6"/>
  <c r="K264" i="6"/>
  <c r="J264" i="6"/>
  <c r="F264" i="6"/>
  <c r="M264" i="6"/>
  <c r="A258" i="9"/>
  <c r="I258" i="6"/>
  <c r="O258" i="6"/>
  <c r="C258" i="9" s="1"/>
  <c r="L258" i="6"/>
  <c r="H258" i="6"/>
  <c r="D258" i="6"/>
  <c r="N258" i="6"/>
  <c r="B258" i="9" s="1"/>
  <c r="G258" i="6"/>
  <c r="K258" i="6"/>
  <c r="J258" i="6"/>
  <c r="F258" i="6"/>
  <c r="M258" i="6"/>
  <c r="A248" i="9"/>
  <c r="I248" i="6"/>
  <c r="O248" i="6"/>
  <c r="C248" i="9" s="1"/>
  <c r="L248" i="6"/>
  <c r="H248" i="6"/>
  <c r="D248" i="6"/>
  <c r="N248" i="6"/>
  <c r="B248" i="9" s="1"/>
  <c r="G248" i="6"/>
  <c r="K248" i="6"/>
  <c r="J248" i="6"/>
  <c r="F248" i="6"/>
  <c r="M248" i="6"/>
  <c r="A242" i="9"/>
  <c r="I242" i="6"/>
  <c r="O242" i="6"/>
  <c r="C242" i="9" s="1"/>
  <c r="L242" i="6"/>
  <c r="H242" i="6"/>
  <c r="D242" i="6"/>
  <c r="N242" i="6"/>
  <c r="B242" i="9" s="1"/>
  <c r="G242" i="6"/>
  <c r="K242" i="6"/>
  <c r="J242" i="6"/>
  <c r="F242" i="6"/>
  <c r="M242" i="6"/>
  <c r="A232" i="9"/>
  <c r="I232" i="6"/>
  <c r="O232" i="6"/>
  <c r="C232" i="9" s="1"/>
  <c r="L232" i="6"/>
  <c r="H232" i="6"/>
  <c r="D232" i="6"/>
  <c r="N232" i="6"/>
  <c r="B232" i="9" s="1"/>
  <c r="G232" i="6"/>
  <c r="K232" i="6"/>
  <c r="J232" i="6"/>
  <c r="F232" i="6"/>
  <c r="M232" i="6"/>
  <c r="O230" i="7"/>
  <c r="R226" i="7"/>
  <c r="P226" i="7"/>
  <c r="Q226" i="7" s="1"/>
  <c r="I224" i="7"/>
  <c r="A218" i="9"/>
  <c r="I218" i="6"/>
  <c r="O218" i="6"/>
  <c r="C218" i="9" s="1"/>
  <c r="L218" i="6"/>
  <c r="H218" i="6"/>
  <c r="D218" i="6"/>
  <c r="N218" i="6"/>
  <c r="G218" i="6"/>
  <c r="K218" i="6"/>
  <c r="J218" i="6"/>
  <c r="F218" i="6"/>
  <c r="M218" i="6"/>
  <c r="I210" i="7"/>
  <c r="P208" i="7"/>
  <c r="Q208" i="7" s="1"/>
  <c r="R208" i="7"/>
  <c r="T200" i="7"/>
  <c r="P200" i="7"/>
  <c r="L200" i="7"/>
  <c r="H200" i="7"/>
  <c r="D200" i="7"/>
  <c r="S200" i="7"/>
  <c r="O200" i="7"/>
  <c r="K200" i="7"/>
  <c r="C200" i="7"/>
  <c r="N200" i="7"/>
  <c r="F200" i="7"/>
  <c r="U200" i="7"/>
  <c r="M200" i="7"/>
  <c r="R200" i="7"/>
  <c r="J200" i="7"/>
  <c r="B200" i="7"/>
  <c r="Q200" i="7"/>
  <c r="D295" i="7"/>
  <c r="A295" i="9"/>
  <c r="I295" i="6"/>
  <c r="O295" i="6"/>
  <c r="C295" i="9" s="1"/>
  <c r="L295" i="6"/>
  <c r="H295" i="6"/>
  <c r="D295" i="6"/>
  <c r="N295" i="6"/>
  <c r="B295" i="9" s="1"/>
  <c r="G295" i="6"/>
  <c r="F295" i="6"/>
  <c r="M295" i="6"/>
  <c r="K295" i="6"/>
  <c r="J295" i="6"/>
  <c r="A287" i="9"/>
  <c r="I287" i="6"/>
  <c r="O287" i="6"/>
  <c r="C287" i="9" s="1"/>
  <c r="L287" i="6"/>
  <c r="H287" i="6"/>
  <c r="D287" i="6"/>
  <c r="N287" i="6"/>
  <c r="B287" i="9" s="1"/>
  <c r="G287" i="6"/>
  <c r="F287" i="6"/>
  <c r="M287" i="6"/>
  <c r="K287" i="6"/>
  <c r="J287" i="6"/>
  <c r="A279" i="9"/>
  <c r="I279" i="6"/>
  <c r="O279" i="6"/>
  <c r="C279" i="9" s="1"/>
  <c r="L279" i="6"/>
  <c r="H279" i="6"/>
  <c r="D279" i="6"/>
  <c r="N279" i="6"/>
  <c r="B279" i="9" s="1"/>
  <c r="G279" i="6"/>
  <c r="F279" i="6"/>
  <c r="M279" i="6"/>
  <c r="K279" i="6"/>
  <c r="J279" i="6"/>
  <c r="A271" i="9"/>
  <c r="I271" i="6"/>
  <c r="O271" i="6"/>
  <c r="C271" i="9" s="1"/>
  <c r="L271" i="6"/>
  <c r="H271" i="6"/>
  <c r="D271" i="6"/>
  <c r="N271" i="6"/>
  <c r="B271" i="9" s="1"/>
  <c r="G271" i="6"/>
  <c r="F271" i="6"/>
  <c r="M271" i="6"/>
  <c r="K271" i="6"/>
  <c r="J271" i="6"/>
  <c r="A263" i="9"/>
  <c r="I263" i="6"/>
  <c r="O263" i="6"/>
  <c r="C263" i="9" s="1"/>
  <c r="L263" i="6"/>
  <c r="H263" i="6"/>
  <c r="D263" i="6"/>
  <c r="N263" i="6"/>
  <c r="B263" i="9" s="1"/>
  <c r="G263" i="6"/>
  <c r="F263" i="6"/>
  <c r="M263" i="6"/>
  <c r="K263" i="6"/>
  <c r="J263" i="6"/>
  <c r="A255" i="9"/>
  <c r="I255" i="6"/>
  <c r="O255" i="6"/>
  <c r="C255" i="9" s="1"/>
  <c r="L255" i="6"/>
  <c r="H255" i="6"/>
  <c r="D255" i="6"/>
  <c r="N255" i="6"/>
  <c r="B255" i="9" s="1"/>
  <c r="G255" i="6"/>
  <c r="F255" i="6"/>
  <c r="M255" i="6"/>
  <c r="K255" i="6"/>
  <c r="J255" i="6"/>
  <c r="A247" i="9"/>
  <c r="I247" i="6"/>
  <c r="O247" i="6"/>
  <c r="C247" i="9" s="1"/>
  <c r="L247" i="6"/>
  <c r="H247" i="6"/>
  <c r="D247" i="6"/>
  <c r="N247" i="6"/>
  <c r="B247" i="9" s="1"/>
  <c r="G247" i="6"/>
  <c r="F247" i="6"/>
  <c r="M247" i="6"/>
  <c r="K247" i="6"/>
  <c r="J247" i="6"/>
  <c r="A239" i="9"/>
  <c r="I239" i="6"/>
  <c r="O239" i="6"/>
  <c r="C239" i="9" s="1"/>
  <c r="L239" i="6"/>
  <c r="H239" i="6"/>
  <c r="D239" i="6"/>
  <c r="N239" i="6"/>
  <c r="B239" i="9" s="1"/>
  <c r="G239" i="6"/>
  <c r="F239" i="6"/>
  <c r="M239" i="6"/>
  <c r="K239" i="6"/>
  <c r="J239" i="6"/>
  <c r="I231" i="7"/>
  <c r="G231" i="7"/>
  <c r="I206" i="7"/>
  <c r="T199" i="7"/>
  <c r="P199" i="7"/>
  <c r="L199" i="7"/>
  <c r="H199" i="7"/>
  <c r="D199" i="7"/>
  <c r="S199" i="7"/>
  <c r="O199" i="7"/>
  <c r="K199" i="7"/>
  <c r="C199" i="7"/>
  <c r="N199" i="7"/>
  <c r="F199" i="7"/>
  <c r="U199" i="7"/>
  <c r="M199" i="7"/>
  <c r="R199" i="7"/>
  <c r="J199" i="7"/>
  <c r="B199" i="7"/>
  <c r="Q199" i="7"/>
  <c r="A174" i="9"/>
  <c r="I174" i="6"/>
  <c r="L174" i="6"/>
  <c r="H174" i="6"/>
  <c r="D174" i="6"/>
  <c r="G174" i="6"/>
  <c r="K174" i="6"/>
  <c r="J174" i="6"/>
  <c r="F174" i="6"/>
  <c r="A186" i="9"/>
  <c r="I186" i="6"/>
  <c r="L186" i="6"/>
  <c r="H186" i="6"/>
  <c r="D186" i="6"/>
  <c r="G186" i="6"/>
  <c r="K186" i="6"/>
  <c r="J186" i="6"/>
  <c r="F186" i="6"/>
  <c r="S179" i="7"/>
  <c r="O179" i="7"/>
  <c r="K179" i="7"/>
  <c r="C179" i="7"/>
  <c r="R179" i="7"/>
  <c r="N179" i="7"/>
  <c r="J179" i="7"/>
  <c r="F179" i="7"/>
  <c r="B179" i="7"/>
  <c r="U179" i="7"/>
  <c r="M179" i="7"/>
  <c r="T179" i="7"/>
  <c r="L179" i="7"/>
  <c r="D179" i="7"/>
  <c r="H179" i="7"/>
  <c r="Q179" i="7"/>
  <c r="P179" i="7"/>
  <c r="G215" i="7"/>
  <c r="A184" i="9"/>
  <c r="I184" i="6"/>
  <c r="L184" i="6"/>
  <c r="H184" i="6"/>
  <c r="D184" i="6"/>
  <c r="G184" i="6"/>
  <c r="K184" i="6"/>
  <c r="J184" i="6"/>
  <c r="F184" i="6"/>
  <c r="D223" i="7"/>
  <c r="A223" i="9"/>
  <c r="I223" i="6"/>
  <c r="O223" i="6"/>
  <c r="C223" i="9" s="1"/>
  <c r="L223" i="6"/>
  <c r="H223" i="6"/>
  <c r="D223" i="6"/>
  <c r="N223" i="6"/>
  <c r="B223" i="9" s="1"/>
  <c r="G223" i="6"/>
  <c r="F223" i="6"/>
  <c r="M223" i="6"/>
  <c r="K223" i="6"/>
  <c r="J223" i="6"/>
  <c r="K207" i="7"/>
  <c r="A109" i="9"/>
  <c r="I109" i="6"/>
  <c r="L109" i="6"/>
  <c r="H109" i="6"/>
  <c r="D109" i="6"/>
  <c r="G109" i="6"/>
  <c r="F109" i="6"/>
  <c r="J109" i="6"/>
  <c r="K109" i="6"/>
  <c r="S105" i="7"/>
  <c r="O105" i="7"/>
  <c r="K105" i="7"/>
  <c r="L105" i="7" s="1"/>
  <c r="C105" i="7"/>
  <c r="F105" i="7"/>
  <c r="B105" i="7"/>
  <c r="M105" i="7"/>
  <c r="T105" i="7"/>
  <c r="Q105" i="7"/>
  <c r="R105" i="7" s="1"/>
  <c r="P105" i="7"/>
  <c r="A101" i="9"/>
  <c r="I101" i="6"/>
  <c r="K101" i="6"/>
  <c r="F101" i="6"/>
  <c r="H101" i="6"/>
  <c r="G101" i="6"/>
  <c r="J101" i="6"/>
  <c r="D101" i="6"/>
  <c r="O85" i="7"/>
  <c r="K85" i="7"/>
  <c r="C85" i="7"/>
  <c r="F85" i="7"/>
  <c r="B85" i="7"/>
  <c r="M85" i="7"/>
  <c r="T85" i="7"/>
  <c r="Q85" i="7"/>
  <c r="R85" i="7" s="1"/>
  <c r="P85" i="7"/>
  <c r="A81" i="9"/>
  <c r="I81" i="6"/>
  <c r="K81" i="6"/>
  <c r="S81" i="7" s="1"/>
  <c r="F81" i="6"/>
  <c r="H81" i="6"/>
  <c r="G81" i="6"/>
  <c r="L81" i="6"/>
  <c r="J81" i="6"/>
  <c r="D81" i="6"/>
  <c r="S165" i="7"/>
  <c r="O165" i="7"/>
  <c r="K165" i="7"/>
  <c r="C165" i="7"/>
  <c r="R165" i="7"/>
  <c r="N165" i="7"/>
  <c r="J165" i="7"/>
  <c r="F165" i="7"/>
  <c r="B165" i="7"/>
  <c r="U165" i="7"/>
  <c r="M165" i="7"/>
  <c r="T165" i="7"/>
  <c r="L165" i="7"/>
  <c r="D165" i="7"/>
  <c r="H165" i="7"/>
  <c r="Q165" i="7"/>
  <c r="P165" i="7"/>
  <c r="A154" i="9"/>
  <c r="I154" i="6"/>
  <c r="L154" i="6"/>
  <c r="H154" i="6"/>
  <c r="D154" i="6"/>
  <c r="G154" i="6"/>
  <c r="K154" i="6"/>
  <c r="J154" i="6"/>
  <c r="F154" i="6"/>
  <c r="S142" i="7"/>
  <c r="O142" i="7"/>
  <c r="K142" i="7"/>
  <c r="C142" i="7"/>
  <c r="R142" i="7"/>
  <c r="N142" i="7"/>
  <c r="J142" i="7"/>
  <c r="F142" i="7"/>
  <c r="B142" i="7"/>
  <c r="U142" i="7"/>
  <c r="M142" i="7"/>
  <c r="T142" i="7"/>
  <c r="L142" i="7"/>
  <c r="D142" i="7"/>
  <c r="Q142" i="7"/>
  <c r="P142" i="7"/>
  <c r="H142" i="7"/>
  <c r="A138" i="9"/>
  <c r="I138" i="6"/>
  <c r="L138" i="6"/>
  <c r="H138" i="6"/>
  <c r="D138" i="6"/>
  <c r="G138" i="6"/>
  <c r="K138" i="6"/>
  <c r="J138" i="6"/>
  <c r="F138" i="6"/>
  <c r="S126" i="7"/>
  <c r="O126" i="7"/>
  <c r="K126" i="7"/>
  <c r="C126" i="7"/>
  <c r="R126" i="7"/>
  <c r="N126" i="7"/>
  <c r="J126" i="7"/>
  <c r="F126" i="7"/>
  <c r="B126" i="7"/>
  <c r="U126" i="7"/>
  <c r="M126" i="7"/>
  <c r="T126" i="7"/>
  <c r="L126" i="7"/>
  <c r="D126" i="7"/>
  <c r="Q126" i="7"/>
  <c r="P126" i="7"/>
  <c r="H126" i="7"/>
  <c r="A122" i="9"/>
  <c r="I122" i="6"/>
  <c r="L122" i="6"/>
  <c r="H122" i="6"/>
  <c r="D122" i="6"/>
  <c r="G122" i="6"/>
  <c r="K122" i="6"/>
  <c r="J122" i="6"/>
  <c r="F122" i="6"/>
  <c r="A106" i="9"/>
  <c r="I106" i="6"/>
  <c r="K106" i="6"/>
  <c r="F106" i="6"/>
  <c r="G106" i="6"/>
  <c r="L106" i="6"/>
  <c r="D106" i="6"/>
  <c r="J106" i="6"/>
  <c r="H106" i="6"/>
  <c r="A166" i="9"/>
  <c r="I166" i="6"/>
  <c r="L166" i="6"/>
  <c r="H166" i="6"/>
  <c r="D166" i="6"/>
  <c r="G166" i="6"/>
  <c r="K166" i="6"/>
  <c r="J166" i="6"/>
  <c r="F166" i="6"/>
  <c r="S161" i="7"/>
  <c r="O161" i="7"/>
  <c r="K161" i="7"/>
  <c r="C161" i="7"/>
  <c r="R161" i="7"/>
  <c r="N161" i="7"/>
  <c r="J161" i="7"/>
  <c r="F161" i="7"/>
  <c r="B161" i="7"/>
  <c r="U161" i="7"/>
  <c r="M161" i="7"/>
  <c r="T161" i="7"/>
  <c r="L161" i="7"/>
  <c r="D161" i="7"/>
  <c r="H161" i="7"/>
  <c r="Q161" i="7"/>
  <c r="P161" i="7"/>
  <c r="S151" i="7"/>
  <c r="O151" i="7"/>
  <c r="K151" i="7"/>
  <c r="C151" i="7"/>
  <c r="R151" i="7"/>
  <c r="N151" i="7"/>
  <c r="J151" i="7"/>
  <c r="F151" i="7"/>
  <c r="B151" i="7"/>
  <c r="U151" i="7"/>
  <c r="M151" i="7"/>
  <c r="T151" i="7"/>
  <c r="L151" i="7"/>
  <c r="D151" i="7"/>
  <c r="H151" i="7"/>
  <c r="Q151" i="7"/>
  <c r="P151" i="7"/>
  <c r="A147" i="9"/>
  <c r="I147" i="6"/>
  <c r="L147" i="6"/>
  <c r="H147" i="6"/>
  <c r="D147" i="6"/>
  <c r="G147" i="6"/>
  <c r="F147" i="6"/>
  <c r="K147" i="6"/>
  <c r="J147" i="6"/>
  <c r="S135" i="7"/>
  <c r="O135" i="7"/>
  <c r="K135" i="7"/>
  <c r="C135" i="7"/>
  <c r="R135" i="7"/>
  <c r="N135" i="7"/>
  <c r="J135" i="7"/>
  <c r="F135" i="7"/>
  <c r="B135" i="7"/>
  <c r="U135" i="7"/>
  <c r="M135" i="7"/>
  <c r="T135" i="7"/>
  <c r="L135" i="7"/>
  <c r="D135" i="7"/>
  <c r="Q135" i="7"/>
  <c r="P135" i="7"/>
  <c r="H135" i="7"/>
  <c r="A131" i="9"/>
  <c r="I131" i="6"/>
  <c r="L131" i="6"/>
  <c r="H131" i="6"/>
  <c r="D131" i="6"/>
  <c r="G131" i="6"/>
  <c r="F131" i="6"/>
  <c r="K131" i="6"/>
  <c r="J131" i="6"/>
  <c r="S119" i="7"/>
  <c r="O119" i="7"/>
  <c r="K119" i="7"/>
  <c r="L119" i="7" s="1"/>
  <c r="H119" i="7"/>
  <c r="C119" i="7"/>
  <c r="J119" i="7"/>
  <c r="F119" i="7"/>
  <c r="B119" i="7"/>
  <c r="U119" i="7"/>
  <c r="M119" i="7"/>
  <c r="N119" i="7" s="1"/>
  <c r="T119" i="7"/>
  <c r="D119" i="7"/>
  <c r="Q119" i="7"/>
  <c r="R119" i="7" s="1"/>
  <c r="P119" i="7"/>
  <c r="A115" i="9"/>
  <c r="I115" i="6"/>
  <c r="L115" i="6"/>
  <c r="H115" i="6"/>
  <c r="D115" i="6"/>
  <c r="G115" i="6"/>
  <c r="F115" i="6"/>
  <c r="K115" i="6"/>
  <c r="J115" i="6"/>
  <c r="S111" i="7"/>
  <c r="O111" i="7"/>
  <c r="K111" i="7"/>
  <c r="C111" i="7"/>
  <c r="D111" i="7" s="1"/>
  <c r="R111" i="7"/>
  <c r="F111" i="7"/>
  <c r="H111" i="7" s="1"/>
  <c r="B111" i="7"/>
  <c r="M111" i="7"/>
  <c r="T111" i="7"/>
  <c r="U111" i="7" s="1"/>
  <c r="Q111" i="7"/>
  <c r="J111" i="7"/>
  <c r="P111" i="7"/>
  <c r="O99" i="7"/>
  <c r="K99" i="7"/>
  <c r="L99" i="7" s="1"/>
  <c r="C99" i="7"/>
  <c r="F99" i="7"/>
  <c r="B99" i="7"/>
  <c r="M99" i="7"/>
  <c r="T99" i="7"/>
  <c r="Q99" i="7"/>
  <c r="R99" i="7" s="1"/>
  <c r="P99" i="7"/>
  <c r="J99" i="7"/>
  <c r="A95" i="9"/>
  <c r="I95" i="6"/>
  <c r="K95" i="6"/>
  <c r="S95" i="7" s="1"/>
  <c r="U95" i="7" s="1"/>
  <c r="F95" i="6"/>
  <c r="L95" i="6"/>
  <c r="D95" i="6"/>
  <c r="J95" i="6"/>
  <c r="G95" i="6"/>
  <c r="H95" i="6"/>
  <c r="A170" i="9"/>
  <c r="I170" i="6"/>
  <c r="L170" i="6"/>
  <c r="H170" i="6"/>
  <c r="D170" i="6"/>
  <c r="G170" i="6"/>
  <c r="K170" i="6"/>
  <c r="J170" i="6"/>
  <c r="F170" i="6"/>
  <c r="A168" i="9"/>
  <c r="I168" i="6"/>
  <c r="L168" i="6"/>
  <c r="H168" i="6"/>
  <c r="D168" i="6"/>
  <c r="G168" i="6"/>
  <c r="K168" i="6"/>
  <c r="J168" i="6"/>
  <c r="F168" i="6"/>
  <c r="S162" i="7"/>
  <c r="O162" i="7"/>
  <c r="K162" i="7"/>
  <c r="C162" i="7"/>
  <c r="R162" i="7"/>
  <c r="N162" i="7"/>
  <c r="J162" i="7"/>
  <c r="F162" i="7"/>
  <c r="B162" i="7"/>
  <c r="U162" i="7"/>
  <c r="M162" i="7"/>
  <c r="T162" i="7"/>
  <c r="L162" i="7"/>
  <c r="D162" i="7"/>
  <c r="Q162" i="7"/>
  <c r="P162" i="7"/>
  <c r="H162" i="7"/>
  <c r="S156" i="7"/>
  <c r="O156" i="7"/>
  <c r="K156" i="7"/>
  <c r="C156" i="7"/>
  <c r="R156" i="7"/>
  <c r="N156" i="7"/>
  <c r="J156" i="7"/>
  <c r="F156" i="7"/>
  <c r="B156" i="7"/>
  <c r="U156" i="7"/>
  <c r="M156" i="7"/>
  <c r="T156" i="7"/>
  <c r="L156" i="7"/>
  <c r="D156" i="7"/>
  <c r="Q156" i="7"/>
  <c r="P156" i="7"/>
  <c r="H156" i="7"/>
  <c r="S152" i="7"/>
  <c r="O152" i="7"/>
  <c r="K152" i="7"/>
  <c r="C152" i="7"/>
  <c r="R152" i="7"/>
  <c r="N152" i="7"/>
  <c r="J152" i="7"/>
  <c r="F152" i="7"/>
  <c r="B152" i="7"/>
  <c r="U152" i="7"/>
  <c r="M152" i="7"/>
  <c r="T152" i="7"/>
  <c r="L152" i="7"/>
  <c r="D152" i="7"/>
  <c r="Q152" i="7"/>
  <c r="P152" i="7"/>
  <c r="H152" i="7"/>
  <c r="A140" i="9"/>
  <c r="I140" i="6"/>
  <c r="L140" i="6"/>
  <c r="H140" i="6"/>
  <c r="D140" i="6"/>
  <c r="G140" i="6"/>
  <c r="K140" i="6"/>
  <c r="J140" i="6"/>
  <c r="F140" i="6"/>
  <c r="S136" i="7"/>
  <c r="O136" i="7"/>
  <c r="K136" i="7"/>
  <c r="C136" i="7"/>
  <c r="R136" i="7"/>
  <c r="N136" i="7"/>
  <c r="J136" i="7"/>
  <c r="F136" i="7"/>
  <c r="B136" i="7"/>
  <c r="U136" i="7"/>
  <c r="M136" i="7"/>
  <c r="T136" i="7"/>
  <c r="L136" i="7"/>
  <c r="D136" i="7"/>
  <c r="Q136" i="7"/>
  <c r="H136" i="7"/>
  <c r="P136" i="7"/>
  <c r="A124" i="9"/>
  <c r="I124" i="6"/>
  <c r="L124" i="6"/>
  <c r="H124" i="6"/>
  <c r="D124" i="6"/>
  <c r="G124" i="6"/>
  <c r="K124" i="6"/>
  <c r="J124" i="6"/>
  <c r="F124" i="6"/>
  <c r="S120" i="7"/>
  <c r="O120" i="7"/>
  <c r="K120" i="7"/>
  <c r="C120" i="7"/>
  <c r="R120" i="7"/>
  <c r="N120" i="7"/>
  <c r="J120" i="7"/>
  <c r="F120" i="7"/>
  <c r="B120" i="7"/>
  <c r="U120" i="7"/>
  <c r="M120" i="7"/>
  <c r="T120" i="7"/>
  <c r="L120" i="7"/>
  <c r="D120" i="7"/>
  <c r="Q120" i="7"/>
  <c r="H120" i="7"/>
  <c r="P120" i="7"/>
  <c r="A108" i="9"/>
  <c r="I108" i="6"/>
  <c r="H108" i="6"/>
  <c r="D108" i="6"/>
  <c r="G108" i="6"/>
  <c r="K108" i="6"/>
  <c r="L108" i="6" s="1"/>
  <c r="J108" i="6"/>
  <c r="F108" i="6"/>
  <c r="A91" i="9"/>
  <c r="I91" i="6"/>
  <c r="K91" i="6"/>
  <c r="S91" i="7" s="1"/>
  <c r="F91" i="6"/>
  <c r="L91" i="6"/>
  <c r="D91" i="6"/>
  <c r="J91" i="6"/>
  <c r="H91" i="6"/>
  <c r="G91" i="6"/>
  <c r="O83" i="7"/>
  <c r="K83" i="7"/>
  <c r="C83" i="7"/>
  <c r="D83" i="7" s="1"/>
  <c r="F83" i="7"/>
  <c r="H83" i="7" s="1"/>
  <c r="B83" i="7"/>
  <c r="M83" i="7"/>
  <c r="T83" i="7"/>
  <c r="Q83" i="7"/>
  <c r="P83" i="7"/>
  <c r="A76" i="9"/>
  <c r="I76" i="6"/>
  <c r="K76" i="6"/>
  <c r="S76" i="7" s="1"/>
  <c r="U76" i="7" s="1"/>
  <c r="F76" i="6"/>
  <c r="J76" i="6"/>
  <c r="H76" i="6"/>
  <c r="L76" i="6"/>
  <c r="G76" i="6"/>
  <c r="D76" i="6"/>
  <c r="A72" i="9"/>
  <c r="I72" i="6"/>
  <c r="K72" i="6"/>
  <c r="S72" i="7" s="1"/>
  <c r="U72" i="7" s="1"/>
  <c r="F72" i="6"/>
  <c r="J72" i="6"/>
  <c r="H72" i="6"/>
  <c r="D72" i="6"/>
  <c r="L72" i="6"/>
  <c r="G72" i="6"/>
  <c r="A68" i="9"/>
  <c r="I68" i="6"/>
  <c r="K68" i="6"/>
  <c r="S68" i="7" s="1"/>
  <c r="F68" i="6"/>
  <c r="J68" i="6"/>
  <c r="H68" i="6"/>
  <c r="L68" i="6"/>
  <c r="G68" i="6"/>
  <c r="D68" i="6"/>
  <c r="A64" i="9"/>
  <c r="I64" i="6"/>
  <c r="K64" i="6"/>
  <c r="F64" i="6"/>
  <c r="J64" i="6"/>
  <c r="H64" i="6"/>
  <c r="D64" i="6"/>
  <c r="G64" i="6"/>
  <c r="A60" i="9"/>
  <c r="I60" i="6"/>
  <c r="K60" i="6"/>
  <c r="S60" i="7" s="1"/>
  <c r="F60" i="6"/>
  <c r="J60" i="6"/>
  <c r="H60" i="6"/>
  <c r="L60" i="6"/>
  <c r="G60" i="6"/>
  <c r="D60" i="6"/>
  <c r="O60" i="6" s="1"/>
  <c r="A56" i="9"/>
  <c r="I56" i="6"/>
  <c r="K56" i="6"/>
  <c r="S56" i="7" s="1"/>
  <c r="F56" i="6"/>
  <c r="J56" i="6"/>
  <c r="H56" i="6"/>
  <c r="D56" i="6"/>
  <c r="L56" i="6"/>
  <c r="G56" i="6"/>
  <c r="A52" i="9"/>
  <c r="I52" i="6"/>
  <c r="K52" i="6"/>
  <c r="S52" i="7" s="1"/>
  <c r="U52" i="7" s="1"/>
  <c r="F52" i="6"/>
  <c r="J52" i="6"/>
  <c r="H52" i="6"/>
  <c r="L52" i="6"/>
  <c r="G52" i="6"/>
  <c r="D52" i="6"/>
  <c r="A48" i="9"/>
  <c r="I48" i="6"/>
  <c r="K48" i="6"/>
  <c r="S48" i="7" s="1"/>
  <c r="U48" i="7" s="1"/>
  <c r="F48" i="6"/>
  <c r="J48" i="6"/>
  <c r="H48" i="6"/>
  <c r="D48" i="6"/>
  <c r="G48" i="6"/>
  <c r="A44" i="9"/>
  <c r="I44" i="6"/>
  <c r="K44" i="6"/>
  <c r="S44" i="7" s="1"/>
  <c r="F44" i="6"/>
  <c r="J44" i="6"/>
  <c r="H44" i="6"/>
  <c r="L44" i="6"/>
  <c r="G44" i="6"/>
  <c r="D44" i="6"/>
  <c r="A40" i="9"/>
  <c r="I40" i="6"/>
  <c r="K40" i="6"/>
  <c r="S40" i="7" s="1"/>
  <c r="F40" i="6"/>
  <c r="J40" i="6"/>
  <c r="H40" i="6"/>
  <c r="D40" i="6"/>
  <c r="L40" i="6"/>
  <c r="G40" i="6"/>
  <c r="A36" i="9"/>
  <c r="I36" i="6"/>
  <c r="K36" i="6"/>
  <c r="S36" i="7" s="1"/>
  <c r="U36" i="7" s="1"/>
  <c r="F36" i="6"/>
  <c r="J36" i="6"/>
  <c r="H36" i="6"/>
  <c r="L36" i="6"/>
  <c r="G36" i="6"/>
  <c r="D36" i="6"/>
  <c r="O32" i="7"/>
  <c r="K32" i="7"/>
  <c r="C32" i="7"/>
  <c r="F32" i="7"/>
  <c r="B32" i="7"/>
  <c r="D32" i="7" s="1"/>
  <c r="T32" i="7"/>
  <c r="U32" i="7" s="1"/>
  <c r="Q32" i="7"/>
  <c r="R32" i="7" s="1"/>
  <c r="J32" i="7"/>
  <c r="M32" i="7"/>
  <c r="N32" i="7" s="1"/>
  <c r="P32" i="7"/>
  <c r="S28" i="7"/>
  <c r="O28" i="7"/>
  <c r="K28" i="7"/>
  <c r="C28" i="7"/>
  <c r="F28" i="7"/>
  <c r="B28" i="7"/>
  <c r="T28" i="7"/>
  <c r="U28" i="7" s="1"/>
  <c r="Q28" i="7"/>
  <c r="R28" i="7" s="1"/>
  <c r="J28" i="7"/>
  <c r="P28" i="7"/>
  <c r="M28" i="7"/>
  <c r="O24" i="7"/>
  <c r="K24" i="7"/>
  <c r="C24" i="7"/>
  <c r="F24" i="7"/>
  <c r="B24" i="7"/>
  <c r="T24" i="7"/>
  <c r="Q24" i="7"/>
  <c r="M24" i="7"/>
  <c r="P24" i="7"/>
  <c r="O20" i="7"/>
  <c r="K20" i="7"/>
  <c r="C20" i="7"/>
  <c r="F20" i="7"/>
  <c r="B20" i="7"/>
  <c r="T20" i="7"/>
  <c r="Q20" i="7"/>
  <c r="P20" i="7"/>
  <c r="M20" i="7"/>
  <c r="O16" i="7"/>
  <c r="K16" i="7"/>
  <c r="C16" i="7"/>
  <c r="F16" i="7"/>
  <c r="B16" i="7"/>
  <c r="T16" i="7"/>
  <c r="Q16" i="7"/>
  <c r="J16" i="7"/>
  <c r="M16" i="7"/>
  <c r="P16" i="7"/>
  <c r="O12" i="7"/>
  <c r="K12" i="7"/>
  <c r="C12" i="7"/>
  <c r="F12" i="7"/>
  <c r="B12" i="7"/>
  <c r="T12" i="7"/>
  <c r="Q12" i="7"/>
  <c r="P12" i="7"/>
  <c r="M12" i="7"/>
  <c r="O8" i="7"/>
  <c r="K8" i="7"/>
  <c r="C8" i="7"/>
  <c r="F8" i="7"/>
  <c r="B8" i="7"/>
  <c r="T8" i="7"/>
  <c r="Q8" i="7"/>
  <c r="J8" i="7"/>
  <c r="M8" i="7"/>
  <c r="P8" i="7"/>
  <c r="O4" i="7"/>
  <c r="K4" i="7"/>
  <c r="C4" i="7"/>
  <c r="F4" i="7"/>
  <c r="B4" i="7"/>
  <c r="T4" i="7"/>
  <c r="Q4" i="7"/>
  <c r="P4" i="7"/>
  <c r="M4" i="7"/>
  <c r="A112" i="9"/>
  <c r="I112" i="6"/>
  <c r="L112" i="6"/>
  <c r="H112" i="6"/>
  <c r="D112" i="6"/>
  <c r="G112" i="6"/>
  <c r="K112" i="6"/>
  <c r="J112" i="6"/>
  <c r="F112" i="6"/>
  <c r="S104" i="7"/>
  <c r="O104" i="7"/>
  <c r="K104" i="7"/>
  <c r="L104" i="7" s="1"/>
  <c r="C104" i="7"/>
  <c r="F104" i="7"/>
  <c r="B104" i="7"/>
  <c r="M104" i="7"/>
  <c r="N104" i="7" s="1"/>
  <c r="T104" i="7"/>
  <c r="U104" i="7" s="1"/>
  <c r="Q104" i="7"/>
  <c r="R104" i="7" s="1"/>
  <c r="J104" i="7"/>
  <c r="P104" i="7"/>
  <c r="A96" i="9"/>
  <c r="I96" i="6"/>
  <c r="K96" i="6"/>
  <c r="S96" i="7" s="1"/>
  <c r="F96" i="6"/>
  <c r="J96" i="6"/>
  <c r="H96" i="6"/>
  <c r="D96" i="6"/>
  <c r="L96" i="6"/>
  <c r="G96" i="6"/>
  <c r="A90" i="9"/>
  <c r="I90" i="6"/>
  <c r="K90" i="6"/>
  <c r="S90" i="7" s="1"/>
  <c r="U90" i="7" s="1"/>
  <c r="F90" i="6"/>
  <c r="G90" i="6"/>
  <c r="L90" i="6"/>
  <c r="D90" i="6"/>
  <c r="J90" i="6"/>
  <c r="H90" i="6"/>
  <c r="O88" i="7"/>
  <c r="K88" i="7"/>
  <c r="C88" i="7"/>
  <c r="F88" i="7"/>
  <c r="B88" i="7"/>
  <c r="M88" i="7"/>
  <c r="T88" i="7"/>
  <c r="L88" i="7"/>
  <c r="P88" i="7"/>
  <c r="Q88" i="7"/>
  <c r="R88" i="7" s="1"/>
  <c r="A80" i="9"/>
  <c r="I80" i="6"/>
  <c r="K80" i="6"/>
  <c r="S80" i="7" s="1"/>
  <c r="F80" i="6"/>
  <c r="J80" i="6"/>
  <c r="H80" i="6"/>
  <c r="D80" i="6"/>
  <c r="L80" i="6"/>
  <c r="G80" i="6"/>
  <c r="A69" i="9"/>
  <c r="I69" i="6"/>
  <c r="K69" i="6"/>
  <c r="S69" i="7" s="1"/>
  <c r="F69" i="6"/>
  <c r="H69" i="6"/>
  <c r="G69" i="6"/>
  <c r="J69" i="6"/>
  <c r="D69" i="6"/>
  <c r="L69" i="6"/>
  <c r="O65" i="7"/>
  <c r="K65" i="7"/>
  <c r="C65" i="7"/>
  <c r="F65" i="7"/>
  <c r="B65" i="7"/>
  <c r="M65" i="7"/>
  <c r="T65" i="7"/>
  <c r="D65" i="7"/>
  <c r="Q65" i="7"/>
  <c r="R65" i="7" s="1"/>
  <c r="P65" i="7"/>
  <c r="A53" i="9"/>
  <c r="I53" i="6"/>
  <c r="K53" i="6"/>
  <c r="S53" i="7" s="1"/>
  <c r="F53" i="6"/>
  <c r="H53" i="6"/>
  <c r="G53" i="6"/>
  <c r="J53" i="6"/>
  <c r="D53" i="6"/>
  <c r="L53" i="6"/>
  <c r="O49" i="7"/>
  <c r="K49" i="7"/>
  <c r="C49" i="7"/>
  <c r="F49" i="7"/>
  <c r="H49" i="7" s="1"/>
  <c r="B49" i="7"/>
  <c r="T49" i="7"/>
  <c r="Q49" i="7"/>
  <c r="P49" i="7"/>
  <c r="M49" i="7"/>
  <c r="A37" i="9"/>
  <c r="I37" i="6"/>
  <c r="K37" i="6"/>
  <c r="S37" i="7" s="1"/>
  <c r="F37" i="6"/>
  <c r="H37" i="6"/>
  <c r="G37" i="6"/>
  <c r="J37" i="6"/>
  <c r="D37" i="6"/>
  <c r="L37" i="6"/>
  <c r="A33" i="9"/>
  <c r="J33" i="6"/>
  <c r="F33" i="6"/>
  <c r="L33" i="6"/>
  <c r="G33" i="6"/>
  <c r="K33" i="6"/>
  <c r="S33" i="7" s="1"/>
  <c r="H33" i="6"/>
  <c r="D33" i="6"/>
  <c r="I33" i="6"/>
  <c r="S21" i="7"/>
  <c r="O21" i="7"/>
  <c r="K21" i="7"/>
  <c r="C21" i="7"/>
  <c r="F21" i="7"/>
  <c r="B21" i="7"/>
  <c r="T21" i="7"/>
  <c r="Q21" i="7"/>
  <c r="J21" i="7"/>
  <c r="P21" i="7"/>
  <c r="M21" i="7"/>
  <c r="A17" i="9"/>
  <c r="J17" i="6"/>
  <c r="F17" i="6"/>
  <c r="G17" i="6"/>
  <c r="K17" i="6"/>
  <c r="H17" i="6"/>
  <c r="D17" i="6"/>
  <c r="I17" i="6"/>
  <c r="O5" i="7"/>
  <c r="K5" i="7"/>
  <c r="C5" i="7"/>
  <c r="F5" i="7"/>
  <c r="B5" i="7"/>
  <c r="T5" i="7"/>
  <c r="Q5" i="7"/>
  <c r="P5" i="7"/>
  <c r="M5" i="7"/>
  <c r="O79" i="7"/>
  <c r="K79" i="7"/>
  <c r="C79" i="7"/>
  <c r="D79" i="7" s="1"/>
  <c r="F79" i="7"/>
  <c r="H79" i="7" s="1"/>
  <c r="B79" i="7"/>
  <c r="M79" i="7"/>
  <c r="T79" i="7"/>
  <c r="L79" i="7"/>
  <c r="Q79" i="7"/>
  <c r="P79" i="7"/>
  <c r="A74" i="9"/>
  <c r="I74" i="6"/>
  <c r="K74" i="6"/>
  <c r="S74" i="7" s="1"/>
  <c r="U74" i="7" s="1"/>
  <c r="F74" i="6"/>
  <c r="G74" i="6"/>
  <c r="L74" i="6"/>
  <c r="D74" i="6"/>
  <c r="J74" i="6"/>
  <c r="H74" i="6"/>
  <c r="A66" i="9"/>
  <c r="I66" i="6"/>
  <c r="K66" i="6"/>
  <c r="S66" i="7" s="1"/>
  <c r="U66" i="7" s="1"/>
  <c r="F66" i="6"/>
  <c r="G66" i="6"/>
  <c r="D66" i="6"/>
  <c r="J66" i="6"/>
  <c r="H66" i="6"/>
  <c r="A58" i="9"/>
  <c r="I58" i="6"/>
  <c r="K58" i="6"/>
  <c r="S58" i="7" s="1"/>
  <c r="U58" i="7" s="1"/>
  <c r="F58" i="6"/>
  <c r="G58" i="6"/>
  <c r="L58" i="6"/>
  <c r="D58" i="6"/>
  <c r="J58" i="6"/>
  <c r="H58" i="6"/>
  <c r="A50" i="9"/>
  <c r="I50" i="6"/>
  <c r="K50" i="6"/>
  <c r="S50" i="7" s="1"/>
  <c r="F50" i="6"/>
  <c r="G50" i="6"/>
  <c r="L50" i="6"/>
  <c r="D50" i="6"/>
  <c r="J50" i="6"/>
  <c r="H50" i="6"/>
  <c r="O46" i="7"/>
  <c r="K46" i="7"/>
  <c r="C46" i="7"/>
  <c r="F46" i="7"/>
  <c r="L46" i="7" s="1"/>
  <c r="B46" i="7"/>
  <c r="T46" i="7"/>
  <c r="Q46" i="7"/>
  <c r="R46" i="7" s="1"/>
  <c r="J46" i="7"/>
  <c r="P46" i="7"/>
  <c r="M46" i="7"/>
  <c r="N46" i="7" s="1"/>
  <c r="S34" i="7"/>
  <c r="O34" i="7"/>
  <c r="K34" i="7"/>
  <c r="C34" i="7"/>
  <c r="F34" i="7"/>
  <c r="B34" i="7"/>
  <c r="T34" i="7"/>
  <c r="Q34" i="7"/>
  <c r="R34" i="7" s="1"/>
  <c r="P34" i="7"/>
  <c r="M34" i="7"/>
  <c r="N34" i="7" s="1"/>
  <c r="A30" i="9"/>
  <c r="J30" i="6"/>
  <c r="F30" i="6"/>
  <c r="L30" i="6"/>
  <c r="G30" i="6"/>
  <c r="K30" i="6"/>
  <c r="S30" i="7" s="1"/>
  <c r="I30" i="6"/>
  <c r="H30" i="6"/>
  <c r="D30" i="6"/>
  <c r="O18" i="7"/>
  <c r="K18" i="7"/>
  <c r="C18" i="7"/>
  <c r="F18" i="7"/>
  <c r="B18" i="7"/>
  <c r="T18" i="7"/>
  <c r="Q18" i="7"/>
  <c r="J18" i="7"/>
  <c r="P18" i="7"/>
  <c r="M18" i="7"/>
  <c r="A14" i="9"/>
  <c r="J14" i="6"/>
  <c r="F14" i="6"/>
  <c r="G14" i="6"/>
  <c r="K14" i="6"/>
  <c r="L14" i="6" s="1"/>
  <c r="I14" i="6"/>
  <c r="H14" i="6"/>
  <c r="D14" i="6"/>
  <c r="O14" i="6" s="1"/>
  <c r="Q2" i="7"/>
  <c r="M2" i="7"/>
  <c r="I2" i="7"/>
  <c r="T2" i="7"/>
  <c r="P2" i="7"/>
  <c r="O2" i="7"/>
  <c r="K2" i="7"/>
  <c r="B2" i="7"/>
  <c r="S2" i="7"/>
  <c r="F2" i="7"/>
  <c r="H2" i="7" s="1"/>
  <c r="C2" i="7"/>
  <c r="A100" i="9"/>
  <c r="I100" i="6"/>
  <c r="K100" i="6"/>
  <c r="S100" i="7" s="1"/>
  <c r="F100" i="6"/>
  <c r="J100" i="6"/>
  <c r="H100" i="6"/>
  <c r="L100" i="6"/>
  <c r="G100" i="6"/>
  <c r="D100" i="6"/>
  <c r="A98" i="9"/>
  <c r="I98" i="6"/>
  <c r="K98" i="6"/>
  <c r="S98" i="7" s="1"/>
  <c r="F98" i="6"/>
  <c r="G98" i="6"/>
  <c r="L98" i="6"/>
  <c r="D98" i="6"/>
  <c r="J98" i="6"/>
  <c r="H98" i="6"/>
  <c r="O86" i="7"/>
  <c r="K86" i="7"/>
  <c r="H86" i="7"/>
  <c r="C86" i="7"/>
  <c r="F86" i="7"/>
  <c r="B86" i="7"/>
  <c r="D86" i="7" s="1"/>
  <c r="M86" i="7"/>
  <c r="N86" i="7" s="1"/>
  <c r="T86" i="7"/>
  <c r="P86" i="7"/>
  <c r="J86" i="7"/>
  <c r="Q86" i="7"/>
  <c r="A78" i="9"/>
  <c r="I78" i="6"/>
  <c r="K78" i="6"/>
  <c r="S78" i="7" s="1"/>
  <c r="F78" i="6"/>
  <c r="G78" i="6"/>
  <c r="L78" i="6"/>
  <c r="D78" i="6"/>
  <c r="H78" i="6"/>
  <c r="J78" i="6"/>
  <c r="O67" i="7"/>
  <c r="K67" i="7"/>
  <c r="C67" i="7"/>
  <c r="F67" i="7"/>
  <c r="H67" i="7" s="1"/>
  <c r="B67" i="7"/>
  <c r="M67" i="7"/>
  <c r="T67" i="7"/>
  <c r="L67" i="7"/>
  <c r="Q67" i="7"/>
  <c r="P67" i="7"/>
  <c r="A63" i="9"/>
  <c r="I63" i="6"/>
  <c r="K63" i="6"/>
  <c r="S63" i="7" s="1"/>
  <c r="U63" i="7" s="1"/>
  <c r="F63" i="6"/>
  <c r="L63" i="6"/>
  <c r="D63" i="6"/>
  <c r="J63" i="6"/>
  <c r="G63" i="6"/>
  <c r="H63" i="6"/>
  <c r="O51" i="7"/>
  <c r="K51" i="7"/>
  <c r="C51" i="7"/>
  <c r="F51" i="7"/>
  <c r="B51" i="7"/>
  <c r="T51" i="7"/>
  <c r="Q51" i="7"/>
  <c r="R51" i="7" s="1"/>
  <c r="P51" i="7"/>
  <c r="M51" i="7"/>
  <c r="A47" i="9"/>
  <c r="I47" i="6"/>
  <c r="K47" i="6"/>
  <c r="S47" i="7" s="1"/>
  <c r="F47" i="6"/>
  <c r="L47" i="6"/>
  <c r="D47" i="6"/>
  <c r="J47" i="6"/>
  <c r="G47" i="6"/>
  <c r="H47" i="6"/>
  <c r="O35" i="7"/>
  <c r="K35" i="7"/>
  <c r="C35" i="7"/>
  <c r="D35" i="7" s="1"/>
  <c r="F35" i="7"/>
  <c r="B35" i="7"/>
  <c r="T35" i="7"/>
  <c r="Q35" i="7"/>
  <c r="R35" i="7" s="1"/>
  <c r="P35" i="7"/>
  <c r="M35" i="7"/>
  <c r="S31" i="7"/>
  <c r="O31" i="7"/>
  <c r="K31" i="7"/>
  <c r="C31" i="7"/>
  <c r="F31" i="7"/>
  <c r="L31" i="7" s="1"/>
  <c r="B31" i="7"/>
  <c r="T31" i="7"/>
  <c r="Q31" i="7"/>
  <c r="J31" i="7"/>
  <c r="P31" i="7"/>
  <c r="M31" i="7"/>
  <c r="A19" i="9"/>
  <c r="J19" i="6"/>
  <c r="F19" i="6"/>
  <c r="G19" i="6"/>
  <c r="K19" i="6"/>
  <c r="L19" i="6" s="1"/>
  <c r="H19" i="6"/>
  <c r="I19" i="6"/>
  <c r="O15" i="7"/>
  <c r="K15" i="7"/>
  <c r="C15" i="7"/>
  <c r="F15" i="7"/>
  <c r="B15" i="7"/>
  <c r="T15" i="7"/>
  <c r="Q15" i="7"/>
  <c r="J15" i="7"/>
  <c r="P15" i="7"/>
  <c r="M15" i="7"/>
  <c r="J3" i="6"/>
  <c r="G3" i="6"/>
  <c r="K3" i="6"/>
  <c r="L3" i="6" s="1"/>
  <c r="H3" i="6"/>
  <c r="D3" i="6"/>
  <c r="I3" i="6"/>
  <c r="A285" i="9"/>
  <c r="I285" i="6"/>
  <c r="O285" i="6"/>
  <c r="C285" i="9" s="1"/>
  <c r="L285" i="6"/>
  <c r="H285" i="6"/>
  <c r="D285" i="6"/>
  <c r="N285" i="6"/>
  <c r="B285" i="9" s="1"/>
  <c r="G285" i="6"/>
  <c r="F285" i="6"/>
  <c r="M285" i="6"/>
  <c r="K285" i="6"/>
  <c r="J285" i="6"/>
  <c r="P281" i="7"/>
  <c r="Q281" i="7" s="1"/>
  <c r="R281" i="7"/>
  <c r="A269" i="9"/>
  <c r="I269" i="6"/>
  <c r="O269" i="6"/>
  <c r="C269" i="9" s="1"/>
  <c r="L269" i="6"/>
  <c r="H269" i="6"/>
  <c r="D269" i="6"/>
  <c r="N269" i="6"/>
  <c r="B269" i="9" s="1"/>
  <c r="G269" i="6"/>
  <c r="F269" i="6"/>
  <c r="M269" i="6"/>
  <c r="K269" i="6"/>
  <c r="J269" i="6"/>
  <c r="A253" i="9"/>
  <c r="I253" i="6"/>
  <c r="O253" i="6"/>
  <c r="C253" i="9" s="1"/>
  <c r="L253" i="6"/>
  <c r="H253" i="6"/>
  <c r="D253" i="6"/>
  <c r="N253" i="6"/>
  <c r="B253" i="9" s="1"/>
  <c r="G253" i="6"/>
  <c r="F253" i="6"/>
  <c r="M253" i="6"/>
  <c r="K253" i="6"/>
  <c r="J253" i="6"/>
  <c r="P249" i="7"/>
  <c r="Q249" i="7" s="1"/>
  <c r="R249" i="7"/>
  <c r="A221" i="9"/>
  <c r="I221" i="6"/>
  <c r="O221" i="6"/>
  <c r="C221" i="9" s="1"/>
  <c r="L221" i="6"/>
  <c r="H221" i="6"/>
  <c r="D221" i="6"/>
  <c r="N221" i="6"/>
  <c r="B221" i="9" s="1"/>
  <c r="G221" i="6"/>
  <c r="F221" i="6"/>
  <c r="M221" i="6"/>
  <c r="K221" i="6"/>
  <c r="J221" i="6"/>
  <c r="R217" i="7"/>
  <c r="P217" i="7"/>
  <c r="Q217" i="7" s="1"/>
  <c r="A173" i="9"/>
  <c r="I173" i="6"/>
  <c r="L173" i="6"/>
  <c r="H173" i="6"/>
  <c r="D173" i="6"/>
  <c r="G173" i="6"/>
  <c r="F173" i="6"/>
  <c r="K173" i="6"/>
  <c r="J173" i="6"/>
  <c r="K294" i="7"/>
  <c r="A292" i="9"/>
  <c r="I292" i="6"/>
  <c r="O292" i="6"/>
  <c r="C292" i="9" s="1"/>
  <c r="L292" i="6"/>
  <c r="H292" i="6"/>
  <c r="D292" i="6"/>
  <c r="N292" i="6"/>
  <c r="B292" i="9" s="1"/>
  <c r="G292" i="6"/>
  <c r="K292" i="6"/>
  <c r="J292" i="6"/>
  <c r="F292" i="6"/>
  <c r="M292" i="6"/>
  <c r="A299" i="9"/>
  <c r="I299" i="6"/>
  <c r="E299" i="6"/>
  <c r="O299" i="6"/>
  <c r="C299" i="9" s="1"/>
  <c r="L299" i="6"/>
  <c r="H299" i="6"/>
  <c r="D299" i="6"/>
  <c r="N299" i="6"/>
  <c r="B299" i="9" s="1"/>
  <c r="G299" i="6"/>
  <c r="F299" i="6"/>
  <c r="M299" i="6"/>
  <c r="C299" i="6"/>
  <c r="K299" i="6"/>
  <c r="B299" i="6"/>
  <c r="J299" i="6"/>
  <c r="R296" i="7"/>
  <c r="P296" i="7"/>
  <c r="Q296" i="7" s="1"/>
  <c r="R262" i="7"/>
  <c r="P262" i="7"/>
  <c r="Q262" i="7" s="1"/>
  <c r="A254" i="9"/>
  <c r="I254" i="6"/>
  <c r="O254" i="6"/>
  <c r="C254" i="9" s="1"/>
  <c r="L254" i="6"/>
  <c r="H254" i="6"/>
  <c r="D254" i="6"/>
  <c r="N254" i="6"/>
  <c r="B254" i="9" s="1"/>
  <c r="G254" i="6"/>
  <c r="K254" i="6"/>
  <c r="J254" i="6"/>
  <c r="F254" i="6"/>
  <c r="M254" i="6"/>
  <c r="P301" i="7"/>
  <c r="Q301" i="7" s="1"/>
  <c r="R301" i="7"/>
  <c r="A289" i="9"/>
  <c r="I289" i="6"/>
  <c r="O289" i="6"/>
  <c r="C289" i="9" s="1"/>
  <c r="L289" i="6"/>
  <c r="H289" i="6"/>
  <c r="D289" i="6"/>
  <c r="N289" i="6"/>
  <c r="B289" i="9" s="1"/>
  <c r="G289" i="6"/>
  <c r="F289" i="6"/>
  <c r="M289" i="6"/>
  <c r="K289" i="6"/>
  <c r="J289" i="6"/>
  <c r="P285" i="7"/>
  <c r="Q285" i="7" s="1"/>
  <c r="R285" i="7"/>
  <c r="A241" i="9"/>
  <c r="I241" i="6"/>
  <c r="O241" i="6"/>
  <c r="C241" i="9" s="1"/>
  <c r="L241" i="6"/>
  <c r="H241" i="6"/>
  <c r="D241" i="6"/>
  <c r="N241" i="6"/>
  <c r="B241" i="9" s="1"/>
  <c r="G241" i="6"/>
  <c r="F241" i="6"/>
  <c r="M241" i="6"/>
  <c r="K241" i="6"/>
  <c r="J241" i="6"/>
  <c r="P237" i="7"/>
  <c r="Q237" i="7" s="1"/>
  <c r="R237" i="7"/>
  <c r="A225" i="9"/>
  <c r="I225" i="6"/>
  <c r="O225" i="6"/>
  <c r="C225" i="9" s="1"/>
  <c r="L225" i="6"/>
  <c r="H225" i="6"/>
  <c r="D225" i="6"/>
  <c r="N225" i="6"/>
  <c r="B225" i="9" s="1"/>
  <c r="G225" i="6"/>
  <c r="F225" i="6"/>
  <c r="M225" i="6"/>
  <c r="K225" i="6"/>
  <c r="J225" i="6"/>
  <c r="P221" i="7"/>
  <c r="Q221" i="7" s="1"/>
  <c r="R221" i="7"/>
  <c r="R205" i="7"/>
  <c r="P205" i="7"/>
  <c r="Q205" i="7" s="1"/>
  <c r="A193" i="9"/>
  <c r="I193" i="6"/>
  <c r="L193" i="6"/>
  <c r="H193" i="6"/>
  <c r="D193" i="6"/>
  <c r="G193" i="6"/>
  <c r="F193" i="6"/>
  <c r="K193" i="6"/>
  <c r="J193" i="6"/>
  <c r="A261" i="9"/>
  <c r="I261" i="6"/>
  <c r="O261" i="6"/>
  <c r="C261" i="9" s="1"/>
  <c r="L261" i="6"/>
  <c r="H261" i="6"/>
  <c r="D261" i="6"/>
  <c r="N261" i="6"/>
  <c r="B261" i="9" s="1"/>
  <c r="G261" i="6"/>
  <c r="F261" i="6"/>
  <c r="M261" i="6"/>
  <c r="K261" i="6"/>
  <c r="J261" i="6"/>
  <c r="P257" i="7"/>
  <c r="Q257" i="7" s="1"/>
  <c r="R257" i="7"/>
  <c r="A245" i="9"/>
  <c r="I245" i="6"/>
  <c r="O245" i="6"/>
  <c r="C245" i="9" s="1"/>
  <c r="L245" i="6"/>
  <c r="H245" i="6"/>
  <c r="D245" i="6"/>
  <c r="N245" i="6"/>
  <c r="B245" i="9" s="1"/>
  <c r="G245" i="6"/>
  <c r="F245" i="6"/>
  <c r="M245" i="6"/>
  <c r="K245" i="6"/>
  <c r="J245" i="6"/>
  <c r="P241" i="7"/>
  <c r="Q241" i="7" s="1"/>
  <c r="R241" i="7"/>
  <c r="A297" i="9"/>
  <c r="I297" i="6"/>
  <c r="E297" i="6"/>
  <c r="O297" i="6"/>
  <c r="C297" i="9" s="1"/>
  <c r="L297" i="6"/>
  <c r="H297" i="6"/>
  <c r="D297" i="6"/>
  <c r="N297" i="6"/>
  <c r="B297" i="9" s="1"/>
  <c r="G297" i="6"/>
  <c r="F297" i="6"/>
  <c r="M297" i="6"/>
  <c r="C297" i="6"/>
  <c r="K297" i="6"/>
  <c r="B297" i="6"/>
  <c r="J297" i="6"/>
  <c r="P293" i="7"/>
  <c r="Q293" i="7" s="1"/>
  <c r="R293" i="7"/>
  <c r="A281" i="9"/>
  <c r="I281" i="6"/>
  <c r="O281" i="6"/>
  <c r="C281" i="9" s="1"/>
  <c r="L281" i="6"/>
  <c r="H281" i="6"/>
  <c r="D281" i="6"/>
  <c r="N281" i="6"/>
  <c r="B281" i="9" s="1"/>
  <c r="G281" i="6"/>
  <c r="F281" i="6"/>
  <c r="M281" i="6"/>
  <c r="K281" i="6"/>
  <c r="J281" i="6"/>
  <c r="P277" i="7"/>
  <c r="Q277" i="7" s="1"/>
  <c r="R277" i="7"/>
  <c r="A265" i="9"/>
  <c r="I265" i="6"/>
  <c r="O265" i="6"/>
  <c r="C265" i="9" s="1"/>
  <c r="L265" i="6"/>
  <c r="H265" i="6"/>
  <c r="D265" i="6"/>
  <c r="N265" i="6"/>
  <c r="B265" i="9" s="1"/>
  <c r="G265" i="6"/>
  <c r="F265" i="6"/>
  <c r="M265" i="6"/>
  <c r="K265" i="6"/>
  <c r="J265" i="6"/>
  <c r="P261" i="7"/>
  <c r="Q261" i="7" s="1"/>
  <c r="R261" i="7"/>
  <c r="A249" i="9"/>
  <c r="I249" i="6"/>
  <c r="O249" i="6"/>
  <c r="C249" i="9" s="1"/>
  <c r="L249" i="6"/>
  <c r="H249" i="6"/>
  <c r="D249" i="6"/>
  <c r="N249" i="6"/>
  <c r="B249" i="9" s="1"/>
  <c r="G249" i="6"/>
  <c r="F249" i="6"/>
  <c r="M249" i="6"/>
  <c r="K249" i="6"/>
  <c r="J249" i="6"/>
  <c r="P245" i="7"/>
  <c r="Q245" i="7" s="1"/>
  <c r="R245" i="7"/>
  <c r="A233" i="9"/>
  <c r="I233" i="6"/>
  <c r="O233" i="6"/>
  <c r="C233" i="9" s="1"/>
  <c r="L233" i="6"/>
  <c r="H233" i="6"/>
  <c r="D233" i="6"/>
  <c r="N233" i="6"/>
  <c r="B233" i="9" s="1"/>
  <c r="G233" i="6"/>
  <c r="F233" i="6"/>
  <c r="M233" i="6"/>
  <c r="K233" i="6"/>
  <c r="J233" i="6"/>
  <c r="P229" i="7"/>
  <c r="Q229" i="7" s="1"/>
  <c r="R229" i="7"/>
  <c r="A217" i="9"/>
  <c r="I217" i="6"/>
  <c r="O217" i="6"/>
  <c r="C217" i="9" s="1"/>
  <c r="L217" i="6"/>
  <c r="H217" i="6"/>
  <c r="D217" i="6"/>
  <c r="N217" i="6"/>
  <c r="G217" i="6"/>
  <c r="F217" i="6"/>
  <c r="M217" i="6"/>
  <c r="K217" i="6"/>
  <c r="J217" i="6"/>
  <c r="R213" i="7"/>
  <c r="P213" i="7"/>
  <c r="Q213" i="7" s="1"/>
  <c r="A201" i="9"/>
  <c r="I201" i="6"/>
  <c r="L201" i="6"/>
  <c r="H201" i="6"/>
  <c r="D201" i="6"/>
  <c r="G201" i="6"/>
  <c r="F201" i="6"/>
  <c r="K201" i="6"/>
  <c r="J201" i="6"/>
  <c r="T197" i="7"/>
  <c r="P197" i="7"/>
  <c r="L197" i="7"/>
  <c r="H197" i="7"/>
  <c r="D197" i="7"/>
  <c r="S197" i="7"/>
  <c r="O197" i="7"/>
  <c r="K197" i="7"/>
  <c r="C197" i="7"/>
  <c r="N197" i="7"/>
  <c r="F197" i="7"/>
  <c r="U197" i="7"/>
  <c r="M197" i="7"/>
  <c r="R197" i="7"/>
  <c r="J197" i="7"/>
  <c r="B197" i="7"/>
  <c r="Q197" i="7"/>
  <c r="A185" i="9"/>
  <c r="I185" i="6"/>
  <c r="L185" i="6"/>
  <c r="H185" i="6"/>
  <c r="D185" i="6"/>
  <c r="G185" i="6"/>
  <c r="F185" i="6"/>
  <c r="K185" i="6"/>
  <c r="J185" i="6"/>
  <c r="S181" i="7"/>
  <c r="O181" i="7"/>
  <c r="K181" i="7"/>
  <c r="C181" i="7"/>
  <c r="R181" i="7"/>
  <c r="N181" i="7"/>
  <c r="J181" i="7"/>
  <c r="F181" i="7"/>
  <c r="B181" i="7"/>
  <c r="U181" i="7"/>
  <c r="M181" i="7"/>
  <c r="T181" i="7"/>
  <c r="L181" i="7"/>
  <c r="D181" i="7"/>
  <c r="H181" i="7"/>
  <c r="Q181" i="7"/>
  <c r="P181" i="7"/>
  <c r="A169" i="9"/>
  <c r="I169" i="6"/>
  <c r="L169" i="6"/>
  <c r="H169" i="6"/>
  <c r="D169" i="6"/>
  <c r="G169" i="6"/>
  <c r="F169" i="6"/>
  <c r="K169" i="6"/>
  <c r="J169" i="6"/>
  <c r="R294" i="7"/>
  <c r="P294" i="7"/>
  <c r="Q294" i="7" s="1"/>
  <c r="K299" i="7"/>
  <c r="I296" i="7"/>
  <c r="O296" i="7"/>
  <c r="A296" i="9"/>
  <c r="I296" i="6"/>
  <c r="E296" i="6"/>
  <c r="O296" i="6"/>
  <c r="C296" i="9" s="1"/>
  <c r="L296" i="6"/>
  <c r="H296" i="6"/>
  <c r="D296" i="6"/>
  <c r="N296" i="6"/>
  <c r="B296" i="9" s="1"/>
  <c r="G296" i="6"/>
  <c r="K296" i="6"/>
  <c r="B296" i="6"/>
  <c r="J296" i="6"/>
  <c r="F296" i="6"/>
  <c r="M296" i="6"/>
  <c r="C296" i="6"/>
  <c r="I286" i="7"/>
  <c r="R284" i="7"/>
  <c r="P284" i="7"/>
  <c r="Q284" i="7" s="1"/>
  <c r="A276" i="9"/>
  <c r="I276" i="6"/>
  <c r="O276" i="6"/>
  <c r="C276" i="9" s="1"/>
  <c r="L276" i="6"/>
  <c r="H276" i="6"/>
  <c r="D276" i="6"/>
  <c r="N276" i="6"/>
  <c r="B276" i="9" s="1"/>
  <c r="G276" i="6"/>
  <c r="K276" i="6"/>
  <c r="J276" i="6"/>
  <c r="F276" i="6"/>
  <c r="M276" i="6"/>
  <c r="R270" i="7"/>
  <c r="P270" i="7"/>
  <c r="Q270" i="7" s="1"/>
  <c r="A262" i="9"/>
  <c r="I262" i="6"/>
  <c r="O262" i="6"/>
  <c r="C262" i="9" s="1"/>
  <c r="L262" i="6"/>
  <c r="H262" i="6"/>
  <c r="D262" i="6"/>
  <c r="N262" i="6"/>
  <c r="B262" i="9" s="1"/>
  <c r="G262" i="6"/>
  <c r="K262" i="6"/>
  <c r="J262" i="6"/>
  <c r="F262" i="6"/>
  <c r="M262" i="6"/>
  <c r="R252" i="7"/>
  <c r="P252" i="7"/>
  <c r="Q252" i="7" s="1"/>
  <c r="A244" i="9"/>
  <c r="I244" i="6"/>
  <c r="O244" i="6"/>
  <c r="C244" i="9" s="1"/>
  <c r="L244" i="6"/>
  <c r="H244" i="6"/>
  <c r="D244" i="6"/>
  <c r="N244" i="6"/>
  <c r="B244" i="9" s="1"/>
  <c r="G244" i="6"/>
  <c r="K244" i="6"/>
  <c r="J244" i="6"/>
  <c r="F244" i="6"/>
  <c r="M244" i="6"/>
  <c r="R238" i="7"/>
  <c r="P238" i="7"/>
  <c r="Q238" i="7" s="1"/>
  <c r="R228" i="7"/>
  <c r="P228" i="7"/>
  <c r="Q228" i="7" s="1"/>
  <c r="I222" i="7"/>
  <c r="A214" i="9"/>
  <c r="I214" i="6"/>
  <c r="O214" i="6"/>
  <c r="C214" i="9" s="1"/>
  <c r="L214" i="6"/>
  <c r="H214" i="6"/>
  <c r="D214" i="6"/>
  <c r="N214" i="6"/>
  <c r="G214" i="6"/>
  <c r="K214" i="6"/>
  <c r="J214" i="6"/>
  <c r="F214" i="6"/>
  <c r="M214" i="6"/>
  <c r="K291" i="7"/>
  <c r="P283" i="7"/>
  <c r="Q283" i="7" s="1"/>
  <c r="R283" i="7"/>
  <c r="D278" i="7"/>
  <c r="P275" i="7"/>
  <c r="Q275" i="7" s="1"/>
  <c r="R275" i="7"/>
  <c r="P267" i="7"/>
  <c r="Q267" i="7" s="1"/>
  <c r="R267" i="7"/>
  <c r="P259" i="7"/>
  <c r="Q259" i="7" s="1"/>
  <c r="R259" i="7"/>
  <c r="P251" i="7"/>
  <c r="Q251" i="7" s="1"/>
  <c r="R251" i="7"/>
  <c r="P243" i="7"/>
  <c r="Q243" i="7" s="1"/>
  <c r="R243" i="7"/>
  <c r="P235" i="7"/>
  <c r="Q235" i="7" s="1"/>
  <c r="R235" i="7"/>
  <c r="D222" i="7"/>
  <c r="R219" i="7"/>
  <c r="P219" i="7"/>
  <c r="Q219" i="7" s="1"/>
  <c r="A195" i="9"/>
  <c r="I195" i="6"/>
  <c r="L195" i="6"/>
  <c r="H195" i="6"/>
  <c r="D195" i="6"/>
  <c r="G195" i="6"/>
  <c r="F195" i="6"/>
  <c r="K195" i="6"/>
  <c r="J195" i="6"/>
  <c r="S187" i="7"/>
  <c r="O187" i="7"/>
  <c r="K187" i="7"/>
  <c r="R187" i="7"/>
  <c r="M187" i="7"/>
  <c r="H187" i="7"/>
  <c r="C187" i="7"/>
  <c r="Q187" i="7"/>
  <c r="L187" i="7"/>
  <c r="F187" i="7"/>
  <c r="B187" i="7"/>
  <c r="U187" i="7"/>
  <c r="P187" i="7"/>
  <c r="T187" i="7"/>
  <c r="N187" i="7"/>
  <c r="D187" i="7"/>
  <c r="J187" i="7"/>
  <c r="R290" i="7"/>
  <c r="P290" i="7"/>
  <c r="Q290" i="7" s="1"/>
  <c r="I288" i="7"/>
  <c r="I282" i="7"/>
  <c r="R280" i="7"/>
  <c r="P280" i="7"/>
  <c r="Q280" i="7" s="1"/>
  <c r="R274" i="7"/>
  <c r="P274" i="7"/>
  <c r="Q274" i="7" s="1"/>
  <c r="I272" i="7"/>
  <c r="I266" i="7"/>
  <c r="R264" i="7"/>
  <c r="P264" i="7"/>
  <c r="Q264" i="7" s="1"/>
  <c r="R258" i="7"/>
  <c r="P258" i="7"/>
  <c r="Q258" i="7" s="1"/>
  <c r="I256" i="7"/>
  <c r="I250" i="7"/>
  <c r="R248" i="7"/>
  <c r="P248" i="7"/>
  <c r="Q248" i="7" s="1"/>
  <c r="R242" i="7"/>
  <c r="P242" i="7"/>
  <c r="Q242" i="7" s="1"/>
  <c r="I240" i="7"/>
  <c r="I234" i="7"/>
  <c r="R232" i="7"/>
  <c r="P232" i="7"/>
  <c r="Q232" i="7" s="1"/>
  <c r="A224" i="9"/>
  <c r="I224" i="6"/>
  <c r="O224" i="6"/>
  <c r="C224" i="9" s="1"/>
  <c r="L224" i="6"/>
  <c r="H224" i="6"/>
  <c r="D224" i="6"/>
  <c r="N224" i="6"/>
  <c r="B224" i="9" s="1"/>
  <c r="G224" i="6"/>
  <c r="K224" i="6"/>
  <c r="J224" i="6"/>
  <c r="F224" i="6"/>
  <c r="M224" i="6"/>
  <c r="O222" i="7"/>
  <c r="P218" i="7"/>
  <c r="Q218" i="7" s="1"/>
  <c r="R218" i="7"/>
  <c r="I216" i="7"/>
  <c r="A210" i="9"/>
  <c r="I210" i="6"/>
  <c r="O210" i="6"/>
  <c r="C210" i="9" s="1"/>
  <c r="L210" i="6"/>
  <c r="H210" i="6"/>
  <c r="D210" i="6"/>
  <c r="N210" i="6"/>
  <c r="G210" i="6"/>
  <c r="K210" i="6"/>
  <c r="J210" i="6"/>
  <c r="F210" i="6"/>
  <c r="M210" i="6"/>
  <c r="A194" i="9"/>
  <c r="I194" i="6"/>
  <c r="L194" i="6"/>
  <c r="H194" i="6"/>
  <c r="D194" i="6"/>
  <c r="G194" i="6"/>
  <c r="K194" i="6"/>
  <c r="J194" i="6"/>
  <c r="F194" i="6"/>
  <c r="O295" i="7"/>
  <c r="P295" i="7"/>
  <c r="Q295" i="7" s="1"/>
  <c r="R295" i="7"/>
  <c r="P287" i="7"/>
  <c r="Q287" i="7" s="1"/>
  <c r="R287" i="7"/>
  <c r="P279" i="7"/>
  <c r="Q279" i="7" s="1"/>
  <c r="R279" i="7"/>
  <c r="P271" i="7"/>
  <c r="Q271" i="7" s="1"/>
  <c r="R271" i="7"/>
  <c r="P263" i="7"/>
  <c r="Q263" i="7" s="1"/>
  <c r="R263" i="7"/>
  <c r="P255" i="7"/>
  <c r="Q255" i="7" s="1"/>
  <c r="R255" i="7"/>
  <c r="P247" i="7"/>
  <c r="Q247" i="7" s="1"/>
  <c r="R247" i="7"/>
  <c r="P239" i="7"/>
  <c r="Q239" i="7" s="1"/>
  <c r="R239" i="7"/>
  <c r="K231" i="7"/>
  <c r="A206" i="9"/>
  <c r="I206" i="6"/>
  <c r="O206" i="6"/>
  <c r="C206" i="9" s="1"/>
  <c r="L206" i="6"/>
  <c r="H206" i="6"/>
  <c r="D206" i="6"/>
  <c r="N206" i="6"/>
  <c r="G206" i="6"/>
  <c r="K206" i="6"/>
  <c r="J206" i="6"/>
  <c r="F206" i="6"/>
  <c r="M206" i="6"/>
  <c r="A204" i="9"/>
  <c r="I204" i="6"/>
  <c r="O204" i="6"/>
  <c r="C204" i="9" s="1"/>
  <c r="L204" i="6"/>
  <c r="H204" i="6"/>
  <c r="D204" i="6"/>
  <c r="N204" i="6"/>
  <c r="G204" i="6"/>
  <c r="K204" i="6"/>
  <c r="J204" i="6"/>
  <c r="F204" i="6"/>
  <c r="M204" i="6"/>
  <c r="A182" i="9"/>
  <c r="I182" i="6"/>
  <c r="L182" i="6"/>
  <c r="H182" i="6"/>
  <c r="D182" i="6"/>
  <c r="G182" i="6"/>
  <c r="K182" i="6"/>
  <c r="J182" i="6"/>
  <c r="F182" i="6"/>
  <c r="S174" i="7"/>
  <c r="O174" i="7"/>
  <c r="K174" i="7"/>
  <c r="C174" i="7"/>
  <c r="R174" i="7"/>
  <c r="N174" i="7"/>
  <c r="J174" i="7"/>
  <c r="F174" i="7"/>
  <c r="B174" i="7"/>
  <c r="U174" i="7"/>
  <c r="M174" i="7"/>
  <c r="T174" i="7"/>
  <c r="L174" i="7"/>
  <c r="D174" i="7"/>
  <c r="Q174" i="7"/>
  <c r="P174" i="7"/>
  <c r="H174" i="7"/>
  <c r="A172" i="9"/>
  <c r="I172" i="6"/>
  <c r="L172" i="6"/>
  <c r="H172" i="6"/>
  <c r="D172" i="6"/>
  <c r="G172" i="6"/>
  <c r="K172" i="6"/>
  <c r="J172" i="6"/>
  <c r="F172" i="6"/>
  <c r="A160" i="9"/>
  <c r="I160" i="6"/>
  <c r="L160" i="6"/>
  <c r="H160" i="6"/>
  <c r="D160" i="6"/>
  <c r="G160" i="6"/>
  <c r="K160" i="6"/>
  <c r="J160" i="6"/>
  <c r="F160" i="6"/>
  <c r="A198" i="9"/>
  <c r="I198" i="6"/>
  <c r="L198" i="6"/>
  <c r="H198" i="6"/>
  <c r="D198" i="6"/>
  <c r="G198" i="6"/>
  <c r="K198" i="6"/>
  <c r="J198" i="6"/>
  <c r="F198" i="6"/>
  <c r="T196" i="7"/>
  <c r="P196" i="7"/>
  <c r="L196" i="7"/>
  <c r="H196" i="7"/>
  <c r="D196" i="7"/>
  <c r="S196" i="7"/>
  <c r="O196" i="7"/>
  <c r="K196" i="7"/>
  <c r="C196" i="7"/>
  <c r="N196" i="7"/>
  <c r="F196" i="7"/>
  <c r="U196" i="7"/>
  <c r="M196" i="7"/>
  <c r="R196" i="7"/>
  <c r="J196" i="7"/>
  <c r="B196" i="7"/>
  <c r="Q196" i="7"/>
  <c r="S186" i="7"/>
  <c r="O186" i="7"/>
  <c r="K186" i="7"/>
  <c r="C186" i="7"/>
  <c r="R186" i="7"/>
  <c r="N186" i="7"/>
  <c r="J186" i="7"/>
  <c r="F186" i="7"/>
  <c r="B186" i="7"/>
  <c r="U186" i="7"/>
  <c r="M186" i="7"/>
  <c r="T186" i="7"/>
  <c r="L186" i="7"/>
  <c r="D186" i="7"/>
  <c r="Q186" i="7"/>
  <c r="P186" i="7"/>
  <c r="H186" i="7"/>
  <c r="A183" i="9"/>
  <c r="I183" i="6"/>
  <c r="L183" i="6"/>
  <c r="H183" i="6"/>
  <c r="D183" i="6"/>
  <c r="G183" i="6"/>
  <c r="F183" i="6"/>
  <c r="K183" i="6"/>
  <c r="J183" i="6"/>
  <c r="K215" i="7"/>
  <c r="S184" i="7"/>
  <c r="O184" i="7"/>
  <c r="K184" i="7"/>
  <c r="C184" i="7"/>
  <c r="R184" i="7"/>
  <c r="N184" i="7"/>
  <c r="J184" i="7"/>
  <c r="F184" i="7"/>
  <c r="B184" i="7"/>
  <c r="U184" i="7"/>
  <c r="M184" i="7"/>
  <c r="T184" i="7"/>
  <c r="L184" i="7"/>
  <c r="D184" i="7"/>
  <c r="Q184" i="7"/>
  <c r="P184" i="7"/>
  <c r="H184" i="7"/>
  <c r="A178" i="9"/>
  <c r="I178" i="6"/>
  <c r="L178" i="6"/>
  <c r="H178" i="6"/>
  <c r="D178" i="6"/>
  <c r="G178" i="6"/>
  <c r="K178" i="6"/>
  <c r="J178" i="6"/>
  <c r="F178" i="6"/>
  <c r="P223" i="7"/>
  <c r="Q223" i="7" s="1"/>
  <c r="R223" i="7"/>
  <c r="A207" i="9"/>
  <c r="I207" i="6"/>
  <c r="O207" i="6"/>
  <c r="C207" i="9" s="1"/>
  <c r="L207" i="6"/>
  <c r="H207" i="6"/>
  <c r="D207" i="6"/>
  <c r="N207" i="6"/>
  <c r="G207" i="6"/>
  <c r="F207" i="6"/>
  <c r="M207" i="6"/>
  <c r="K207" i="6"/>
  <c r="J207" i="6"/>
  <c r="A175" i="9"/>
  <c r="I175" i="6"/>
  <c r="L175" i="6"/>
  <c r="H175" i="6"/>
  <c r="D175" i="6"/>
  <c r="G175" i="6"/>
  <c r="F175" i="6"/>
  <c r="K175" i="6"/>
  <c r="J175" i="6"/>
  <c r="A153" i="9"/>
  <c r="I153" i="6"/>
  <c r="L153" i="6"/>
  <c r="H153" i="6"/>
  <c r="D153" i="6"/>
  <c r="G153" i="6"/>
  <c r="F153" i="6"/>
  <c r="K153" i="6"/>
  <c r="J153" i="6"/>
  <c r="A149" i="9"/>
  <c r="I149" i="6"/>
  <c r="L149" i="6"/>
  <c r="H149" i="6"/>
  <c r="D149" i="6"/>
  <c r="G149" i="6"/>
  <c r="F149" i="6"/>
  <c r="K149" i="6"/>
  <c r="J149" i="6"/>
  <c r="A145" i="9"/>
  <c r="I145" i="6"/>
  <c r="L145" i="6"/>
  <c r="H145" i="6"/>
  <c r="D145" i="6"/>
  <c r="G145" i="6"/>
  <c r="F145" i="6"/>
  <c r="J145" i="6"/>
  <c r="K145" i="6"/>
  <c r="A141" i="9"/>
  <c r="I141" i="6"/>
  <c r="L141" i="6"/>
  <c r="H141" i="6"/>
  <c r="D141" i="6"/>
  <c r="G141" i="6"/>
  <c r="F141" i="6"/>
  <c r="J141" i="6"/>
  <c r="K141" i="6"/>
  <c r="A137" i="9"/>
  <c r="I137" i="6"/>
  <c r="L137" i="6"/>
  <c r="H137" i="6"/>
  <c r="D137" i="6"/>
  <c r="G137" i="6"/>
  <c r="F137" i="6"/>
  <c r="J137" i="6"/>
  <c r="K137" i="6"/>
  <c r="A133" i="9"/>
  <c r="I133" i="6"/>
  <c r="L133" i="6"/>
  <c r="H133" i="6"/>
  <c r="D133" i="6"/>
  <c r="G133" i="6"/>
  <c r="F133" i="6"/>
  <c r="J133" i="6"/>
  <c r="K133" i="6"/>
  <c r="A129" i="9"/>
  <c r="I129" i="6"/>
  <c r="L129" i="6"/>
  <c r="H129" i="6"/>
  <c r="D129" i="6"/>
  <c r="G129" i="6"/>
  <c r="F129" i="6"/>
  <c r="J129" i="6"/>
  <c r="K129" i="6"/>
  <c r="A125" i="9"/>
  <c r="I125" i="6"/>
  <c r="L125" i="6"/>
  <c r="H125" i="6"/>
  <c r="D125" i="6"/>
  <c r="G125" i="6"/>
  <c r="F125" i="6"/>
  <c r="J125" i="6"/>
  <c r="K125" i="6"/>
  <c r="A121" i="9"/>
  <c r="I121" i="6"/>
  <c r="L121" i="6"/>
  <c r="H121" i="6"/>
  <c r="D121" i="6"/>
  <c r="G121" i="6"/>
  <c r="F121" i="6"/>
  <c r="J121" i="6"/>
  <c r="K121" i="6"/>
  <c r="A117" i="9"/>
  <c r="I117" i="6"/>
  <c r="L117" i="6"/>
  <c r="H117" i="6"/>
  <c r="D117" i="6"/>
  <c r="G117" i="6"/>
  <c r="F117" i="6"/>
  <c r="J117" i="6"/>
  <c r="K117" i="6"/>
  <c r="S117" i="7" s="1"/>
  <c r="A113" i="9"/>
  <c r="I113" i="6"/>
  <c r="L113" i="6"/>
  <c r="H113" i="6"/>
  <c r="D113" i="6"/>
  <c r="G113" i="6"/>
  <c r="F113" i="6"/>
  <c r="J113" i="6"/>
  <c r="K113" i="6"/>
  <c r="S113" i="7" s="1"/>
  <c r="S109" i="7"/>
  <c r="O109" i="7"/>
  <c r="K109" i="7"/>
  <c r="H109" i="7"/>
  <c r="C109" i="7"/>
  <c r="D109" i="7" s="1"/>
  <c r="V109" i="7" s="1"/>
  <c r="W109" i="7" s="1"/>
  <c r="B109" i="9" s="1"/>
  <c r="R109" i="7"/>
  <c r="F109" i="7"/>
  <c r="L109" i="7" s="1"/>
  <c r="B109" i="7"/>
  <c r="M109" i="7"/>
  <c r="N109" i="7" s="1"/>
  <c r="T109" i="7"/>
  <c r="U109" i="7" s="1"/>
  <c r="Q109" i="7"/>
  <c r="J109" i="7"/>
  <c r="P109" i="7"/>
  <c r="O101" i="7"/>
  <c r="K101" i="7"/>
  <c r="L101" i="7" s="1"/>
  <c r="C101" i="7"/>
  <c r="F101" i="7"/>
  <c r="B101" i="7"/>
  <c r="M101" i="7"/>
  <c r="N101" i="7" s="1"/>
  <c r="T101" i="7"/>
  <c r="Q101" i="7"/>
  <c r="J101" i="7"/>
  <c r="P101" i="7"/>
  <c r="S97" i="7"/>
  <c r="O97" i="7"/>
  <c r="K97" i="7"/>
  <c r="C97" i="7"/>
  <c r="F97" i="7"/>
  <c r="H97" i="7" s="1"/>
  <c r="B97" i="7"/>
  <c r="M97" i="7"/>
  <c r="T97" i="7"/>
  <c r="U97" i="7" s="1"/>
  <c r="Q97" i="7"/>
  <c r="P97" i="7"/>
  <c r="S89" i="7"/>
  <c r="O89" i="7"/>
  <c r="K89" i="7"/>
  <c r="C89" i="7"/>
  <c r="F89" i="7"/>
  <c r="B89" i="7"/>
  <c r="M89" i="7"/>
  <c r="T89" i="7"/>
  <c r="U89" i="7" s="1"/>
  <c r="Q89" i="7"/>
  <c r="R89" i="7" s="1"/>
  <c r="P89" i="7"/>
  <c r="A85" i="9"/>
  <c r="I85" i="6"/>
  <c r="K85" i="6"/>
  <c r="S85" i="7" s="1"/>
  <c r="F85" i="6"/>
  <c r="H85" i="6"/>
  <c r="G85" i="6"/>
  <c r="J85" i="6"/>
  <c r="D85" i="6"/>
  <c r="L85" i="6"/>
  <c r="S154" i="7"/>
  <c r="O154" i="7"/>
  <c r="K154" i="7"/>
  <c r="C154" i="7"/>
  <c r="R154" i="7"/>
  <c r="N154" i="7"/>
  <c r="J154" i="7"/>
  <c r="F154" i="7"/>
  <c r="B154" i="7"/>
  <c r="U154" i="7"/>
  <c r="M154" i="7"/>
  <c r="T154" i="7"/>
  <c r="L154" i="7"/>
  <c r="D154" i="7"/>
  <c r="Q154" i="7"/>
  <c r="P154" i="7"/>
  <c r="H154" i="7"/>
  <c r="A150" i="9"/>
  <c r="I150" i="6"/>
  <c r="L150" i="6"/>
  <c r="H150" i="6"/>
  <c r="D150" i="6"/>
  <c r="G150" i="6"/>
  <c r="K150" i="6"/>
  <c r="J150" i="6"/>
  <c r="F150" i="6"/>
  <c r="S138" i="7"/>
  <c r="O138" i="7"/>
  <c r="K138" i="7"/>
  <c r="C138" i="7"/>
  <c r="R138" i="7"/>
  <c r="N138" i="7"/>
  <c r="J138" i="7"/>
  <c r="F138" i="7"/>
  <c r="B138" i="7"/>
  <c r="U138" i="7"/>
  <c r="M138" i="7"/>
  <c r="T138" i="7"/>
  <c r="L138" i="7"/>
  <c r="D138" i="7"/>
  <c r="Q138" i="7"/>
  <c r="P138" i="7"/>
  <c r="H138" i="7"/>
  <c r="A134" i="9"/>
  <c r="I134" i="6"/>
  <c r="L134" i="6"/>
  <c r="H134" i="6"/>
  <c r="D134" i="6"/>
  <c r="G134" i="6"/>
  <c r="K134" i="6"/>
  <c r="J134" i="6"/>
  <c r="F134" i="6"/>
  <c r="S122" i="7"/>
  <c r="O122" i="7"/>
  <c r="K122" i="7"/>
  <c r="C122" i="7"/>
  <c r="R122" i="7"/>
  <c r="N122" i="7"/>
  <c r="J122" i="7"/>
  <c r="F122" i="7"/>
  <c r="B122" i="7"/>
  <c r="U122" i="7"/>
  <c r="M122" i="7"/>
  <c r="T122" i="7"/>
  <c r="L122" i="7"/>
  <c r="D122" i="7"/>
  <c r="Q122" i="7"/>
  <c r="P122" i="7"/>
  <c r="H122" i="7"/>
  <c r="A118" i="9"/>
  <c r="I118" i="6"/>
  <c r="L118" i="6"/>
  <c r="H118" i="6"/>
  <c r="D118" i="6"/>
  <c r="G118" i="6"/>
  <c r="K118" i="6"/>
  <c r="S118" i="7" s="1"/>
  <c r="U118" i="7" s="1"/>
  <c r="J118" i="6"/>
  <c r="F118" i="6"/>
  <c r="A110" i="9"/>
  <c r="I110" i="6"/>
  <c r="H110" i="6"/>
  <c r="D110" i="6"/>
  <c r="G110" i="6"/>
  <c r="K110" i="6"/>
  <c r="S110" i="7" s="1"/>
  <c r="U110" i="7" s="1"/>
  <c r="J110" i="6"/>
  <c r="F110" i="6"/>
  <c r="S106" i="7"/>
  <c r="O106" i="7"/>
  <c r="K106" i="7"/>
  <c r="L106" i="7" s="1"/>
  <c r="C106" i="7"/>
  <c r="F106" i="7"/>
  <c r="B106" i="7"/>
  <c r="M106" i="7"/>
  <c r="T106" i="7"/>
  <c r="U106" i="7" s="1"/>
  <c r="Q106" i="7"/>
  <c r="P106" i="7"/>
  <c r="A171" i="9"/>
  <c r="I171" i="6"/>
  <c r="L171" i="6"/>
  <c r="H171" i="6"/>
  <c r="D171" i="6"/>
  <c r="G171" i="6"/>
  <c r="F171" i="6"/>
  <c r="K171" i="6"/>
  <c r="J171" i="6"/>
  <c r="S166" i="7"/>
  <c r="O166" i="7"/>
  <c r="K166" i="7"/>
  <c r="C166" i="7"/>
  <c r="R166" i="7"/>
  <c r="N166" i="7"/>
  <c r="J166" i="7"/>
  <c r="F166" i="7"/>
  <c r="B166" i="7"/>
  <c r="U166" i="7"/>
  <c r="M166" i="7"/>
  <c r="T166" i="7"/>
  <c r="L166" i="7"/>
  <c r="D166" i="7"/>
  <c r="Q166" i="7"/>
  <c r="P166" i="7"/>
  <c r="H166" i="7"/>
  <c r="S147" i="7"/>
  <c r="O147" i="7"/>
  <c r="K147" i="7"/>
  <c r="C147" i="7"/>
  <c r="R147" i="7"/>
  <c r="N147" i="7"/>
  <c r="J147" i="7"/>
  <c r="F147" i="7"/>
  <c r="B147" i="7"/>
  <c r="U147" i="7"/>
  <c r="M147" i="7"/>
  <c r="T147" i="7"/>
  <c r="L147" i="7"/>
  <c r="D147" i="7"/>
  <c r="H147" i="7"/>
  <c r="Q147" i="7"/>
  <c r="P147" i="7"/>
  <c r="A143" i="9"/>
  <c r="I143" i="6"/>
  <c r="L143" i="6"/>
  <c r="H143" i="6"/>
  <c r="D143" i="6"/>
  <c r="G143" i="6"/>
  <c r="F143" i="6"/>
  <c r="K143" i="6"/>
  <c r="J143" i="6"/>
  <c r="S131" i="7"/>
  <c r="O131" i="7"/>
  <c r="K131" i="7"/>
  <c r="C131" i="7"/>
  <c r="R131" i="7"/>
  <c r="N131" i="7"/>
  <c r="J131" i="7"/>
  <c r="F131" i="7"/>
  <c r="B131" i="7"/>
  <c r="U131" i="7"/>
  <c r="M131" i="7"/>
  <c r="T131" i="7"/>
  <c r="L131" i="7"/>
  <c r="D131" i="7"/>
  <c r="Q131" i="7"/>
  <c r="P131" i="7"/>
  <c r="H131" i="7"/>
  <c r="A127" i="9"/>
  <c r="I127" i="6"/>
  <c r="L127" i="6"/>
  <c r="H127" i="6"/>
  <c r="D127" i="6"/>
  <c r="G127" i="6"/>
  <c r="F127" i="6"/>
  <c r="K127" i="6"/>
  <c r="J127" i="6"/>
  <c r="S115" i="7"/>
  <c r="O115" i="7"/>
  <c r="K115" i="7"/>
  <c r="L115" i="7" s="1"/>
  <c r="H115" i="7"/>
  <c r="C115" i="7"/>
  <c r="D115" i="7" s="1"/>
  <c r="J115" i="7"/>
  <c r="F115" i="7"/>
  <c r="B115" i="7"/>
  <c r="M115" i="7"/>
  <c r="N115" i="7" s="1"/>
  <c r="T115" i="7"/>
  <c r="U115" i="7" s="1"/>
  <c r="Q115" i="7"/>
  <c r="R115" i="7" s="1"/>
  <c r="P115" i="7"/>
  <c r="A103" i="9"/>
  <c r="I103" i="6"/>
  <c r="K103" i="6"/>
  <c r="S103" i="7" s="1"/>
  <c r="F103" i="6"/>
  <c r="L103" i="6"/>
  <c r="D103" i="6"/>
  <c r="J103" i="6"/>
  <c r="G103" i="6"/>
  <c r="H103" i="6"/>
  <c r="A99" i="9"/>
  <c r="I99" i="6"/>
  <c r="K99" i="6"/>
  <c r="S99" i="7" s="1"/>
  <c r="U99" i="7" s="1"/>
  <c r="F99" i="6"/>
  <c r="L99" i="6"/>
  <c r="D99" i="6"/>
  <c r="J99" i="6"/>
  <c r="H99" i="6"/>
  <c r="G99" i="6"/>
  <c r="S170" i="7"/>
  <c r="O170" i="7"/>
  <c r="K170" i="7"/>
  <c r="C170" i="7"/>
  <c r="R170" i="7"/>
  <c r="N170" i="7"/>
  <c r="J170" i="7"/>
  <c r="F170" i="7"/>
  <c r="B170" i="7"/>
  <c r="U170" i="7"/>
  <c r="M170" i="7"/>
  <c r="T170" i="7"/>
  <c r="L170" i="7"/>
  <c r="D170" i="7"/>
  <c r="Q170" i="7"/>
  <c r="P170" i="7"/>
  <c r="H170" i="7"/>
  <c r="S168" i="7"/>
  <c r="O168" i="7"/>
  <c r="K168" i="7"/>
  <c r="C168" i="7"/>
  <c r="R168" i="7"/>
  <c r="N168" i="7"/>
  <c r="J168" i="7"/>
  <c r="F168" i="7"/>
  <c r="B168" i="7"/>
  <c r="U168" i="7"/>
  <c r="M168" i="7"/>
  <c r="T168" i="7"/>
  <c r="L168" i="7"/>
  <c r="D168" i="7"/>
  <c r="Q168" i="7"/>
  <c r="P168" i="7"/>
  <c r="H168" i="7"/>
  <c r="A144" i="9"/>
  <c r="I144" i="6"/>
  <c r="L144" i="6"/>
  <c r="H144" i="6"/>
  <c r="D144" i="6"/>
  <c r="G144" i="6"/>
  <c r="K144" i="6"/>
  <c r="J144" i="6"/>
  <c r="F144" i="6"/>
  <c r="S140" i="7"/>
  <c r="O140" i="7"/>
  <c r="K140" i="7"/>
  <c r="C140" i="7"/>
  <c r="R140" i="7"/>
  <c r="N140" i="7"/>
  <c r="J140" i="7"/>
  <c r="F140" i="7"/>
  <c r="B140" i="7"/>
  <c r="U140" i="7"/>
  <c r="M140" i="7"/>
  <c r="T140" i="7"/>
  <c r="L140" i="7"/>
  <c r="D140" i="7"/>
  <c r="Q140" i="7"/>
  <c r="H140" i="7"/>
  <c r="P140" i="7"/>
  <c r="A128" i="9"/>
  <c r="I128" i="6"/>
  <c r="L128" i="6"/>
  <c r="H128" i="6"/>
  <c r="D128" i="6"/>
  <c r="G128" i="6"/>
  <c r="K128" i="6"/>
  <c r="J128" i="6"/>
  <c r="F128" i="6"/>
  <c r="S124" i="7"/>
  <c r="O124" i="7"/>
  <c r="K124" i="7"/>
  <c r="C124" i="7"/>
  <c r="R124" i="7"/>
  <c r="N124" i="7"/>
  <c r="J124" i="7"/>
  <c r="F124" i="7"/>
  <c r="B124" i="7"/>
  <c r="U124" i="7"/>
  <c r="M124" i="7"/>
  <c r="T124" i="7"/>
  <c r="L124" i="7"/>
  <c r="D124" i="7"/>
  <c r="Q124" i="7"/>
  <c r="H124" i="7"/>
  <c r="P124" i="7"/>
  <c r="S108" i="7"/>
  <c r="O108" i="7"/>
  <c r="K108" i="7"/>
  <c r="L108" i="7" s="1"/>
  <c r="H108" i="7"/>
  <c r="C108" i="7"/>
  <c r="N108" i="7"/>
  <c r="J108" i="7"/>
  <c r="F108" i="7"/>
  <c r="B108" i="7"/>
  <c r="U108" i="7"/>
  <c r="M108" i="7"/>
  <c r="T108" i="7"/>
  <c r="D108" i="7"/>
  <c r="Q108" i="7"/>
  <c r="R108" i="7" s="1"/>
  <c r="P108" i="7"/>
  <c r="A83" i="9"/>
  <c r="I83" i="6"/>
  <c r="K83" i="6"/>
  <c r="S83" i="7" s="1"/>
  <c r="U83" i="7" s="1"/>
  <c r="F83" i="6"/>
  <c r="L83" i="6"/>
  <c r="D83" i="6"/>
  <c r="J83" i="6"/>
  <c r="H83" i="6"/>
  <c r="G83" i="6"/>
  <c r="S112" i="7"/>
  <c r="O112" i="7"/>
  <c r="K112" i="7"/>
  <c r="L112" i="7" s="1"/>
  <c r="H112" i="7"/>
  <c r="C112" i="7"/>
  <c r="N112" i="7"/>
  <c r="J112" i="7"/>
  <c r="F112" i="7"/>
  <c r="B112" i="7"/>
  <c r="U112" i="7"/>
  <c r="M112" i="7"/>
  <c r="T112" i="7"/>
  <c r="D112" i="7"/>
  <c r="Q112" i="7"/>
  <c r="R112" i="7" s="1"/>
  <c r="P112" i="7"/>
  <c r="A88" i="9"/>
  <c r="I88" i="6"/>
  <c r="K88" i="6"/>
  <c r="S88" i="7" s="1"/>
  <c r="F88" i="6"/>
  <c r="J88" i="6"/>
  <c r="H88" i="6"/>
  <c r="D88" i="6"/>
  <c r="L88" i="6"/>
  <c r="G88" i="6"/>
  <c r="A65" i="9"/>
  <c r="I65" i="6"/>
  <c r="K65" i="6"/>
  <c r="S65" i="7" s="1"/>
  <c r="U65" i="7" s="1"/>
  <c r="F65" i="6"/>
  <c r="H65" i="6"/>
  <c r="G65" i="6"/>
  <c r="J65" i="6"/>
  <c r="D65" i="6"/>
  <c r="S61" i="7"/>
  <c r="O61" i="7"/>
  <c r="K61" i="7"/>
  <c r="C61" i="7"/>
  <c r="F61" i="7"/>
  <c r="B61" i="7"/>
  <c r="M61" i="7"/>
  <c r="T61" i="7"/>
  <c r="U61" i="7" s="1"/>
  <c r="Q61" i="7"/>
  <c r="R61" i="7" s="1"/>
  <c r="P61" i="7"/>
  <c r="A49" i="9"/>
  <c r="I49" i="6"/>
  <c r="K49" i="6"/>
  <c r="S49" i="7" s="1"/>
  <c r="U49" i="7" s="1"/>
  <c r="F49" i="6"/>
  <c r="H49" i="6"/>
  <c r="G49" i="6"/>
  <c r="L49" i="6"/>
  <c r="J49" i="6"/>
  <c r="D49" i="6"/>
  <c r="S45" i="7"/>
  <c r="U45" i="7" s="1"/>
  <c r="O45" i="7"/>
  <c r="K45" i="7"/>
  <c r="C45" i="7"/>
  <c r="D45" i="7" s="1"/>
  <c r="F45" i="7"/>
  <c r="B45" i="7"/>
  <c r="T45" i="7"/>
  <c r="Q45" i="7"/>
  <c r="R45" i="7" s="1"/>
  <c r="P45" i="7"/>
  <c r="M45" i="7"/>
  <c r="N45" i="7" s="1"/>
  <c r="O33" i="7"/>
  <c r="K33" i="7"/>
  <c r="C33" i="7"/>
  <c r="F33" i="7"/>
  <c r="L33" i="7" s="1"/>
  <c r="B33" i="7"/>
  <c r="T33" i="7"/>
  <c r="Q33" i="7"/>
  <c r="J33" i="7"/>
  <c r="P33" i="7"/>
  <c r="M33" i="7"/>
  <c r="A29" i="9"/>
  <c r="J29" i="6"/>
  <c r="F29" i="6"/>
  <c r="L29" i="6"/>
  <c r="G29" i="6"/>
  <c r="K29" i="6"/>
  <c r="S29" i="7" s="1"/>
  <c r="H29" i="6"/>
  <c r="D29" i="6"/>
  <c r="I29" i="6"/>
  <c r="O17" i="7"/>
  <c r="K17" i="7"/>
  <c r="C17" i="7"/>
  <c r="F17" i="7"/>
  <c r="B17" i="7"/>
  <c r="T17" i="7"/>
  <c r="Q17" i="7"/>
  <c r="P17" i="7"/>
  <c r="M17" i="7"/>
  <c r="A13" i="9"/>
  <c r="J13" i="6"/>
  <c r="F13" i="6"/>
  <c r="G13" i="6"/>
  <c r="K13" i="6"/>
  <c r="L13" i="6" s="1"/>
  <c r="H13" i="6"/>
  <c r="D13" i="6"/>
  <c r="I13" i="6"/>
  <c r="A79" i="9"/>
  <c r="I79" i="6"/>
  <c r="K79" i="6"/>
  <c r="S79" i="7" s="1"/>
  <c r="F79" i="6"/>
  <c r="L79" i="6"/>
  <c r="D79" i="6"/>
  <c r="J79" i="6"/>
  <c r="G79" i="6"/>
  <c r="H79" i="6"/>
  <c r="S70" i="7"/>
  <c r="O70" i="7"/>
  <c r="K70" i="7"/>
  <c r="H70" i="7"/>
  <c r="C70" i="7"/>
  <c r="D70" i="7" s="1"/>
  <c r="F70" i="7"/>
  <c r="B70" i="7"/>
  <c r="M70" i="7"/>
  <c r="N70" i="7" s="1"/>
  <c r="T70" i="7"/>
  <c r="U70" i="7" s="1"/>
  <c r="P70" i="7"/>
  <c r="J70" i="7"/>
  <c r="Q70" i="7"/>
  <c r="S62" i="7"/>
  <c r="O62" i="7"/>
  <c r="K62" i="7"/>
  <c r="C62" i="7"/>
  <c r="F62" i="7"/>
  <c r="B62" i="7"/>
  <c r="M62" i="7"/>
  <c r="T62" i="7"/>
  <c r="U62" i="7" s="1"/>
  <c r="P62" i="7"/>
  <c r="Q62" i="7"/>
  <c r="R62" i="7" s="1"/>
  <c r="S54" i="7"/>
  <c r="O54" i="7"/>
  <c r="K54" i="7"/>
  <c r="L54" i="7" s="1"/>
  <c r="C54" i="7"/>
  <c r="F54" i="7"/>
  <c r="B54" i="7"/>
  <c r="T54" i="7"/>
  <c r="Q54" i="7"/>
  <c r="J54" i="7"/>
  <c r="P54" i="7"/>
  <c r="M54" i="7"/>
  <c r="N54" i="7" s="1"/>
  <c r="A46" i="9"/>
  <c r="I46" i="6"/>
  <c r="K46" i="6"/>
  <c r="S46" i="7" s="1"/>
  <c r="U46" i="7" s="1"/>
  <c r="F46" i="6"/>
  <c r="G46" i="6"/>
  <c r="D46" i="6"/>
  <c r="H46" i="6"/>
  <c r="J46" i="6"/>
  <c r="S42" i="7"/>
  <c r="O42" i="7"/>
  <c r="K42" i="7"/>
  <c r="C42" i="7"/>
  <c r="F42" i="7"/>
  <c r="B42" i="7"/>
  <c r="T42" i="7"/>
  <c r="Q42" i="7"/>
  <c r="J42" i="7"/>
  <c r="P42" i="7"/>
  <c r="M42" i="7"/>
  <c r="O30" i="7"/>
  <c r="K30" i="7"/>
  <c r="C30" i="7"/>
  <c r="F30" i="7"/>
  <c r="B30" i="7"/>
  <c r="D30" i="7" s="1"/>
  <c r="T30" i="7"/>
  <c r="Q30" i="7"/>
  <c r="J30" i="7"/>
  <c r="H30" i="7"/>
  <c r="P30" i="7"/>
  <c r="M30" i="7"/>
  <c r="A26" i="9"/>
  <c r="J26" i="6"/>
  <c r="F26" i="6"/>
  <c r="G26" i="6"/>
  <c r="K26" i="6"/>
  <c r="S26" i="7" s="1"/>
  <c r="I26" i="6"/>
  <c r="H26" i="6"/>
  <c r="D26" i="6"/>
  <c r="S14" i="7"/>
  <c r="O14" i="7"/>
  <c r="K14" i="7"/>
  <c r="C14" i="7"/>
  <c r="F14" i="7"/>
  <c r="B14" i="7"/>
  <c r="T14" i="7"/>
  <c r="Q14" i="7"/>
  <c r="P14" i="7"/>
  <c r="M14" i="7"/>
  <c r="A10" i="9"/>
  <c r="J10" i="6"/>
  <c r="F10" i="6"/>
  <c r="G10" i="6"/>
  <c r="K10" i="6"/>
  <c r="S10" i="7" s="1"/>
  <c r="U10" i="7" s="1"/>
  <c r="I10" i="6"/>
  <c r="H10" i="6"/>
  <c r="D10" i="6"/>
  <c r="O100" i="7"/>
  <c r="K100" i="7"/>
  <c r="C100" i="7"/>
  <c r="F100" i="7"/>
  <c r="B100" i="7"/>
  <c r="D100" i="7" s="1"/>
  <c r="M100" i="7"/>
  <c r="T100" i="7"/>
  <c r="Q100" i="7"/>
  <c r="J100" i="7"/>
  <c r="P100" i="7"/>
  <c r="S94" i="7"/>
  <c r="O94" i="7"/>
  <c r="K94" i="7"/>
  <c r="C94" i="7"/>
  <c r="F94" i="7"/>
  <c r="L94" i="7" s="1"/>
  <c r="B94" i="7"/>
  <c r="M94" i="7"/>
  <c r="T94" i="7"/>
  <c r="U94" i="7" s="1"/>
  <c r="P94" i="7"/>
  <c r="Q94" i="7"/>
  <c r="A86" i="9"/>
  <c r="I86" i="6"/>
  <c r="K86" i="6"/>
  <c r="S86" i="7" s="1"/>
  <c r="F86" i="6"/>
  <c r="G86" i="6"/>
  <c r="L86" i="6"/>
  <c r="D86" i="6"/>
  <c r="H86" i="6"/>
  <c r="J86" i="6"/>
  <c r="S84" i="7"/>
  <c r="O84" i="7"/>
  <c r="K84" i="7"/>
  <c r="C84" i="7"/>
  <c r="D84" i="7" s="1"/>
  <c r="F84" i="7"/>
  <c r="B84" i="7"/>
  <c r="M84" i="7"/>
  <c r="T84" i="7"/>
  <c r="U84" i="7" s="1"/>
  <c r="P84" i="7"/>
  <c r="Q84" i="7"/>
  <c r="S71" i="7"/>
  <c r="O71" i="7"/>
  <c r="K71" i="7"/>
  <c r="C71" i="7"/>
  <c r="F71" i="7"/>
  <c r="B71" i="7"/>
  <c r="M71" i="7"/>
  <c r="T71" i="7"/>
  <c r="U71" i="7" s="1"/>
  <c r="Q71" i="7"/>
  <c r="R71" i="7" s="1"/>
  <c r="P71" i="7"/>
  <c r="A67" i="9"/>
  <c r="I67" i="6"/>
  <c r="K67" i="6"/>
  <c r="S67" i="7" s="1"/>
  <c r="F67" i="6"/>
  <c r="L67" i="6"/>
  <c r="D67" i="6"/>
  <c r="J67" i="6"/>
  <c r="H67" i="6"/>
  <c r="G67" i="6"/>
  <c r="O55" i="7"/>
  <c r="K55" i="7"/>
  <c r="C55" i="7"/>
  <c r="F55" i="7"/>
  <c r="L55" i="7" s="1"/>
  <c r="B55" i="7"/>
  <c r="T55" i="7"/>
  <c r="U55" i="7" s="1"/>
  <c r="D55" i="7"/>
  <c r="Q55" i="7"/>
  <c r="P55" i="7"/>
  <c r="M55" i="7"/>
  <c r="N55" i="7" s="1"/>
  <c r="A51" i="9"/>
  <c r="I51" i="6"/>
  <c r="K51" i="6"/>
  <c r="S51" i="7" s="1"/>
  <c r="F51" i="6"/>
  <c r="L51" i="6"/>
  <c r="D51" i="6"/>
  <c r="J51" i="6"/>
  <c r="H51" i="6"/>
  <c r="G51" i="6"/>
  <c r="S39" i="7"/>
  <c r="O39" i="7"/>
  <c r="K39" i="7"/>
  <c r="C39" i="7"/>
  <c r="F39" i="7"/>
  <c r="B39" i="7"/>
  <c r="T39" i="7"/>
  <c r="Q39" i="7"/>
  <c r="R39" i="7" s="1"/>
  <c r="J39" i="7"/>
  <c r="P39" i="7"/>
  <c r="M39" i="7"/>
  <c r="A35" i="9"/>
  <c r="I35" i="6"/>
  <c r="K35" i="6"/>
  <c r="S35" i="7" s="1"/>
  <c r="U35" i="7" s="1"/>
  <c r="F35" i="6"/>
  <c r="D35" i="6"/>
  <c r="J35" i="6"/>
  <c r="H35" i="6"/>
  <c r="G35" i="6"/>
  <c r="A23" i="9"/>
  <c r="J23" i="6"/>
  <c r="F23" i="6"/>
  <c r="G23" i="6"/>
  <c r="K23" i="6"/>
  <c r="S23" i="7" s="1"/>
  <c r="U23" i="7" s="1"/>
  <c r="H23" i="6"/>
  <c r="D23" i="6"/>
  <c r="I23" i="6"/>
  <c r="S19" i="7"/>
  <c r="O19" i="7"/>
  <c r="K19" i="7"/>
  <c r="C19" i="7"/>
  <c r="F19" i="7"/>
  <c r="B19" i="7"/>
  <c r="T19" i="7"/>
  <c r="Q19" i="7"/>
  <c r="J19" i="7"/>
  <c r="P19" i="7"/>
  <c r="M19" i="7"/>
  <c r="A7" i="9"/>
  <c r="J7" i="6"/>
  <c r="F7" i="6"/>
  <c r="G7" i="6"/>
  <c r="K7" i="6"/>
  <c r="S7" i="7" s="1"/>
  <c r="H7" i="6"/>
  <c r="D7" i="6"/>
  <c r="I7" i="6"/>
  <c r="T3" i="7"/>
  <c r="M3" i="7"/>
  <c r="Q3" i="7"/>
  <c r="P3" i="7"/>
  <c r="F3" i="7"/>
  <c r="O3" i="7"/>
  <c r="C3" i="7"/>
  <c r="K3" i="7"/>
  <c r="B3" i="7"/>
  <c r="V114" i="7" l="1"/>
  <c r="W114" i="7" s="1"/>
  <c r="B114" i="9" s="1"/>
  <c r="V115" i="7"/>
  <c r="W115" i="7" s="1"/>
  <c r="B115" i="9" s="1"/>
  <c r="V112" i="7"/>
  <c r="W112" i="7" s="1"/>
  <c r="B112" i="9" s="1"/>
  <c r="H100" i="7"/>
  <c r="V100" i="7" s="1"/>
  <c r="W100" i="7" s="1"/>
  <c r="B100" i="9" s="1"/>
  <c r="L110" i="6"/>
  <c r="L89" i="7"/>
  <c r="R67" i="7"/>
  <c r="U34" i="7"/>
  <c r="O58" i="6"/>
  <c r="O69" i="6"/>
  <c r="M69" i="6"/>
  <c r="N69" i="6" s="1"/>
  <c r="O76" i="6"/>
  <c r="L111" i="7"/>
  <c r="V111" i="7" s="1"/>
  <c r="W111" i="7" s="1"/>
  <c r="B111" i="9" s="1"/>
  <c r="L53" i="7"/>
  <c r="V110" i="7"/>
  <c r="W110" i="7" s="1"/>
  <c r="B110" i="9" s="1"/>
  <c r="U117" i="7"/>
  <c r="O103" i="6"/>
  <c r="M119" i="6"/>
  <c r="N119" i="6" s="1"/>
  <c r="M114" i="6"/>
  <c r="N114" i="6" s="1"/>
  <c r="L39" i="7"/>
  <c r="L65" i="6"/>
  <c r="O112" i="6"/>
  <c r="M112" i="6"/>
  <c r="N112" i="6" s="1"/>
  <c r="S101" i="7"/>
  <c r="L101" i="6"/>
  <c r="U47" i="7"/>
  <c r="O75" i="6"/>
  <c r="O67" i="6"/>
  <c r="M110" i="6"/>
  <c r="N110" i="6" s="1"/>
  <c r="M118" i="6"/>
  <c r="N118" i="6" s="1"/>
  <c r="V108" i="7"/>
  <c r="W108" i="7" s="1"/>
  <c r="B108" i="9" s="1"/>
  <c r="L35" i="6"/>
  <c r="R84" i="7"/>
  <c r="L46" i="6"/>
  <c r="D61" i="7"/>
  <c r="D89" i="7"/>
  <c r="D97" i="7"/>
  <c r="R101" i="7"/>
  <c r="N31" i="7"/>
  <c r="H31" i="7"/>
  <c r="N35" i="7"/>
  <c r="D67" i="7"/>
  <c r="D34" i="7"/>
  <c r="D46" i="7"/>
  <c r="H46" i="7"/>
  <c r="L66" i="6"/>
  <c r="J79" i="7"/>
  <c r="N79" i="7"/>
  <c r="J65" i="7"/>
  <c r="J88" i="7"/>
  <c r="N111" i="7"/>
  <c r="V119" i="7"/>
  <c r="W119" i="7" s="1"/>
  <c r="B119" i="9" s="1"/>
  <c r="O106" i="6"/>
  <c r="H105" i="7"/>
  <c r="S87" i="7"/>
  <c r="L87" i="6"/>
  <c r="V116" i="7"/>
  <c r="W116" i="7" s="1"/>
  <c r="B116" i="9" s="1"/>
  <c r="V118" i="7"/>
  <c r="W118" i="7" s="1"/>
  <c r="B118" i="9" s="1"/>
  <c r="M108" i="6"/>
  <c r="N108" i="6" s="1"/>
  <c r="N39" i="7"/>
  <c r="D39" i="7"/>
  <c r="J55" i="7"/>
  <c r="J84" i="7"/>
  <c r="V84" i="7" s="1"/>
  <c r="W84" i="7" s="1"/>
  <c r="B84" i="9" s="1"/>
  <c r="R94" i="7"/>
  <c r="N100" i="7"/>
  <c r="N30" i="7"/>
  <c r="R30" i="7"/>
  <c r="U42" i="7"/>
  <c r="R54" i="7"/>
  <c r="U54" i="7"/>
  <c r="D62" i="7"/>
  <c r="H106" i="7"/>
  <c r="R106" i="7"/>
  <c r="J89" i="7"/>
  <c r="N97" i="7"/>
  <c r="U101" i="7"/>
  <c r="D51" i="7"/>
  <c r="U30" i="7"/>
  <c r="R79" i="7"/>
  <c r="D49" i="7"/>
  <c r="N65" i="7"/>
  <c r="H88" i="7"/>
  <c r="D104" i="7"/>
  <c r="L48" i="6"/>
  <c r="S64" i="7"/>
  <c r="L64" i="6"/>
  <c r="M64" i="6" s="1"/>
  <c r="R83" i="7"/>
  <c r="D99" i="7"/>
  <c r="U113" i="7"/>
  <c r="V113" i="7" s="1"/>
  <c r="W113" i="7" s="1"/>
  <c r="B113" i="9" s="1"/>
  <c r="M98" i="6"/>
  <c r="N98" i="6" s="1"/>
  <c r="M115" i="6"/>
  <c r="N115" i="6" s="1"/>
  <c r="M116" i="6"/>
  <c r="N116" i="6" s="1"/>
  <c r="M113" i="6"/>
  <c r="N113" i="6" s="1"/>
  <c r="L95" i="7"/>
  <c r="U57" i="7"/>
  <c r="M22" i="6"/>
  <c r="N22" i="6" s="1"/>
  <c r="O66" i="6"/>
  <c r="M104" i="6"/>
  <c r="N104" i="6" s="1"/>
  <c r="O89" i="6"/>
  <c r="O105" i="6"/>
  <c r="M97" i="6"/>
  <c r="N97" i="6" s="1"/>
  <c r="O39" i="6"/>
  <c r="O34" i="6"/>
  <c r="O37" i="6"/>
  <c r="M45" i="6"/>
  <c r="N45" i="6" s="1"/>
  <c r="M53" i="6"/>
  <c r="N53" i="6" s="1"/>
  <c r="O96" i="6"/>
  <c r="M48" i="6"/>
  <c r="N48" i="6" s="1"/>
  <c r="M88" i="6"/>
  <c r="N88" i="6" s="1"/>
  <c r="O84" i="6"/>
  <c r="D40" i="7"/>
  <c r="N44" i="7"/>
  <c r="R44" i="7"/>
  <c r="N56" i="7"/>
  <c r="L56" i="7"/>
  <c r="J72" i="7"/>
  <c r="R91" i="7"/>
  <c r="D75" i="7"/>
  <c r="R92" i="7"/>
  <c r="N92" i="7"/>
  <c r="D92" i="7"/>
  <c r="D38" i="7"/>
  <c r="H41" i="7"/>
  <c r="D57" i="7"/>
  <c r="L82" i="7"/>
  <c r="D103" i="7"/>
  <c r="H117" i="7"/>
  <c r="V117" i="7" s="1"/>
  <c r="W117" i="7" s="1"/>
  <c r="B117" i="9" s="1"/>
  <c r="O31" i="6"/>
  <c r="M59" i="6"/>
  <c r="N59" i="6" s="1"/>
  <c r="M46" i="6"/>
  <c r="N46" i="6" s="1"/>
  <c r="O104" i="6"/>
  <c r="M103" i="6"/>
  <c r="N103" i="6" s="1"/>
  <c r="O87" i="6"/>
  <c r="O27" i="6"/>
  <c r="O54" i="6"/>
  <c r="O45" i="6"/>
  <c r="M57" i="6"/>
  <c r="N57" i="6" s="1"/>
  <c r="O65" i="6"/>
  <c r="M73" i="6"/>
  <c r="N73" i="6" s="1"/>
  <c r="O56" i="6"/>
  <c r="O83" i="6"/>
  <c r="M80" i="6"/>
  <c r="N80" i="6" s="1"/>
  <c r="O88" i="6"/>
  <c r="M58" i="6"/>
  <c r="N58" i="6" s="1"/>
  <c r="M68" i="6"/>
  <c r="N68" i="6" s="1"/>
  <c r="O77" i="6"/>
  <c r="O100" i="6"/>
  <c r="O111" i="6"/>
  <c r="O108" i="6"/>
  <c r="O116" i="6"/>
  <c r="O117" i="6"/>
  <c r="L43" i="6"/>
  <c r="H47" i="7"/>
  <c r="D63" i="7"/>
  <c r="J98" i="7"/>
  <c r="N98" i="7"/>
  <c r="N50" i="7"/>
  <c r="N53" i="7"/>
  <c r="J80" i="7"/>
  <c r="H76" i="7"/>
  <c r="J95" i="7"/>
  <c r="L55" i="6"/>
  <c r="D59" i="7"/>
  <c r="L73" i="7"/>
  <c r="O24" i="6"/>
  <c r="O43" i="6"/>
  <c r="M50" i="6"/>
  <c r="N50" i="6" s="1"/>
  <c r="M79" i="6"/>
  <c r="N79" i="6" s="1"/>
  <c r="M28" i="6"/>
  <c r="N28" i="6" s="1"/>
  <c r="O55" i="6"/>
  <c r="O57" i="6"/>
  <c r="O73" i="6"/>
  <c r="O95" i="6"/>
  <c r="O85" i="6"/>
  <c r="O80" i="6"/>
  <c r="M90" i="6"/>
  <c r="N90" i="6" s="1"/>
  <c r="M33" i="6"/>
  <c r="N33" i="6" s="1"/>
  <c r="O102" i="6"/>
  <c r="M106" i="6"/>
  <c r="N106" i="6" s="1"/>
  <c r="M52" i="6"/>
  <c r="N52" i="6" s="1"/>
  <c r="M76" i="6"/>
  <c r="N76" i="6" s="1"/>
  <c r="O115" i="6"/>
  <c r="O119" i="6"/>
  <c r="O110" i="6"/>
  <c r="O114" i="6"/>
  <c r="O118" i="6"/>
  <c r="O113" i="6"/>
  <c r="H27" i="7"/>
  <c r="R47" i="7"/>
  <c r="L78" i="7"/>
  <c r="D66" i="7"/>
  <c r="D74" i="7"/>
  <c r="R37" i="7"/>
  <c r="D53" i="7"/>
  <c r="U69" i="7"/>
  <c r="D69" i="7"/>
  <c r="J90" i="7"/>
  <c r="N96" i="7"/>
  <c r="R40" i="7"/>
  <c r="L44" i="7"/>
  <c r="J56" i="7"/>
  <c r="D56" i="7"/>
  <c r="R76" i="7"/>
  <c r="J91" i="7"/>
  <c r="J107" i="7"/>
  <c r="L107" i="7"/>
  <c r="L92" i="7"/>
  <c r="R38" i="7"/>
  <c r="N57" i="7"/>
  <c r="M75" i="6"/>
  <c r="N75" i="6" s="1"/>
  <c r="O98" i="6"/>
  <c r="M38" i="6"/>
  <c r="N38" i="6" s="1"/>
  <c r="O99" i="6"/>
  <c r="M101" i="6"/>
  <c r="N101" i="6" s="1"/>
  <c r="O61" i="6"/>
  <c r="O40" i="6"/>
  <c r="O64" i="6"/>
  <c r="O82" i="6"/>
  <c r="O35" i="6"/>
  <c r="M67" i="6"/>
  <c r="N67" i="6" s="1"/>
  <c r="O74" i="6"/>
  <c r="O81" i="6"/>
  <c r="M60" i="6"/>
  <c r="N60" i="6" s="1"/>
  <c r="M47" i="6"/>
  <c r="N47" i="6" s="1"/>
  <c r="M78" i="6"/>
  <c r="N78" i="6" s="1"/>
  <c r="O92" i="6"/>
  <c r="O62" i="6"/>
  <c r="O91" i="6"/>
  <c r="S8" i="7"/>
  <c r="O25" i="6"/>
  <c r="O18" i="6"/>
  <c r="M19" i="6"/>
  <c r="N19" i="6" s="1"/>
  <c r="M18" i="6"/>
  <c r="N18" i="6" s="1"/>
  <c r="M24" i="6"/>
  <c r="N24" i="6" s="1"/>
  <c r="U25" i="7"/>
  <c r="O22" i="6"/>
  <c r="M25" i="6"/>
  <c r="N25" i="6" s="1"/>
  <c r="M15" i="6"/>
  <c r="N15" i="6" s="1"/>
  <c r="M5" i="6"/>
  <c r="N5" i="6" s="1"/>
  <c r="O3" i="6"/>
  <c r="M14" i="6"/>
  <c r="N14" i="6" s="1"/>
  <c r="O13" i="6"/>
  <c r="O8" i="6"/>
  <c r="J14" i="7"/>
  <c r="O2" i="6"/>
  <c r="M13" i="6"/>
  <c r="N13" i="6" s="1"/>
  <c r="N15" i="7"/>
  <c r="R9" i="7"/>
  <c r="M6" i="6"/>
  <c r="N6" i="6" s="1"/>
  <c r="M3" i="6"/>
  <c r="N3" i="6" s="1"/>
  <c r="M9" i="6"/>
  <c r="N9" i="6" s="1"/>
  <c r="U51" i="7"/>
  <c r="H55" i="7"/>
  <c r="V55" i="7" s="1"/>
  <c r="W55" i="7" s="1"/>
  <c r="B55" i="9" s="1"/>
  <c r="U100" i="7"/>
  <c r="L97" i="7"/>
  <c r="S3" i="7"/>
  <c r="U39" i="7"/>
  <c r="N84" i="7"/>
  <c r="U86" i="7"/>
  <c r="J94" i="7"/>
  <c r="L30" i="7"/>
  <c r="L42" i="7"/>
  <c r="R70" i="7"/>
  <c r="L70" i="7"/>
  <c r="N33" i="7"/>
  <c r="R33" i="7"/>
  <c r="D33" i="7"/>
  <c r="L61" i="7"/>
  <c r="N89" i="7"/>
  <c r="R97" i="7"/>
  <c r="V97" i="7" s="1"/>
  <c r="W97" i="7" s="1"/>
  <c r="B97" i="9" s="1"/>
  <c r="D31" i="7"/>
  <c r="H35" i="7"/>
  <c r="J67" i="7"/>
  <c r="U33" i="7"/>
  <c r="H65" i="7"/>
  <c r="J83" i="7"/>
  <c r="N99" i="7"/>
  <c r="J105" i="7"/>
  <c r="N105" i="7"/>
  <c r="N47" i="7"/>
  <c r="L66" i="7"/>
  <c r="J74" i="7"/>
  <c r="N74" i="7"/>
  <c r="L84" i="7"/>
  <c r="R100" i="7"/>
  <c r="H42" i="7"/>
  <c r="N106" i="7"/>
  <c r="N67" i="7"/>
  <c r="N83" i="7"/>
  <c r="L47" i="7"/>
  <c r="H98" i="7"/>
  <c r="D58" i="7"/>
  <c r="D37" i="7"/>
  <c r="D54" i="7"/>
  <c r="H33" i="7"/>
  <c r="J106" i="7"/>
  <c r="H101" i="7"/>
  <c r="H39" i="7"/>
  <c r="V39" i="7" s="1"/>
  <c r="W39" i="7" s="1"/>
  <c r="B39" i="9" s="1"/>
  <c r="R55" i="7"/>
  <c r="D71" i="7"/>
  <c r="H84" i="7"/>
  <c r="D94" i="7"/>
  <c r="L100" i="7"/>
  <c r="N42" i="7"/>
  <c r="R42" i="7"/>
  <c r="H54" i="7"/>
  <c r="L62" i="7"/>
  <c r="H89" i="7"/>
  <c r="J97" i="7"/>
  <c r="R15" i="7"/>
  <c r="S15" i="7"/>
  <c r="U15" i="7" s="1"/>
  <c r="R31" i="7"/>
  <c r="U31" i="7"/>
  <c r="R86" i="7"/>
  <c r="V86" i="7" s="1"/>
  <c r="W86" i="7" s="1"/>
  <c r="B86" i="9" s="1"/>
  <c r="L86" i="7"/>
  <c r="J49" i="7"/>
  <c r="L28" i="7"/>
  <c r="L83" i="7"/>
  <c r="L12" i="6"/>
  <c r="M12" i="6" s="1"/>
  <c r="N12" i="6" s="1"/>
  <c r="S12" i="7"/>
  <c r="L16" i="6"/>
  <c r="O16" i="6" s="1"/>
  <c r="S16" i="7"/>
  <c r="L20" i="6"/>
  <c r="O20" i="6" s="1"/>
  <c r="S20" i="7"/>
  <c r="L65" i="7"/>
  <c r="H104" i="7"/>
  <c r="V104" i="7" s="1"/>
  <c r="W104" i="7" s="1"/>
  <c r="B104" i="9" s="1"/>
  <c r="N28" i="7"/>
  <c r="H32" i="7"/>
  <c r="L32" i="7"/>
  <c r="H99" i="7"/>
  <c r="U105" i="7"/>
  <c r="L11" i="7"/>
  <c r="D27" i="7"/>
  <c r="L27" i="7"/>
  <c r="V27" i="7" s="1"/>
  <c r="W27" i="7" s="1"/>
  <c r="B27" i="9" s="1"/>
  <c r="D47" i="7"/>
  <c r="L63" i="7"/>
  <c r="J78" i="7"/>
  <c r="R98" i="7"/>
  <c r="D98" i="7"/>
  <c r="R50" i="7"/>
  <c r="H37" i="7"/>
  <c r="H53" i="7"/>
  <c r="V53" i="7" s="1"/>
  <c r="W53" i="7" s="1"/>
  <c r="B53" i="9" s="1"/>
  <c r="N69" i="7"/>
  <c r="L102" i="7"/>
  <c r="N60" i="7"/>
  <c r="L68" i="7"/>
  <c r="H72" i="7"/>
  <c r="H91" i="7"/>
  <c r="J75" i="7"/>
  <c r="D87" i="7"/>
  <c r="U29" i="7"/>
  <c r="N41" i="7"/>
  <c r="R41" i="7"/>
  <c r="J93" i="7"/>
  <c r="O42" i="6"/>
  <c r="O50" i="6"/>
  <c r="M99" i="6"/>
  <c r="N99" i="6" s="1"/>
  <c r="M89" i="6"/>
  <c r="N89" i="6" s="1"/>
  <c r="M27" i="6"/>
  <c r="N27" i="6" s="1"/>
  <c r="M55" i="6"/>
  <c r="N55" i="6" s="1"/>
  <c r="O53" i="6"/>
  <c r="M65" i="6"/>
  <c r="N65" i="6" s="1"/>
  <c r="N29" i="6"/>
  <c r="O47" i="6"/>
  <c r="O78" i="6"/>
  <c r="L74" i="7"/>
  <c r="V74" i="7" s="1"/>
  <c r="W74" i="7" s="1"/>
  <c r="B74" i="9" s="1"/>
  <c r="N80" i="7"/>
  <c r="R90" i="7"/>
  <c r="D102" i="7"/>
  <c r="D44" i="7"/>
  <c r="D48" i="7"/>
  <c r="U60" i="7"/>
  <c r="U64" i="7"/>
  <c r="U68" i="7"/>
  <c r="D68" i="7"/>
  <c r="L72" i="7"/>
  <c r="V72" i="7" s="1"/>
  <c r="W72" i="7" s="1"/>
  <c r="B72" i="9" s="1"/>
  <c r="J76" i="7"/>
  <c r="N81" i="7"/>
  <c r="N87" i="7"/>
  <c r="J57" i="7"/>
  <c r="O52" i="6"/>
  <c r="O68" i="6"/>
  <c r="U50" i="7"/>
  <c r="N49" i="7"/>
  <c r="R49" i="7"/>
  <c r="N88" i="7"/>
  <c r="D88" i="7"/>
  <c r="D28" i="7"/>
  <c r="H28" i="7"/>
  <c r="U85" i="7"/>
  <c r="D85" i="7"/>
  <c r="N27" i="7"/>
  <c r="R27" i="7"/>
  <c r="R63" i="7"/>
  <c r="V63" i="7" s="1"/>
  <c r="W63" i="7" s="1"/>
  <c r="B63" i="9" s="1"/>
  <c r="N63" i="7"/>
  <c r="U78" i="7"/>
  <c r="D78" i="7"/>
  <c r="D50" i="7"/>
  <c r="H66" i="7"/>
  <c r="H80" i="7"/>
  <c r="L90" i="7"/>
  <c r="H102" i="7"/>
  <c r="V102" i="7" s="1"/>
  <c r="W102" i="7" s="1"/>
  <c r="B102" i="9" s="1"/>
  <c r="N36" i="7"/>
  <c r="L48" i="7"/>
  <c r="U56" i="7"/>
  <c r="D60" i="7"/>
  <c r="V60" i="7" s="1"/>
  <c r="W60" i="7" s="1"/>
  <c r="B60" i="9" s="1"/>
  <c r="L60" i="7"/>
  <c r="R107" i="7"/>
  <c r="J81" i="7"/>
  <c r="N23" i="7"/>
  <c r="N59" i="7"/>
  <c r="H92" i="7"/>
  <c r="V92" i="7" s="1"/>
  <c r="W92" i="7" s="1"/>
  <c r="B92" i="9" s="1"/>
  <c r="H38" i="7"/>
  <c r="L38" i="7"/>
  <c r="R87" i="7"/>
  <c r="L29" i="7"/>
  <c r="V29" i="7" s="1"/>
  <c r="W29" i="7" s="1"/>
  <c r="B29" i="9" s="1"/>
  <c r="D41" i="7"/>
  <c r="R57" i="7"/>
  <c r="J82" i="7"/>
  <c r="N82" i="7"/>
  <c r="H82" i="7"/>
  <c r="N93" i="7"/>
  <c r="O38" i="6"/>
  <c r="O46" i="6"/>
  <c r="M70" i="6"/>
  <c r="N70" i="6" s="1"/>
  <c r="O94" i="6"/>
  <c r="L76" i="7"/>
  <c r="N43" i="7"/>
  <c r="J41" i="7"/>
  <c r="U103" i="7"/>
  <c r="U77" i="7"/>
  <c r="J17" i="7"/>
  <c r="L45" i="7"/>
  <c r="J45" i="7"/>
  <c r="N2" i="7"/>
  <c r="L11" i="6"/>
  <c r="M11" i="6" s="1"/>
  <c r="N11" i="6" s="1"/>
  <c r="S11" i="7"/>
  <c r="L71" i="7"/>
  <c r="J71" i="7"/>
  <c r="H71" i="7"/>
  <c r="J61" i="7"/>
  <c r="H61" i="7"/>
  <c r="V61" i="7" s="1"/>
  <c r="W61" i="7" s="1"/>
  <c r="B61" i="9" s="1"/>
  <c r="V31" i="7"/>
  <c r="W31" i="7" s="1"/>
  <c r="B31" i="9" s="1"/>
  <c r="J35" i="7"/>
  <c r="V35" i="7" s="1"/>
  <c r="W35" i="7" s="1"/>
  <c r="B35" i="9" s="1"/>
  <c r="L35" i="7"/>
  <c r="N85" i="7"/>
  <c r="U98" i="7"/>
  <c r="U37" i="7"/>
  <c r="U53" i="7"/>
  <c r="V90" i="7"/>
  <c r="W90" i="7" s="1"/>
  <c r="B90" i="9" s="1"/>
  <c r="U40" i="7"/>
  <c r="V56" i="7"/>
  <c r="W56" i="7" s="1"/>
  <c r="B56" i="9" s="1"/>
  <c r="D64" i="7"/>
  <c r="V64" i="7" s="1"/>
  <c r="W64" i="7" s="1"/>
  <c r="B64" i="9" s="1"/>
  <c r="N68" i="7"/>
  <c r="H68" i="7"/>
  <c r="U91" i="7"/>
  <c r="V75" i="7"/>
  <c r="W75" i="7" s="1"/>
  <c r="B75" i="9" s="1"/>
  <c r="V95" i="7"/>
  <c r="W95" i="7" s="1"/>
  <c r="B95" i="9" s="1"/>
  <c r="N62" i="7"/>
  <c r="J34" i="7"/>
  <c r="L34" i="7"/>
  <c r="H34" i="7"/>
  <c r="L17" i="6"/>
  <c r="M17" i="6" s="1"/>
  <c r="N17" i="6" s="1"/>
  <c r="S17" i="7"/>
  <c r="U17" i="7" s="1"/>
  <c r="V28" i="7"/>
  <c r="W28" i="7" s="1"/>
  <c r="B28" i="9" s="1"/>
  <c r="V78" i="7"/>
  <c r="W78" i="7" s="1"/>
  <c r="B78" i="9" s="1"/>
  <c r="L69" i="7"/>
  <c r="J69" i="7"/>
  <c r="H69" i="7"/>
  <c r="U80" i="7"/>
  <c r="U96" i="7"/>
  <c r="J68" i="7"/>
  <c r="V76" i="7"/>
  <c r="W76" i="7" s="1"/>
  <c r="B76" i="9" s="1"/>
  <c r="D91" i="7"/>
  <c r="N51" i="7"/>
  <c r="J51" i="7"/>
  <c r="L51" i="7"/>
  <c r="J36" i="7"/>
  <c r="L36" i="7"/>
  <c r="H36" i="7"/>
  <c r="J52" i="7"/>
  <c r="L52" i="7"/>
  <c r="H52" i="7"/>
  <c r="H62" i="7"/>
  <c r="H45" i="7"/>
  <c r="H51" i="7"/>
  <c r="N71" i="7"/>
  <c r="N94" i="7"/>
  <c r="H94" i="7"/>
  <c r="V30" i="7"/>
  <c r="W30" i="7" s="1"/>
  <c r="B30" i="9" s="1"/>
  <c r="D42" i="7"/>
  <c r="J62" i="7"/>
  <c r="N61" i="7"/>
  <c r="D106" i="7"/>
  <c r="D101" i="7"/>
  <c r="U67" i="7"/>
  <c r="V67" i="7" s="1"/>
  <c r="W67" i="7" s="1"/>
  <c r="B67" i="9" s="1"/>
  <c r="V46" i="7"/>
  <c r="W46" i="7" s="1"/>
  <c r="B46" i="9" s="1"/>
  <c r="U79" i="7"/>
  <c r="V65" i="7"/>
  <c r="W65" i="7" s="1"/>
  <c r="B65" i="9" s="1"/>
  <c r="U88" i="7"/>
  <c r="V88" i="7" s="1"/>
  <c r="W88" i="7" s="1"/>
  <c r="B88" i="9" s="1"/>
  <c r="V32" i="7"/>
  <c r="W32" i="7" s="1"/>
  <c r="B32" i="9" s="1"/>
  <c r="L85" i="7"/>
  <c r="J85" i="7"/>
  <c r="H85" i="7"/>
  <c r="D105" i="7"/>
  <c r="J58" i="7"/>
  <c r="L58" i="7"/>
  <c r="H58" i="7"/>
  <c r="D80" i="7"/>
  <c r="D96" i="7"/>
  <c r="V96" i="7" s="1"/>
  <c r="W96" i="7" s="1"/>
  <c r="B96" i="9" s="1"/>
  <c r="U44" i="7"/>
  <c r="U38" i="7"/>
  <c r="V70" i="7"/>
  <c r="W70" i="7" s="1"/>
  <c r="B70" i="9" s="1"/>
  <c r="V99" i="7"/>
  <c r="W99" i="7" s="1"/>
  <c r="B99" i="9" s="1"/>
  <c r="V66" i="7"/>
  <c r="W66" i="7" s="1"/>
  <c r="B66" i="9" s="1"/>
  <c r="L87" i="7"/>
  <c r="V73" i="7"/>
  <c r="W73" i="7" s="1"/>
  <c r="B73" i="9" s="1"/>
  <c r="U82" i="7"/>
  <c r="N103" i="7"/>
  <c r="H103" i="7"/>
  <c r="N77" i="7"/>
  <c r="R17" i="7"/>
  <c r="V89" i="7"/>
  <c r="W89" i="7" s="1"/>
  <c r="B89" i="9" s="1"/>
  <c r="L49" i="7"/>
  <c r="N12" i="7"/>
  <c r="H20" i="7"/>
  <c r="H50" i="7"/>
  <c r="L4" i="6"/>
  <c r="M4" i="6" s="1"/>
  <c r="N4" i="6" s="1"/>
  <c r="S4" i="7"/>
  <c r="U4" i="7" s="1"/>
  <c r="H48" i="7"/>
  <c r="V48" i="7" s="1"/>
  <c r="W48" i="7" s="1"/>
  <c r="B48" i="9" s="1"/>
  <c r="H43" i="7"/>
  <c r="V43" i="7" s="1"/>
  <c r="W43" i="7" s="1"/>
  <c r="B43" i="9" s="1"/>
  <c r="H59" i="7"/>
  <c r="D82" i="7"/>
  <c r="J103" i="7"/>
  <c r="L103" i="7"/>
  <c r="L77" i="7"/>
  <c r="U93" i="7"/>
  <c r="U26" i="7"/>
  <c r="H4" i="7"/>
  <c r="N16" i="7"/>
  <c r="D20" i="7"/>
  <c r="V40" i="7"/>
  <c r="W40" i="7" s="1"/>
  <c r="B40" i="9" s="1"/>
  <c r="H107" i="7"/>
  <c r="V107" i="7" s="1"/>
  <c r="W107" i="7" s="1"/>
  <c r="B107" i="9" s="1"/>
  <c r="U81" i="7"/>
  <c r="V81" i="7" s="1"/>
  <c r="W81" i="7" s="1"/>
  <c r="B81" i="9" s="1"/>
  <c r="J59" i="7"/>
  <c r="L59" i="7"/>
  <c r="U87" i="7"/>
  <c r="J77" i="7"/>
  <c r="H77" i="7"/>
  <c r="V77" i="7" s="1"/>
  <c r="W77" i="7" s="1"/>
  <c r="B77" i="9" s="1"/>
  <c r="D93" i="7"/>
  <c r="N7" i="7"/>
  <c r="L41" i="7"/>
  <c r="V41" i="7" s="1"/>
  <c r="W41" i="7" s="1"/>
  <c r="B41" i="9" s="1"/>
  <c r="L57" i="7"/>
  <c r="H93" i="7"/>
  <c r="O11" i="6"/>
  <c r="O101" i="6"/>
  <c r="C101" i="9" s="1"/>
  <c r="M105" i="6"/>
  <c r="N105" i="6" s="1"/>
  <c r="M87" i="6"/>
  <c r="N87" i="6" s="1"/>
  <c r="O48" i="6"/>
  <c r="M36" i="6"/>
  <c r="N36" i="6" s="1"/>
  <c r="M51" i="6"/>
  <c r="N51" i="6" s="1"/>
  <c r="O32" i="6"/>
  <c r="M81" i="6"/>
  <c r="N81" i="6" s="1"/>
  <c r="M84" i="6"/>
  <c r="N84" i="6" s="1"/>
  <c r="M92" i="6"/>
  <c r="N92" i="6" s="1"/>
  <c r="M100" i="6"/>
  <c r="N100" i="6" s="1"/>
  <c r="M31" i="6"/>
  <c r="N31" i="6" s="1"/>
  <c r="M43" i="6"/>
  <c r="N43" i="6" s="1"/>
  <c r="M66" i="6"/>
  <c r="N66" i="6" s="1"/>
  <c r="M71" i="6"/>
  <c r="N71" i="6" s="1"/>
  <c r="M30" i="6"/>
  <c r="N30" i="6" s="1"/>
  <c r="M34" i="6"/>
  <c r="N34" i="6" s="1"/>
  <c r="M54" i="6"/>
  <c r="N54" i="6" s="1"/>
  <c r="M40" i="6"/>
  <c r="N40" i="6" s="1"/>
  <c r="M56" i="6"/>
  <c r="N56" i="6" s="1"/>
  <c r="M72" i="6"/>
  <c r="N72" i="6" s="1"/>
  <c r="M83" i="6"/>
  <c r="N83" i="6" s="1"/>
  <c r="M95" i="6"/>
  <c r="N95" i="6" s="1"/>
  <c r="M82" i="6"/>
  <c r="N82" i="6" s="1"/>
  <c r="O90" i="6"/>
  <c r="C90" i="9" s="1"/>
  <c r="M35" i="6"/>
  <c r="N35" i="6" s="1"/>
  <c r="M74" i="6"/>
  <c r="N74" i="6" s="1"/>
  <c r="M93" i="6"/>
  <c r="N93" i="6" s="1"/>
  <c r="M63" i="6"/>
  <c r="N63" i="6" s="1"/>
  <c r="M62" i="6"/>
  <c r="N62" i="6" s="1"/>
  <c r="M44" i="6"/>
  <c r="N44" i="6" s="1"/>
  <c r="M91" i="6"/>
  <c r="N91" i="6" s="1"/>
  <c r="M107" i="6"/>
  <c r="N107" i="6" s="1"/>
  <c r="O19" i="6"/>
  <c r="O15" i="6"/>
  <c r="O6" i="6"/>
  <c r="M2" i="6"/>
  <c r="N2" i="6" s="1"/>
  <c r="O5" i="6"/>
  <c r="C5" i="9" s="1"/>
  <c r="M8" i="6"/>
  <c r="N8" i="6" s="1"/>
  <c r="M20" i="6"/>
  <c r="N20" i="6" s="1"/>
  <c r="H7" i="7"/>
  <c r="O9" i="6"/>
  <c r="O21" i="6"/>
  <c r="N6" i="7"/>
  <c r="U6" i="7"/>
  <c r="L2" i="7"/>
  <c r="D19" i="7"/>
  <c r="N9" i="7"/>
  <c r="L23" i="6"/>
  <c r="O23" i="6" s="1"/>
  <c r="R2" i="7"/>
  <c r="R4" i="7"/>
  <c r="R12" i="7"/>
  <c r="R11" i="7"/>
  <c r="L9" i="7"/>
  <c r="S5" i="7"/>
  <c r="U5" i="7" s="1"/>
  <c r="U8" i="7"/>
  <c r="R20" i="7"/>
  <c r="S24" i="7"/>
  <c r="U24" i="7" s="1"/>
  <c r="R13" i="7"/>
  <c r="J24" i="7"/>
  <c r="N5" i="7"/>
  <c r="H5" i="7"/>
  <c r="D4" i="7"/>
  <c r="H3" i="7"/>
  <c r="U14" i="7"/>
  <c r="S18" i="7"/>
  <c r="U18" i="7" s="1"/>
  <c r="N24" i="7"/>
  <c r="L13" i="7"/>
  <c r="L18" i="7"/>
  <c r="H16" i="7"/>
  <c r="U20" i="7"/>
  <c r="D10" i="7"/>
  <c r="R19" i="7"/>
  <c r="H14" i="7"/>
  <c r="R21" i="7"/>
  <c r="L12" i="7"/>
  <c r="H24" i="7"/>
  <c r="U11" i="7"/>
  <c r="L6" i="7"/>
  <c r="H9" i="7"/>
  <c r="R25" i="7"/>
  <c r="L7" i="6"/>
  <c r="O7" i="6" s="1"/>
  <c r="N19" i="7"/>
  <c r="U19" i="7"/>
  <c r="H19" i="7"/>
  <c r="H17" i="7"/>
  <c r="N18" i="7"/>
  <c r="L26" i="7"/>
  <c r="D18" i="7"/>
  <c r="D21" i="7"/>
  <c r="N8" i="7"/>
  <c r="H8" i="7"/>
  <c r="H23" i="7"/>
  <c r="J10" i="7"/>
  <c r="D3" i="7"/>
  <c r="N3" i="7"/>
  <c r="L19" i="7"/>
  <c r="N14" i="7"/>
  <c r="R14" i="7"/>
  <c r="R5" i="7"/>
  <c r="N21" i="7"/>
  <c r="H21" i="7"/>
  <c r="L8" i="7"/>
  <c r="U12" i="7"/>
  <c r="R16" i="7"/>
  <c r="R24" i="7"/>
  <c r="H11" i="7"/>
  <c r="U9" i="7"/>
  <c r="H25" i="7"/>
  <c r="R7" i="7"/>
  <c r="R10" i="7"/>
  <c r="N13" i="7"/>
  <c r="D9" i="7"/>
  <c r="D13" i="7"/>
  <c r="L3" i="7"/>
  <c r="U3" i="7"/>
  <c r="L14" i="7"/>
  <c r="L5" i="7"/>
  <c r="R8" i="7"/>
  <c r="L24" i="7"/>
  <c r="J25" i="7"/>
  <c r="R23" i="7"/>
  <c r="N26" i="7"/>
  <c r="U22" i="7"/>
  <c r="L10" i="6"/>
  <c r="M10" i="6" s="1"/>
  <c r="N10" i="6" s="1"/>
  <c r="U21" i="7"/>
  <c r="U16" i="7"/>
  <c r="J3" i="7"/>
  <c r="L17" i="7"/>
  <c r="D26" i="7"/>
  <c r="U2" i="7"/>
  <c r="H18" i="7"/>
  <c r="L21" i="7"/>
  <c r="N4" i="7"/>
  <c r="L16" i="7"/>
  <c r="N20" i="7"/>
  <c r="D6" i="7"/>
  <c r="N22" i="7"/>
  <c r="R22" i="7"/>
  <c r="D22" i="7"/>
  <c r="D25" i="7"/>
  <c r="L7" i="7"/>
  <c r="L23" i="7"/>
  <c r="H10" i="7"/>
  <c r="R26" i="7"/>
  <c r="H26" i="7"/>
  <c r="D17" i="7"/>
  <c r="H15" i="7"/>
  <c r="J2" i="7"/>
  <c r="R18" i="7"/>
  <c r="D5" i="7"/>
  <c r="J4" i="7"/>
  <c r="L4" i="7"/>
  <c r="D8" i="7"/>
  <c r="D12" i="7"/>
  <c r="J20" i="7"/>
  <c r="L20" i="7"/>
  <c r="D24" i="7"/>
  <c r="D11" i="7"/>
  <c r="H6" i="7"/>
  <c r="H22" i="7"/>
  <c r="N25" i="7"/>
  <c r="N10" i="7"/>
  <c r="H13" i="7"/>
  <c r="R3" i="7"/>
  <c r="D14" i="7"/>
  <c r="N17" i="7"/>
  <c r="L15" i="7"/>
  <c r="D2" i="7"/>
  <c r="J5" i="7"/>
  <c r="J12" i="7"/>
  <c r="H12" i="7"/>
  <c r="N11" i="7"/>
  <c r="R6" i="7"/>
  <c r="L22" i="7"/>
  <c r="D7" i="7"/>
  <c r="U7" i="7"/>
  <c r="D15" i="7"/>
  <c r="D16" i="7"/>
  <c r="D23" i="7"/>
  <c r="L10" i="7"/>
  <c r="S13" i="7"/>
  <c r="U13" i="7" s="1"/>
  <c r="L26" i="6"/>
  <c r="L25" i="7"/>
  <c r="C46" i="9"/>
  <c r="B9" i="8"/>
  <c r="C74" i="9"/>
  <c r="C91" i="9"/>
  <c r="C108" i="9"/>
  <c r="C131" i="9"/>
  <c r="C138" i="9"/>
  <c r="C109" i="9"/>
  <c r="C92" i="9"/>
  <c r="C73" i="9"/>
  <c r="C104" i="9"/>
  <c r="C28" i="9"/>
  <c r="C32" i="9"/>
  <c r="C162" i="9"/>
  <c r="C151" i="9"/>
  <c r="C142" i="9"/>
  <c r="C200" i="9"/>
  <c r="C177" i="9"/>
  <c r="C55" i="9"/>
  <c r="C107" i="9"/>
  <c r="C123" i="9"/>
  <c r="C114" i="9"/>
  <c r="C89" i="9"/>
  <c r="C159" i="9"/>
  <c r="C163" i="9"/>
  <c r="C167" i="9"/>
  <c r="C173" i="9"/>
  <c r="C50" i="9"/>
  <c r="C53" i="9"/>
  <c r="C86" i="9"/>
  <c r="C79" i="9"/>
  <c r="C65" i="9"/>
  <c r="C88" i="9"/>
  <c r="C144" i="9"/>
  <c r="C143" i="9"/>
  <c r="C134" i="9"/>
  <c r="C178" i="9"/>
  <c r="C183" i="9"/>
  <c r="C201" i="9"/>
  <c r="C193" i="9"/>
  <c r="C78" i="9"/>
  <c r="F7" i="8"/>
  <c r="B8" i="8"/>
  <c r="F10" i="8"/>
  <c r="C33" i="9"/>
  <c r="C37" i="9"/>
  <c r="C112" i="9"/>
  <c r="C36" i="9"/>
  <c r="C40" i="9"/>
  <c r="C44" i="9"/>
  <c r="C48" i="9"/>
  <c r="C52" i="9"/>
  <c r="C56" i="9"/>
  <c r="C60" i="9"/>
  <c r="C64" i="9"/>
  <c r="C68" i="9"/>
  <c r="C72" i="9"/>
  <c r="C76" i="9"/>
  <c r="C115" i="9"/>
  <c r="C166" i="9"/>
  <c r="C106" i="9"/>
  <c r="C122" i="9"/>
  <c r="C75" i="9"/>
  <c r="C34" i="9"/>
  <c r="C38" i="9"/>
  <c r="C87" i="9"/>
  <c r="C57" i="9"/>
  <c r="C152" i="9"/>
  <c r="C156" i="9"/>
  <c r="C135" i="9"/>
  <c r="C126" i="9"/>
  <c r="C179" i="9"/>
  <c r="C27" i="9"/>
  <c r="C39" i="9"/>
  <c r="C94" i="9"/>
  <c r="C61" i="9"/>
  <c r="C148" i="9"/>
  <c r="C158" i="9"/>
  <c r="C188" i="9"/>
  <c r="C190" i="9"/>
  <c r="C191" i="9"/>
  <c r="C196" i="9"/>
  <c r="C192" i="9"/>
  <c r="C51" i="9"/>
  <c r="C29" i="9"/>
  <c r="C98" i="9"/>
  <c r="C100" i="9"/>
  <c r="C58" i="9"/>
  <c r="C49" i="9"/>
  <c r="C127" i="9"/>
  <c r="C110" i="9"/>
  <c r="C118" i="9"/>
  <c r="C182" i="9"/>
  <c r="C185" i="9"/>
  <c r="C63" i="9"/>
  <c r="F9" i="8"/>
  <c r="B10" i="8"/>
  <c r="C30" i="9"/>
  <c r="C96" i="9"/>
  <c r="C140" i="9"/>
  <c r="C81" i="9"/>
  <c r="C184" i="9"/>
  <c r="C186" i="9"/>
  <c r="C174" i="9"/>
  <c r="C197" i="9"/>
  <c r="C59" i="9"/>
  <c r="C41" i="9"/>
  <c r="C136" i="9"/>
  <c r="C111" i="9"/>
  <c r="C119" i="9"/>
  <c r="C161" i="9"/>
  <c r="C93" i="9"/>
  <c r="C105" i="9"/>
  <c r="C199" i="9"/>
  <c r="C189" i="9"/>
  <c r="C84" i="9"/>
  <c r="C42" i="9"/>
  <c r="C54" i="9"/>
  <c r="C62" i="9"/>
  <c r="C70" i="9"/>
  <c r="C45" i="9"/>
  <c r="C132" i="9"/>
  <c r="C155" i="9"/>
  <c r="C157" i="9"/>
  <c r="C146" i="9"/>
  <c r="C176" i="9"/>
  <c r="C180" i="9"/>
  <c r="C83" i="9"/>
  <c r="C150" i="9"/>
  <c r="C194" i="9"/>
  <c r="C66" i="9"/>
  <c r="C35" i="9"/>
  <c r="C128" i="9"/>
  <c r="C67" i="9"/>
  <c r="C99" i="9"/>
  <c r="C103" i="9"/>
  <c r="C171" i="9"/>
  <c r="C85" i="9"/>
  <c r="C113" i="9"/>
  <c r="C117" i="9"/>
  <c r="C121" i="9"/>
  <c r="C125" i="9"/>
  <c r="C129" i="9"/>
  <c r="C133" i="9"/>
  <c r="C137" i="9"/>
  <c r="C141" i="9"/>
  <c r="C145" i="9"/>
  <c r="C149" i="9"/>
  <c r="C153" i="9"/>
  <c r="C175" i="9"/>
  <c r="C198" i="9"/>
  <c r="C160" i="9"/>
  <c r="C172" i="9"/>
  <c r="C195" i="9"/>
  <c r="C169" i="9"/>
  <c r="C47" i="9"/>
  <c r="F8" i="8"/>
  <c r="B7" i="8"/>
  <c r="C69" i="9"/>
  <c r="C80" i="9"/>
  <c r="C124" i="9"/>
  <c r="C168" i="9"/>
  <c r="C170" i="9"/>
  <c r="C95" i="9"/>
  <c r="C147" i="9"/>
  <c r="C154" i="9"/>
  <c r="C187" i="9"/>
  <c r="C181" i="9"/>
  <c r="C31" i="9"/>
  <c r="C43" i="9"/>
  <c r="C82" i="9"/>
  <c r="C120" i="9"/>
  <c r="C165" i="9"/>
  <c r="C77" i="9"/>
  <c r="C71" i="9"/>
  <c r="C102" i="9"/>
  <c r="C116" i="9"/>
  <c r="C139" i="9"/>
  <c r="C130" i="9"/>
  <c r="C97" i="9"/>
  <c r="C164" i="9"/>
  <c r="V79" i="7" l="1"/>
  <c r="W79" i="7" s="1"/>
  <c r="B79" i="9" s="1"/>
  <c r="V34" i="7"/>
  <c r="W34" i="7" s="1"/>
  <c r="B34" i="9" s="1"/>
  <c r="V83" i="7"/>
  <c r="W83" i="7" s="1"/>
  <c r="B83" i="9" s="1"/>
  <c r="V49" i="7"/>
  <c r="W49" i="7" s="1"/>
  <c r="B49" i="9" s="1"/>
  <c r="V105" i="7"/>
  <c r="W105" i="7" s="1"/>
  <c r="B105" i="9" s="1"/>
  <c r="V101" i="7"/>
  <c r="W101" i="7" s="1"/>
  <c r="B101" i="9" s="1"/>
  <c r="V82" i="7"/>
  <c r="W82" i="7" s="1"/>
  <c r="B82" i="9" s="1"/>
  <c r="V106" i="7"/>
  <c r="W106" i="7" s="1"/>
  <c r="B106" i="9" s="1"/>
  <c r="V98" i="7"/>
  <c r="W98" i="7" s="1"/>
  <c r="B98" i="9" s="1"/>
  <c r="V38" i="7"/>
  <c r="W38" i="7" s="1"/>
  <c r="B38" i="9" s="1"/>
  <c r="V37" i="7"/>
  <c r="W37" i="7" s="1"/>
  <c r="B37" i="9" s="1"/>
  <c r="V47" i="7"/>
  <c r="W47" i="7" s="1"/>
  <c r="B47" i="9" s="1"/>
  <c r="N64" i="6"/>
  <c r="V71" i="7"/>
  <c r="W71" i="7" s="1"/>
  <c r="B71" i="9" s="1"/>
  <c r="V57" i="7"/>
  <c r="W57" i="7" s="1"/>
  <c r="B57" i="9" s="1"/>
  <c r="V51" i="7"/>
  <c r="W51" i="7" s="1"/>
  <c r="B51" i="9" s="1"/>
  <c r="V62" i="7"/>
  <c r="W62" i="7" s="1"/>
  <c r="B62" i="9" s="1"/>
  <c r="V103" i="7"/>
  <c r="W103" i="7" s="1"/>
  <c r="B103" i="9" s="1"/>
  <c r="V87" i="7"/>
  <c r="W87" i="7" s="1"/>
  <c r="B87" i="9" s="1"/>
  <c r="V54" i="7"/>
  <c r="W54" i="7" s="1"/>
  <c r="B54" i="9" s="1"/>
  <c r="V33" i="7"/>
  <c r="W33" i="7" s="1"/>
  <c r="B33" i="9" s="1"/>
  <c r="O4" i="6"/>
  <c r="C4" i="9" s="1"/>
  <c r="O17" i="6"/>
  <c r="O12" i="6"/>
  <c r="M16" i="6"/>
  <c r="N16" i="6" s="1"/>
  <c r="M7" i="6"/>
  <c r="N7" i="6" s="1"/>
  <c r="V59" i="7"/>
  <c r="W59" i="7" s="1"/>
  <c r="B59" i="9" s="1"/>
  <c r="V50" i="7"/>
  <c r="W50" i="7" s="1"/>
  <c r="B50" i="9" s="1"/>
  <c r="V80" i="7"/>
  <c r="W80" i="7" s="1"/>
  <c r="B80" i="9" s="1"/>
  <c r="V42" i="7"/>
  <c r="W42" i="7" s="1"/>
  <c r="B42" i="9" s="1"/>
  <c r="V36" i="7"/>
  <c r="W36" i="7" s="1"/>
  <c r="B36" i="9" s="1"/>
  <c r="V68" i="7"/>
  <c r="W68" i="7" s="1"/>
  <c r="B68" i="9" s="1"/>
  <c r="V58" i="7"/>
  <c r="W58" i="7" s="1"/>
  <c r="B58" i="9" s="1"/>
  <c r="V52" i="7"/>
  <c r="W52" i="7" s="1"/>
  <c r="B52" i="9" s="1"/>
  <c r="V2" i="7"/>
  <c r="W2" i="7" s="1"/>
  <c r="V93" i="7"/>
  <c r="W93" i="7" s="1"/>
  <c r="B93" i="9" s="1"/>
  <c r="V14" i="7"/>
  <c r="W14" i="7" s="1"/>
  <c r="B14" i="9" s="1"/>
  <c r="V24" i="7"/>
  <c r="W24" i="7" s="1"/>
  <c r="B24" i="9" s="1"/>
  <c r="V8" i="7"/>
  <c r="W8" i="7" s="1"/>
  <c r="B8" i="9" s="1"/>
  <c r="V44" i="7"/>
  <c r="W44" i="7" s="1"/>
  <c r="B44" i="9" s="1"/>
  <c r="V85" i="7"/>
  <c r="W85" i="7" s="1"/>
  <c r="B85" i="9" s="1"/>
  <c r="V94" i="7"/>
  <c r="W94" i="7" s="1"/>
  <c r="B94" i="9" s="1"/>
  <c r="V45" i="7"/>
  <c r="W45" i="7" s="1"/>
  <c r="B45" i="9" s="1"/>
  <c r="V91" i="7"/>
  <c r="W91" i="7" s="1"/>
  <c r="B91" i="9" s="1"/>
  <c r="V69" i="7"/>
  <c r="W69" i="7" s="1"/>
  <c r="B69" i="9" s="1"/>
  <c r="V15" i="7"/>
  <c r="W15" i="7" s="1"/>
  <c r="B15" i="9" s="1"/>
  <c r="V11" i="7"/>
  <c r="W11" i="7" s="1"/>
  <c r="B11" i="9" s="1"/>
  <c r="V17" i="7"/>
  <c r="W17" i="7" s="1"/>
  <c r="B17" i="9" s="1"/>
  <c r="V23" i="7"/>
  <c r="W23" i="7" s="1"/>
  <c r="B23" i="9" s="1"/>
  <c r="M23" i="6"/>
  <c r="N23" i="6" s="1"/>
  <c r="V5" i="7"/>
  <c r="W5" i="7" s="1"/>
  <c r="B5" i="9" s="1"/>
  <c r="V26" i="7"/>
  <c r="W26" i="7" s="1"/>
  <c r="B26" i="9" s="1"/>
  <c r="O10" i="6"/>
  <c r="C10" i="9" s="1"/>
  <c r="O26" i="6"/>
  <c r="M26" i="6"/>
  <c r="N26" i="6" s="1"/>
  <c r="V4" i="7"/>
  <c r="W4" i="7" s="1"/>
  <c r="B4" i="9" s="1"/>
  <c r="V20" i="7"/>
  <c r="W20" i="7" s="1"/>
  <c r="B20" i="9" s="1"/>
  <c r="V19" i="7"/>
  <c r="W19" i="7" s="1"/>
  <c r="B19" i="9" s="1"/>
  <c r="V9" i="7"/>
  <c r="W9" i="7" s="1"/>
  <c r="B9" i="9" s="1"/>
  <c r="V7" i="7"/>
  <c r="W7" i="7" s="1"/>
  <c r="B7" i="9" s="1"/>
  <c r="V12" i="7"/>
  <c r="W12" i="7" s="1"/>
  <c r="B12" i="9" s="1"/>
  <c r="V22" i="7"/>
  <c r="W22" i="7" s="1"/>
  <c r="B22" i="9" s="1"/>
  <c r="V13" i="7"/>
  <c r="W13" i="7" s="1"/>
  <c r="B13" i="9" s="1"/>
  <c r="V18" i="7"/>
  <c r="W18" i="7" s="1"/>
  <c r="B18" i="9" s="1"/>
  <c r="V16" i="7"/>
  <c r="W16" i="7" s="1"/>
  <c r="B16" i="9" s="1"/>
  <c r="V3" i="7"/>
  <c r="W3" i="7" s="1"/>
  <c r="V10" i="7"/>
  <c r="W10" i="7" s="1"/>
  <c r="B10" i="9" s="1"/>
  <c r="V25" i="7"/>
  <c r="W25" i="7" s="1"/>
  <c r="B25" i="9" s="1"/>
  <c r="V6" i="7"/>
  <c r="W6" i="7" s="1"/>
  <c r="B6" i="9" s="1"/>
  <c r="V21" i="7"/>
  <c r="W21" i="7" s="1"/>
  <c r="B21" i="9" s="1"/>
  <c r="C18" i="9"/>
  <c r="C17" i="9"/>
  <c r="C19" i="9"/>
  <c r="C22" i="9"/>
  <c r="C11" i="9"/>
  <c r="C14" i="9"/>
  <c r="C20" i="9"/>
  <c r="C24" i="9"/>
  <c r="C15" i="9"/>
  <c r="C8" i="9"/>
  <c r="C21" i="9"/>
  <c r="C9" i="9"/>
  <c r="C7" i="9"/>
  <c r="C6" i="9"/>
  <c r="C25" i="9"/>
  <c r="C12" i="9"/>
  <c r="C13" i="9"/>
  <c r="C23" i="9"/>
  <c r="B6" i="8" l="1"/>
  <c r="B2" i="9"/>
  <c r="F5" i="8"/>
  <c r="C26" i="9"/>
  <c r="C16" i="9"/>
  <c r="F6" i="8"/>
</calcChain>
</file>

<file path=xl/sharedStrings.xml><?xml version="1.0" encoding="utf-8"?>
<sst xmlns="http://schemas.openxmlformats.org/spreadsheetml/2006/main" count="505" uniqueCount="327">
  <si>
    <t>Reproductive Health Data Quality and Performance Review Tool</t>
  </si>
  <si>
    <t>Purpose</t>
  </si>
  <si>
    <t>Set Data Type to Data elements.</t>
  </si>
  <si>
    <t>Click Update to visualize the table.</t>
  </si>
  <si>
    <t>LARC definition</t>
  </si>
  <si>
    <t>Reviewer</t>
  </si>
  <si>
    <t>Review date</t>
  </si>
  <si>
    <t>Blank vs zero</t>
  </si>
  <si>
    <t>LARC</t>
  </si>
  <si>
    <t>Domain</t>
  </si>
  <si>
    <t>Standard variable</t>
  </si>
  <si>
    <t>Required</t>
  </si>
  <si>
    <t>DHIS2 code/search keyword</t>
  </si>
  <si>
    <t>Expected interpretation</t>
  </si>
  <si>
    <t>Column number found</t>
  </si>
  <si>
    <t>Status</t>
  </si>
  <si>
    <t>Notes</t>
  </si>
  <si>
    <t>ANC</t>
  </si>
  <si>
    <t>ANC1</t>
  </si>
  <si>
    <t>Yes</t>
  </si>
  <si>
    <t>RMA2024_3.1.1_1.1</t>
  </si>
  <si>
    <t>Pregnant women registered in ANC1 / first contact</t>
  </si>
  <si>
    <t>ANC2</t>
  </si>
  <si>
    <t>No</t>
  </si>
  <si>
    <t>RMA2024_3.1.1_1.2</t>
  </si>
  <si>
    <t>Pregnant women registered in ANC2</t>
  </si>
  <si>
    <t>ANC3</t>
  </si>
  <si>
    <t>RMA2024_3.1.1_1.3</t>
  </si>
  <si>
    <t>Pregnant women registered in ANC3</t>
  </si>
  <si>
    <t>ANC4</t>
  </si>
  <si>
    <t>RMA2024_3.1.1_1.4</t>
  </si>
  <si>
    <t>Pregnant women received in ANC4</t>
  </si>
  <si>
    <t>ANC5_PLUS</t>
  </si>
  <si>
    <t>RMA2024_3.1.1_1.5</t>
  </si>
  <si>
    <t>Pregnant women received in ANC5 and above</t>
  </si>
  <si>
    <t>ANC1_ENGLISH_ALT</t>
  </si>
  <si>
    <t>Removed</t>
  </si>
  <si>
    <t>Removed from analysis as requested</t>
  </si>
  <si>
    <t>Do not use in calculations</t>
  </si>
  <si>
    <t>ANC_THIRD_TRIMESTER</t>
  </si>
  <si>
    <t>BP_HIGH</t>
  </si>
  <si>
    <t>RMA2024_3.1.1_4</t>
  </si>
  <si>
    <t>ANC women with BP &gt;140/90 mmHg</t>
  </si>
  <si>
    <t>PROTEINURIA_POSITIVE</t>
  </si>
  <si>
    <t>RMA2026_3.1.1_5</t>
  </si>
  <si>
    <t>ANC women with BP &gt;140/90 and positive proteinuria</t>
  </si>
  <si>
    <t>RESPIRATORY_DISTRESS_ANC</t>
  </si>
  <si>
    <t>RMA2024_3.1.1_10</t>
  </si>
  <si>
    <t>Pregnant women with respiratory distress</t>
  </si>
  <si>
    <t>HB_MEASURED</t>
  </si>
  <si>
    <t>RMA2024_2.1.1_20</t>
  </si>
  <si>
    <t>ANC women whose haemoglobin was measured</t>
  </si>
  <si>
    <t>ANC/Malaria in pregnancy</t>
  </si>
  <si>
    <t>IPT1</t>
  </si>
  <si>
    <t>PNLP_4.2.1_2.Number of pregnant women having received IPT1</t>
  </si>
  <si>
    <t>Pregnant women who received IPT1 during ANC</t>
  </si>
  <si>
    <t>IPT2</t>
  </si>
  <si>
    <t>PNLP_4.2.1_2.Number of pregnant women having received IPT2</t>
  </si>
  <si>
    <t>Pregnant women who received IPT2 during ANC</t>
  </si>
  <si>
    <t>IPT3</t>
  </si>
  <si>
    <t>PNLP_4.2.1_2.Number of pregnant women having received IPT3</t>
  </si>
  <si>
    <t>Pregnant women who received IPT3 during ANC</t>
  </si>
  <si>
    <t>IPT4_PLUS</t>
  </si>
  <si>
    <t>PNLP_3.1.1_7</t>
  </si>
  <si>
    <t>Pregnant women who received IPT4+ during ANC</t>
  </si>
  <si>
    <t>LLIN_DISTRIBUTED</t>
  </si>
  <si>
    <t>PNLP_3.1.1_9</t>
  </si>
  <si>
    <t>LLINs distributed routinely to pregnant women</t>
  </si>
  <si>
    <t>Delivery/EMONC</t>
  </si>
  <si>
    <t>DELIVERIES_HF</t>
  </si>
  <si>
    <t>RMA2024_3.1.2_12</t>
  </si>
  <si>
    <t>Total deliveries performed in the health facility</t>
  </si>
  <si>
    <t>DELIVERIES_COMMUNITY</t>
  </si>
  <si>
    <t>RMA2024_2.1.2_26</t>
  </si>
  <si>
    <t>Deliveries registered in the community</t>
  </si>
  <si>
    <t>AMTSL</t>
  </si>
  <si>
    <t>RMA2024_3.1.2_14</t>
  </si>
  <si>
    <t>Women who benefited from active management of third stage of labour</t>
  </si>
  <si>
    <t>AMTSL_CARB</t>
  </si>
  <si>
    <t>RMA2026_3.1.2_15</t>
  </si>
  <si>
    <t>Women who benefited from GATPA + thermostable carbetocin</t>
  </si>
  <si>
    <t>CAESAREAN</t>
  </si>
  <si>
    <t>RMA2024_3.1.2_16</t>
  </si>
  <si>
    <t>Caesarean sections performed</t>
  </si>
  <si>
    <t>OBST_COMPLICATIONS</t>
  </si>
  <si>
    <t>RMA2026_3.1.2_17</t>
  </si>
  <si>
    <t>Women with at least one obstetric complication</t>
  </si>
  <si>
    <t>REFERRED_COMPLICATIONS</t>
  </si>
  <si>
    <t>RMA2026_3.1.2_18</t>
  </si>
  <si>
    <t>Women referred for pregnancy complication</t>
  </si>
  <si>
    <t>REFERRED_DELIVERY</t>
  </si>
  <si>
    <t>RMA2026_3.1.2_19</t>
  </si>
  <si>
    <t>Women referred for delivery</t>
  </si>
  <si>
    <t>BF_IMMEDIATE_48H</t>
  </si>
  <si>
    <t>RMA2026_3.1.2_21</t>
  </si>
  <si>
    <t>Women who initiated breastfeeding in immediate postpartum within 48 hours</t>
  </si>
  <si>
    <t>ABORTION</t>
  </si>
  <si>
    <t>RMA2026_3.1.2_25.1</t>
  </si>
  <si>
    <t>Cases of abortion</t>
  </si>
  <si>
    <t>ECTOPIC_PREGNANCY</t>
  </si>
  <si>
    <t>RMA2026_3.1.2_25.2</t>
  </si>
  <si>
    <t>Cases of ectopic pregnancy</t>
  </si>
  <si>
    <t>MOLAR_PREGNANCY</t>
  </si>
  <si>
    <t>RMA2026_3.1.2_25.3</t>
  </si>
  <si>
    <t>Cases of molar pregnancy</t>
  </si>
  <si>
    <t>GESTATIONAL_HYPERTENSION</t>
  </si>
  <si>
    <t>RMA2026_3.1.2_26.2</t>
  </si>
  <si>
    <t>Cases of gestational hypertension</t>
  </si>
  <si>
    <t>PREECLAMPSIA</t>
  </si>
  <si>
    <t>RMA2026_3.1.2_26.3</t>
  </si>
  <si>
    <t>Cases of pre-eclampsia</t>
  </si>
  <si>
    <t>ECLAMPSIA</t>
  </si>
  <si>
    <t>RMA2026_3.1.2_26.4</t>
  </si>
  <si>
    <t>Cases of eclampsia</t>
  </si>
  <si>
    <t>PP_HYPOXEMIA</t>
  </si>
  <si>
    <t>RMA2024_3.1.2_34</t>
  </si>
  <si>
    <t>Postpartum women with hypoxemia</t>
  </si>
  <si>
    <t>PP_HYPOXEMIA_OXYGEN</t>
  </si>
  <si>
    <t>RMA2024_3.1.2_35</t>
  </si>
  <si>
    <t>Postpartum women with hypoxemia managed with oxygen</t>
  </si>
  <si>
    <t>Postnatal</t>
  </si>
  <si>
    <t>PNC_6_10_DAYS</t>
  </si>
  <si>
    <t>RMA2024_2.1.3_43</t>
  </si>
  <si>
    <t>Women receiving at least one postnatal consultation between day 6 and 10 after birth</t>
  </si>
  <si>
    <t>PNC_6_WEEKS</t>
  </si>
  <si>
    <t>RMA2024_2.1.3_44</t>
  </si>
  <si>
    <t>Women admitted in postpartum who benefited from PNC at 6 weeks</t>
  </si>
  <si>
    <t>STAY_LT_48H</t>
  </si>
  <si>
    <t>RMA2024_2.1.3_42</t>
  </si>
  <si>
    <t>Women who gave birth and spent less than 48 hours in the facility</t>
  </si>
  <si>
    <t>EBF_COUNSEL_48H</t>
  </si>
  <si>
    <t>RMA2024_2.1.3_47</t>
  </si>
  <si>
    <t>Mother-newborn &lt;48h proxy: mother-newborn couples counselled on exclusive breastfeeding within 48 hours. Used as maternal/newborn PNC &lt;48h proxy because no distinct PNC &lt;48h element is available in the export.</t>
  </si>
  <si>
    <t>Required proxy for PNC &lt;48h mother-newborn review.</t>
  </si>
  <si>
    <t>Family Planning</t>
  </si>
  <si>
    <t>FP_VISITS</t>
  </si>
  <si>
    <t>RMA2024_2.1.5_67</t>
  </si>
  <si>
    <t>Family planning visits/consultations</t>
  </si>
  <si>
    <t>FP_COUNSELLED</t>
  </si>
  <si>
    <t>RMA2024_2.1.5_68</t>
  </si>
  <si>
    <t>Family planning clients counselled during the month</t>
  </si>
  <si>
    <t>FP_NEW_ACCEPTORS</t>
  </si>
  <si>
    <t>RMA2024_2.1.5_69</t>
  </si>
  <si>
    <t>New family planning acceptors during the month</t>
  </si>
  <si>
    <t>FP_POSTPARTUM_INITIATED</t>
  </si>
  <si>
    <t>RMA2024_2.1.2_41</t>
  </si>
  <si>
    <t>Women who initiated FP method in immediate postpartum</t>
  </si>
  <si>
    <t>FP_PROGESTIN_PILL</t>
  </si>
  <si>
    <t>RMA2024_2.1.5_72.1</t>
  </si>
  <si>
    <t>Users choosing progestin pill</t>
  </si>
  <si>
    <t>FP_ESTRO_PROGESTIN_PILL</t>
  </si>
  <si>
    <t>RMA2024_2.1.5_72.2</t>
  </si>
  <si>
    <t>Users choosing estrogen-progestin pill</t>
  </si>
  <si>
    <t>FP_MORNING_AFTER</t>
  </si>
  <si>
    <t>RMA2024_2.1.5_72.3</t>
  </si>
  <si>
    <t>Users choosing morning after pill</t>
  </si>
  <si>
    <t>FP_IM_INJECTION</t>
  </si>
  <si>
    <t>RMA2024_2.1.5_72.4</t>
  </si>
  <si>
    <t>Users choosing intramuscular injection</t>
  </si>
  <si>
    <t>FP_SC_INJECTION</t>
  </si>
  <si>
    <t>RMA2024_2.1.5_72.5</t>
  </si>
  <si>
    <t>Users choosing subcutaneous injection/Sayana Press</t>
  </si>
  <si>
    <t>FP_IMPLANT_IMPLANON</t>
  </si>
  <si>
    <t>RMA2024_2.1.5_72.6</t>
  </si>
  <si>
    <t>Users choosing Implanon NXT</t>
  </si>
  <si>
    <t>LARC component.</t>
  </si>
  <si>
    <t>FP_IMPLANT_JADELLE</t>
  </si>
  <si>
    <t>RMA2024_2.1.5_72.7</t>
  </si>
  <si>
    <t>Users choosing Jadelle</t>
  </si>
  <si>
    <t>FP_IUD</t>
  </si>
  <si>
    <t>RMA2024_2.1.5_72.8</t>
  </si>
  <si>
    <t>Users choosing IUD</t>
  </si>
  <si>
    <t>FP_TUBAL_LIGATION</t>
  </si>
  <si>
    <t>RMA2024_2.1.5_72.9</t>
  </si>
  <si>
    <t>Users choosing VSC/tubal ligation</t>
  </si>
  <si>
    <t>FP_VASECTOMY</t>
  </si>
  <si>
    <t>RMA2024_2.1.5_72.10</t>
  </si>
  <si>
    <t>Users choosing VSC/vasectomy</t>
  </si>
  <si>
    <t>FP_MALE_CONDOM</t>
  </si>
  <si>
    <t>RMA2024_2.1.5_72.11</t>
  </si>
  <si>
    <t>Users choosing male condom</t>
  </si>
  <si>
    <t>FP_FEMALE_CONDOM</t>
  </si>
  <si>
    <t>RMA2024_2.1.5_72.12</t>
  </si>
  <si>
    <t>Users choosing female condom</t>
  </si>
  <si>
    <t>FP_NATURAL_METHOD</t>
  </si>
  <si>
    <t>RMA2024_2.1.5_72.13</t>
  </si>
  <si>
    <t>Users choosing natural method</t>
  </si>
  <si>
    <t>Organisation Unit</t>
  </si>
  <si>
    <t>Manual Health Area / Group</t>
  </si>
  <si>
    <t>Manual Facility Type</t>
  </si>
  <si>
    <t>Missing required values</t>
  </si>
  <si>
    <t>ANC4 higher than ANC1</t>
  </si>
  <si>
    <t>ANC1 vs LLIN check</t>
  </si>
  <si>
    <t>Deliveries vs AMTSL check</t>
  </si>
  <si>
    <t>Delivery but no PNC &lt;48h proxy alert</t>
  </si>
  <si>
    <t>Caesarean coherence alert</t>
  </si>
  <si>
    <t>Complications &gt; deliveries alert</t>
  </si>
  <si>
    <t>FP counselled &lt; new acceptors</t>
  </si>
  <si>
    <t>FP method sum</t>
  </si>
  <si>
    <t>FP methods vs new acceptors Check</t>
  </si>
  <si>
    <t>Overall DQ score</t>
  </si>
  <si>
    <t>Priority level</t>
  </si>
  <si>
    <t>Main issue summary</t>
  </si>
  <si>
    <t>ANC4/ANC1 completion</t>
  </si>
  <si>
    <t>Facility deliveries</t>
  </si>
  <si>
    <t>AMTSL/delivery coverage</t>
  </si>
  <si>
    <t>PNC &lt;48h mother-newborn proxy</t>
  </si>
  <si>
    <t>PNC &lt;48h proxy after delivery</t>
  </si>
  <si>
    <t>Caesareans</t>
  </si>
  <si>
    <t>Caesarean rate</t>
  </si>
  <si>
    <t>Obstetric complications</t>
  </si>
  <si>
    <t>Complication rate</t>
  </si>
  <si>
    <t>FP visits</t>
  </si>
  <si>
    <t>FP counselled</t>
  </si>
  <si>
    <t>FP new acceptors</t>
  </si>
  <si>
    <t>FP conversion</t>
  </si>
  <si>
    <t>LARC users</t>
  </si>
  <si>
    <t>LARC share</t>
  </si>
  <si>
    <t>Overall performance score</t>
  </si>
  <si>
    <t>Performance classification</t>
  </si>
  <si>
    <t>Reproductive Health Data Review Dashboard</t>
  </si>
  <si>
    <t>District/project</t>
  </si>
  <si>
    <t>Period</t>
  </si>
  <si>
    <t>Key metric</t>
  </si>
  <si>
    <t>Value</t>
  </si>
  <si>
    <t>Interpretation</t>
  </si>
  <si>
    <t>Facilities/units reviewed</t>
  </si>
  <si>
    <t>Rows with organisation unit names</t>
  </si>
  <si>
    <t>Average DQ score</t>
  </si>
  <si>
    <t>Mean data quality score</t>
  </si>
  <si>
    <t>Critical facilities</t>
  </si>
  <si>
    <t>Require urgent review</t>
  </si>
  <si>
    <t>Poor facilities</t>
  </si>
  <si>
    <t>Need targeted supervision</t>
  </si>
  <si>
    <t>Total ANC1</t>
  </si>
  <si>
    <t>ANC first contact</t>
  </si>
  <si>
    <t>Total ANC4</t>
  </si>
  <si>
    <t>ANC fourth contact</t>
  </si>
  <si>
    <t>ANC continuity proxy</t>
  </si>
  <si>
    <t>Institutional deliveries in export</t>
  </si>
  <si>
    <t>Mother-newborn &lt;48h proxy / facility deliveries</t>
  </si>
  <si>
    <t>New FP acceptors</t>
  </si>
  <si>
    <t>New acceptors / FP visits</t>
  </si>
  <si>
    <t>Implanon + Jadelle + IUD</t>
  </si>
  <si>
    <t>Dashboard notes</t>
  </si>
  <si>
    <t>1. This tool does not replace official DHIS2 validation. It supports monthly data review and problem resolution.</t>
  </si>
  <si>
    <t>2. Review the indicator mapping before trusting the results. If a required code is not found, update the keyword in INDICATOR_MAP.</t>
  </si>
  <si>
    <t>3. The first version is intentionally rule-based. Predictive analytics can be added only after stable clean data are available.</t>
  </si>
  <si>
    <t>Scoring legend</t>
  </si>
  <si>
    <t>Red</t>
  </si>
  <si>
    <t>0 to &lt;50</t>
  </si>
  <si>
    <t>Critical review required</t>
  </si>
  <si>
    <t>Yellow</t>
  </si>
  <si>
    <t>50 to &lt;80</t>
  </si>
  <si>
    <t>Review and correct</t>
  </si>
  <si>
    <t>Green</t>
  </si>
  <si>
    <t>80 and above</t>
  </si>
  <si>
    <t>Acceptable</t>
  </si>
  <si>
    <t>Caesarean rate rule</t>
  </si>
  <si>
    <t>&lt;20% = Green</t>
  </si>
  <si>
    <t>≥20% = Red</t>
  </si>
  <si>
    <t>Blank = missing</t>
  </si>
  <si>
    <t>Zero = zero reporting</t>
  </si>
  <si>
    <t>Long-acting reversible contraception</t>
  </si>
  <si>
    <t>Priority</t>
  </si>
  <si>
    <t>Recommended corrective action</t>
  </si>
  <si>
    <t>Responsible person</t>
  </si>
  <si>
    <t>Deadline</t>
  </si>
  <si>
    <t>Follow-up status</t>
  </si>
  <si>
    <t>Evidence/remarks</t>
  </si>
  <si>
    <t>Issue pattern</t>
  </si>
  <si>
    <t>Suggested feedback text</t>
  </si>
  <si>
    <t>⚠️ Required reproductive health variables are blank. 👉 Verify the register and enter 0 where there was no event before validation.</t>
  </si>
  <si>
    <t>⚠️ ANC4 is higher than ANC1, which is unusual for routine cohort flow. 👉 Recheck ANC register tallying and DHIS2 entry.</t>
  </si>
  <si>
    <t>ANC4 gap</t>
  </si>
  <si>
    <t>📊 ANC4 is less than 50% of ANC1. 👉 Review continuity of ANC follow-up, appointment system, and possible data entry errors.</t>
  </si>
  <si>
    <t>Delivery but no PNC</t>
  </si>
  <si>
    <t>⚠️ Facility deliveries were reported but no PNC 6-10 days was reported. 👉 Verify PNC register completion and strengthen postnatal appointment tracking.</t>
  </si>
  <si>
    <t>Caesareans &gt; deliveries</t>
  </si>
  <si>
    <t>⚠️ Caesarean sections exceed reported facility deliveries. 👉 Reconcile theatre, maternity, and monthly report figures.</t>
  </si>
  <si>
    <t>⚠️ FP new acceptors exceed clients counselled. 👉 Verify FP counselling register and method uptake tally.</t>
  </si>
  <si>
    <t>FP method sum mismatch</t>
  </si>
  <si>
    <t>⚠️ The sum of FP methods does not match new acceptors. 👉 Reconcile method-specific tally with total new acceptors.</t>
  </si>
  <si>
    <t>Good data quality</t>
  </si>
  <si>
    <t>✅ Data are coherent for the reviewed variables. Maintain register verification before monthly submission.</t>
  </si>
  <si>
    <t>ANC1 vs LLIN mismatch</t>
  </si>
  <si>
    <t>⚠️ LLIN distributed is greater than ANC1. 👉 Recheck ANC register, LLIN tally sheet and DHIS2 entry.</t>
  </si>
  <si>
    <t>Deliveries vs AMTSL mismatch</t>
  </si>
  <si>
    <t>⚠️ AMTSL is greater than deliveries or missing where deliveries were reported. 👉 Reconcile maternity register and AMTSL tally.</t>
  </si>
  <si>
    <t>PNC &lt;48h proxy issue</t>
  </si>
  <si>
    <t>⚠️ Delivery was reported but mother-newborn &lt;48h proxy value is missing or incoherent. 👉 Verify immediate postnatal counselling/follow-up documentation.</t>
  </si>
  <si>
    <t>Caesarean rate high</t>
  </si>
  <si>
    <t>⚠️ Caesarean rate is ≥20%. 👉 Review clinical indications, referral pattern and data entry accuracy.</t>
  </si>
  <si>
    <t>LARC means Long-Acting Reversible Contraception: Implanon + Jadelle + IUD in this tool.</t>
  </si>
  <si>
    <t>Zero reporting</t>
  </si>
  <si>
    <t>0️⃣ Zero means zero reporting and is valid when there was truly no event; blank means missing required value.</t>
  </si>
  <si>
    <t>This workbook reviews one month of aggregate reproductive health DHIS2 data at facility level. It checks completeness, coherence and performance for ANC, delivery, PNC/newborn 48-hour follow-up and family planning.</t>
  </si>
  <si>
    <t>Critical rule</t>
  </si>
  <si>
    <t>This tool analyses ONLY ONE MONTH at a time. In DHIS2 Data Visualizer, select one period only before downloading the Excel file. If several months are selected, the workbook may pick the first matching data element and the analysis will be unreliable.</t>
  </si>
  <si>
    <t>DHIS2 download workflow</t>
  </si>
  <si>
    <t>Step 1</t>
  </si>
  <si>
    <t>Log into DHIS2.</t>
  </si>
  <si>
    <t>Step 2</t>
  </si>
  <si>
    <t>Go to Data Visualizer.</t>
  </si>
  <si>
    <t>Step 3</t>
  </si>
  <si>
    <t>Step 4</t>
  </si>
  <si>
    <t>Select the reproductive health data element groups: RMA_II.I.1 ANC, RMA_II.I.2 Deliveries/EMONC, RMA_II.I.3 Postnatal consultations and RMA_II.I.5 Family Planning.</t>
  </si>
  <si>
    <t>Step 5</t>
  </si>
  <si>
    <t>Put Period in Columns, select ONE month, then put Data in Columns and push all selected data elements to the analysis field with the double arrow.</t>
  </si>
  <si>
    <t>Step 6</t>
  </si>
  <si>
    <t>Put Organisation Unit in Rows and select sub-units x2.</t>
  </si>
  <si>
    <t>Step 7</t>
  </si>
  <si>
    <t>Step 8</t>
  </si>
  <si>
    <t>Download as Excel and paste the exported table into RAW_DHIS2_EXPORT, starting from cell A1.</t>
  </si>
  <si>
    <t>Step 9</t>
  </si>
  <si>
    <t>Review INDICATOR_MAP first. If a required data element is not found, update the search keyword/code before interpreting the results.</t>
  </si>
  <si>
    <t>What counts as a missing required value</t>
  </si>
  <si>
    <t>A blank cell in any data element used for analysis/comparison is treated as missing. A true zero should be entered as 0, not left blank.</t>
  </si>
  <si>
    <t>Main outputs</t>
  </si>
  <si>
    <t>DQ_CHECKS, PERFORMANCE_REVIEW, DASHBOARD and CORRECTIVE_ACTIONS.</t>
  </si>
  <si>
    <t>Important limitation</t>
  </si>
  <si>
    <t>This is a district/program review tool. It does not replace official DHIS2 validation or national reporting procedures.</t>
  </si>
  <si>
    <t>% ANC1 clients who received LLIN</t>
  </si>
  <si>
    <t>Reporting Status</t>
  </si>
  <si>
    <t>SEND US YOUR FEEDBACK USING THE LINK</t>
  </si>
  <si>
    <t xml:space="preserve">
Thank you for testing the Reproductive Health Data Quality and Performance Review Tool v1.0.
After testing the tool with one month of DHIS2 aggregate RH data, kindly complete this feedback form:
Your feedback will help improve the tool before wider publication.
Please do not upload or share patient-level confidential data.</t>
  </si>
  <si>
    <t>https://ee.kobotoolbox.org/x/WLSYDJg2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</si>
</sst>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font>
      <sz val="11"/>
      <name val="Carlito"/>
    </font>
    <font>
      <b/>
      <sz val="11"/>
      <color rgb="FF1F2937"/>
      <name val="Carlito"/>
    </font>
    <font>
      <b/>
      <sz val="11"/>
      <color rgb="FF111827"/>
      <name val="Carlito"/>
    </font>
    <font>
      <sz val="11"/>
      <name val="Carlito"/>
    </font>
    <font>
      <b/>
      <sz val="15"/>
      <color rgb="FFFFFFFF"/>
      <name val="Carlito"/>
    </font>
    <font>
      <b/>
      <sz val="11"/>
      <name val="Carlito"/>
    </font>
    <font>
      <b/>
      <sz val="11"/>
      <color theme="0"/>
      <name val="Carlito"/>
    </font>
    <font>
      <sz val="11"/>
      <color theme="0"/>
      <name val="Carlito"/>
    </font>
    <font>
      <b/>
      <sz val="18"/>
      <color rgb="FF1F2937"/>
      <name val="Carlito"/>
    </font>
    <font>
      <u/>
      <sz val="11"/>
      <color theme="10"/>
      <name val="Carlito"/>
    </font>
  </fonts>
  <fills count="14">
    <fill>
      <patternFill patternType="none"/>
    </fill>
    <fill>
      <patternFill patternType="gray125"/>
    </fill>
    <fill>
      <patternFill patternType="solid">
        <fgColor rgb="FFE0F2FE"/>
      </patternFill>
    </fill>
    <fill>
      <patternFill patternType="solid">
        <fgColor rgb="FF1F4E5F"/>
      </patternFill>
    </fill>
    <fill>
      <patternFill patternType="solid">
        <fgColor rgb="FFDDEBF7"/>
      </patternFill>
    </fill>
    <fill>
      <patternFill patternType="solid">
        <fgColor rgb="FFFFF2CC"/>
      </patternFill>
    </fill>
    <fill>
      <patternFill patternType="solid">
        <fgColor theme="3"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89999084444715716"/>
        <bgColor indexed="64"/>
      </patternFill>
    </fill>
  </fills>
  <borders count="7">
    <border>
      <left/>
      <right/>
      <top/>
      <bottom/>
      <diagonal/>
    </border>
    <border>
      <left/>
      <right/>
      <top/>
      <bottom/>
      <diagonal/>
    </border>
    <border>
      <left style="thin">
        <color rgb="FFD9E2F3"/>
      </left>
      <right style="thin">
        <color rgb="FFD9E2F3"/>
      </right>
      <top style="thin">
        <color rgb="FFD9E2F3"/>
      </top>
      <bottom style="thin">
        <color rgb="FFD9E2F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3" fillId="0" borderId="0" applyFont="0" applyFill="0" applyBorder="0" applyAlignment="0" applyProtection="0"/>
    <xf numFmtId="0" fontId="3" fillId="0" borderId="1"/>
    <xf numFmtId="0" fontId="3" fillId="0" borderId="1"/>
    <xf numFmtId="0" fontId="9" fillId="0" borderId="0" applyNumberFormat="0" applyFill="0" applyBorder="0" applyAlignment="0" applyProtection="0"/>
  </cellStyleXfs>
  <cellXfs count="38">
    <xf numFmtId="0" fontId="0" fillId="0" borderId="0" xfId="0"/>
    <xf numFmtId="0" fontId="2" fillId="0" borderId="0" xfId="0" applyNumberFormat="1" applyFont="1" applyBorder="1"/>
    <xf numFmtId="0" fontId="0" fillId="0" borderId="0" xfId="0" applyNumberFormat="1" applyFont="1" applyFill="1" applyBorder="1"/>
    <xf numFmtId="9" fontId="0" fillId="0" borderId="0" xfId="0" applyNumberFormat="1" applyFont="1" applyFill="1" applyBorder="1"/>
    <xf numFmtId="0" fontId="2" fillId="2" borderId="0" xfId="0" applyNumberFormat="1" applyFont="1" applyFill="1" applyBorder="1"/>
    <xf numFmtId="164" fontId="0" fillId="0" borderId="0" xfId="0" applyNumberFormat="1" applyFont="1" applyFill="1" applyBorder="1"/>
    <xf numFmtId="1" fontId="0" fillId="0" borderId="0" xfId="1" applyNumberFormat="1" applyFont="1" applyFill="1" applyBorder="1"/>
    <xf numFmtId="1" fontId="0" fillId="0" borderId="0" xfId="0" applyNumberFormat="1" applyFont="1" applyFill="1" applyBorder="1"/>
    <xf numFmtId="0" fontId="2" fillId="2" borderId="0" xfId="0" applyNumberFormat="1" applyFont="1" applyFill="1" applyBorder="1" applyAlignment="1">
      <alignment wrapText="1"/>
    </xf>
    <xf numFmtId="0" fontId="0" fillId="0" borderId="0" xfId="0" applyAlignment="1">
      <alignment wrapText="1"/>
    </xf>
    <xf numFmtId="0" fontId="0" fillId="0" borderId="0" xfId="0" applyNumberFormat="1" applyFont="1" applyFill="1" applyBorder="1" applyAlignment="1">
      <alignment wrapText="1"/>
    </xf>
    <xf numFmtId="164" fontId="0" fillId="0" borderId="0" xfId="0" applyNumberFormat="1" applyFont="1" applyFill="1" applyBorder="1" applyAlignment="1">
      <alignment wrapText="1"/>
    </xf>
    <xf numFmtId="0" fontId="5" fillId="4" borderId="2" xfId="3" applyFont="1" applyFill="1" applyBorder="1" applyAlignment="1">
      <alignment vertical="top" wrapText="1"/>
    </xf>
    <xf numFmtId="0" fontId="3" fillId="0" borderId="2" xfId="3" applyBorder="1" applyAlignment="1">
      <alignment vertical="top" wrapText="1"/>
    </xf>
    <xf numFmtId="0" fontId="5" fillId="5" borderId="2" xfId="3" applyFont="1" applyFill="1" applyBorder="1" applyAlignment="1">
      <alignment vertical="top" wrapText="1"/>
    </xf>
    <xf numFmtId="0" fontId="6" fillId="6" borderId="0" xfId="0" applyNumberFormat="1" applyFont="1" applyFill="1" applyBorder="1"/>
    <xf numFmtId="0" fontId="7" fillId="6" borderId="0" xfId="0" applyFont="1" applyFill="1"/>
    <xf numFmtId="0" fontId="0" fillId="7" borderId="0" xfId="0" applyFill="1"/>
    <xf numFmtId="0" fontId="0" fillId="8" borderId="0" xfId="0" applyFill="1"/>
    <xf numFmtId="0" fontId="0" fillId="9" borderId="0" xfId="0" applyFill="1"/>
    <xf numFmtId="1" fontId="2" fillId="2" borderId="0" xfId="0" applyNumberFormat="1" applyFont="1" applyFill="1" applyBorder="1" applyAlignment="1">
      <alignment wrapText="1"/>
    </xf>
    <xf numFmtId="1" fontId="0" fillId="0" borderId="0" xfId="0" applyNumberFormat="1"/>
    <xf numFmtId="0" fontId="0" fillId="10" borderId="0" xfId="0" applyFill="1"/>
    <xf numFmtId="0" fontId="0" fillId="0" borderId="0" xfId="0" applyFill="1"/>
    <xf numFmtId="0" fontId="0" fillId="0" borderId="3" xfId="0" applyNumberFormat="1" applyFont="1" applyFill="1" applyBorder="1"/>
    <xf numFmtId="9" fontId="0" fillId="0" borderId="3" xfId="0" applyNumberFormat="1" applyFont="1" applyFill="1" applyBorder="1"/>
    <xf numFmtId="0" fontId="1" fillId="0" borderId="0" xfId="0" applyNumberFormat="1" applyFont="1" applyFill="1" applyBorder="1" applyAlignment="1"/>
    <xf numFmtId="0" fontId="0" fillId="11" borderId="5" xfId="0" applyFill="1" applyBorder="1"/>
    <xf numFmtId="0" fontId="0" fillId="0" borderId="5" xfId="0" applyFill="1" applyBorder="1"/>
    <xf numFmtId="0" fontId="2" fillId="12" borderId="6" xfId="0" applyNumberFormat="1" applyFont="1" applyFill="1" applyBorder="1"/>
    <xf numFmtId="0" fontId="0" fillId="0" borderId="1" xfId="0" applyBorder="1"/>
    <xf numFmtId="3" fontId="0" fillId="0" borderId="0" xfId="0" applyNumberFormat="1"/>
    <xf numFmtId="0" fontId="4" fillId="3" borderId="1" xfId="3" applyFont="1" applyFill="1"/>
    <xf numFmtId="0" fontId="3" fillId="0" borderId="1" xfId="3"/>
    <xf numFmtId="0" fontId="1" fillId="0" borderId="0" xfId="0" applyNumberFormat="1" applyFont="1" applyBorder="1"/>
    <xf numFmtId="0" fontId="8" fillId="11" borderId="4" xfId="0" applyNumberFormat="1" applyFont="1" applyFill="1" applyBorder="1" applyAlignment="1">
      <alignment horizontal="center"/>
    </xf>
    <xf numFmtId="0" fontId="9" fillId="0" borderId="0" xfId="4"/>
    <xf numFmtId="0" fontId="0" fillId="13" borderId="0" xfId="0" applyFill="1" applyAlignment="1">
      <alignment wrapText="1"/>
    </xf>
  </cellXfs>
  <cellStyles count="5">
    <cellStyle name="Hyperlink" xfId="4" builtinId="8"/>
    <cellStyle name="Normal" xfId="0" builtinId="0"/>
    <cellStyle name="Normal 2" xfId="2"/>
    <cellStyle name="Normal 3" xfId="3"/>
    <cellStyle name="Percent" xfId="1" builtinId="5"/>
  </cellStyles>
  <dxfs count="43">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theme="5" tint="0.79998168889431442"/>
        </patternFill>
      </fill>
    </dxf>
    <dxf>
      <fill>
        <patternFill>
          <bgColor rgb="FFFF0000"/>
        </patternFill>
      </fill>
    </dxf>
    <dxf>
      <fill>
        <patternFill>
          <bgColor rgb="FFFFFF00"/>
        </patternFill>
      </fill>
    </dxf>
    <dxf>
      <fill>
        <patternFill>
          <bgColor rgb="FF00B050"/>
        </patternFill>
      </fill>
    </dxf>
    <dxf>
      <font>
        <b/>
        <color rgb="FF14532D"/>
      </font>
      <fill>
        <patternFill patternType="solid">
          <bgColor rgb="FFBBF7D0"/>
        </patternFill>
      </fill>
    </dxf>
    <dxf>
      <font>
        <b/>
        <color rgb="FF78350F"/>
      </font>
      <fill>
        <patternFill patternType="solid">
          <bgColor rgb="FFFDE68A"/>
        </patternFill>
      </fill>
    </dxf>
    <dxf>
      <font>
        <b/>
        <color rgb="FF7F1D1D"/>
      </font>
      <fill>
        <patternFill patternType="solid">
          <bgColor rgb="FFFCA5A5"/>
        </patternFill>
      </fill>
    </dxf>
    <dxf>
      <font>
        <color rgb="FF7F1D1D"/>
      </font>
      <fill>
        <patternFill patternType="solid">
          <bgColor rgb="FFFCA5A5"/>
        </patternFill>
      </fill>
    </dxf>
    <dxf>
      <font>
        <color rgb="FF14532D"/>
      </font>
      <fill>
        <patternFill patternType="solid">
          <bgColor rgb="FFBBF7D0"/>
        </patternFill>
      </fill>
    </dxf>
    <dxf>
      <fill>
        <patternFill>
          <bgColor rgb="FFFF0000"/>
        </patternFill>
      </fill>
    </dxf>
    <dxf>
      <font>
        <color rgb="FF14532D"/>
      </font>
      <fill>
        <patternFill patternType="solid">
          <bgColor rgb="FFBBF7D0"/>
        </patternFill>
      </fill>
    </dxf>
    <dxf>
      <font>
        <color rgb="FF78350F"/>
      </font>
      <fill>
        <patternFill patternType="solid">
          <bgColor rgb="FFFDE68A"/>
        </patternFill>
      </fill>
    </dxf>
    <dxf>
      <font>
        <color rgb="FF7F1D1D"/>
      </font>
      <fill>
        <patternFill patternType="solid">
          <bgColor rgb="FFFCA5A5"/>
        </patternFill>
      </fill>
    </dxf>
    <dxf>
      <font>
        <color rgb="FF14532D"/>
      </font>
      <fill>
        <patternFill patternType="solid">
          <bgColor rgb="FFBBF7D0"/>
        </patternFill>
      </fill>
    </dxf>
    <dxf>
      <font>
        <color rgb="FF78350F"/>
      </font>
      <fill>
        <patternFill patternType="solid">
          <bgColor rgb="FFFDE68A"/>
        </patternFill>
      </fill>
    </dxf>
    <dxf>
      <font>
        <color rgb="FF7F1D1D"/>
      </font>
      <fill>
        <patternFill patternType="solid">
          <bgColor rgb="FFFCA5A5"/>
        </patternFill>
      </fill>
    </dxf>
    <dxf>
      <font>
        <color rgb="FF14532D"/>
      </font>
      <fill>
        <patternFill patternType="solid">
          <bgColor rgb="FFBBF7D0"/>
        </patternFill>
      </fill>
    </dxf>
    <dxf>
      <font>
        <color rgb="FF78350F"/>
      </font>
      <fill>
        <patternFill patternType="solid">
          <bgColor rgb="FFFDE68A"/>
        </patternFill>
      </fill>
    </dxf>
    <dxf>
      <font>
        <color rgb="FF7F1D1D"/>
      </font>
      <fill>
        <patternFill patternType="solid">
          <bgColor rgb="FFFCA5A5"/>
        </patternFill>
      </fill>
    </dxf>
    <dxf>
      <font>
        <color rgb="FF14532D"/>
      </font>
      <fill>
        <patternFill patternType="solid">
          <bgColor rgb="FFBBF7D0"/>
        </patternFill>
      </fill>
    </dxf>
    <dxf>
      <font>
        <color rgb="FF78350F"/>
      </font>
      <fill>
        <patternFill patternType="solid">
          <bgColor rgb="FFFDE68A"/>
        </patternFill>
      </fill>
    </dxf>
    <dxf>
      <font>
        <color rgb="FF7F1D1D"/>
      </font>
      <fill>
        <patternFill patternType="solid">
          <bgColor rgb="FFFCA5A5"/>
        </patternFill>
      </fill>
    </dxf>
    <dxf>
      <font>
        <color rgb="FF14532D"/>
      </font>
      <fill>
        <patternFill patternType="solid">
          <bgColor rgb="FFBBF7D0"/>
        </patternFill>
      </fill>
    </dxf>
    <dxf>
      <font>
        <color rgb="FF78350F"/>
      </font>
      <fill>
        <patternFill patternType="solid">
          <bgColor rgb="FFFDE68A"/>
        </patternFill>
      </fill>
    </dxf>
    <dxf>
      <font>
        <color rgb="FF7F1D1D"/>
      </font>
      <fill>
        <patternFill patternType="solid">
          <bgColor rgb="FFFCA5A5"/>
        </patternFill>
      </fill>
    </dxf>
    <dxf>
      <font>
        <color rgb="FF14532D"/>
      </font>
      <fill>
        <patternFill patternType="solid">
          <bgColor rgb="FFBBF7D0"/>
        </patternFill>
      </fill>
    </dxf>
    <dxf>
      <font>
        <color rgb="FF78350F"/>
      </font>
      <fill>
        <patternFill patternType="solid">
          <bgColor rgb="FFFDE68A"/>
        </patternFill>
      </fill>
    </dxf>
    <dxf>
      <font>
        <color rgb="FF7F1D1D"/>
      </font>
      <fill>
        <patternFill patternType="solid">
          <bgColor rgb="FFFCA5A5"/>
        </patternFill>
      </fill>
    </dxf>
    <dxf>
      <fill>
        <patternFill>
          <bgColor rgb="FFFF0000"/>
        </patternFill>
      </fill>
    </dxf>
    <dxf>
      <fill>
        <patternFill>
          <bgColor rgb="FFFFFF00"/>
        </patternFill>
      </fill>
    </dxf>
    <dxf>
      <fill>
        <patternFill>
          <bgColor rgb="FF00B050"/>
        </patternFill>
      </fill>
    </dxf>
    <dxf>
      <font>
        <b/>
        <color rgb="FF14532D"/>
      </font>
      <fill>
        <patternFill patternType="solid">
          <bgColor rgb="FFBBF7D0"/>
        </patternFill>
      </fill>
    </dxf>
    <dxf>
      <font>
        <b/>
        <color rgb="FF78350F"/>
      </font>
      <fill>
        <patternFill patternType="solid">
          <bgColor rgb="FFFDE68A"/>
        </patternFill>
      </fill>
    </dxf>
    <dxf>
      <font>
        <b/>
        <color rgb="FF7F1D1D"/>
      </font>
      <fill>
        <patternFill patternType="solid">
          <bgColor rgb="FFFCA5A5"/>
        </patternFill>
      </fill>
    </dxf>
    <dxf>
      <font>
        <color rgb="FF14532D"/>
      </font>
      <fill>
        <patternFill patternType="solid">
          <bgColor rgb="FFBBF7D0"/>
        </patternFill>
      </fill>
    </dxf>
    <dxf>
      <font>
        <color rgb="FF78350F"/>
      </font>
      <fill>
        <patternFill patternType="solid">
          <bgColor rgb="FFFDE68A"/>
        </patternFill>
      </fill>
    </dxf>
    <dxf>
      <font>
        <color rgb="FF7F1D1D"/>
      </font>
      <fill>
        <patternFill patternType="solid">
          <bgColor rgb="FFFC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ee.kobotoolbox.org/x/WLSYDJg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11" workbookViewId="0">
      <selection activeCell="B18" sqref="B18"/>
    </sheetView>
  </sheetViews>
  <sheetFormatPr defaultRowHeight="14"/>
  <cols>
    <col min="1" max="1" width="20.1640625" customWidth="1"/>
    <col min="2" max="2" width="95.33203125" customWidth="1"/>
  </cols>
  <sheetData>
    <row r="1" spans="1:2" ht="19">
      <c r="A1" s="32" t="s">
        <v>0</v>
      </c>
      <c r="B1" s="33"/>
    </row>
    <row r="2" spans="1:2" ht="28">
      <c r="A2" s="12" t="s">
        <v>1</v>
      </c>
      <c r="B2" s="13" t="s">
        <v>296</v>
      </c>
    </row>
    <row r="3" spans="1:2" ht="42">
      <c r="A3" s="14" t="s">
        <v>297</v>
      </c>
      <c r="B3" s="13" t="s">
        <v>298</v>
      </c>
    </row>
    <row r="4" spans="1:2" ht="28">
      <c r="A4" s="12" t="s">
        <v>299</v>
      </c>
      <c r="B4" s="13"/>
    </row>
    <row r="5" spans="1:2">
      <c r="A5" s="12" t="s">
        <v>300</v>
      </c>
      <c r="B5" s="13" t="s">
        <v>301</v>
      </c>
    </row>
    <row r="6" spans="1:2">
      <c r="A6" s="12" t="s">
        <v>302</v>
      </c>
      <c r="B6" s="13" t="s">
        <v>303</v>
      </c>
    </row>
    <row r="7" spans="1:2">
      <c r="A7" s="12" t="s">
        <v>304</v>
      </c>
      <c r="B7" s="13" t="s">
        <v>2</v>
      </c>
    </row>
    <row r="8" spans="1:2" ht="28">
      <c r="A8" s="12" t="s">
        <v>305</v>
      </c>
      <c r="B8" s="13" t="s">
        <v>306</v>
      </c>
    </row>
    <row r="9" spans="1:2" ht="28">
      <c r="A9" s="12" t="s">
        <v>307</v>
      </c>
      <c r="B9" s="13" t="s">
        <v>308</v>
      </c>
    </row>
    <row r="10" spans="1:2">
      <c r="A10" s="12" t="s">
        <v>309</v>
      </c>
      <c r="B10" s="13" t="s">
        <v>310</v>
      </c>
    </row>
    <row r="11" spans="1:2">
      <c r="A11" s="12" t="s">
        <v>311</v>
      </c>
      <c r="B11" s="13" t="s">
        <v>3</v>
      </c>
    </row>
    <row r="12" spans="1:2">
      <c r="A12" s="12" t="s">
        <v>312</v>
      </c>
      <c r="B12" s="13" t="s">
        <v>313</v>
      </c>
    </row>
    <row r="13" spans="1:2" ht="28">
      <c r="A13" s="12" t="s">
        <v>314</v>
      </c>
      <c r="B13" s="13" t="s">
        <v>315</v>
      </c>
    </row>
    <row r="14" spans="1:2" ht="28">
      <c r="A14" s="14" t="s">
        <v>316</v>
      </c>
      <c r="B14" s="13" t="s">
        <v>317</v>
      </c>
    </row>
    <row r="15" spans="1:2">
      <c r="A15" s="12" t="s">
        <v>318</v>
      </c>
      <c r="B15" s="13" t="s">
        <v>319</v>
      </c>
    </row>
    <row r="16" spans="1:2">
      <c r="A16" s="14" t="s">
        <v>320</v>
      </c>
      <c r="B16" s="13" t="s">
        <v>321</v>
      </c>
    </row>
    <row r="17" spans="1:2" ht="70">
      <c r="B17" s="37" t="s">
        <v>325</v>
      </c>
    </row>
    <row r="18" spans="1:2" ht="42">
      <c r="A18" s="9" t="s">
        <v>324</v>
      </c>
      <c r="B18" s="36" t="s">
        <v>326</v>
      </c>
    </row>
  </sheetData>
  <mergeCells count="1">
    <mergeCell ref="A1:B1"/>
  </mergeCells>
  <hyperlinks>
    <hyperlink ref="B1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sqref="A1:XFD1048576"/>
    </sheetView>
  </sheetViews>
  <sheetFormatPr defaultRowHeight="14"/>
  <cols>
    <col min="1" max="1" width="32" customWidth="1"/>
    <col min="2" max="702" width="18" customWidth="1"/>
  </cols>
  <sheetData>
    <row r="1" spans="1:11" s="16" customFormat="1">
      <c r="A1" s="15"/>
      <c r="B1" s="15"/>
      <c r="C1" s="15"/>
      <c r="D1" s="15"/>
      <c r="E1" s="15"/>
      <c r="F1" s="15"/>
      <c r="G1" s="15"/>
      <c r="H1" s="15"/>
    </row>
    <row r="2" spans="1:11">
      <c r="A2" s="2"/>
      <c r="B2" s="2"/>
      <c r="C2" s="2"/>
      <c r="D2" s="2"/>
      <c r="E2" s="2"/>
      <c r="F2" s="2"/>
      <c r="G2" s="2"/>
      <c r="H2" s="2"/>
    </row>
    <row r="3" spans="1:11">
      <c r="A3" s="2"/>
      <c r="B3" s="2"/>
      <c r="C3" s="2"/>
      <c r="D3" s="2"/>
      <c r="E3" s="2"/>
      <c r="F3" s="2"/>
      <c r="G3" s="2"/>
      <c r="H3" s="2"/>
    </row>
    <row r="4" spans="1:11">
      <c r="F4" s="31"/>
    </row>
    <row r="16" spans="1:11">
      <c r="K16" s="31"/>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opLeftCell="E40" workbookViewId="0">
      <selection activeCell="E60" sqref="E60"/>
    </sheetView>
  </sheetViews>
  <sheetFormatPr defaultRowHeight="14"/>
  <cols>
    <col min="1" max="1" width="24" customWidth="1"/>
    <col min="2" max="2" width="28" customWidth="1"/>
    <col min="4" max="4" width="36" customWidth="1"/>
    <col min="5" max="5" width="52" customWidth="1"/>
    <col min="8" max="8" width="32" customWidth="1"/>
  </cols>
  <sheetData>
    <row r="1" spans="1:8" ht="28" customHeight="1">
      <c r="A1" s="4" t="s">
        <v>9</v>
      </c>
      <c r="B1" s="4" t="s">
        <v>10</v>
      </c>
      <c r="C1" s="4" t="s">
        <v>11</v>
      </c>
      <c r="D1" s="4" t="s">
        <v>12</v>
      </c>
      <c r="E1" s="4" t="s">
        <v>13</v>
      </c>
      <c r="F1" s="4" t="s">
        <v>14</v>
      </c>
      <c r="G1" s="4" t="s">
        <v>15</v>
      </c>
      <c r="H1" s="4" t="s">
        <v>16</v>
      </c>
    </row>
    <row r="2" spans="1:8">
      <c r="A2" s="2" t="s">
        <v>17</v>
      </c>
      <c r="B2" s="2" t="s">
        <v>18</v>
      </c>
      <c r="C2" s="2" t="s">
        <v>19</v>
      </c>
      <c r="D2" s="2" t="s">
        <v>20</v>
      </c>
      <c r="E2" s="2" t="s">
        <v>21</v>
      </c>
      <c r="F2" s="2" t="str">
        <f>IFERROR(MATCH("*"&amp;D2&amp;"*",RAW_DHIS2_EXPORT!$1:$1,0),"")</f>
        <v/>
      </c>
      <c r="G2" s="2" t="str">
        <f t="shared" ref="G2:G33" si="0">IF($C2="Removed","Removed",IF($D2="","",IF(ISNUMBER($F2),"Found","Not found")))</f>
        <v>Not found</v>
      </c>
      <c r="H2" s="2"/>
    </row>
    <row r="3" spans="1:8">
      <c r="A3" s="2" t="s">
        <v>17</v>
      </c>
      <c r="B3" s="2" t="s">
        <v>22</v>
      </c>
      <c r="C3" s="2" t="s">
        <v>23</v>
      </c>
      <c r="D3" s="2" t="s">
        <v>24</v>
      </c>
      <c r="E3" s="2" t="s">
        <v>25</v>
      </c>
      <c r="F3" s="2" t="str">
        <f>IFERROR(MATCH("*"&amp;D3&amp;"*",RAW_DHIS2_EXPORT!$1:$1,0),"")</f>
        <v/>
      </c>
      <c r="G3" s="2" t="str">
        <f t="shared" si="0"/>
        <v>Not found</v>
      </c>
      <c r="H3" s="2"/>
    </row>
    <row r="4" spans="1:8">
      <c r="A4" s="2" t="s">
        <v>17</v>
      </c>
      <c r="B4" s="2" t="s">
        <v>26</v>
      </c>
      <c r="C4" s="2" t="s">
        <v>23</v>
      </c>
      <c r="D4" s="2" t="s">
        <v>27</v>
      </c>
      <c r="E4" s="2" t="s">
        <v>28</v>
      </c>
      <c r="F4" s="2" t="str">
        <f>IFERROR(MATCH("*"&amp;D4&amp;"*",RAW_DHIS2_EXPORT!$1:$1,0),"")</f>
        <v/>
      </c>
      <c r="G4" s="2" t="str">
        <f t="shared" si="0"/>
        <v>Not found</v>
      </c>
      <c r="H4" s="2"/>
    </row>
    <row r="5" spans="1:8">
      <c r="A5" s="2" t="s">
        <v>17</v>
      </c>
      <c r="B5" s="2" t="s">
        <v>29</v>
      </c>
      <c r="C5" s="2" t="s">
        <v>19</v>
      </c>
      <c r="D5" s="2" t="s">
        <v>30</v>
      </c>
      <c r="E5" s="2" t="s">
        <v>31</v>
      </c>
      <c r="F5" s="2" t="str">
        <f>IFERROR(MATCH("*"&amp;D5&amp;"*",RAW_DHIS2_EXPORT!$1:$1,0),"")</f>
        <v/>
      </c>
      <c r="G5" s="2" t="str">
        <f t="shared" si="0"/>
        <v>Not found</v>
      </c>
      <c r="H5" s="2"/>
    </row>
    <row r="6" spans="1:8">
      <c r="A6" s="2" t="s">
        <v>17</v>
      </c>
      <c r="B6" s="2" t="s">
        <v>32</v>
      </c>
      <c r="C6" s="2" t="s">
        <v>23</v>
      </c>
      <c r="D6" s="2" t="s">
        <v>33</v>
      </c>
      <c r="E6" s="2" t="s">
        <v>34</v>
      </c>
      <c r="F6" s="2" t="str">
        <f>IFERROR(MATCH("*"&amp;D6&amp;"*",RAW_DHIS2_EXPORT!$1:$1,0),"")</f>
        <v/>
      </c>
      <c r="G6" s="2" t="str">
        <f t="shared" si="0"/>
        <v>Not found</v>
      </c>
      <c r="H6" s="2"/>
    </row>
    <row r="7" spans="1:8">
      <c r="A7" s="2" t="s">
        <v>17</v>
      </c>
      <c r="B7" s="2" t="s">
        <v>35</v>
      </c>
      <c r="C7" s="2" t="s">
        <v>36</v>
      </c>
      <c r="D7" s="2"/>
      <c r="E7" s="2" t="s">
        <v>37</v>
      </c>
      <c r="F7" s="2" t="str">
        <f>IFERROR(MATCH("*"&amp;D7&amp;"*",RAW_DHIS2_EXPORT!$1:$1,0),"")</f>
        <v/>
      </c>
      <c r="G7" s="2" t="str">
        <f t="shared" si="0"/>
        <v>Removed</v>
      </c>
      <c r="H7" s="2" t="s">
        <v>38</v>
      </c>
    </row>
    <row r="8" spans="1:8">
      <c r="A8" s="2" t="s">
        <v>17</v>
      </c>
      <c r="B8" s="2" t="s">
        <v>39</v>
      </c>
      <c r="C8" s="2" t="s">
        <v>36</v>
      </c>
      <c r="D8" s="2"/>
      <c r="E8" s="2" t="s">
        <v>37</v>
      </c>
      <c r="F8" s="2" t="str">
        <f>IFERROR(MATCH("*"&amp;D8&amp;"*",RAW_DHIS2_EXPORT!$1:$1,0),"")</f>
        <v/>
      </c>
      <c r="G8" s="2" t="str">
        <f t="shared" si="0"/>
        <v>Removed</v>
      </c>
      <c r="H8" s="2" t="s">
        <v>38</v>
      </c>
    </row>
    <row r="9" spans="1:8">
      <c r="A9" s="2" t="s">
        <v>17</v>
      </c>
      <c r="B9" s="2" t="s">
        <v>40</v>
      </c>
      <c r="C9" s="2" t="s">
        <v>23</v>
      </c>
      <c r="D9" s="2" t="s">
        <v>41</v>
      </c>
      <c r="E9" s="2" t="s">
        <v>42</v>
      </c>
      <c r="F9" s="2" t="str">
        <f>IFERROR(MATCH("*"&amp;D9&amp;"*",RAW_DHIS2_EXPORT!$1:$1,0),"")</f>
        <v/>
      </c>
      <c r="G9" s="2" t="str">
        <f t="shared" si="0"/>
        <v>Not found</v>
      </c>
      <c r="H9" s="2"/>
    </row>
    <row r="10" spans="1:8">
      <c r="A10" s="2" t="s">
        <v>17</v>
      </c>
      <c r="B10" s="2" t="s">
        <v>43</v>
      </c>
      <c r="C10" s="2" t="s">
        <v>23</v>
      </c>
      <c r="D10" s="2" t="s">
        <v>44</v>
      </c>
      <c r="E10" s="2" t="s">
        <v>45</v>
      </c>
      <c r="F10" s="2" t="str">
        <f>IFERROR(MATCH("*"&amp;D10&amp;"*",RAW_DHIS2_EXPORT!$1:$1,0),"")</f>
        <v/>
      </c>
      <c r="G10" s="2" t="str">
        <f t="shared" si="0"/>
        <v>Not found</v>
      </c>
      <c r="H10" s="2"/>
    </row>
    <row r="11" spans="1:8">
      <c r="A11" s="2" t="s">
        <v>17</v>
      </c>
      <c r="B11" s="2" t="s">
        <v>46</v>
      </c>
      <c r="C11" s="2" t="s">
        <v>23</v>
      </c>
      <c r="D11" s="2" t="s">
        <v>47</v>
      </c>
      <c r="E11" s="2" t="s">
        <v>48</v>
      </c>
      <c r="F11" s="2" t="str">
        <f>IFERROR(MATCH("*"&amp;D11&amp;"*",RAW_DHIS2_EXPORT!$1:$1,0),"")</f>
        <v/>
      </c>
      <c r="G11" s="2" t="str">
        <f t="shared" si="0"/>
        <v>Not found</v>
      </c>
      <c r="H11" s="2"/>
    </row>
    <row r="12" spans="1:8">
      <c r="A12" s="2" t="s">
        <v>17</v>
      </c>
      <c r="B12" s="2" t="s">
        <v>49</v>
      </c>
      <c r="C12" s="2" t="s">
        <v>23</v>
      </c>
      <c r="D12" s="2" t="s">
        <v>50</v>
      </c>
      <c r="E12" s="2" t="s">
        <v>51</v>
      </c>
      <c r="F12" s="2" t="str">
        <f>IFERROR(MATCH("*"&amp;D12&amp;"*",RAW_DHIS2_EXPORT!$1:$1,0),"")</f>
        <v/>
      </c>
      <c r="G12" s="2" t="str">
        <f t="shared" si="0"/>
        <v>Not found</v>
      </c>
      <c r="H12" s="2"/>
    </row>
    <row r="13" spans="1:8">
      <c r="A13" s="2" t="s">
        <v>52</v>
      </c>
      <c r="B13" s="2" t="s">
        <v>53</v>
      </c>
      <c r="C13" s="2" t="s">
        <v>23</v>
      </c>
      <c r="D13" s="2" t="s">
        <v>54</v>
      </c>
      <c r="E13" s="2" t="s">
        <v>55</v>
      </c>
      <c r="F13" s="2" t="str">
        <f>IFERROR(MATCH("*"&amp;D13&amp;"*",RAW_DHIS2_EXPORT!$1:$1,0),"")</f>
        <v/>
      </c>
      <c r="G13" s="2" t="str">
        <f t="shared" si="0"/>
        <v>Not found</v>
      </c>
      <c r="H13" s="2"/>
    </row>
    <row r="14" spans="1:8">
      <c r="A14" s="2" t="s">
        <v>52</v>
      </c>
      <c r="B14" s="2" t="s">
        <v>56</v>
      </c>
      <c r="C14" s="2" t="s">
        <v>23</v>
      </c>
      <c r="D14" s="2" t="s">
        <v>57</v>
      </c>
      <c r="E14" s="2" t="s">
        <v>58</v>
      </c>
      <c r="F14" s="2" t="str">
        <f>IFERROR(MATCH("*"&amp;D14&amp;"*",RAW_DHIS2_EXPORT!$1:$1,0),"")</f>
        <v/>
      </c>
      <c r="G14" s="2" t="str">
        <f t="shared" si="0"/>
        <v>Not found</v>
      </c>
      <c r="H14" s="2"/>
    </row>
    <row r="15" spans="1:8">
      <c r="A15" s="2" t="s">
        <v>52</v>
      </c>
      <c r="B15" s="2" t="s">
        <v>59</v>
      </c>
      <c r="C15" s="2" t="s">
        <v>23</v>
      </c>
      <c r="D15" s="2" t="s">
        <v>60</v>
      </c>
      <c r="E15" s="2" t="s">
        <v>61</v>
      </c>
      <c r="F15" s="2" t="str">
        <f>IFERROR(MATCH("*"&amp;D15&amp;"*",RAW_DHIS2_EXPORT!$1:$1,0),"")</f>
        <v/>
      </c>
      <c r="G15" s="2" t="str">
        <f t="shared" si="0"/>
        <v>Not found</v>
      </c>
      <c r="H15" s="2"/>
    </row>
    <row r="16" spans="1:8">
      <c r="A16" s="2" t="s">
        <v>52</v>
      </c>
      <c r="B16" s="2" t="s">
        <v>62</v>
      </c>
      <c r="C16" s="2" t="s">
        <v>23</v>
      </c>
      <c r="D16" s="2" t="s">
        <v>63</v>
      </c>
      <c r="E16" s="2" t="s">
        <v>64</v>
      </c>
      <c r="F16" s="2" t="str">
        <f>IFERROR(MATCH("*"&amp;D16&amp;"*",RAW_DHIS2_EXPORT!$1:$1,0),"")</f>
        <v/>
      </c>
      <c r="G16" s="2" t="str">
        <f t="shared" si="0"/>
        <v>Not found</v>
      </c>
      <c r="H16" s="2"/>
    </row>
    <row r="17" spans="1:8">
      <c r="A17" s="2" t="s">
        <v>52</v>
      </c>
      <c r="B17" s="2" t="s">
        <v>65</v>
      </c>
      <c r="C17" s="2" t="s">
        <v>19</v>
      </c>
      <c r="D17" s="2" t="s">
        <v>66</v>
      </c>
      <c r="E17" s="2" t="s">
        <v>67</v>
      </c>
      <c r="F17" s="2" t="str">
        <f>IFERROR(MATCH("*"&amp;D17&amp;"*",RAW_DHIS2_EXPORT!$1:$1,0),"")</f>
        <v/>
      </c>
      <c r="G17" s="2" t="str">
        <f t="shared" si="0"/>
        <v>Not found</v>
      </c>
      <c r="H17" s="2"/>
    </row>
    <row r="18" spans="1:8">
      <c r="A18" s="2" t="s">
        <v>68</v>
      </c>
      <c r="B18" s="2" t="s">
        <v>69</v>
      </c>
      <c r="C18" s="2" t="s">
        <v>19</v>
      </c>
      <c r="D18" s="2" t="s">
        <v>70</v>
      </c>
      <c r="E18" s="2" t="s">
        <v>71</v>
      </c>
      <c r="F18" s="2" t="str">
        <f>IFERROR(MATCH("*"&amp;D18&amp;"*",RAW_DHIS2_EXPORT!$1:$1,0),"")</f>
        <v/>
      </c>
      <c r="G18" s="2" t="str">
        <f t="shared" si="0"/>
        <v>Not found</v>
      </c>
      <c r="H18" s="2"/>
    </row>
    <row r="19" spans="1:8">
      <c r="A19" s="2" t="s">
        <v>68</v>
      </c>
      <c r="B19" s="2" t="s">
        <v>72</v>
      </c>
      <c r="C19" s="2" t="s">
        <v>23</v>
      </c>
      <c r="D19" s="2" t="s">
        <v>73</v>
      </c>
      <c r="E19" s="2" t="s">
        <v>74</v>
      </c>
      <c r="F19" s="2" t="str">
        <f>IFERROR(MATCH("*"&amp;D19&amp;"*",RAW_DHIS2_EXPORT!$1:$1,0),"")</f>
        <v/>
      </c>
      <c r="G19" s="2" t="str">
        <f t="shared" si="0"/>
        <v>Not found</v>
      </c>
      <c r="H19" s="2"/>
    </row>
    <row r="20" spans="1:8">
      <c r="A20" s="2" t="s">
        <v>68</v>
      </c>
      <c r="B20" s="2" t="s">
        <v>75</v>
      </c>
      <c r="C20" s="2" t="s">
        <v>19</v>
      </c>
      <c r="D20" s="2" t="s">
        <v>76</v>
      </c>
      <c r="E20" s="2" t="s">
        <v>77</v>
      </c>
      <c r="F20" s="2" t="str">
        <f>IFERROR(MATCH("*"&amp;D20&amp;"*",RAW_DHIS2_EXPORT!$1:$1,0),"")</f>
        <v/>
      </c>
      <c r="G20" s="2" t="str">
        <f t="shared" si="0"/>
        <v>Not found</v>
      </c>
      <c r="H20" s="2"/>
    </row>
    <row r="21" spans="1:8">
      <c r="A21" s="2" t="s">
        <v>68</v>
      </c>
      <c r="B21" s="2" t="s">
        <v>78</v>
      </c>
      <c r="C21" s="2" t="s">
        <v>23</v>
      </c>
      <c r="D21" s="2" t="s">
        <v>79</v>
      </c>
      <c r="E21" s="2" t="s">
        <v>80</v>
      </c>
      <c r="F21" s="2" t="str">
        <f>IFERROR(MATCH("*"&amp;D21&amp;"*",RAW_DHIS2_EXPORT!$1:$1,0),"")</f>
        <v/>
      </c>
      <c r="G21" s="2" t="str">
        <f t="shared" si="0"/>
        <v>Not found</v>
      </c>
      <c r="H21" s="2"/>
    </row>
    <row r="22" spans="1:8">
      <c r="A22" s="2" t="s">
        <v>68</v>
      </c>
      <c r="B22" s="2" t="s">
        <v>81</v>
      </c>
      <c r="C22" s="2" t="s">
        <v>19</v>
      </c>
      <c r="D22" s="2" t="s">
        <v>82</v>
      </c>
      <c r="E22" s="2" t="s">
        <v>83</v>
      </c>
      <c r="F22" s="2" t="str">
        <f>IFERROR(MATCH("*"&amp;D22&amp;"*",RAW_DHIS2_EXPORT!$1:$1,0),"")</f>
        <v/>
      </c>
      <c r="G22" s="2" t="str">
        <f t="shared" si="0"/>
        <v>Not found</v>
      </c>
      <c r="H22" s="2"/>
    </row>
    <row r="23" spans="1:8">
      <c r="A23" s="2" t="s">
        <v>68</v>
      </c>
      <c r="B23" s="2" t="s">
        <v>84</v>
      </c>
      <c r="C23" s="2" t="s">
        <v>19</v>
      </c>
      <c r="D23" s="2" t="s">
        <v>85</v>
      </c>
      <c r="E23" s="2" t="s">
        <v>86</v>
      </c>
      <c r="F23" s="2" t="str">
        <f>IFERROR(MATCH("*"&amp;D23&amp;"*",RAW_DHIS2_EXPORT!$1:$1,0),"")</f>
        <v/>
      </c>
      <c r="G23" s="2" t="str">
        <f t="shared" si="0"/>
        <v>Not found</v>
      </c>
      <c r="H23" s="2"/>
    </row>
    <row r="24" spans="1:8">
      <c r="A24" s="2" t="s">
        <v>68</v>
      </c>
      <c r="B24" s="2" t="s">
        <v>87</v>
      </c>
      <c r="C24" s="2" t="s">
        <v>23</v>
      </c>
      <c r="D24" s="2" t="s">
        <v>88</v>
      </c>
      <c r="E24" s="2" t="s">
        <v>89</v>
      </c>
      <c r="F24" s="2" t="str">
        <f>IFERROR(MATCH("*"&amp;D24&amp;"*",RAW_DHIS2_EXPORT!$1:$1,0),"")</f>
        <v/>
      </c>
      <c r="G24" s="2" t="str">
        <f t="shared" si="0"/>
        <v>Not found</v>
      </c>
      <c r="H24" s="2"/>
    </row>
    <row r="25" spans="1:8">
      <c r="A25" s="2" t="s">
        <v>68</v>
      </c>
      <c r="B25" s="2" t="s">
        <v>90</v>
      </c>
      <c r="C25" s="2" t="s">
        <v>23</v>
      </c>
      <c r="D25" s="2" t="s">
        <v>91</v>
      </c>
      <c r="E25" s="2" t="s">
        <v>92</v>
      </c>
      <c r="F25" s="2" t="str">
        <f>IFERROR(MATCH("*"&amp;D25&amp;"*",RAW_DHIS2_EXPORT!$1:$1,0),"")</f>
        <v/>
      </c>
      <c r="G25" s="2" t="str">
        <f t="shared" si="0"/>
        <v>Not found</v>
      </c>
      <c r="H25" s="2"/>
    </row>
    <row r="26" spans="1:8">
      <c r="A26" s="2" t="s">
        <v>68</v>
      </c>
      <c r="B26" s="2" t="s">
        <v>93</v>
      </c>
      <c r="C26" s="2" t="s">
        <v>23</v>
      </c>
      <c r="D26" s="2" t="s">
        <v>94</v>
      </c>
      <c r="E26" s="2" t="s">
        <v>95</v>
      </c>
      <c r="F26" s="2" t="str">
        <f>IFERROR(MATCH("*"&amp;D26&amp;"*",RAW_DHIS2_EXPORT!$1:$1,0),"")</f>
        <v/>
      </c>
      <c r="G26" s="2" t="str">
        <f t="shared" si="0"/>
        <v>Not found</v>
      </c>
      <c r="H26" s="2"/>
    </row>
    <row r="27" spans="1:8">
      <c r="A27" s="2" t="s">
        <v>68</v>
      </c>
      <c r="B27" s="2" t="s">
        <v>96</v>
      </c>
      <c r="C27" s="2" t="s">
        <v>23</v>
      </c>
      <c r="D27" s="2" t="s">
        <v>97</v>
      </c>
      <c r="E27" s="2" t="s">
        <v>98</v>
      </c>
      <c r="F27" s="2" t="str">
        <f>IFERROR(MATCH("*"&amp;D27&amp;"*",RAW_DHIS2_EXPORT!$1:$1,0),"")</f>
        <v/>
      </c>
      <c r="G27" s="2" t="str">
        <f t="shared" si="0"/>
        <v>Not found</v>
      </c>
      <c r="H27" s="2"/>
    </row>
    <row r="28" spans="1:8">
      <c r="A28" s="2" t="s">
        <v>68</v>
      </c>
      <c r="B28" s="2" t="s">
        <v>99</v>
      </c>
      <c r="C28" s="2" t="s">
        <v>23</v>
      </c>
      <c r="D28" s="2" t="s">
        <v>100</v>
      </c>
      <c r="E28" s="2" t="s">
        <v>101</v>
      </c>
      <c r="F28" s="2" t="str">
        <f>IFERROR(MATCH("*"&amp;D28&amp;"*",RAW_DHIS2_EXPORT!$1:$1,0),"")</f>
        <v/>
      </c>
      <c r="G28" s="2" t="str">
        <f t="shared" si="0"/>
        <v>Not found</v>
      </c>
      <c r="H28" s="2"/>
    </row>
    <row r="29" spans="1:8">
      <c r="A29" s="2" t="s">
        <v>68</v>
      </c>
      <c r="B29" s="2" t="s">
        <v>102</v>
      </c>
      <c r="C29" s="2" t="s">
        <v>23</v>
      </c>
      <c r="D29" s="2" t="s">
        <v>103</v>
      </c>
      <c r="E29" s="2" t="s">
        <v>104</v>
      </c>
      <c r="F29" s="2" t="str">
        <f>IFERROR(MATCH("*"&amp;D29&amp;"*",RAW_DHIS2_EXPORT!$1:$1,0),"")</f>
        <v/>
      </c>
      <c r="G29" s="2" t="str">
        <f t="shared" si="0"/>
        <v>Not found</v>
      </c>
      <c r="H29" s="2"/>
    </row>
    <row r="30" spans="1:8">
      <c r="A30" s="2" t="s">
        <v>68</v>
      </c>
      <c r="B30" s="2" t="s">
        <v>105</v>
      </c>
      <c r="C30" s="2" t="s">
        <v>23</v>
      </c>
      <c r="D30" s="2" t="s">
        <v>106</v>
      </c>
      <c r="E30" s="2" t="s">
        <v>107</v>
      </c>
      <c r="F30" s="2" t="str">
        <f>IFERROR(MATCH("*"&amp;D30&amp;"*",RAW_DHIS2_EXPORT!$1:$1,0),"")</f>
        <v/>
      </c>
      <c r="G30" s="2" t="str">
        <f t="shared" si="0"/>
        <v>Not found</v>
      </c>
      <c r="H30" s="2"/>
    </row>
    <row r="31" spans="1:8">
      <c r="A31" s="2" t="s">
        <v>68</v>
      </c>
      <c r="B31" s="2" t="s">
        <v>108</v>
      </c>
      <c r="C31" s="2" t="s">
        <v>23</v>
      </c>
      <c r="D31" s="2" t="s">
        <v>109</v>
      </c>
      <c r="E31" s="2" t="s">
        <v>110</v>
      </c>
      <c r="F31" s="2" t="str">
        <f>IFERROR(MATCH("*"&amp;D31&amp;"*",RAW_DHIS2_EXPORT!$1:$1,0),"")</f>
        <v/>
      </c>
      <c r="G31" s="2" t="str">
        <f t="shared" si="0"/>
        <v>Not found</v>
      </c>
      <c r="H31" s="2"/>
    </row>
    <row r="32" spans="1:8">
      <c r="A32" s="2" t="s">
        <v>68</v>
      </c>
      <c r="B32" s="2" t="s">
        <v>111</v>
      </c>
      <c r="C32" s="2" t="s">
        <v>23</v>
      </c>
      <c r="D32" s="2" t="s">
        <v>112</v>
      </c>
      <c r="E32" s="2" t="s">
        <v>113</v>
      </c>
      <c r="F32" s="2" t="str">
        <f>IFERROR(MATCH("*"&amp;D32&amp;"*",RAW_DHIS2_EXPORT!$1:$1,0),"")</f>
        <v/>
      </c>
      <c r="G32" s="2" t="str">
        <f t="shared" si="0"/>
        <v>Not found</v>
      </c>
      <c r="H32" s="2"/>
    </row>
    <row r="33" spans="1:8">
      <c r="A33" s="2" t="s">
        <v>68</v>
      </c>
      <c r="B33" s="2" t="s">
        <v>114</v>
      </c>
      <c r="C33" s="2" t="s">
        <v>23</v>
      </c>
      <c r="D33" s="2" t="s">
        <v>115</v>
      </c>
      <c r="E33" s="2" t="s">
        <v>116</v>
      </c>
      <c r="F33" s="2" t="str">
        <f>IFERROR(MATCH("*"&amp;D33&amp;"*",RAW_DHIS2_EXPORT!$1:$1,0),"")</f>
        <v/>
      </c>
      <c r="G33" s="2" t="str">
        <f t="shared" si="0"/>
        <v>Not found</v>
      </c>
      <c r="H33" s="2"/>
    </row>
    <row r="34" spans="1:8">
      <c r="A34" s="2" t="s">
        <v>68</v>
      </c>
      <c r="B34" s="2" t="s">
        <v>117</v>
      </c>
      <c r="C34" s="2" t="s">
        <v>23</v>
      </c>
      <c r="D34" s="2" t="s">
        <v>118</v>
      </c>
      <c r="E34" s="2" t="s">
        <v>119</v>
      </c>
      <c r="F34" s="2" t="str">
        <f>IFERROR(MATCH("*"&amp;D34&amp;"*",RAW_DHIS2_EXPORT!$1:$1,0),"")</f>
        <v/>
      </c>
      <c r="G34" s="2" t="str">
        <f t="shared" ref="G34:G55" si="1">IF($C34="Removed","Removed",IF($D34="","",IF(ISNUMBER($F34),"Found","Not found")))</f>
        <v>Not found</v>
      </c>
      <c r="H34" s="2"/>
    </row>
    <row r="35" spans="1:8">
      <c r="A35" s="2" t="s">
        <v>120</v>
      </c>
      <c r="B35" s="2" t="s">
        <v>121</v>
      </c>
      <c r="C35" s="2" t="s">
        <v>23</v>
      </c>
      <c r="D35" s="2" t="s">
        <v>122</v>
      </c>
      <c r="E35" s="2" t="s">
        <v>123</v>
      </c>
      <c r="F35" s="2" t="str">
        <f>IFERROR(MATCH("*"&amp;D35&amp;"*",RAW_DHIS2_EXPORT!$1:$1,0),"")</f>
        <v/>
      </c>
      <c r="G35" s="2" t="str">
        <f t="shared" si="1"/>
        <v>Not found</v>
      </c>
      <c r="H35" s="2"/>
    </row>
    <row r="36" spans="1:8">
      <c r="A36" s="2" t="s">
        <v>120</v>
      </c>
      <c r="B36" s="2" t="s">
        <v>124</v>
      </c>
      <c r="C36" s="2" t="s">
        <v>23</v>
      </c>
      <c r="D36" s="2" t="s">
        <v>125</v>
      </c>
      <c r="E36" s="2" t="s">
        <v>126</v>
      </c>
      <c r="F36" s="2" t="str">
        <f>IFERROR(MATCH("*"&amp;D36&amp;"*",RAW_DHIS2_EXPORT!$1:$1,0),"")</f>
        <v/>
      </c>
      <c r="G36" s="2" t="str">
        <f t="shared" si="1"/>
        <v>Not found</v>
      </c>
      <c r="H36" s="2"/>
    </row>
    <row r="37" spans="1:8">
      <c r="A37" s="2" t="s">
        <v>120</v>
      </c>
      <c r="B37" s="2" t="s">
        <v>127</v>
      </c>
      <c r="C37" s="2" t="s">
        <v>23</v>
      </c>
      <c r="D37" s="2" t="s">
        <v>128</v>
      </c>
      <c r="E37" s="2" t="s">
        <v>129</v>
      </c>
      <c r="F37" s="2" t="str">
        <f>IFERROR(MATCH("*"&amp;D37&amp;"*",RAW_DHIS2_EXPORT!$1:$1,0),"")</f>
        <v/>
      </c>
      <c r="G37" s="2" t="str">
        <f t="shared" si="1"/>
        <v>Not found</v>
      </c>
      <c r="H37" s="2"/>
    </row>
    <row r="38" spans="1:8">
      <c r="A38" s="2" t="s">
        <v>120</v>
      </c>
      <c r="B38" s="2" t="s">
        <v>130</v>
      </c>
      <c r="C38" s="2" t="s">
        <v>19</v>
      </c>
      <c r="D38" s="2" t="s">
        <v>131</v>
      </c>
      <c r="E38" s="2" t="s">
        <v>132</v>
      </c>
      <c r="F38" s="2" t="str">
        <f>IFERROR(MATCH("*"&amp;D38&amp;"*",RAW_DHIS2_EXPORT!$1:$1,0),"")</f>
        <v/>
      </c>
      <c r="G38" s="2" t="str">
        <f t="shared" si="1"/>
        <v>Not found</v>
      </c>
      <c r="H38" s="2" t="s">
        <v>133</v>
      </c>
    </row>
    <row r="39" spans="1:8">
      <c r="A39" s="2" t="s">
        <v>134</v>
      </c>
      <c r="B39" s="2" t="s">
        <v>135</v>
      </c>
      <c r="C39" s="2" t="s">
        <v>19</v>
      </c>
      <c r="D39" s="2" t="s">
        <v>136</v>
      </c>
      <c r="E39" s="2" t="s">
        <v>137</v>
      </c>
      <c r="F39" s="2" t="str">
        <f>IFERROR(MATCH("*"&amp;D39&amp;"*",RAW_DHIS2_EXPORT!$1:$1,0),"")</f>
        <v/>
      </c>
      <c r="G39" s="2" t="str">
        <f t="shared" si="1"/>
        <v>Not found</v>
      </c>
      <c r="H39" s="2"/>
    </row>
    <row r="40" spans="1:8">
      <c r="A40" s="2" t="s">
        <v>134</v>
      </c>
      <c r="B40" s="2" t="s">
        <v>138</v>
      </c>
      <c r="C40" s="2" t="s">
        <v>19</v>
      </c>
      <c r="D40" s="2" t="s">
        <v>139</v>
      </c>
      <c r="E40" s="2" t="s">
        <v>140</v>
      </c>
      <c r="F40" s="2" t="str">
        <f>IFERROR(MATCH("*"&amp;D40&amp;"*",RAW_DHIS2_EXPORT!$1:$1,0),"")</f>
        <v/>
      </c>
      <c r="G40" s="2" t="str">
        <f t="shared" si="1"/>
        <v>Not found</v>
      </c>
      <c r="H40" s="2"/>
    </row>
    <row r="41" spans="1:8">
      <c r="A41" s="2" t="s">
        <v>134</v>
      </c>
      <c r="B41" s="2" t="s">
        <v>141</v>
      </c>
      <c r="C41" s="2" t="s">
        <v>19</v>
      </c>
      <c r="D41" s="2" t="s">
        <v>142</v>
      </c>
      <c r="E41" s="2" t="s">
        <v>143</v>
      </c>
      <c r="F41" s="2" t="str">
        <f>IFERROR(MATCH("*"&amp;D41&amp;"*",RAW_DHIS2_EXPORT!$1:$1,0),"")</f>
        <v/>
      </c>
      <c r="G41" s="2" t="str">
        <f t="shared" si="1"/>
        <v>Not found</v>
      </c>
      <c r="H41" s="2"/>
    </row>
    <row r="42" spans="1:8">
      <c r="A42" s="2" t="s">
        <v>134</v>
      </c>
      <c r="B42" s="2" t="s">
        <v>144</v>
      </c>
      <c r="C42" s="2" t="s">
        <v>23</v>
      </c>
      <c r="D42" s="2" t="s">
        <v>145</v>
      </c>
      <c r="E42" s="2" t="s">
        <v>146</v>
      </c>
      <c r="F42" s="2" t="str">
        <f>IFERROR(MATCH("*"&amp;D42&amp;"*",RAW_DHIS2_EXPORT!$1:$1,0),"")</f>
        <v/>
      </c>
      <c r="G42" s="2" t="str">
        <f t="shared" si="1"/>
        <v>Not found</v>
      </c>
      <c r="H42" s="2"/>
    </row>
    <row r="43" spans="1:8">
      <c r="A43" s="2" t="s">
        <v>134</v>
      </c>
      <c r="B43" s="2" t="s">
        <v>147</v>
      </c>
      <c r="C43" s="2" t="s">
        <v>19</v>
      </c>
      <c r="D43" s="2" t="s">
        <v>148</v>
      </c>
      <c r="E43" s="2" t="s">
        <v>149</v>
      </c>
      <c r="F43" s="2" t="str">
        <f>IFERROR(MATCH("*"&amp;D43&amp;"*",RAW_DHIS2_EXPORT!$1:$1,0),"")</f>
        <v/>
      </c>
      <c r="G43" s="2" t="str">
        <f t="shared" si="1"/>
        <v>Not found</v>
      </c>
      <c r="H43" s="2"/>
    </row>
    <row r="44" spans="1:8">
      <c r="A44" s="2" t="s">
        <v>134</v>
      </c>
      <c r="B44" s="2" t="s">
        <v>150</v>
      </c>
      <c r="C44" s="2" t="s">
        <v>19</v>
      </c>
      <c r="D44" s="2" t="s">
        <v>151</v>
      </c>
      <c r="E44" s="2" t="s">
        <v>152</v>
      </c>
      <c r="F44" s="2" t="str">
        <f>IFERROR(MATCH("*"&amp;D44&amp;"*",RAW_DHIS2_EXPORT!$1:$1,0),"")</f>
        <v/>
      </c>
      <c r="G44" s="2" t="str">
        <f t="shared" si="1"/>
        <v>Not found</v>
      </c>
      <c r="H44" s="2"/>
    </row>
    <row r="45" spans="1:8">
      <c r="A45" s="2" t="s">
        <v>134</v>
      </c>
      <c r="B45" s="2" t="s">
        <v>153</v>
      </c>
      <c r="C45" s="2" t="s">
        <v>19</v>
      </c>
      <c r="D45" s="2" t="s">
        <v>154</v>
      </c>
      <c r="E45" s="2" t="s">
        <v>155</v>
      </c>
      <c r="F45" s="2" t="str">
        <f>IFERROR(MATCH("*"&amp;D45&amp;"*",RAW_DHIS2_EXPORT!$1:$1,0),"")</f>
        <v/>
      </c>
      <c r="G45" s="2" t="str">
        <f t="shared" si="1"/>
        <v>Not found</v>
      </c>
      <c r="H45" s="2"/>
    </row>
    <row r="46" spans="1:8">
      <c r="A46" s="2" t="s">
        <v>134</v>
      </c>
      <c r="B46" s="2" t="s">
        <v>156</v>
      </c>
      <c r="C46" s="2" t="s">
        <v>19</v>
      </c>
      <c r="D46" s="2" t="s">
        <v>157</v>
      </c>
      <c r="E46" s="2" t="s">
        <v>158</v>
      </c>
      <c r="F46" s="2" t="str">
        <f>IFERROR(MATCH("*"&amp;D46&amp;"*",RAW_DHIS2_EXPORT!$1:$1,0),"")</f>
        <v/>
      </c>
      <c r="G46" s="2" t="str">
        <f t="shared" si="1"/>
        <v>Not found</v>
      </c>
      <c r="H46" s="2"/>
    </row>
    <row r="47" spans="1:8">
      <c r="A47" s="2" t="s">
        <v>134</v>
      </c>
      <c r="B47" s="2" t="s">
        <v>159</v>
      </c>
      <c r="C47" s="2" t="s">
        <v>19</v>
      </c>
      <c r="D47" s="2" t="s">
        <v>160</v>
      </c>
      <c r="E47" s="2" t="s">
        <v>161</v>
      </c>
      <c r="F47" s="2" t="str">
        <f>IFERROR(MATCH("*"&amp;D47&amp;"*",RAW_DHIS2_EXPORT!$1:$1,0),"")</f>
        <v/>
      </c>
      <c r="G47" s="2" t="str">
        <f t="shared" si="1"/>
        <v>Not found</v>
      </c>
      <c r="H47" s="2"/>
    </row>
    <row r="48" spans="1:8">
      <c r="A48" s="2" t="s">
        <v>134</v>
      </c>
      <c r="B48" s="2" t="s">
        <v>162</v>
      </c>
      <c r="C48" s="2" t="s">
        <v>19</v>
      </c>
      <c r="D48" s="2" t="s">
        <v>163</v>
      </c>
      <c r="E48" s="2" t="s">
        <v>164</v>
      </c>
      <c r="F48" s="2" t="str">
        <f>IFERROR(MATCH("*"&amp;D48&amp;"*",RAW_DHIS2_EXPORT!$1:$1,0),"")</f>
        <v/>
      </c>
      <c r="G48" s="2" t="str">
        <f t="shared" si="1"/>
        <v>Not found</v>
      </c>
      <c r="H48" s="2" t="s">
        <v>165</v>
      </c>
    </row>
    <row r="49" spans="1:8">
      <c r="A49" s="2" t="s">
        <v>134</v>
      </c>
      <c r="B49" s="2" t="s">
        <v>166</v>
      </c>
      <c r="C49" s="2" t="s">
        <v>19</v>
      </c>
      <c r="D49" s="2" t="s">
        <v>167</v>
      </c>
      <c r="E49" s="2" t="s">
        <v>168</v>
      </c>
      <c r="F49" s="2" t="str">
        <f>IFERROR(MATCH("*"&amp;D49&amp;"*",RAW_DHIS2_EXPORT!$1:$1,0),"")</f>
        <v/>
      </c>
      <c r="G49" s="2" t="str">
        <f t="shared" si="1"/>
        <v>Not found</v>
      </c>
      <c r="H49" s="2" t="s">
        <v>165</v>
      </c>
    </row>
    <row r="50" spans="1:8">
      <c r="A50" s="2" t="s">
        <v>134</v>
      </c>
      <c r="B50" s="2" t="s">
        <v>169</v>
      </c>
      <c r="C50" s="2" t="s">
        <v>19</v>
      </c>
      <c r="D50" s="2" t="s">
        <v>170</v>
      </c>
      <c r="E50" s="2" t="s">
        <v>171</v>
      </c>
      <c r="F50" s="2" t="str">
        <f>IFERROR(MATCH("*"&amp;D50&amp;"*",RAW_DHIS2_EXPORT!$1:$1,0),"")</f>
        <v/>
      </c>
      <c r="G50" s="2" t="str">
        <f t="shared" si="1"/>
        <v>Not found</v>
      </c>
      <c r="H50" s="2" t="s">
        <v>165</v>
      </c>
    </row>
    <row r="51" spans="1:8">
      <c r="A51" s="2" t="s">
        <v>134</v>
      </c>
      <c r="B51" s="2" t="s">
        <v>172</v>
      </c>
      <c r="C51" s="2" t="s">
        <v>19</v>
      </c>
      <c r="D51" s="2" t="s">
        <v>173</v>
      </c>
      <c r="E51" s="2" t="s">
        <v>174</v>
      </c>
      <c r="F51" s="2" t="str">
        <f>IFERROR(MATCH("*"&amp;D51&amp;"*",RAW_DHIS2_EXPORT!$1:$1,0),"")</f>
        <v/>
      </c>
      <c r="G51" s="2" t="str">
        <f t="shared" si="1"/>
        <v>Not found</v>
      </c>
      <c r="H51" s="2"/>
    </row>
    <row r="52" spans="1:8">
      <c r="A52" s="2" t="s">
        <v>134</v>
      </c>
      <c r="B52" s="2" t="s">
        <v>175</v>
      </c>
      <c r="C52" s="2" t="s">
        <v>19</v>
      </c>
      <c r="D52" s="2" t="s">
        <v>176</v>
      </c>
      <c r="E52" s="2" t="s">
        <v>177</v>
      </c>
      <c r="F52" s="2" t="str">
        <f>IFERROR(MATCH("*"&amp;D52&amp;"*",RAW_DHIS2_EXPORT!$1:$1,0),"")</f>
        <v/>
      </c>
      <c r="G52" s="2" t="str">
        <f t="shared" si="1"/>
        <v>Not found</v>
      </c>
      <c r="H52" s="2"/>
    </row>
    <row r="53" spans="1:8">
      <c r="A53" s="2" t="s">
        <v>134</v>
      </c>
      <c r="B53" s="2" t="s">
        <v>178</v>
      </c>
      <c r="C53" s="2" t="s">
        <v>19</v>
      </c>
      <c r="D53" s="2" t="s">
        <v>179</v>
      </c>
      <c r="E53" s="2" t="s">
        <v>180</v>
      </c>
      <c r="F53" s="2" t="str">
        <f>IFERROR(MATCH("*"&amp;D53&amp;"*",RAW_DHIS2_EXPORT!$1:$1,0),"")</f>
        <v/>
      </c>
      <c r="G53" s="2" t="str">
        <f t="shared" si="1"/>
        <v>Not found</v>
      </c>
      <c r="H53" s="2"/>
    </row>
    <row r="54" spans="1:8">
      <c r="A54" s="2" t="s">
        <v>134</v>
      </c>
      <c r="B54" s="2" t="s">
        <v>181</v>
      </c>
      <c r="C54" s="2" t="s">
        <v>19</v>
      </c>
      <c r="D54" s="2" t="s">
        <v>182</v>
      </c>
      <c r="E54" s="2" t="s">
        <v>183</v>
      </c>
      <c r="F54" s="2" t="str">
        <f>IFERROR(MATCH("*"&amp;D54&amp;"*",RAW_DHIS2_EXPORT!$1:$1,0),"")</f>
        <v/>
      </c>
      <c r="G54" s="2" t="str">
        <f t="shared" si="1"/>
        <v>Not found</v>
      </c>
      <c r="H54" s="2"/>
    </row>
    <row r="55" spans="1:8">
      <c r="A55" s="2" t="s">
        <v>134</v>
      </c>
      <c r="B55" s="2" t="s">
        <v>184</v>
      </c>
      <c r="C55" s="2" t="s">
        <v>19</v>
      </c>
      <c r="D55" s="2" t="s">
        <v>185</v>
      </c>
      <c r="E55" s="2" t="s">
        <v>186</v>
      </c>
      <c r="F55" s="2" t="str">
        <f>IFERROR(MATCH("*"&amp;D55&amp;"*",RAW_DHIS2_EXPORT!$1:$1,0),"")</f>
        <v/>
      </c>
      <c r="G55" s="2" t="str">
        <f t="shared" si="1"/>
        <v>Not found</v>
      </c>
      <c r="H55" s="2"/>
    </row>
  </sheetData>
  <sheetProtection password="EF4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01"/>
  <sheetViews>
    <sheetView workbookViewId="0">
      <selection activeCell="D3" sqref="D3"/>
    </sheetView>
  </sheetViews>
  <sheetFormatPr defaultRowHeight="14"/>
  <cols>
    <col min="1" max="1" width="32" customWidth="1"/>
    <col min="2" max="3" width="20" customWidth="1"/>
    <col min="4" max="58" width="14" customWidth="1"/>
  </cols>
  <sheetData>
    <row r="1" spans="1:55" s="9" customFormat="1" ht="28" customHeight="1">
      <c r="A1" s="8" t="s">
        <v>187</v>
      </c>
      <c r="B1" s="8" t="s">
        <v>188</v>
      </c>
      <c r="C1" s="8" t="s">
        <v>189</v>
      </c>
      <c r="D1" s="8" t="s">
        <v>18</v>
      </c>
      <c r="E1" s="8" t="s">
        <v>22</v>
      </c>
      <c r="F1" s="8" t="s">
        <v>26</v>
      </c>
      <c r="G1" s="8" t="s">
        <v>29</v>
      </c>
      <c r="H1" s="8" t="s">
        <v>32</v>
      </c>
      <c r="I1" s="8" t="s">
        <v>40</v>
      </c>
      <c r="J1" s="8" t="s">
        <v>43</v>
      </c>
      <c r="K1" s="8" t="s">
        <v>46</v>
      </c>
      <c r="L1" s="8" t="s">
        <v>49</v>
      </c>
      <c r="M1" s="8" t="s">
        <v>53</v>
      </c>
      <c r="N1" s="8" t="s">
        <v>56</v>
      </c>
      <c r="O1" s="8" t="s">
        <v>59</v>
      </c>
      <c r="P1" s="8" t="s">
        <v>62</v>
      </c>
      <c r="Q1" s="8" t="s">
        <v>65</v>
      </c>
      <c r="R1" s="8" t="s">
        <v>69</v>
      </c>
      <c r="S1" s="8" t="s">
        <v>72</v>
      </c>
      <c r="T1" s="8" t="s">
        <v>75</v>
      </c>
      <c r="U1" s="8" t="s">
        <v>78</v>
      </c>
      <c r="V1" s="8" t="s">
        <v>81</v>
      </c>
      <c r="W1" s="8" t="s">
        <v>84</v>
      </c>
      <c r="X1" s="8" t="s">
        <v>87</v>
      </c>
      <c r="Y1" s="8" t="s">
        <v>90</v>
      </c>
      <c r="Z1" s="8" t="s">
        <v>93</v>
      </c>
      <c r="AA1" s="8" t="s">
        <v>96</v>
      </c>
      <c r="AB1" s="8" t="s">
        <v>99</v>
      </c>
      <c r="AC1" s="8" t="s">
        <v>102</v>
      </c>
      <c r="AD1" s="8" t="s">
        <v>105</v>
      </c>
      <c r="AE1" s="8" t="s">
        <v>108</v>
      </c>
      <c r="AF1" s="8" t="s">
        <v>111</v>
      </c>
      <c r="AG1" s="8" t="s">
        <v>114</v>
      </c>
      <c r="AH1" s="8" t="s">
        <v>117</v>
      </c>
      <c r="AI1" s="8" t="s">
        <v>121</v>
      </c>
      <c r="AJ1" s="8" t="s">
        <v>124</v>
      </c>
      <c r="AK1" s="8" t="s">
        <v>127</v>
      </c>
      <c r="AL1" s="8" t="s">
        <v>130</v>
      </c>
      <c r="AM1" s="8" t="s">
        <v>135</v>
      </c>
      <c r="AN1" s="8" t="s">
        <v>138</v>
      </c>
      <c r="AO1" s="8" t="s">
        <v>141</v>
      </c>
      <c r="AP1" s="8" t="s">
        <v>144</v>
      </c>
      <c r="AQ1" s="8" t="s">
        <v>147</v>
      </c>
      <c r="AR1" s="8" t="s">
        <v>150</v>
      </c>
      <c r="AS1" s="8" t="s">
        <v>153</v>
      </c>
      <c r="AT1" s="8" t="s">
        <v>156</v>
      </c>
      <c r="AU1" s="8" t="s">
        <v>159</v>
      </c>
      <c r="AV1" s="8" t="s">
        <v>162</v>
      </c>
      <c r="AW1" s="8" t="s">
        <v>166</v>
      </c>
      <c r="AX1" s="8" t="s">
        <v>169</v>
      </c>
      <c r="AY1" s="8" t="s">
        <v>172</v>
      </c>
      <c r="AZ1" s="8" t="s">
        <v>175</v>
      </c>
      <c r="BA1" s="8" t="s">
        <v>178</v>
      </c>
      <c r="BB1" s="8" t="s">
        <v>181</v>
      </c>
      <c r="BC1" s="8" t="s">
        <v>184</v>
      </c>
    </row>
    <row r="2" spans="1:55">
      <c r="A2" s="2" t="str">
        <f>IF(RAW_DHIS2_EXPORT!A2="","",RAW_DHIS2_EXPORT!A2)</f>
        <v/>
      </c>
      <c r="B2" s="2"/>
      <c r="C2" s="2"/>
      <c r="D2" s="2" t="str">
        <f>IF($A2="","",IFERROR(INDEX(RAW_DHIS2_EXPORT!$A:$ZZ,ROW(),MATCH("*"&amp;INDEX(INDICATOR_MAP!$D:$D,MATCH(D$1,INDICATOR_MAP!$B:$B,0))&amp;"*",RAW_DHIS2_EXPORT!$1:$1,0)),""))</f>
        <v/>
      </c>
      <c r="E2" s="2" t="str">
        <f>IF($A2="","",IFERROR(INDEX(RAW_DHIS2_EXPORT!$A:$ZZ,ROW(),MATCH("*"&amp;INDEX(INDICATOR_MAP!$D:$D,MATCH(E$1,INDICATOR_MAP!$B:$B,0))&amp;"*",RAW_DHIS2_EXPORT!$1:$1,0)),""))</f>
        <v/>
      </c>
      <c r="F2" s="2" t="str">
        <f>IF($A2="","",IFERROR(INDEX(RAW_DHIS2_EXPORT!$A:$ZZ,ROW(),MATCH("*"&amp;INDEX(INDICATOR_MAP!$D:$D,MATCH(F$1,INDICATOR_MAP!$B:$B,0))&amp;"*",RAW_DHIS2_EXPORT!$1:$1,0)),""))</f>
        <v/>
      </c>
      <c r="G2" s="2" t="str">
        <f>IF($A2="","",IFERROR(INDEX(RAW_DHIS2_EXPORT!$A:$ZZ,ROW(),MATCH("*"&amp;INDEX(INDICATOR_MAP!$D:$D,MATCH(G$1,INDICATOR_MAP!$B:$B,0))&amp;"*",RAW_DHIS2_EXPORT!$1:$1,0)),""))</f>
        <v/>
      </c>
      <c r="H2" s="2" t="str">
        <f>IF($A2="","",IFERROR(INDEX(RAW_DHIS2_EXPORT!$A:$ZZ,ROW(),MATCH("*"&amp;INDEX(INDICATOR_MAP!$D:$D,MATCH(H$1,INDICATOR_MAP!$B:$B,0))&amp;"*",RAW_DHIS2_EXPORT!$1:$1,0)),""))</f>
        <v/>
      </c>
      <c r="I2" s="2" t="str">
        <f>IF($A2="","",IFERROR(INDEX(RAW_DHIS2_EXPORT!$A:$ZZ,ROW(),MATCH("*"&amp;INDEX(INDICATOR_MAP!$D:$D,MATCH(I$1,INDICATOR_MAP!$B:$B,0))&amp;"*",RAW_DHIS2_EXPORT!$1:$1,0)),""))</f>
        <v/>
      </c>
      <c r="J2" s="2" t="str">
        <f>IF($A2="","",IFERROR(INDEX(RAW_DHIS2_EXPORT!$A:$ZZ,ROW(),MATCH("*"&amp;INDEX(INDICATOR_MAP!$D:$D,MATCH(J$1,INDICATOR_MAP!$B:$B,0))&amp;"*",RAW_DHIS2_EXPORT!$1:$1,0)),""))</f>
        <v/>
      </c>
      <c r="K2" s="2" t="str">
        <f>IF($A2="","",IFERROR(INDEX(RAW_DHIS2_EXPORT!$A:$ZZ,ROW(),MATCH("*"&amp;INDEX(INDICATOR_MAP!$D:$D,MATCH(K$1,INDICATOR_MAP!$B:$B,0))&amp;"*",RAW_DHIS2_EXPORT!$1:$1,0)),""))</f>
        <v/>
      </c>
      <c r="L2" s="2" t="str">
        <f>IF($A2="","",IFERROR(INDEX(RAW_DHIS2_EXPORT!$A:$ZZ,ROW(),MATCH("*"&amp;INDEX(INDICATOR_MAP!$D:$D,MATCH(L$1,INDICATOR_MAP!$B:$B,0))&amp;"*",RAW_DHIS2_EXPORT!$1:$1,0)),""))</f>
        <v/>
      </c>
      <c r="M2" s="2" t="str">
        <f>IF($A2="","",IFERROR(INDEX(RAW_DHIS2_EXPORT!$A:$ZZ,ROW(),MATCH("*"&amp;INDEX(INDICATOR_MAP!$D:$D,MATCH(M$1,INDICATOR_MAP!$B:$B,0))&amp;"*",RAW_DHIS2_EXPORT!$1:$1,0)),""))</f>
        <v/>
      </c>
      <c r="N2" s="2" t="str">
        <f>IF($A2="","",IFERROR(INDEX(RAW_DHIS2_EXPORT!$A:$ZZ,ROW(),MATCH("*"&amp;INDEX(INDICATOR_MAP!$D:$D,MATCH(N$1,INDICATOR_MAP!$B:$B,0))&amp;"*",RAW_DHIS2_EXPORT!$1:$1,0)),""))</f>
        <v/>
      </c>
      <c r="O2" s="2" t="str">
        <f>IF($A2="","",IFERROR(INDEX(RAW_DHIS2_EXPORT!$A:$ZZ,ROW(),MATCH("*"&amp;INDEX(INDICATOR_MAP!$D:$D,MATCH(O$1,INDICATOR_MAP!$B:$B,0))&amp;"*",RAW_DHIS2_EXPORT!$1:$1,0)),""))</f>
        <v/>
      </c>
      <c r="P2" s="2" t="str">
        <f>IF($A2="","",IFERROR(INDEX(RAW_DHIS2_EXPORT!$A:$ZZ,ROW(),MATCH("*"&amp;INDEX(INDICATOR_MAP!$D:$D,MATCH(P$1,INDICATOR_MAP!$B:$B,0))&amp;"*",RAW_DHIS2_EXPORT!$1:$1,0)),""))</f>
        <v/>
      </c>
      <c r="Q2" s="2" t="str">
        <f>IF($A2="","",IFERROR(INDEX(RAW_DHIS2_EXPORT!$A:$ZZ,ROW(),MATCH("*"&amp;INDEX(INDICATOR_MAP!$D:$D,MATCH(Q$1,INDICATOR_MAP!$B:$B,0))&amp;"*",RAW_DHIS2_EXPORT!$1:$1,0)),""))</f>
        <v/>
      </c>
      <c r="R2" s="2" t="str">
        <f>IF($A2="","",IFERROR(INDEX(RAW_DHIS2_EXPORT!$A:$ZZ,ROW(),MATCH("*"&amp;INDEX(INDICATOR_MAP!$D:$D,MATCH(R$1,INDICATOR_MAP!$B:$B,0))&amp;"*",RAW_DHIS2_EXPORT!$1:$1,0)),""))</f>
        <v/>
      </c>
      <c r="S2" s="2" t="str">
        <f>IF($A2="","",IFERROR(INDEX(RAW_DHIS2_EXPORT!$A:$ZZ,ROW(),MATCH("*"&amp;INDEX(INDICATOR_MAP!$D:$D,MATCH(S$1,INDICATOR_MAP!$B:$B,0))&amp;"*",RAW_DHIS2_EXPORT!$1:$1,0)),""))</f>
        <v/>
      </c>
      <c r="T2" s="2" t="str">
        <f>IF($A2="","",IFERROR(INDEX(RAW_DHIS2_EXPORT!$A:$ZZ,ROW(),MATCH("*"&amp;INDEX(INDICATOR_MAP!$D:$D,MATCH(T$1,INDICATOR_MAP!$B:$B,0))&amp;"*",RAW_DHIS2_EXPORT!$1:$1,0)),""))</f>
        <v/>
      </c>
      <c r="U2" s="2" t="str">
        <f>IF($A2="","",IFERROR(INDEX(RAW_DHIS2_EXPORT!$A:$ZZ,ROW(),MATCH("*"&amp;INDEX(INDICATOR_MAP!$D:$D,MATCH(U$1,INDICATOR_MAP!$B:$B,0))&amp;"*",RAW_DHIS2_EXPORT!$1:$1,0)),""))</f>
        <v/>
      </c>
      <c r="V2" s="2" t="str">
        <f>IF($A2="","",IFERROR(INDEX(RAW_DHIS2_EXPORT!$A:$ZZ,ROW(),MATCH("*"&amp;INDEX(INDICATOR_MAP!$D:$D,MATCH(V$1,INDICATOR_MAP!$B:$B,0))&amp;"*",RAW_DHIS2_EXPORT!$1:$1,0)),""))</f>
        <v/>
      </c>
      <c r="W2" s="2" t="str">
        <f>IF($A2="","",IFERROR(INDEX(RAW_DHIS2_EXPORT!$A:$ZZ,ROW(),MATCH("*"&amp;INDEX(INDICATOR_MAP!$D:$D,MATCH(W$1,INDICATOR_MAP!$B:$B,0))&amp;"*",RAW_DHIS2_EXPORT!$1:$1,0)),""))</f>
        <v/>
      </c>
      <c r="X2" s="2" t="str">
        <f>IF($A2="","",IFERROR(INDEX(RAW_DHIS2_EXPORT!$A:$ZZ,ROW(),MATCH("*"&amp;INDEX(INDICATOR_MAP!$D:$D,MATCH(X$1,INDICATOR_MAP!$B:$B,0))&amp;"*",RAW_DHIS2_EXPORT!$1:$1,0)),""))</f>
        <v/>
      </c>
      <c r="Y2" s="2" t="str">
        <f>IF($A2="","",IFERROR(INDEX(RAW_DHIS2_EXPORT!$A:$ZZ,ROW(),MATCH("*"&amp;INDEX(INDICATOR_MAP!$D:$D,MATCH(Y$1,INDICATOR_MAP!$B:$B,0))&amp;"*",RAW_DHIS2_EXPORT!$1:$1,0)),""))</f>
        <v/>
      </c>
      <c r="Z2" s="2" t="str">
        <f>IF($A2="","",IFERROR(INDEX(RAW_DHIS2_EXPORT!$A:$ZZ,ROW(),MATCH("*"&amp;INDEX(INDICATOR_MAP!$D:$D,MATCH(Z$1,INDICATOR_MAP!$B:$B,0))&amp;"*",RAW_DHIS2_EXPORT!$1:$1,0)),""))</f>
        <v/>
      </c>
      <c r="AA2" s="2" t="str">
        <f>IF($A2="","",IFERROR(INDEX(RAW_DHIS2_EXPORT!$A:$ZZ,ROW(),MATCH("*"&amp;INDEX(INDICATOR_MAP!$D:$D,MATCH(AA$1,INDICATOR_MAP!$B:$B,0))&amp;"*",RAW_DHIS2_EXPORT!$1:$1,0)),""))</f>
        <v/>
      </c>
      <c r="AB2" s="2" t="str">
        <f>IF($A2="","",IFERROR(INDEX(RAW_DHIS2_EXPORT!$A:$ZZ,ROW(),MATCH("*"&amp;INDEX(INDICATOR_MAP!$D:$D,MATCH(AB$1,INDICATOR_MAP!$B:$B,0))&amp;"*",RAW_DHIS2_EXPORT!$1:$1,0)),""))</f>
        <v/>
      </c>
      <c r="AC2" s="2" t="str">
        <f>IF($A2="","",IFERROR(INDEX(RAW_DHIS2_EXPORT!$A:$ZZ,ROW(),MATCH("*"&amp;INDEX(INDICATOR_MAP!$D:$D,MATCH(AC$1,INDICATOR_MAP!$B:$B,0))&amp;"*",RAW_DHIS2_EXPORT!$1:$1,0)),""))</f>
        <v/>
      </c>
      <c r="AD2" s="2" t="str">
        <f>IF($A2="","",IFERROR(INDEX(RAW_DHIS2_EXPORT!$A:$ZZ,ROW(),MATCH("*"&amp;INDEX(INDICATOR_MAP!$D:$D,MATCH(AD$1,INDICATOR_MAP!$B:$B,0))&amp;"*",RAW_DHIS2_EXPORT!$1:$1,0)),""))</f>
        <v/>
      </c>
      <c r="AE2" s="2" t="str">
        <f>IF($A2="","",IFERROR(INDEX(RAW_DHIS2_EXPORT!$A:$ZZ,ROW(),MATCH("*"&amp;INDEX(INDICATOR_MAP!$D:$D,MATCH(AE$1,INDICATOR_MAP!$B:$B,0))&amp;"*",RAW_DHIS2_EXPORT!$1:$1,0)),""))</f>
        <v/>
      </c>
      <c r="AF2" s="2" t="str">
        <f>IF($A2="","",IFERROR(INDEX(RAW_DHIS2_EXPORT!$A:$ZZ,ROW(),MATCH("*"&amp;INDEX(INDICATOR_MAP!$D:$D,MATCH(AF$1,INDICATOR_MAP!$B:$B,0))&amp;"*",RAW_DHIS2_EXPORT!$1:$1,0)),""))</f>
        <v/>
      </c>
      <c r="AG2" s="2" t="str">
        <f>IF($A2="","",IFERROR(INDEX(RAW_DHIS2_EXPORT!$A:$ZZ,ROW(),MATCH("*"&amp;INDEX(INDICATOR_MAP!$D:$D,MATCH(AG$1,INDICATOR_MAP!$B:$B,0))&amp;"*",RAW_DHIS2_EXPORT!$1:$1,0)),""))</f>
        <v/>
      </c>
      <c r="AH2" s="2" t="str">
        <f>IF($A2="","",IFERROR(INDEX(RAW_DHIS2_EXPORT!$A:$ZZ,ROW(),MATCH("*"&amp;INDEX(INDICATOR_MAP!$D:$D,MATCH(AH$1,INDICATOR_MAP!$B:$B,0))&amp;"*",RAW_DHIS2_EXPORT!$1:$1,0)),""))</f>
        <v/>
      </c>
      <c r="AI2" s="2" t="str">
        <f>IF($A2="","",IFERROR(INDEX(RAW_DHIS2_EXPORT!$A:$ZZ,ROW(),MATCH("*"&amp;INDEX(INDICATOR_MAP!$D:$D,MATCH(AI$1,INDICATOR_MAP!$B:$B,0))&amp;"*",RAW_DHIS2_EXPORT!$1:$1,0)),""))</f>
        <v/>
      </c>
      <c r="AJ2" s="2" t="str">
        <f>IF($A2="","",IFERROR(INDEX(RAW_DHIS2_EXPORT!$A:$ZZ,ROW(),MATCH("*"&amp;INDEX(INDICATOR_MAP!$D:$D,MATCH(AJ$1,INDICATOR_MAP!$B:$B,0))&amp;"*",RAW_DHIS2_EXPORT!$1:$1,0)),""))</f>
        <v/>
      </c>
      <c r="AK2" s="2" t="str">
        <f>IF($A2="","",IFERROR(INDEX(RAW_DHIS2_EXPORT!$A:$ZZ,ROW(),MATCH("*"&amp;INDEX(INDICATOR_MAP!$D:$D,MATCH(AK$1,INDICATOR_MAP!$B:$B,0))&amp;"*",RAW_DHIS2_EXPORT!$1:$1,0)),""))</f>
        <v/>
      </c>
      <c r="AL2" s="2" t="str">
        <f>IF($A2="","",IFERROR(INDEX(RAW_DHIS2_EXPORT!$A:$ZZ,ROW(),MATCH("*"&amp;INDEX(INDICATOR_MAP!$D:$D,MATCH(AL$1,INDICATOR_MAP!$B:$B,0))&amp;"*",RAW_DHIS2_EXPORT!$1:$1,0)),""))</f>
        <v/>
      </c>
      <c r="AM2" s="2" t="str">
        <f>IF($A2="","",IFERROR(INDEX(RAW_DHIS2_EXPORT!$A:$ZZ,ROW(),MATCH("*"&amp;INDEX(INDICATOR_MAP!$D:$D,MATCH(AM$1,INDICATOR_MAP!$B:$B,0))&amp;"*",RAW_DHIS2_EXPORT!$1:$1,0)),""))</f>
        <v/>
      </c>
      <c r="AN2" s="2" t="str">
        <f>IF($A2="","",IFERROR(INDEX(RAW_DHIS2_EXPORT!$A:$ZZ,ROW(),MATCH("*"&amp;INDEX(INDICATOR_MAP!$D:$D,MATCH(AN$1,INDICATOR_MAP!$B:$B,0))&amp;"*",RAW_DHIS2_EXPORT!$1:$1,0)),""))</f>
        <v/>
      </c>
      <c r="AO2" s="2" t="str">
        <f>IF($A2="","",IFERROR(INDEX(RAW_DHIS2_EXPORT!$A:$ZZ,ROW(),MATCH("*"&amp;INDEX(INDICATOR_MAP!$D:$D,MATCH(AO$1,INDICATOR_MAP!$B:$B,0))&amp;"*",RAW_DHIS2_EXPORT!$1:$1,0)),""))</f>
        <v/>
      </c>
      <c r="AP2" s="2" t="str">
        <f>IF($A2="","",IFERROR(INDEX(RAW_DHIS2_EXPORT!$A:$ZZ,ROW(),MATCH("*"&amp;INDEX(INDICATOR_MAP!$D:$D,MATCH(AP$1,INDICATOR_MAP!$B:$B,0))&amp;"*",RAW_DHIS2_EXPORT!$1:$1,0)),""))</f>
        <v/>
      </c>
      <c r="AQ2" s="2" t="str">
        <f>IF($A2="","",IFERROR(INDEX(RAW_DHIS2_EXPORT!$A:$ZZ,ROW(),MATCH("*"&amp;INDEX(INDICATOR_MAP!$D:$D,MATCH(AQ$1,INDICATOR_MAP!$B:$B,0))&amp;"*",RAW_DHIS2_EXPORT!$1:$1,0)),""))</f>
        <v/>
      </c>
      <c r="AR2" s="2" t="str">
        <f>IF($A2="","",IFERROR(INDEX(RAW_DHIS2_EXPORT!$A:$ZZ,ROW(),MATCH("*"&amp;INDEX(INDICATOR_MAP!$D:$D,MATCH(AR$1,INDICATOR_MAP!$B:$B,0))&amp;"*",RAW_DHIS2_EXPORT!$1:$1,0)),""))</f>
        <v/>
      </c>
      <c r="AS2" s="2" t="str">
        <f>IF($A2="","",IFERROR(INDEX(RAW_DHIS2_EXPORT!$A:$ZZ,ROW(),MATCH("*"&amp;INDEX(INDICATOR_MAP!$D:$D,MATCH(AS$1,INDICATOR_MAP!$B:$B,0))&amp;"*",RAW_DHIS2_EXPORT!$1:$1,0)),""))</f>
        <v/>
      </c>
      <c r="AT2" s="2" t="str">
        <f>IF($A2="","",IFERROR(INDEX(RAW_DHIS2_EXPORT!$A:$ZZ,ROW(),MATCH("*"&amp;INDEX(INDICATOR_MAP!$D:$D,MATCH(AT$1,INDICATOR_MAP!$B:$B,0))&amp;"*",RAW_DHIS2_EXPORT!$1:$1,0)),""))</f>
        <v/>
      </c>
      <c r="AU2" s="2" t="str">
        <f>IF($A2="","",IFERROR(INDEX(RAW_DHIS2_EXPORT!$A:$ZZ,ROW(),MATCH("*"&amp;INDEX(INDICATOR_MAP!$D:$D,MATCH(AU$1,INDICATOR_MAP!$B:$B,0))&amp;"*",RAW_DHIS2_EXPORT!$1:$1,0)),""))</f>
        <v/>
      </c>
      <c r="AV2" s="2" t="str">
        <f>IF($A2="","",IFERROR(INDEX(RAW_DHIS2_EXPORT!$A:$ZZ,ROW(),MATCH("*"&amp;INDEX(INDICATOR_MAP!$D:$D,MATCH(AV$1,INDICATOR_MAP!$B:$B,0))&amp;"*",RAW_DHIS2_EXPORT!$1:$1,0)),""))</f>
        <v/>
      </c>
      <c r="AW2" s="2" t="str">
        <f>IF($A2="","",IFERROR(INDEX(RAW_DHIS2_EXPORT!$A:$ZZ,ROW(),MATCH("*"&amp;INDEX(INDICATOR_MAP!$D:$D,MATCH(AW$1,INDICATOR_MAP!$B:$B,0))&amp;"*",RAW_DHIS2_EXPORT!$1:$1,0)),""))</f>
        <v/>
      </c>
      <c r="AX2" s="2" t="str">
        <f>IF($A2="","",IFERROR(INDEX(RAW_DHIS2_EXPORT!$A:$ZZ,ROW(),MATCH("*"&amp;INDEX(INDICATOR_MAP!$D:$D,MATCH(AX$1,INDICATOR_MAP!$B:$B,0))&amp;"*",RAW_DHIS2_EXPORT!$1:$1,0)),""))</f>
        <v/>
      </c>
      <c r="AY2" s="2" t="str">
        <f>IF($A2="","",IFERROR(INDEX(RAW_DHIS2_EXPORT!$A:$ZZ,ROW(),MATCH("*"&amp;INDEX(INDICATOR_MAP!$D:$D,MATCH(AY$1,INDICATOR_MAP!$B:$B,0))&amp;"*",RAW_DHIS2_EXPORT!$1:$1,0)),""))</f>
        <v/>
      </c>
      <c r="AZ2" s="2" t="str">
        <f>IF($A2="","",IFERROR(INDEX(RAW_DHIS2_EXPORT!$A:$ZZ,ROW(),MATCH("*"&amp;INDEX(INDICATOR_MAP!$D:$D,MATCH(AZ$1,INDICATOR_MAP!$B:$B,0))&amp;"*",RAW_DHIS2_EXPORT!$1:$1,0)),""))</f>
        <v/>
      </c>
      <c r="BA2" s="2" t="str">
        <f>IF($A2="","",IFERROR(INDEX(RAW_DHIS2_EXPORT!$A:$ZZ,ROW(),MATCH("*"&amp;INDEX(INDICATOR_MAP!$D:$D,MATCH(BA$1,INDICATOR_MAP!$B:$B,0))&amp;"*",RAW_DHIS2_EXPORT!$1:$1,0)),""))</f>
        <v/>
      </c>
      <c r="BB2" s="2" t="str">
        <f>IF($A2="","",IFERROR(INDEX(RAW_DHIS2_EXPORT!$A:$ZZ,ROW(),MATCH("*"&amp;INDEX(INDICATOR_MAP!$D:$D,MATCH(BB$1,INDICATOR_MAP!$B:$B,0))&amp;"*",RAW_DHIS2_EXPORT!$1:$1,0)),""))</f>
        <v/>
      </c>
      <c r="BC2" s="2" t="str">
        <f>IF($A2="","",IFERROR(INDEX(RAW_DHIS2_EXPORT!$A:$ZZ,ROW(),MATCH("*"&amp;INDEX(INDICATOR_MAP!$D:$D,MATCH(BC$1,INDICATOR_MAP!$B:$B,0))&amp;"*",RAW_DHIS2_EXPORT!$1:$1,0)),""))</f>
        <v/>
      </c>
    </row>
    <row r="3" spans="1:55">
      <c r="A3" s="2" t="str">
        <f>IF(RAW_DHIS2_EXPORT!A3="","",RAW_DHIS2_EXPORT!A3)</f>
        <v/>
      </c>
      <c r="B3" s="2"/>
      <c r="C3" s="2"/>
      <c r="D3" s="2" t="str">
        <f>IF($A3="","",IFERROR(INDEX(RAW_DHIS2_EXPORT!$A:$ZZ,ROW(),MATCH("*"&amp;INDEX(INDICATOR_MAP!$D:$D,MATCH(D$1,INDICATOR_MAP!$B:$B,0))&amp;"*",RAW_DHIS2_EXPORT!$1:$1,0)),""))</f>
        <v/>
      </c>
      <c r="E3" s="2" t="str">
        <f>IF($A3="","",IFERROR(INDEX(RAW_DHIS2_EXPORT!$A:$ZZ,ROW(),MATCH("*"&amp;INDEX(INDICATOR_MAP!$D:$D,MATCH(E$1,INDICATOR_MAP!$B:$B,0))&amp;"*",RAW_DHIS2_EXPORT!$1:$1,0)),""))</f>
        <v/>
      </c>
      <c r="F3" s="2" t="str">
        <f>IF($A3="","",IFERROR(INDEX(RAW_DHIS2_EXPORT!$A:$ZZ,ROW(),MATCH("*"&amp;INDEX(INDICATOR_MAP!$D:$D,MATCH(F$1,INDICATOR_MAP!$B:$B,0))&amp;"*",RAW_DHIS2_EXPORT!$1:$1,0)),""))</f>
        <v/>
      </c>
      <c r="G3" s="2" t="str">
        <f>IF($A3="","",IFERROR(INDEX(RAW_DHIS2_EXPORT!$A:$ZZ,ROW(),MATCH("*"&amp;INDEX(INDICATOR_MAP!$D:$D,MATCH(G$1,INDICATOR_MAP!$B:$B,0))&amp;"*",RAW_DHIS2_EXPORT!$1:$1,0)),""))</f>
        <v/>
      </c>
      <c r="H3" s="2" t="str">
        <f>IF($A3="","",IFERROR(INDEX(RAW_DHIS2_EXPORT!$A:$ZZ,ROW(),MATCH("*"&amp;INDEX(INDICATOR_MAP!$D:$D,MATCH(H$1,INDICATOR_MAP!$B:$B,0))&amp;"*",RAW_DHIS2_EXPORT!$1:$1,0)),""))</f>
        <v/>
      </c>
      <c r="I3" s="2" t="str">
        <f>IF($A3="","",IFERROR(INDEX(RAW_DHIS2_EXPORT!$A:$ZZ,ROW(),MATCH("*"&amp;INDEX(INDICATOR_MAP!$D:$D,MATCH(I$1,INDICATOR_MAP!$B:$B,0))&amp;"*",RAW_DHIS2_EXPORT!$1:$1,0)),""))</f>
        <v/>
      </c>
      <c r="J3" s="2" t="str">
        <f>IF($A3="","",IFERROR(INDEX(RAW_DHIS2_EXPORT!$A:$ZZ,ROW(),MATCH("*"&amp;INDEX(INDICATOR_MAP!$D:$D,MATCH(J$1,INDICATOR_MAP!$B:$B,0))&amp;"*",RAW_DHIS2_EXPORT!$1:$1,0)),""))</f>
        <v/>
      </c>
      <c r="K3" s="2" t="str">
        <f>IF($A3="","",IFERROR(INDEX(RAW_DHIS2_EXPORT!$A:$ZZ,ROW(),MATCH("*"&amp;INDEX(INDICATOR_MAP!$D:$D,MATCH(K$1,INDICATOR_MAP!$B:$B,0))&amp;"*",RAW_DHIS2_EXPORT!$1:$1,0)),""))</f>
        <v/>
      </c>
      <c r="L3" s="2" t="str">
        <f>IF($A3="","",IFERROR(INDEX(RAW_DHIS2_EXPORT!$A:$ZZ,ROW(),MATCH("*"&amp;INDEX(INDICATOR_MAP!$D:$D,MATCH(L$1,INDICATOR_MAP!$B:$B,0))&amp;"*",RAW_DHIS2_EXPORT!$1:$1,0)),""))</f>
        <v/>
      </c>
      <c r="M3" s="2" t="str">
        <f>IF($A3="","",IFERROR(INDEX(RAW_DHIS2_EXPORT!$A:$ZZ,ROW(),MATCH("*"&amp;INDEX(INDICATOR_MAP!$D:$D,MATCH(M$1,INDICATOR_MAP!$B:$B,0))&amp;"*",RAW_DHIS2_EXPORT!$1:$1,0)),""))</f>
        <v/>
      </c>
      <c r="N3" s="2" t="str">
        <f>IF($A3="","",IFERROR(INDEX(RAW_DHIS2_EXPORT!$A:$ZZ,ROW(),MATCH("*"&amp;INDEX(INDICATOR_MAP!$D:$D,MATCH(N$1,INDICATOR_MAP!$B:$B,0))&amp;"*",RAW_DHIS2_EXPORT!$1:$1,0)),""))</f>
        <v/>
      </c>
      <c r="O3" s="2" t="str">
        <f>IF($A3="","",IFERROR(INDEX(RAW_DHIS2_EXPORT!$A:$ZZ,ROW(),MATCH("*"&amp;INDEX(INDICATOR_MAP!$D:$D,MATCH(O$1,INDICATOR_MAP!$B:$B,0))&amp;"*",RAW_DHIS2_EXPORT!$1:$1,0)),""))</f>
        <v/>
      </c>
      <c r="P3" s="2" t="str">
        <f>IF($A3="","",IFERROR(INDEX(RAW_DHIS2_EXPORT!$A:$ZZ,ROW(),MATCH("*"&amp;INDEX(INDICATOR_MAP!$D:$D,MATCH(P$1,INDICATOR_MAP!$B:$B,0))&amp;"*",RAW_DHIS2_EXPORT!$1:$1,0)),""))</f>
        <v/>
      </c>
      <c r="Q3" s="2" t="str">
        <f>IF($A3="","",IFERROR(INDEX(RAW_DHIS2_EXPORT!$A:$ZZ,ROW(),MATCH("*"&amp;INDEX(INDICATOR_MAP!$D:$D,MATCH(Q$1,INDICATOR_MAP!$B:$B,0))&amp;"*",RAW_DHIS2_EXPORT!$1:$1,0)),""))</f>
        <v/>
      </c>
      <c r="R3" s="2" t="str">
        <f>IF($A3="","",IFERROR(INDEX(RAW_DHIS2_EXPORT!$A:$ZZ,ROW(),MATCH("*"&amp;INDEX(INDICATOR_MAP!$D:$D,MATCH(R$1,INDICATOR_MAP!$B:$B,0))&amp;"*",RAW_DHIS2_EXPORT!$1:$1,0)),""))</f>
        <v/>
      </c>
      <c r="S3" s="2" t="str">
        <f>IF($A3="","",IFERROR(INDEX(RAW_DHIS2_EXPORT!$A:$ZZ,ROW(),MATCH("*"&amp;INDEX(INDICATOR_MAP!$D:$D,MATCH(S$1,INDICATOR_MAP!$B:$B,0))&amp;"*",RAW_DHIS2_EXPORT!$1:$1,0)),""))</f>
        <v/>
      </c>
      <c r="T3" s="2" t="str">
        <f>IF($A3="","",IFERROR(INDEX(RAW_DHIS2_EXPORT!$A:$ZZ,ROW(),MATCH("*"&amp;INDEX(INDICATOR_MAP!$D:$D,MATCH(T$1,INDICATOR_MAP!$B:$B,0))&amp;"*",RAW_DHIS2_EXPORT!$1:$1,0)),""))</f>
        <v/>
      </c>
      <c r="U3" s="2" t="str">
        <f>IF($A3="","",IFERROR(INDEX(RAW_DHIS2_EXPORT!$A:$ZZ,ROW(),MATCH("*"&amp;INDEX(INDICATOR_MAP!$D:$D,MATCH(U$1,INDICATOR_MAP!$B:$B,0))&amp;"*",RAW_DHIS2_EXPORT!$1:$1,0)),""))</f>
        <v/>
      </c>
      <c r="V3" s="2" t="str">
        <f>IF($A3="","",IFERROR(INDEX(RAW_DHIS2_EXPORT!$A:$ZZ,ROW(),MATCH("*"&amp;INDEX(INDICATOR_MAP!$D:$D,MATCH(V$1,INDICATOR_MAP!$B:$B,0))&amp;"*",RAW_DHIS2_EXPORT!$1:$1,0)),""))</f>
        <v/>
      </c>
      <c r="W3" s="2" t="str">
        <f>IF($A3="","",IFERROR(INDEX(RAW_DHIS2_EXPORT!$A:$ZZ,ROW(),MATCH("*"&amp;INDEX(INDICATOR_MAP!$D:$D,MATCH(W$1,INDICATOR_MAP!$B:$B,0))&amp;"*",RAW_DHIS2_EXPORT!$1:$1,0)),""))</f>
        <v/>
      </c>
      <c r="X3" s="2" t="str">
        <f>IF($A3="","",IFERROR(INDEX(RAW_DHIS2_EXPORT!$A:$ZZ,ROW(),MATCH("*"&amp;INDEX(INDICATOR_MAP!$D:$D,MATCH(X$1,INDICATOR_MAP!$B:$B,0))&amp;"*",RAW_DHIS2_EXPORT!$1:$1,0)),""))</f>
        <v/>
      </c>
      <c r="Y3" s="2" t="str">
        <f>IF($A3="","",IFERROR(INDEX(RAW_DHIS2_EXPORT!$A:$ZZ,ROW(),MATCH("*"&amp;INDEX(INDICATOR_MAP!$D:$D,MATCH(Y$1,INDICATOR_MAP!$B:$B,0))&amp;"*",RAW_DHIS2_EXPORT!$1:$1,0)),""))</f>
        <v/>
      </c>
      <c r="Z3" s="2" t="str">
        <f>IF($A3="","",IFERROR(INDEX(RAW_DHIS2_EXPORT!$A:$ZZ,ROW(),MATCH("*"&amp;INDEX(INDICATOR_MAP!$D:$D,MATCH(Z$1,INDICATOR_MAP!$B:$B,0))&amp;"*",RAW_DHIS2_EXPORT!$1:$1,0)),""))</f>
        <v/>
      </c>
      <c r="AA3" s="2" t="str">
        <f>IF($A3="","",IFERROR(INDEX(RAW_DHIS2_EXPORT!$A:$ZZ,ROW(),MATCH("*"&amp;INDEX(INDICATOR_MAP!$D:$D,MATCH(AA$1,INDICATOR_MAP!$B:$B,0))&amp;"*",RAW_DHIS2_EXPORT!$1:$1,0)),""))</f>
        <v/>
      </c>
      <c r="AB3" s="2" t="str">
        <f>IF($A3="","",IFERROR(INDEX(RAW_DHIS2_EXPORT!$A:$ZZ,ROW(),MATCH("*"&amp;INDEX(INDICATOR_MAP!$D:$D,MATCH(AB$1,INDICATOR_MAP!$B:$B,0))&amp;"*",RAW_DHIS2_EXPORT!$1:$1,0)),""))</f>
        <v/>
      </c>
      <c r="AC3" s="2" t="str">
        <f>IF($A3="","",IFERROR(INDEX(RAW_DHIS2_EXPORT!$A:$ZZ,ROW(),MATCH("*"&amp;INDEX(INDICATOR_MAP!$D:$D,MATCH(AC$1,INDICATOR_MAP!$B:$B,0))&amp;"*",RAW_DHIS2_EXPORT!$1:$1,0)),""))</f>
        <v/>
      </c>
      <c r="AD3" s="2" t="str">
        <f>IF($A3="","",IFERROR(INDEX(RAW_DHIS2_EXPORT!$A:$ZZ,ROW(),MATCH("*"&amp;INDEX(INDICATOR_MAP!$D:$D,MATCH(AD$1,INDICATOR_MAP!$B:$B,0))&amp;"*",RAW_DHIS2_EXPORT!$1:$1,0)),""))</f>
        <v/>
      </c>
      <c r="AE3" s="2" t="str">
        <f>IF($A3="","",IFERROR(INDEX(RAW_DHIS2_EXPORT!$A:$ZZ,ROW(),MATCH("*"&amp;INDEX(INDICATOR_MAP!$D:$D,MATCH(AE$1,INDICATOR_MAP!$B:$B,0))&amp;"*",RAW_DHIS2_EXPORT!$1:$1,0)),""))</f>
        <v/>
      </c>
      <c r="AF3" s="2" t="str">
        <f>IF($A3="","",IFERROR(INDEX(RAW_DHIS2_EXPORT!$A:$ZZ,ROW(),MATCH("*"&amp;INDEX(INDICATOR_MAP!$D:$D,MATCH(AF$1,INDICATOR_MAP!$B:$B,0))&amp;"*",RAW_DHIS2_EXPORT!$1:$1,0)),""))</f>
        <v/>
      </c>
      <c r="AG3" s="2" t="str">
        <f>IF($A3="","",IFERROR(INDEX(RAW_DHIS2_EXPORT!$A:$ZZ,ROW(),MATCH("*"&amp;INDEX(INDICATOR_MAP!$D:$D,MATCH(AG$1,INDICATOR_MAP!$B:$B,0))&amp;"*",RAW_DHIS2_EXPORT!$1:$1,0)),""))</f>
        <v/>
      </c>
      <c r="AH3" s="2" t="str">
        <f>IF($A3="","",IFERROR(INDEX(RAW_DHIS2_EXPORT!$A:$ZZ,ROW(),MATCH("*"&amp;INDEX(INDICATOR_MAP!$D:$D,MATCH(AH$1,INDICATOR_MAP!$B:$B,0))&amp;"*",RAW_DHIS2_EXPORT!$1:$1,0)),""))</f>
        <v/>
      </c>
      <c r="AI3" s="2" t="str">
        <f>IF($A3="","",IFERROR(INDEX(RAW_DHIS2_EXPORT!$A:$ZZ,ROW(),MATCH("*"&amp;INDEX(INDICATOR_MAP!$D:$D,MATCH(AI$1,INDICATOR_MAP!$B:$B,0))&amp;"*",RAW_DHIS2_EXPORT!$1:$1,0)),""))</f>
        <v/>
      </c>
      <c r="AJ3" s="2" t="str">
        <f>IF($A3="","",IFERROR(INDEX(RAW_DHIS2_EXPORT!$A:$ZZ,ROW(),MATCH("*"&amp;INDEX(INDICATOR_MAP!$D:$D,MATCH(AJ$1,INDICATOR_MAP!$B:$B,0))&amp;"*",RAW_DHIS2_EXPORT!$1:$1,0)),""))</f>
        <v/>
      </c>
      <c r="AK3" s="2" t="str">
        <f>IF($A3="","",IFERROR(INDEX(RAW_DHIS2_EXPORT!$A:$ZZ,ROW(),MATCH("*"&amp;INDEX(INDICATOR_MAP!$D:$D,MATCH(AK$1,INDICATOR_MAP!$B:$B,0))&amp;"*",RAW_DHIS2_EXPORT!$1:$1,0)),""))</f>
        <v/>
      </c>
      <c r="AL3" s="2" t="str">
        <f>IF($A3="","",IFERROR(INDEX(RAW_DHIS2_EXPORT!$A:$ZZ,ROW(),MATCH("*"&amp;INDEX(INDICATOR_MAP!$D:$D,MATCH(AL$1,INDICATOR_MAP!$B:$B,0))&amp;"*",RAW_DHIS2_EXPORT!$1:$1,0)),""))</f>
        <v/>
      </c>
      <c r="AM3" s="2" t="str">
        <f>IF($A3="","",IFERROR(INDEX(RAW_DHIS2_EXPORT!$A:$ZZ,ROW(),MATCH("*"&amp;INDEX(INDICATOR_MAP!$D:$D,MATCH(AM$1,INDICATOR_MAP!$B:$B,0))&amp;"*",RAW_DHIS2_EXPORT!$1:$1,0)),""))</f>
        <v/>
      </c>
      <c r="AN3" s="2" t="str">
        <f>IF($A3="","",IFERROR(INDEX(RAW_DHIS2_EXPORT!$A:$ZZ,ROW(),MATCH("*"&amp;INDEX(INDICATOR_MAP!$D:$D,MATCH(AN$1,INDICATOR_MAP!$B:$B,0))&amp;"*",RAW_DHIS2_EXPORT!$1:$1,0)),""))</f>
        <v/>
      </c>
      <c r="AO3" s="2" t="str">
        <f>IF($A3="","",IFERROR(INDEX(RAW_DHIS2_EXPORT!$A:$ZZ,ROW(),MATCH("*"&amp;INDEX(INDICATOR_MAP!$D:$D,MATCH(AO$1,INDICATOR_MAP!$B:$B,0))&amp;"*",RAW_DHIS2_EXPORT!$1:$1,0)),""))</f>
        <v/>
      </c>
      <c r="AP3" s="2" t="str">
        <f>IF($A3="","",IFERROR(INDEX(RAW_DHIS2_EXPORT!$A:$ZZ,ROW(),MATCH("*"&amp;INDEX(INDICATOR_MAP!$D:$D,MATCH(AP$1,INDICATOR_MAP!$B:$B,0))&amp;"*",RAW_DHIS2_EXPORT!$1:$1,0)),""))</f>
        <v/>
      </c>
      <c r="AQ3" s="2" t="str">
        <f>IF($A3="","",IFERROR(INDEX(RAW_DHIS2_EXPORT!$A:$ZZ,ROW(),MATCH("*"&amp;INDEX(INDICATOR_MAP!$D:$D,MATCH(AQ$1,INDICATOR_MAP!$B:$B,0))&amp;"*",RAW_DHIS2_EXPORT!$1:$1,0)),""))</f>
        <v/>
      </c>
      <c r="AR3" s="2" t="str">
        <f>IF($A3="","",IFERROR(INDEX(RAW_DHIS2_EXPORT!$A:$ZZ,ROW(),MATCH("*"&amp;INDEX(INDICATOR_MAP!$D:$D,MATCH(AR$1,INDICATOR_MAP!$B:$B,0))&amp;"*",RAW_DHIS2_EXPORT!$1:$1,0)),""))</f>
        <v/>
      </c>
      <c r="AS3" s="2" t="str">
        <f>IF($A3="","",IFERROR(INDEX(RAW_DHIS2_EXPORT!$A:$ZZ,ROW(),MATCH("*"&amp;INDEX(INDICATOR_MAP!$D:$D,MATCH(AS$1,INDICATOR_MAP!$B:$B,0))&amp;"*",RAW_DHIS2_EXPORT!$1:$1,0)),""))</f>
        <v/>
      </c>
      <c r="AT3" s="2" t="str">
        <f>IF($A3="","",IFERROR(INDEX(RAW_DHIS2_EXPORT!$A:$ZZ,ROW(),MATCH("*"&amp;INDEX(INDICATOR_MAP!$D:$D,MATCH(AT$1,INDICATOR_MAP!$B:$B,0))&amp;"*",RAW_DHIS2_EXPORT!$1:$1,0)),""))</f>
        <v/>
      </c>
      <c r="AU3" s="2" t="str">
        <f>IF($A3="","",IFERROR(INDEX(RAW_DHIS2_EXPORT!$A:$ZZ,ROW(),MATCH("*"&amp;INDEX(INDICATOR_MAP!$D:$D,MATCH(AU$1,INDICATOR_MAP!$B:$B,0))&amp;"*",RAW_DHIS2_EXPORT!$1:$1,0)),""))</f>
        <v/>
      </c>
      <c r="AV3" s="2" t="str">
        <f>IF($A3="","",IFERROR(INDEX(RAW_DHIS2_EXPORT!$A:$ZZ,ROW(),MATCH("*"&amp;INDEX(INDICATOR_MAP!$D:$D,MATCH(AV$1,INDICATOR_MAP!$B:$B,0))&amp;"*",RAW_DHIS2_EXPORT!$1:$1,0)),""))</f>
        <v/>
      </c>
      <c r="AW3" s="2" t="str">
        <f>IF($A3="","",IFERROR(INDEX(RAW_DHIS2_EXPORT!$A:$ZZ,ROW(),MATCH("*"&amp;INDEX(INDICATOR_MAP!$D:$D,MATCH(AW$1,INDICATOR_MAP!$B:$B,0))&amp;"*",RAW_DHIS2_EXPORT!$1:$1,0)),""))</f>
        <v/>
      </c>
      <c r="AX3" s="2" t="str">
        <f>IF($A3="","",IFERROR(INDEX(RAW_DHIS2_EXPORT!$A:$ZZ,ROW(),MATCH("*"&amp;INDEX(INDICATOR_MAP!$D:$D,MATCH(AX$1,INDICATOR_MAP!$B:$B,0))&amp;"*",RAW_DHIS2_EXPORT!$1:$1,0)),""))</f>
        <v/>
      </c>
      <c r="AY3" s="2" t="str">
        <f>IF($A3="","",IFERROR(INDEX(RAW_DHIS2_EXPORT!$A:$ZZ,ROW(),MATCH("*"&amp;INDEX(INDICATOR_MAP!$D:$D,MATCH(AY$1,INDICATOR_MAP!$B:$B,0))&amp;"*",RAW_DHIS2_EXPORT!$1:$1,0)),""))</f>
        <v/>
      </c>
      <c r="AZ3" s="2" t="str">
        <f>IF($A3="","",IFERROR(INDEX(RAW_DHIS2_EXPORT!$A:$ZZ,ROW(),MATCH("*"&amp;INDEX(INDICATOR_MAP!$D:$D,MATCH(AZ$1,INDICATOR_MAP!$B:$B,0))&amp;"*",RAW_DHIS2_EXPORT!$1:$1,0)),""))</f>
        <v/>
      </c>
      <c r="BA3" s="2" t="str">
        <f>IF($A3="","",IFERROR(INDEX(RAW_DHIS2_EXPORT!$A:$ZZ,ROW(),MATCH("*"&amp;INDEX(INDICATOR_MAP!$D:$D,MATCH(BA$1,INDICATOR_MAP!$B:$B,0))&amp;"*",RAW_DHIS2_EXPORT!$1:$1,0)),""))</f>
        <v/>
      </c>
      <c r="BB3" s="2" t="str">
        <f>IF($A3="","",IFERROR(INDEX(RAW_DHIS2_EXPORT!$A:$ZZ,ROW(),MATCH("*"&amp;INDEX(INDICATOR_MAP!$D:$D,MATCH(BB$1,INDICATOR_MAP!$B:$B,0))&amp;"*",RAW_DHIS2_EXPORT!$1:$1,0)),""))</f>
        <v/>
      </c>
      <c r="BC3" s="2" t="str">
        <f>IF($A3="","",IFERROR(INDEX(RAW_DHIS2_EXPORT!$A:$ZZ,ROW(),MATCH("*"&amp;INDEX(INDICATOR_MAP!$D:$D,MATCH(BC$1,INDICATOR_MAP!$B:$B,0))&amp;"*",RAW_DHIS2_EXPORT!$1:$1,0)),""))</f>
        <v/>
      </c>
    </row>
    <row r="4" spans="1:55">
      <c r="A4" s="2" t="str">
        <f>IF(RAW_DHIS2_EXPORT!A4="","",RAW_DHIS2_EXPORT!A4)</f>
        <v/>
      </c>
      <c r="B4" s="2"/>
      <c r="C4" s="2"/>
      <c r="D4" s="2" t="str">
        <f>IF($A4="","",IFERROR(INDEX(RAW_DHIS2_EXPORT!$A:$ZZ,ROW(),MATCH("*"&amp;INDEX(INDICATOR_MAP!$D:$D,MATCH(D$1,INDICATOR_MAP!$B:$B,0))&amp;"*",RAW_DHIS2_EXPORT!$1:$1,0)),""))</f>
        <v/>
      </c>
      <c r="E4" s="2" t="str">
        <f>IF($A4="","",IFERROR(INDEX(RAW_DHIS2_EXPORT!$A:$ZZ,ROW(),MATCH("*"&amp;INDEX(INDICATOR_MAP!$D:$D,MATCH(E$1,INDICATOR_MAP!$B:$B,0))&amp;"*",RAW_DHIS2_EXPORT!$1:$1,0)),""))</f>
        <v/>
      </c>
      <c r="F4" s="2" t="str">
        <f>IF($A4="","",IFERROR(INDEX(RAW_DHIS2_EXPORT!$A:$ZZ,ROW(),MATCH("*"&amp;INDEX(INDICATOR_MAP!$D:$D,MATCH(F$1,INDICATOR_MAP!$B:$B,0))&amp;"*",RAW_DHIS2_EXPORT!$1:$1,0)),""))</f>
        <v/>
      </c>
      <c r="G4" s="2" t="str">
        <f>IF($A4="","",IFERROR(INDEX(RAW_DHIS2_EXPORT!$A:$ZZ,ROW(),MATCH("*"&amp;INDEX(INDICATOR_MAP!$D:$D,MATCH(G$1,INDICATOR_MAP!$B:$B,0))&amp;"*",RAW_DHIS2_EXPORT!$1:$1,0)),""))</f>
        <v/>
      </c>
      <c r="H4" s="2" t="str">
        <f>IF($A4="","",IFERROR(INDEX(RAW_DHIS2_EXPORT!$A:$ZZ,ROW(),MATCH("*"&amp;INDEX(INDICATOR_MAP!$D:$D,MATCH(H$1,INDICATOR_MAP!$B:$B,0))&amp;"*",RAW_DHIS2_EXPORT!$1:$1,0)),""))</f>
        <v/>
      </c>
      <c r="I4" s="2" t="str">
        <f>IF($A4="","",IFERROR(INDEX(RAW_DHIS2_EXPORT!$A:$ZZ,ROW(),MATCH("*"&amp;INDEX(INDICATOR_MAP!$D:$D,MATCH(I$1,INDICATOR_MAP!$B:$B,0))&amp;"*",RAW_DHIS2_EXPORT!$1:$1,0)),""))</f>
        <v/>
      </c>
      <c r="J4" s="2" t="str">
        <f>IF($A4="","",IFERROR(INDEX(RAW_DHIS2_EXPORT!$A:$ZZ,ROW(),MATCH("*"&amp;INDEX(INDICATOR_MAP!$D:$D,MATCH(J$1,INDICATOR_MAP!$B:$B,0))&amp;"*",RAW_DHIS2_EXPORT!$1:$1,0)),""))</f>
        <v/>
      </c>
      <c r="K4" s="2" t="str">
        <f>IF($A4="","",IFERROR(INDEX(RAW_DHIS2_EXPORT!$A:$ZZ,ROW(),MATCH("*"&amp;INDEX(INDICATOR_MAP!$D:$D,MATCH(K$1,INDICATOR_MAP!$B:$B,0))&amp;"*",RAW_DHIS2_EXPORT!$1:$1,0)),""))</f>
        <v/>
      </c>
      <c r="L4" s="2" t="str">
        <f>IF($A4="","",IFERROR(INDEX(RAW_DHIS2_EXPORT!$A:$ZZ,ROW(),MATCH("*"&amp;INDEX(INDICATOR_MAP!$D:$D,MATCH(L$1,INDICATOR_MAP!$B:$B,0))&amp;"*",RAW_DHIS2_EXPORT!$1:$1,0)),""))</f>
        <v/>
      </c>
      <c r="M4" s="2" t="str">
        <f>IF($A4="","",IFERROR(INDEX(RAW_DHIS2_EXPORT!$A:$ZZ,ROW(),MATCH("*"&amp;INDEX(INDICATOR_MAP!$D:$D,MATCH(M$1,INDICATOR_MAP!$B:$B,0))&amp;"*",RAW_DHIS2_EXPORT!$1:$1,0)),""))</f>
        <v/>
      </c>
      <c r="N4" s="2" t="str">
        <f>IF($A4="","",IFERROR(INDEX(RAW_DHIS2_EXPORT!$A:$ZZ,ROW(),MATCH("*"&amp;INDEX(INDICATOR_MAP!$D:$D,MATCH(N$1,INDICATOR_MAP!$B:$B,0))&amp;"*",RAW_DHIS2_EXPORT!$1:$1,0)),""))</f>
        <v/>
      </c>
      <c r="O4" s="2" t="str">
        <f>IF($A4="","",IFERROR(INDEX(RAW_DHIS2_EXPORT!$A:$ZZ,ROW(),MATCH("*"&amp;INDEX(INDICATOR_MAP!$D:$D,MATCH(O$1,INDICATOR_MAP!$B:$B,0))&amp;"*",RAW_DHIS2_EXPORT!$1:$1,0)),""))</f>
        <v/>
      </c>
      <c r="P4" s="2" t="str">
        <f>IF($A4="","",IFERROR(INDEX(RAW_DHIS2_EXPORT!$A:$ZZ,ROW(),MATCH("*"&amp;INDEX(INDICATOR_MAP!$D:$D,MATCH(P$1,INDICATOR_MAP!$B:$B,0))&amp;"*",RAW_DHIS2_EXPORT!$1:$1,0)),""))</f>
        <v/>
      </c>
      <c r="Q4" s="2" t="str">
        <f>IF($A4="","",IFERROR(INDEX(RAW_DHIS2_EXPORT!$A:$ZZ,ROW(),MATCH("*"&amp;INDEX(INDICATOR_MAP!$D:$D,MATCH(Q$1,INDICATOR_MAP!$B:$B,0))&amp;"*",RAW_DHIS2_EXPORT!$1:$1,0)),""))</f>
        <v/>
      </c>
      <c r="R4" s="2" t="str">
        <f>IF($A4="","",IFERROR(INDEX(RAW_DHIS2_EXPORT!$A:$ZZ,ROW(),MATCH("*"&amp;INDEX(INDICATOR_MAP!$D:$D,MATCH(R$1,INDICATOR_MAP!$B:$B,0))&amp;"*",RAW_DHIS2_EXPORT!$1:$1,0)),""))</f>
        <v/>
      </c>
      <c r="S4" s="2" t="str">
        <f>IF($A4="","",IFERROR(INDEX(RAW_DHIS2_EXPORT!$A:$ZZ,ROW(),MATCH("*"&amp;INDEX(INDICATOR_MAP!$D:$D,MATCH(S$1,INDICATOR_MAP!$B:$B,0))&amp;"*",RAW_DHIS2_EXPORT!$1:$1,0)),""))</f>
        <v/>
      </c>
      <c r="T4" s="2" t="str">
        <f>IF($A4="","",IFERROR(INDEX(RAW_DHIS2_EXPORT!$A:$ZZ,ROW(),MATCH("*"&amp;INDEX(INDICATOR_MAP!$D:$D,MATCH(T$1,INDICATOR_MAP!$B:$B,0))&amp;"*",RAW_DHIS2_EXPORT!$1:$1,0)),""))</f>
        <v/>
      </c>
      <c r="U4" s="2" t="str">
        <f>IF($A4="","",IFERROR(INDEX(RAW_DHIS2_EXPORT!$A:$ZZ,ROW(),MATCH("*"&amp;INDEX(INDICATOR_MAP!$D:$D,MATCH(U$1,INDICATOR_MAP!$B:$B,0))&amp;"*",RAW_DHIS2_EXPORT!$1:$1,0)),""))</f>
        <v/>
      </c>
      <c r="V4" s="2" t="str">
        <f>IF($A4="","",IFERROR(INDEX(RAW_DHIS2_EXPORT!$A:$ZZ,ROW(),MATCH("*"&amp;INDEX(INDICATOR_MAP!$D:$D,MATCH(V$1,INDICATOR_MAP!$B:$B,0))&amp;"*",RAW_DHIS2_EXPORT!$1:$1,0)),""))</f>
        <v/>
      </c>
      <c r="W4" s="2" t="str">
        <f>IF($A4="","",IFERROR(INDEX(RAW_DHIS2_EXPORT!$A:$ZZ,ROW(),MATCH("*"&amp;INDEX(INDICATOR_MAP!$D:$D,MATCH(W$1,INDICATOR_MAP!$B:$B,0))&amp;"*",RAW_DHIS2_EXPORT!$1:$1,0)),""))</f>
        <v/>
      </c>
      <c r="X4" s="2" t="str">
        <f>IF($A4="","",IFERROR(INDEX(RAW_DHIS2_EXPORT!$A:$ZZ,ROW(),MATCH("*"&amp;INDEX(INDICATOR_MAP!$D:$D,MATCH(X$1,INDICATOR_MAP!$B:$B,0))&amp;"*",RAW_DHIS2_EXPORT!$1:$1,0)),""))</f>
        <v/>
      </c>
      <c r="Y4" s="2" t="str">
        <f>IF($A4="","",IFERROR(INDEX(RAW_DHIS2_EXPORT!$A:$ZZ,ROW(),MATCH("*"&amp;INDEX(INDICATOR_MAP!$D:$D,MATCH(Y$1,INDICATOR_MAP!$B:$B,0))&amp;"*",RAW_DHIS2_EXPORT!$1:$1,0)),""))</f>
        <v/>
      </c>
      <c r="Z4" s="2" t="str">
        <f>IF($A4="","",IFERROR(INDEX(RAW_DHIS2_EXPORT!$A:$ZZ,ROW(),MATCH("*"&amp;INDEX(INDICATOR_MAP!$D:$D,MATCH(Z$1,INDICATOR_MAP!$B:$B,0))&amp;"*",RAW_DHIS2_EXPORT!$1:$1,0)),""))</f>
        <v/>
      </c>
      <c r="AA4" s="2" t="str">
        <f>IF($A4="","",IFERROR(INDEX(RAW_DHIS2_EXPORT!$A:$ZZ,ROW(),MATCH("*"&amp;INDEX(INDICATOR_MAP!$D:$D,MATCH(AA$1,INDICATOR_MAP!$B:$B,0))&amp;"*",RAW_DHIS2_EXPORT!$1:$1,0)),""))</f>
        <v/>
      </c>
      <c r="AB4" s="2" t="str">
        <f>IF($A4="","",IFERROR(INDEX(RAW_DHIS2_EXPORT!$A:$ZZ,ROW(),MATCH("*"&amp;INDEX(INDICATOR_MAP!$D:$D,MATCH(AB$1,INDICATOR_MAP!$B:$B,0))&amp;"*",RAW_DHIS2_EXPORT!$1:$1,0)),""))</f>
        <v/>
      </c>
      <c r="AC4" s="2" t="str">
        <f>IF($A4="","",IFERROR(INDEX(RAW_DHIS2_EXPORT!$A:$ZZ,ROW(),MATCH("*"&amp;INDEX(INDICATOR_MAP!$D:$D,MATCH(AC$1,INDICATOR_MAP!$B:$B,0))&amp;"*",RAW_DHIS2_EXPORT!$1:$1,0)),""))</f>
        <v/>
      </c>
      <c r="AD4" s="2" t="str">
        <f>IF($A4="","",IFERROR(INDEX(RAW_DHIS2_EXPORT!$A:$ZZ,ROW(),MATCH("*"&amp;INDEX(INDICATOR_MAP!$D:$D,MATCH(AD$1,INDICATOR_MAP!$B:$B,0))&amp;"*",RAW_DHIS2_EXPORT!$1:$1,0)),""))</f>
        <v/>
      </c>
      <c r="AE4" s="2" t="str">
        <f>IF($A4="","",IFERROR(INDEX(RAW_DHIS2_EXPORT!$A:$ZZ,ROW(),MATCH("*"&amp;INDEX(INDICATOR_MAP!$D:$D,MATCH(AE$1,INDICATOR_MAP!$B:$B,0))&amp;"*",RAW_DHIS2_EXPORT!$1:$1,0)),""))</f>
        <v/>
      </c>
      <c r="AF4" s="2" t="str">
        <f>IF($A4="","",IFERROR(INDEX(RAW_DHIS2_EXPORT!$A:$ZZ,ROW(),MATCH("*"&amp;INDEX(INDICATOR_MAP!$D:$D,MATCH(AF$1,INDICATOR_MAP!$B:$B,0))&amp;"*",RAW_DHIS2_EXPORT!$1:$1,0)),""))</f>
        <v/>
      </c>
      <c r="AG4" s="2" t="str">
        <f>IF($A4="","",IFERROR(INDEX(RAW_DHIS2_EXPORT!$A:$ZZ,ROW(),MATCH("*"&amp;INDEX(INDICATOR_MAP!$D:$D,MATCH(AG$1,INDICATOR_MAP!$B:$B,0))&amp;"*",RAW_DHIS2_EXPORT!$1:$1,0)),""))</f>
        <v/>
      </c>
      <c r="AH4" s="2" t="str">
        <f>IF($A4="","",IFERROR(INDEX(RAW_DHIS2_EXPORT!$A:$ZZ,ROW(),MATCH("*"&amp;INDEX(INDICATOR_MAP!$D:$D,MATCH(AH$1,INDICATOR_MAP!$B:$B,0))&amp;"*",RAW_DHIS2_EXPORT!$1:$1,0)),""))</f>
        <v/>
      </c>
      <c r="AI4" s="2" t="str">
        <f>IF($A4="","",IFERROR(INDEX(RAW_DHIS2_EXPORT!$A:$ZZ,ROW(),MATCH("*"&amp;INDEX(INDICATOR_MAP!$D:$D,MATCH(AI$1,INDICATOR_MAP!$B:$B,0))&amp;"*",RAW_DHIS2_EXPORT!$1:$1,0)),""))</f>
        <v/>
      </c>
      <c r="AJ4" s="2" t="str">
        <f>IF($A4="","",IFERROR(INDEX(RAW_DHIS2_EXPORT!$A:$ZZ,ROW(),MATCH("*"&amp;INDEX(INDICATOR_MAP!$D:$D,MATCH(AJ$1,INDICATOR_MAP!$B:$B,0))&amp;"*",RAW_DHIS2_EXPORT!$1:$1,0)),""))</f>
        <v/>
      </c>
      <c r="AK4" s="2" t="str">
        <f>IF($A4="","",IFERROR(INDEX(RAW_DHIS2_EXPORT!$A:$ZZ,ROW(),MATCH("*"&amp;INDEX(INDICATOR_MAP!$D:$D,MATCH(AK$1,INDICATOR_MAP!$B:$B,0))&amp;"*",RAW_DHIS2_EXPORT!$1:$1,0)),""))</f>
        <v/>
      </c>
      <c r="AL4" s="2" t="str">
        <f>IF($A4="","",IFERROR(INDEX(RAW_DHIS2_EXPORT!$A:$ZZ,ROW(),MATCH("*"&amp;INDEX(INDICATOR_MAP!$D:$D,MATCH(AL$1,INDICATOR_MAP!$B:$B,0))&amp;"*",RAW_DHIS2_EXPORT!$1:$1,0)),""))</f>
        <v/>
      </c>
      <c r="AM4" s="2" t="str">
        <f>IF($A4="","",IFERROR(INDEX(RAW_DHIS2_EXPORT!$A:$ZZ,ROW(),MATCH("*"&amp;INDEX(INDICATOR_MAP!$D:$D,MATCH(AM$1,INDICATOR_MAP!$B:$B,0))&amp;"*",RAW_DHIS2_EXPORT!$1:$1,0)),""))</f>
        <v/>
      </c>
      <c r="AN4" s="2" t="str">
        <f>IF($A4="","",IFERROR(INDEX(RAW_DHIS2_EXPORT!$A:$ZZ,ROW(),MATCH("*"&amp;INDEX(INDICATOR_MAP!$D:$D,MATCH(AN$1,INDICATOR_MAP!$B:$B,0))&amp;"*",RAW_DHIS2_EXPORT!$1:$1,0)),""))</f>
        <v/>
      </c>
      <c r="AO4" s="2" t="str">
        <f>IF($A4="","",IFERROR(INDEX(RAW_DHIS2_EXPORT!$A:$ZZ,ROW(),MATCH("*"&amp;INDEX(INDICATOR_MAP!$D:$D,MATCH(AO$1,INDICATOR_MAP!$B:$B,0))&amp;"*",RAW_DHIS2_EXPORT!$1:$1,0)),""))</f>
        <v/>
      </c>
      <c r="AP4" s="2" t="str">
        <f>IF($A4="","",IFERROR(INDEX(RAW_DHIS2_EXPORT!$A:$ZZ,ROW(),MATCH("*"&amp;INDEX(INDICATOR_MAP!$D:$D,MATCH(AP$1,INDICATOR_MAP!$B:$B,0))&amp;"*",RAW_DHIS2_EXPORT!$1:$1,0)),""))</f>
        <v/>
      </c>
      <c r="AQ4" s="2" t="str">
        <f>IF($A4="","",IFERROR(INDEX(RAW_DHIS2_EXPORT!$A:$ZZ,ROW(),MATCH("*"&amp;INDEX(INDICATOR_MAP!$D:$D,MATCH(AQ$1,INDICATOR_MAP!$B:$B,0))&amp;"*",RAW_DHIS2_EXPORT!$1:$1,0)),""))</f>
        <v/>
      </c>
      <c r="AR4" s="2" t="str">
        <f>IF($A4="","",IFERROR(INDEX(RAW_DHIS2_EXPORT!$A:$ZZ,ROW(),MATCH("*"&amp;INDEX(INDICATOR_MAP!$D:$D,MATCH(AR$1,INDICATOR_MAP!$B:$B,0))&amp;"*",RAW_DHIS2_EXPORT!$1:$1,0)),""))</f>
        <v/>
      </c>
      <c r="AS4" s="2" t="str">
        <f>IF($A4="","",IFERROR(INDEX(RAW_DHIS2_EXPORT!$A:$ZZ,ROW(),MATCH("*"&amp;INDEX(INDICATOR_MAP!$D:$D,MATCH(AS$1,INDICATOR_MAP!$B:$B,0))&amp;"*",RAW_DHIS2_EXPORT!$1:$1,0)),""))</f>
        <v/>
      </c>
      <c r="AT4" s="2" t="str">
        <f>IF($A4="","",IFERROR(INDEX(RAW_DHIS2_EXPORT!$A:$ZZ,ROW(),MATCH("*"&amp;INDEX(INDICATOR_MAP!$D:$D,MATCH(AT$1,INDICATOR_MAP!$B:$B,0))&amp;"*",RAW_DHIS2_EXPORT!$1:$1,0)),""))</f>
        <v/>
      </c>
      <c r="AU4" s="2" t="str">
        <f>IF($A4="","",IFERROR(INDEX(RAW_DHIS2_EXPORT!$A:$ZZ,ROW(),MATCH("*"&amp;INDEX(INDICATOR_MAP!$D:$D,MATCH(AU$1,INDICATOR_MAP!$B:$B,0))&amp;"*",RAW_DHIS2_EXPORT!$1:$1,0)),""))</f>
        <v/>
      </c>
      <c r="AV4" s="2" t="str">
        <f>IF($A4="","",IFERROR(INDEX(RAW_DHIS2_EXPORT!$A:$ZZ,ROW(),MATCH("*"&amp;INDEX(INDICATOR_MAP!$D:$D,MATCH(AV$1,INDICATOR_MAP!$B:$B,0))&amp;"*",RAW_DHIS2_EXPORT!$1:$1,0)),""))</f>
        <v/>
      </c>
      <c r="AW4" s="2" t="str">
        <f>IF($A4="","",IFERROR(INDEX(RAW_DHIS2_EXPORT!$A:$ZZ,ROW(),MATCH("*"&amp;INDEX(INDICATOR_MAP!$D:$D,MATCH(AW$1,INDICATOR_MAP!$B:$B,0))&amp;"*",RAW_DHIS2_EXPORT!$1:$1,0)),""))</f>
        <v/>
      </c>
      <c r="AX4" s="2" t="str">
        <f>IF($A4="","",IFERROR(INDEX(RAW_DHIS2_EXPORT!$A:$ZZ,ROW(),MATCH("*"&amp;INDEX(INDICATOR_MAP!$D:$D,MATCH(AX$1,INDICATOR_MAP!$B:$B,0))&amp;"*",RAW_DHIS2_EXPORT!$1:$1,0)),""))</f>
        <v/>
      </c>
      <c r="AY4" s="2" t="str">
        <f>IF($A4="","",IFERROR(INDEX(RAW_DHIS2_EXPORT!$A:$ZZ,ROW(),MATCH("*"&amp;INDEX(INDICATOR_MAP!$D:$D,MATCH(AY$1,INDICATOR_MAP!$B:$B,0))&amp;"*",RAW_DHIS2_EXPORT!$1:$1,0)),""))</f>
        <v/>
      </c>
      <c r="AZ4" s="2" t="str">
        <f>IF($A4="","",IFERROR(INDEX(RAW_DHIS2_EXPORT!$A:$ZZ,ROW(),MATCH("*"&amp;INDEX(INDICATOR_MAP!$D:$D,MATCH(AZ$1,INDICATOR_MAP!$B:$B,0))&amp;"*",RAW_DHIS2_EXPORT!$1:$1,0)),""))</f>
        <v/>
      </c>
      <c r="BA4" s="2" t="str">
        <f>IF($A4="","",IFERROR(INDEX(RAW_DHIS2_EXPORT!$A:$ZZ,ROW(),MATCH("*"&amp;INDEX(INDICATOR_MAP!$D:$D,MATCH(BA$1,INDICATOR_MAP!$B:$B,0))&amp;"*",RAW_DHIS2_EXPORT!$1:$1,0)),""))</f>
        <v/>
      </c>
      <c r="BB4" s="2" t="str">
        <f>IF($A4="","",IFERROR(INDEX(RAW_DHIS2_EXPORT!$A:$ZZ,ROW(),MATCH("*"&amp;INDEX(INDICATOR_MAP!$D:$D,MATCH(BB$1,INDICATOR_MAP!$B:$B,0))&amp;"*",RAW_DHIS2_EXPORT!$1:$1,0)),""))</f>
        <v/>
      </c>
      <c r="BC4" s="2" t="str">
        <f>IF($A4="","",IFERROR(INDEX(RAW_DHIS2_EXPORT!$A:$ZZ,ROW(),MATCH("*"&amp;INDEX(INDICATOR_MAP!$D:$D,MATCH(BC$1,INDICATOR_MAP!$B:$B,0))&amp;"*",RAW_DHIS2_EXPORT!$1:$1,0)),""))</f>
        <v/>
      </c>
    </row>
    <row r="5" spans="1:55">
      <c r="A5" s="2" t="str">
        <f>IF(RAW_DHIS2_EXPORT!A5="","",RAW_DHIS2_EXPORT!A5)</f>
        <v/>
      </c>
      <c r="B5" s="2"/>
      <c r="C5" s="2"/>
      <c r="D5" s="2" t="str">
        <f>IF($A5="","",IFERROR(INDEX(RAW_DHIS2_EXPORT!$A:$ZZ,ROW(),MATCH("*"&amp;INDEX(INDICATOR_MAP!$D:$D,MATCH(D$1,INDICATOR_MAP!$B:$B,0))&amp;"*",RAW_DHIS2_EXPORT!$1:$1,0)),""))</f>
        <v/>
      </c>
      <c r="E5" s="2" t="str">
        <f>IF($A5="","",IFERROR(INDEX(RAW_DHIS2_EXPORT!$A:$ZZ,ROW(),MATCH("*"&amp;INDEX(INDICATOR_MAP!$D:$D,MATCH(E$1,INDICATOR_MAP!$B:$B,0))&amp;"*",RAW_DHIS2_EXPORT!$1:$1,0)),""))</f>
        <v/>
      </c>
      <c r="F5" s="2" t="str">
        <f>IF($A5="","",IFERROR(INDEX(RAW_DHIS2_EXPORT!$A:$ZZ,ROW(),MATCH("*"&amp;INDEX(INDICATOR_MAP!$D:$D,MATCH(F$1,INDICATOR_MAP!$B:$B,0))&amp;"*",RAW_DHIS2_EXPORT!$1:$1,0)),""))</f>
        <v/>
      </c>
      <c r="G5" s="2" t="str">
        <f>IF($A5="","",IFERROR(INDEX(RAW_DHIS2_EXPORT!$A:$ZZ,ROW(),MATCH("*"&amp;INDEX(INDICATOR_MAP!$D:$D,MATCH(G$1,INDICATOR_MAP!$B:$B,0))&amp;"*",RAW_DHIS2_EXPORT!$1:$1,0)),""))</f>
        <v/>
      </c>
      <c r="H5" s="2" t="str">
        <f>IF($A5="","",IFERROR(INDEX(RAW_DHIS2_EXPORT!$A:$ZZ,ROW(),MATCH("*"&amp;INDEX(INDICATOR_MAP!$D:$D,MATCH(H$1,INDICATOR_MAP!$B:$B,0))&amp;"*",RAW_DHIS2_EXPORT!$1:$1,0)),""))</f>
        <v/>
      </c>
      <c r="I5" s="2" t="str">
        <f>IF($A5="","",IFERROR(INDEX(RAW_DHIS2_EXPORT!$A:$ZZ,ROW(),MATCH("*"&amp;INDEX(INDICATOR_MAP!$D:$D,MATCH(I$1,INDICATOR_MAP!$B:$B,0))&amp;"*",RAW_DHIS2_EXPORT!$1:$1,0)),""))</f>
        <v/>
      </c>
      <c r="J5" s="2" t="str">
        <f>IF($A5="","",IFERROR(INDEX(RAW_DHIS2_EXPORT!$A:$ZZ,ROW(),MATCH("*"&amp;INDEX(INDICATOR_MAP!$D:$D,MATCH(J$1,INDICATOR_MAP!$B:$B,0))&amp;"*",RAW_DHIS2_EXPORT!$1:$1,0)),""))</f>
        <v/>
      </c>
      <c r="K5" s="2" t="str">
        <f>IF($A5="","",IFERROR(INDEX(RAW_DHIS2_EXPORT!$A:$ZZ,ROW(),MATCH("*"&amp;INDEX(INDICATOR_MAP!$D:$D,MATCH(K$1,INDICATOR_MAP!$B:$B,0))&amp;"*",RAW_DHIS2_EXPORT!$1:$1,0)),""))</f>
        <v/>
      </c>
      <c r="L5" s="2" t="str">
        <f>IF($A5="","",IFERROR(INDEX(RAW_DHIS2_EXPORT!$A:$ZZ,ROW(),MATCH("*"&amp;INDEX(INDICATOR_MAP!$D:$D,MATCH(L$1,INDICATOR_MAP!$B:$B,0))&amp;"*",RAW_DHIS2_EXPORT!$1:$1,0)),""))</f>
        <v/>
      </c>
      <c r="M5" s="2" t="str">
        <f>IF($A5="","",IFERROR(INDEX(RAW_DHIS2_EXPORT!$A:$ZZ,ROW(),MATCH("*"&amp;INDEX(INDICATOR_MAP!$D:$D,MATCH(M$1,INDICATOR_MAP!$B:$B,0))&amp;"*",RAW_DHIS2_EXPORT!$1:$1,0)),""))</f>
        <v/>
      </c>
      <c r="N5" s="2" t="str">
        <f>IF($A5="","",IFERROR(INDEX(RAW_DHIS2_EXPORT!$A:$ZZ,ROW(),MATCH("*"&amp;INDEX(INDICATOR_MAP!$D:$D,MATCH(N$1,INDICATOR_MAP!$B:$B,0))&amp;"*",RAW_DHIS2_EXPORT!$1:$1,0)),""))</f>
        <v/>
      </c>
      <c r="O5" s="2" t="str">
        <f>IF($A5="","",IFERROR(INDEX(RAW_DHIS2_EXPORT!$A:$ZZ,ROW(),MATCH("*"&amp;INDEX(INDICATOR_MAP!$D:$D,MATCH(O$1,INDICATOR_MAP!$B:$B,0))&amp;"*",RAW_DHIS2_EXPORT!$1:$1,0)),""))</f>
        <v/>
      </c>
      <c r="P5" s="2" t="str">
        <f>IF($A5="","",IFERROR(INDEX(RAW_DHIS2_EXPORT!$A:$ZZ,ROW(),MATCH("*"&amp;INDEX(INDICATOR_MAP!$D:$D,MATCH(P$1,INDICATOR_MAP!$B:$B,0))&amp;"*",RAW_DHIS2_EXPORT!$1:$1,0)),""))</f>
        <v/>
      </c>
      <c r="Q5" s="2" t="str">
        <f>IF($A5="","",IFERROR(INDEX(RAW_DHIS2_EXPORT!$A:$ZZ,ROW(),MATCH("*"&amp;INDEX(INDICATOR_MAP!$D:$D,MATCH(Q$1,INDICATOR_MAP!$B:$B,0))&amp;"*",RAW_DHIS2_EXPORT!$1:$1,0)),""))</f>
        <v/>
      </c>
      <c r="R5" s="2" t="str">
        <f>IF($A5="","",IFERROR(INDEX(RAW_DHIS2_EXPORT!$A:$ZZ,ROW(),MATCH("*"&amp;INDEX(INDICATOR_MAP!$D:$D,MATCH(R$1,INDICATOR_MAP!$B:$B,0))&amp;"*",RAW_DHIS2_EXPORT!$1:$1,0)),""))</f>
        <v/>
      </c>
      <c r="S5" s="2" t="str">
        <f>IF($A5="","",IFERROR(INDEX(RAW_DHIS2_EXPORT!$A:$ZZ,ROW(),MATCH("*"&amp;INDEX(INDICATOR_MAP!$D:$D,MATCH(S$1,INDICATOR_MAP!$B:$B,0))&amp;"*",RAW_DHIS2_EXPORT!$1:$1,0)),""))</f>
        <v/>
      </c>
      <c r="T5" s="2" t="str">
        <f>IF($A5="","",IFERROR(INDEX(RAW_DHIS2_EXPORT!$A:$ZZ,ROW(),MATCH("*"&amp;INDEX(INDICATOR_MAP!$D:$D,MATCH(T$1,INDICATOR_MAP!$B:$B,0))&amp;"*",RAW_DHIS2_EXPORT!$1:$1,0)),""))</f>
        <v/>
      </c>
      <c r="U5" s="2" t="str">
        <f>IF($A5="","",IFERROR(INDEX(RAW_DHIS2_EXPORT!$A:$ZZ,ROW(),MATCH("*"&amp;INDEX(INDICATOR_MAP!$D:$D,MATCH(U$1,INDICATOR_MAP!$B:$B,0))&amp;"*",RAW_DHIS2_EXPORT!$1:$1,0)),""))</f>
        <v/>
      </c>
      <c r="V5" s="2" t="str">
        <f>IF($A5="","",IFERROR(INDEX(RAW_DHIS2_EXPORT!$A:$ZZ,ROW(),MATCH("*"&amp;INDEX(INDICATOR_MAP!$D:$D,MATCH(V$1,INDICATOR_MAP!$B:$B,0))&amp;"*",RAW_DHIS2_EXPORT!$1:$1,0)),""))</f>
        <v/>
      </c>
      <c r="W5" s="2" t="str">
        <f>IF($A5="","",IFERROR(INDEX(RAW_DHIS2_EXPORT!$A:$ZZ,ROW(),MATCH("*"&amp;INDEX(INDICATOR_MAP!$D:$D,MATCH(W$1,INDICATOR_MAP!$B:$B,0))&amp;"*",RAW_DHIS2_EXPORT!$1:$1,0)),""))</f>
        <v/>
      </c>
      <c r="X5" s="2" t="str">
        <f>IF($A5="","",IFERROR(INDEX(RAW_DHIS2_EXPORT!$A:$ZZ,ROW(),MATCH("*"&amp;INDEX(INDICATOR_MAP!$D:$D,MATCH(X$1,INDICATOR_MAP!$B:$B,0))&amp;"*",RAW_DHIS2_EXPORT!$1:$1,0)),""))</f>
        <v/>
      </c>
      <c r="Y5" s="2" t="str">
        <f>IF($A5="","",IFERROR(INDEX(RAW_DHIS2_EXPORT!$A:$ZZ,ROW(),MATCH("*"&amp;INDEX(INDICATOR_MAP!$D:$D,MATCH(Y$1,INDICATOR_MAP!$B:$B,0))&amp;"*",RAW_DHIS2_EXPORT!$1:$1,0)),""))</f>
        <v/>
      </c>
      <c r="Z5" s="2" t="str">
        <f>IF($A5="","",IFERROR(INDEX(RAW_DHIS2_EXPORT!$A:$ZZ,ROW(),MATCH("*"&amp;INDEX(INDICATOR_MAP!$D:$D,MATCH(Z$1,INDICATOR_MAP!$B:$B,0))&amp;"*",RAW_DHIS2_EXPORT!$1:$1,0)),""))</f>
        <v/>
      </c>
      <c r="AA5" s="2" t="str">
        <f>IF($A5="","",IFERROR(INDEX(RAW_DHIS2_EXPORT!$A:$ZZ,ROW(),MATCH("*"&amp;INDEX(INDICATOR_MAP!$D:$D,MATCH(AA$1,INDICATOR_MAP!$B:$B,0))&amp;"*",RAW_DHIS2_EXPORT!$1:$1,0)),""))</f>
        <v/>
      </c>
      <c r="AB5" s="2" t="str">
        <f>IF($A5="","",IFERROR(INDEX(RAW_DHIS2_EXPORT!$A:$ZZ,ROW(),MATCH("*"&amp;INDEX(INDICATOR_MAP!$D:$D,MATCH(AB$1,INDICATOR_MAP!$B:$B,0))&amp;"*",RAW_DHIS2_EXPORT!$1:$1,0)),""))</f>
        <v/>
      </c>
      <c r="AC5" s="2" t="str">
        <f>IF($A5="","",IFERROR(INDEX(RAW_DHIS2_EXPORT!$A:$ZZ,ROW(),MATCH("*"&amp;INDEX(INDICATOR_MAP!$D:$D,MATCH(AC$1,INDICATOR_MAP!$B:$B,0))&amp;"*",RAW_DHIS2_EXPORT!$1:$1,0)),""))</f>
        <v/>
      </c>
      <c r="AD5" s="2" t="str">
        <f>IF($A5="","",IFERROR(INDEX(RAW_DHIS2_EXPORT!$A:$ZZ,ROW(),MATCH("*"&amp;INDEX(INDICATOR_MAP!$D:$D,MATCH(AD$1,INDICATOR_MAP!$B:$B,0))&amp;"*",RAW_DHIS2_EXPORT!$1:$1,0)),""))</f>
        <v/>
      </c>
      <c r="AE5" s="2" t="str">
        <f>IF($A5="","",IFERROR(INDEX(RAW_DHIS2_EXPORT!$A:$ZZ,ROW(),MATCH("*"&amp;INDEX(INDICATOR_MAP!$D:$D,MATCH(AE$1,INDICATOR_MAP!$B:$B,0))&amp;"*",RAW_DHIS2_EXPORT!$1:$1,0)),""))</f>
        <v/>
      </c>
      <c r="AF5" s="2" t="str">
        <f>IF($A5="","",IFERROR(INDEX(RAW_DHIS2_EXPORT!$A:$ZZ,ROW(),MATCH("*"&amp;INDEX(INDICATOR_MAP!$D:$D,MATCH(AF$1,INDICATOR_MAP!$B:$B,0))&amp;"*",RAW_DHIS2_EXPORT!$1:$1,0)),""))</f>
        <v/>
      </c>
      <c r="AG5" s="2" t="str">
        <f>IF($A5="","",IFERROR(INDEX(RAW_DHIS2_EXPORT!$A:$ZZ,ROW(),MATCH("*"&amp;INDEX(INDICATOR_MAP!$D:$D,MATCH(AG$1,INDICATOR_MAP!$B:$B,0))&amp;"*",RAW_DHIS2_EXPORT!$1:$1,0)),""))</f>
        <v/>
      </c>
      <c r="AH5" s="2" t="str">
        <f>IF($A5="","",IFERROR(INDEX(RAW_DHIS2_EXPORT!$A:$ZZ,ROW(),MATCH("*"&amp;INDEX(INDICATOR_MAP!$D:$D,MATCH(AH$1,INDICATOR_MAP!$B:$B,0))&amp;"*",RAW_DHIS2_EXPORT!$1:$1,0)),""))</f>
        <v/>
      </c>
      <c r="AI5" s="2" t="str">
        <f>IF($A5="","",IFERROR(INDEX(RAW_DHIS2_EXPORT!$A:$ZZ,ROW(),MATCH("*"&amp;INDEX(INDICATOR_MAP!$D:$D,MATCH(AI$1,INDICATOR_MAP!$B:$B,0))&amp;"*",RAW_DHIS2_EXPORT!$1:$1,0)),""))</f>
        <v/>
      </c>
      <c r="AJ5" s="2" t="str">
        <f>IF($A5="","",IFERROR(INDEX(RAW_DHIS2_EXPORT!$A:$ZZ,ROW(),MATCH("*"&amp;INDEX(INDICATOR_MAP!$D:$D,MATCH(AJ$1,INDICATOR_MAP!$B:$B,0))&amp;"*",RAW_DHIS2_EXPORT!$1:$1,0)),""))</f>
        <v/>
      </c>
      <c r="AK5" s="2" t="str">
        <f>IF($A5="","",IFERROR(INDEX(RAW_DHIS2_EXPORT!$A:$ZZ,ROW(),MATCH("*"&amp;INDEX(INDICATOR_MAP!$D:$D,MATCH(AK$1,INDICATOR_MAP!$B:$B,0))&amp;"*",RAW_DHIS2_EXPORT!$1:$1,0)),""))</f>
        <v/>
      </c>
      <c r="AL5" s="2" t="str">
        <f>IF($A5="","",IFERROR(INDEX(RAW_DHIS2_EXPORT!$A:$ZZ,ROW(),MATCH("*"&amp;INDEX(INDICATOR_MAP!$D:$D,MATCH(AL$1,INDICATOR_MAP!$B:$B,0))&amp;"*",RAW_DHIS2_EXPORT!$1:$1,0)),""))</f>
        <v/>
      </c>
      <c r="AM5" s="2" t="str">
        <f>IF($A5="","",IFERROR(INDEX(RAW_DHIS2_EXPORT!$A:$ZZ,ROW(),MATCH("*"&amp;INDEX(INDICATOR_MAP!$D:$D,MATCH(AM$1,INDICATOR_MAP!$B:$B,0))&amp;"*",RAW_DHIS2_EXPORT!$1:$1,0)),""))</f>
        <v/>
      </c>
      <c r="AN5" s="2" t="str">
        <f>IF($A5="","",IFERROR(INDEX(RAW_DHIS2_EXPORT!$A:$ZZ,ROW(),MATCH("*"&amp;INDEX(INDICATOR_MAP!$D:$D,MATCH(AN$1,INDICATOR_MAP!$B:$B,0))&amp;"*",RAW_DHIS2_EXPORT!$1:$1,0)),""))</f>
        <v/>
      </c>
      <c r="AO5" s="2" t="str">
        <f>IF($A5="","",IFERROR(INDEX(RAW_DHIS2_EXPORT!$A:$ZZ,ROW(),MATCH("*"&amp;INDEX(INDICATOR_MAP!$D:$D,MATCH(AO$1,INDICATOR_MAP!$B:$B,0))&amp;"*",RAW_DHIS2_EXPORT!$1:$1,0)),""))</f>
        <v/>
      </c>
      <c r="AP5" s="2" t="str">
        <f>IF($A5="","",IFERROR(INDEX(RAW_DHIS2_EXPORT!$A:$ZZ,ROW(),MATCH("*"&amp;INDEX(INDICATOR_MAP!$D:$D,MATCH(AP$1,INDICATOR_MAP!$B:$B,0))&amp;"*",RAW_DHIS2_EXPORT!$1:$1,0)),""))</f>
        <v/>
      </c>
      <c r="AQ5" s="2" t="str">
        <f>IF($A5="","",IFERROR(INDEX(RAW_DHIS2_EXPORT!$A:$ZZ,ROW(),MATCH("*"&amp;INDEX(INDICATOR_MAP!$D:$D,MATCH(AQ$1,INDICATOR_MAP!$B:$B,0))&amp;"*",RAW_DHIS2_EXPORT!$1:$1,0)),""))</f>
        <v/>
      </c>
      <c r="AR5" s="2" t="str">
        <f>IF($A5="","",IFERROR(INDEX(RAW_DHIS2_EXPORT!$A:$ZZ,ROW(),MATCH("*"&amp;INDEX(INDICATOR_MAP!$D:$D,MATCH(AR$1,INDICATOR_MAP!$B:$B,0))&amp;"*",RAW_DHIS2_EXPORT!$1:$1,0)),""))</f>
        <v/>
      </c>
      <c r="AS5" s="2" t="str">
        <f>IF($A5="","",IFERROR(INDEX(RAW_DHIS2_EXPORT!$A:$ZZ,ROW(),MATCH("*"&amp;INDEX(INDICATOR_MAP!$D:$D,MATCH(AS$1,INDICATOR_MAP!$B:$B,0))&amp;"*",RAW_DHIS2_EXPORT!$1:$1,0)),""))</f>
        <v/>
      </c>
      <c r="AT5" s="2" t="str">
        <f>IF($A5="","",IFERROR(INDEX(RAW_DHIS2_EXPORT!$A:$ZZ,ROW(),MATCH("*"&amp;INDEX(INDICATOR_MAP!$D:$D,MATCH(AT$1,INDICATOR_MAP!$B:$B,0))&amp;"*",RAW_DHIS2_EXPORT!$1:$1,0)),""))</f>
        <v/>
      </c>
      <c r="AU5" s="2" t="str">
        <f>IF($A5="","",IFERROR(INDEX(RAW_DHIS2_EXPORT!$A:$ZZ,ROW(),MATCH("*"&amp;INDEX(INDICATOR_MAP!$D:$D,MATCH(AU$1,INDICATOR_MAP!$B:$B,0))&amp;"*",RAW_DHIS2_EXPORT!$1:$1,0)),""))</f>
        <v/>
      </c>
      <c r="AV5" s="2" t="str">
        <f>IF($A5="","",IFERROR(INDEX(RAW_DHIS2_EXPORT!$A:$ZZ,ROW(),MATCH("*"&amp;INDEX(INDICATOR_MAP!$D:$D,MATCH(AV$1,INDICATOR_MAP!$B:$B,0))&amp;"*",RAW_DHIS2_EXPORT!$1:$1,0)),""))</f>
        <v/>
      </c>
      <c r="AW5" s="2" t="str">
        <f>IF($A5="","",IFERROR(INDEX(RAW_DHIS2_EXPORT!$A:$ZZ,ROW(),MATCH("*"&amp;INDEX(INDICATOR_MAP!$D:$D,MATCH(AW$1,INDICATOR_MAP!$B:$B,0))&amp;"*",RAW_DHIS2_EXPORT!$1:$1,0)),""))</f>
        <v/>
      </c>
      <c r="AX5" s="2" t="str">
        <f>IF($A5="","",IFERROR(INDEX(RAW_DHIS2_EXPORT!$A:$ZZ,ROW(),MATCH("*"&amp;INDEX(INDICATOR_MAP!$D:$D,MATCH(AX$1,INDICATOR_MAP!$B:$B,0))&amp;"*",RAW_DHIS2_EXPORT!$1:$1,0)),""))</f>
        <v/>
      </c>
      <c r="AY5" s="2" t="str">
        <f>IF($A5="","",IFERROR(INDEX(RAW_DHIS2_EXPORT!$A:$ZZ,ROW(),MATCH("*"&amp;INDEX(INDICATOR_MAP!$D:$D,MATCH(AY$1,INDICATOR_MAP!$B:$B,0))&amp;"*",RAW_DHIS2_EXPORT!$1:$1,0)),""))</f>
        <v/>
      </c>
      <c r="AZ5" s="2" t="str">
        <f>IF($A5="","",IFERROR(INDEX(RAW_DHIS2_EXPORT!$A:$ZZ,ROW(),MATCH("*"&amp;INDEX(INDICATOR_MAP!$D:$D,MATCH(AZ$1,INDICATOR_MAP!$B:$B,0))&amp;"*",RAW_DHIS2_EXPORT!$1:$1,0)),""))</f>
        <v/>
      </c>
      <c r="BA5" s="2" t="str">
        <f>IF($A5="","",IFERROR(INDEX(RAW_DHIS2_EXPORT!$A:$ZZ,ROW(),MATCH("*"&amp;INDEX(INDICATOR_MAP!$D:$D,MATCH(BA$1,INDICATOR_MAP!$B:$B,0))&amp;"*",RAW_DHIS2_EXPORT!$1:$1,0)),""))</f>
        <v/>
      </c>
      <c r="BB5" s="2" t="str">
        <f>IF($A5="","",IFERROR(INDEX(RAW_DHIS2_EXPORT!$A:$ZZ,ROW(),MATCH("*"&amp;INDEX(INDICATOR_MAP!$D:$D,MATCH(BB$1,INDICATOR_MAP!$B:$B,0))&amp;"*",RAW_DHIS2_EXPORT!$1:$1,0)),""))</f>
        <v/>
      </c>
      <c r="BC5" s="2" t="str">
        <f>IF($A5="","",IFERROR(INDEX(RAW_DHIS2_EXPORT!$A:$ZZ,ROW(),MATCH("*"&amp;INDEX(INDICATOR_MAP!$D:$D,MATCH(BC$1,INDICATOR_MAP!$B:$B,0))&amp;"*",RAW_DHIS2_EXPORT!$1:$1,0)),""))</f>
        <v/>
      </c>
    </row>
    <row r="6" spans="1:55">
      <c r="A6" s="2" t="str">
        <f>IF(RAW_DHIS2_EXPORT!A6="","",RAW_DHIS2_EXPORT!A6)</f>
        <v/>
      </c>
      <c r="B6" s="2"/>
      <c r="C6" s="2"/>
      <c r="D6" s="2" t="str">
        <f>IF($A6="","",IFERROR(INDEX(RAW_DHIS2_EXPORT!$A:$ZZ,ROW(),MATCH("*"&amp;INDEX(INDICATOR_MAP!$D:$D,MATCH(D$1,INDICATOR_MAP!$B:$B,0))&amp;"*",RAW_DHIS2_EXPORT!$1:$1,0)),""))</f>
        <v/>
      </c>
      <c r="E6" s="2" t="str">
        <f>IF($A6="","",IFERROR(INDEX(RAW_DHIS2_EXPORT!$A:$ZZ,ROW(),MATCH("*"&amp;INDEX(INDICATOR_MAP!$D:$D,MATCH(E$1,INDICATOR_MAP!$B:$B,0))&amp;"*",RAW_DHIS2_EXPORT!$1:$1,0)),""))</f>
        <v/>
      </c>
      <c r="F6" s="2" t="str">
        <f>IF($A6="","",IFERROR(INDEX(RAW_DHIS2_EXPORT!$A:$ZZ,ROW(),MATCH("*"&amp;INDEX(INDICATOR_MAP!$D:$D,MATCH(F$1,INDICATOR_MAP!$B:$B,0))&amp;"*",RAW_DHIS2_EXPORT!$1:$1,0)),""))</f>
        <v/>
      </c>
      <c r="G6" s="2" t="str">
        <f>IF($A6="","",IFERROR(INDEX(RAW_DHIS2_EXPORT!$A:$ZZ,ROW(),MATCH("*"&amp;INDEX(INDICATOR_MAP!$D:$D,MATCH(G$1,INDICATOR_MAP!$B:$B,0))&amp;"*",RAW_DHIS2_EXPORT!$1:$1,0)),""))</f>
        <v/>
      </c>
      <c r="H6" s="2" t="str">
        <f>IF($A6="","",IFERROR(INDEX(RAW_DHIS2_EXPORT!$A:$ZZ,ROW(),MATCH("*"&amp;INDEX(INDICATOR_MAP!$D:$D,MATCH(H$1,INDICATOR_MAP!$B:$B,0))&amp;"*",RAW_DHIS2_EXPORT!$1:$1,0)),""))</f>
        <v/>
      </c>
      <c r="I6" s="2" t="str">
        <f>IF($A6="","",IFERROR(INDEX(RAW_DHIS2_EXPORT!$A:$ZZ,ROW(),MATCH("*"&amp;INDEX(INDICATOR_MAP!$D:$D,MATCH(I$1,INDICATOR_MAP!$B:$B,0))&amp;"*",RAW_DHIS2_EXPORT!$1:$1,0)),""))</f>
        <v/>
      </c>
      <c r="J6" s="2" t="str">
        <f>IF($A6="","",IFERROR(INDEX(RAW_DHIS2_EXPORT!$A:$ZZ,ROW(),MATCH("*"&amp;INDEX(INDICATOR_MAP!$D:$D,MATCH(J$1,INDICATOR_MAP!$B:$B,0))&amp;"*",RAW_DHIS2_EXPORT!$1:$1,0)),""))</f>
        <v/>
      </c>
      <c r="K6" s="2" t="str">
        <f>IF($A6="","",IFERROR(INDEX(RAW_DHIS2_EXPORT!$A:$ZZ,ROW(),MATCH("*"&amp;INDEX(INDICATOR_MAP!$D:$D,MATCH(K$1,INDICATOR_MAP!$B:$B,0))&amp;"*",RAW_DHIS2_EXPORT!$1:$1,0)),""))</f>
        <v/>
      </c>
      <c r="L6" s="2" t="str">
        <f>IF($A6="","",IFERROR(INDEX(RAW_DHIS2_EXPORT!$A:$ZZ,ROW(),MATCH("*"&amp;INDEX(INDICATOR_MAP!$D:$D,MATCH(L$1,INDICATOR_MAP!$B:$B,0))&amp;"*",RAW_DHIS2_EXPORT!$1:$1,0)),""))</f>
        <v/>
      </c>
      <c r="M6" s="2" t="str">
        <f>IF($A6="","",IFERROR(INDEX(RAW_DHIS2_EXPORT!$A:$ZZ,ROW(),MATCH("*"&amp;INDEX(INDICATOR_MAP!$D:$D,MATCH(M$1,INDICATOR_MAP!$B:$B,0))&amp;"*",RAW_DHIS2_EXPORT!$1:$1,0)),""))</f>
        <v/>
      </c>
      <c r="N6" s="2" t="str">
        <f>IF($A6="","",IFERROR(INDEX(RAW_DHIS2_EXPORT!$A:$ZZ,ROW(),MATCH("*"&amp;INDEX(INDICATOR_MAP!$D:$D,MATCH(N$1,INDICATOR_MAP!$B:$B,0))&amp;"*",RAW_DHIS2_EXPORT!$1:$1,0)),""))</f>
        <v/>
      </c>
      <c r="O6" s="2" t="str">
        <f>IF($A6="","",IFERROR(INDEX(RAW_DHIS2_EXPORT!$A:$ZZ,ROW(),MATCH("*"&amp;INDEX(INDICATOR_MAP!$D:$D,MATCH(O$1,INDICATOR_MAP!$B:$B,0))&amp;"*",RAW_DHIS2_EXPORT!$1:$1,0)),""))</f>
        <v/>
      </c>
      <c r="P6" s="2" t="str">
        <f>IF($A6="","",IFERROR(INDEX(RAW_DHIS2_EXPORT!$A:$ZZ,ROW(),MATCH("*"&amp;INDEX(INDICATOR_MAP!$D:$D,MATCH(P$1,INDICATOR_MAP!$B:$B,0))&amp;"*",RAW_DHIS2_EXPORT!$1:$1,0)),""))</f>
        <v/>
      </c>
      <c r="Q6" s="2" t="str">
        <f>IF($A6="","",IFERROR(INDEX(RAW_DHIS2_EXPORT!$A:$ZZ,ROW(),MATCH("*"&amp;INDEX(INDICATOR_MAP!$D:$D,MATCH(Q$1,INDICATOR_MAP!$B:$B,0))&amp;"*",RAW_DHIS2_EXPORT!$1:$1,0)),""))</f>
        <v/>
      </c>
      <c r="R6" s="2" t="str">
        <f>IF($A6="","",IFERROR(INDEX(RAW_DHIS2_EXPORT!$A:$ZZ,ROW(),MATCH("*"&amp;INDEX(INDICATOR_MAP!$D:$D,MATCH(R$1,INDICATOR_MAP!$B:$B,0))&amp;"*",RAW_DHIS2_EXPORT!$1:$1,0)),""))</f>
        <v/>
      </c>
      <c r="S6" s="2" t="str">
        <f>IF($A6="","",IFERROR(INDEX(RAW_DHIS2_EXPORT!$A:$ZZ,ROW(),MATCH("*"&amp;INDEX(INDICATOR_MAP!$D:$D,MATCH(S$1,INDICATOR_MAP!$B:$B,0))&amp;"*",RAW_DHIS2_EXPORT!$1:$1,0)),""))</f>
        <v/>
      </c>
      <c r="T6" s="2" t="str">
        <f>IF($A6="","",IFERROR(INDEX(RAW_DHIS2_EXPORT!$A:$ZZ,ROW(),MATCH("*"&amp;INDEX(INDICATOR_MAP!$D:$D,MATCH(T$1,INDICATOR_MAP!$B:$B,0))&amp;"*",RAW_DHIS2_EXPORT!$1:$1,0)),""))</f>
        <v/>
      </c>
      <c r="U6" s="2" t="str">
        <f>IF($A6="","",IFERROR(INDEX(RAW_DHIS2_EXPORT!$A:$ZZ,ROW(),MATCH("*"&amp;INDEX(INDICATOR_MAP!$D:$D,MATCH(U$1,INDICATOR_MAP!$B:$B,0))&amp;"*",RAW_DHIS2_EXPORT!$1:$1,0)),""))</f>
        <v/>
      </c>
      <c r="V6" s="2" t="str">
        <f>IF($A6="","",IFERROR(INDEX(RAW_DHIS2_EXPORT!$A:$ZZ,ROW(),MATCH("*"&amp;INDEX(INDICATOR_MAP!$D:$D,MATCH(V$1,INDICATOR_MAP!$B:$B,0))&amp;"*",RAW_DHIS2_EXPORT!$1:$1,0)),""))</f>
        <v/>
      </c>
      <c r="W6" s="2" t="str">
        <f>IF($A6="","",IFERROR(INDEX(RAW_DHIS2_EXPORT!$A:$ZZ,ROW(),MATCH("*"&amp;INDEX(INDICATOR_MAP!$D:$D,MATCH(W$1,INDICATOR_MAP!$B:$B,0))&amp;"*",RAW_DHIS2_EXPORT!$1:$1,0)),""))</f>
        <v/>
      </c>
      <c r="X6" s="2" t="str">
        <f>IF($A6="","",IFERROR(INDEX(RAW_DHIS2_EXPORT!$A:$ZZ,ROW(),MATCH("*"&amp;INDEX(INDICATOR_MAP!$D:$D,MATCH(X$1,INDICATOR_MAP!$B:$B,0))&amp;"*",RAW_DHIS2_EXPORT!$1:$1,0)),""))</f>
        <v/>
      </c>
      <c r="Y6" s="2" t="str">
        <f>IF($A6="","",IFERROR(INDEX(RAW_DHIS2_EXPORT!$A:$ZZ,ROW(),MATCH("*"&amp;INDEX(INDICATOR_MAP!$D:$D,MATCH(Y$1,INDICATOR_MAP!$B:$B,0))&amp;"*",RAW_DHIS2_EXPORT!$1:$1,0)),""))</f>
        <v/>
      </c>
      <c r="Z6" s="2" t="str">
        <f>IF($A6="","",IFERROR(INDEX(RAW_DHIS2_EXPORT!$A:$ZZ,ROW(),MATCH("*"&amp;INDEX(INDICATOR_MAP!$D:$D,MATCH(Z$1,INDICATOR_MAP!$B:$B,0))&amp;"*",RAW_DHIS2_EXPORT!$1:$1,0)),""))</f>
        <v/>
      </c>
      <c r="AA6" s="2" t="str">
        <f>IF($A6="","",IFERROR(INDEX(RAW_DHIS2_EXPORT!$A:$ZZ,ROW(),MATCH("*"&amp;INDEX(INDICATOR_MAP!$D:$D,MATCH(AA$1,INDICATOR_MAP!$B:$B,0))&amp;"*",RAW_DHIS2_EXPORT!$1:$1,0)),""))</f>
        <v/>
      </c>
      <c r="AB6" s="2" t="str">
        <f>IF($A6="","",IFERROR(INDEX(RAW_DHIS2_EXPORT!$A:$ZZ,ROW(),MATCH("*"&amp;INDEX(INDICATOR_MAP!$D:$D,MATCH(AB$1,INDICATOR_MAP!$B:$B,0))&amp;"*",RAW_DHIS2_EXPORT!$1:$1,0)),""))</f>
        <v/>
      </c>
      <c r="AC6" s="2" t="str">
        <f>IF($A6="","",IFERROR(INDEX(RAW_DHIS2_EXPORT!$A:$ZZ,ROW(),MATCH("*"&amp;INDEX(INDICATOR_MAP!$D:$D,MATCH(AC$1,INDICATOR_MAP!$B:$B,0))&amp;"*",RAW_DHIS2_EXPORT!$1:$1,0)),""))</f>
        <v/>
      </c>
      <c r="AD6" s="2" t="str">
        <f>IF($A6="","",IFERROR(INDEX(RAW_DHIS2_EXPORT!$A:$ZZ,ROW(),MATCH("*"&amp;INDEX(INDICATOR_MAP!$D:$D,MATCH(AD$1,INDICATOR_MAP!$B:$B,0))&amp;"*",RAW_DHIS2_EXPORT!$1:$1,0)),""))</f>
        <v/>
      </c>
      <c r="AE6" s="2" t="str">
        <f>IF($A6="","",IFERROR(INDEX(RAW_DHIS2_EXPORT!$A:$ZZ,ROW(),MATCH("*"&amp;INDEX(INDICATOR_MAP!$D:$D,MATCH(AE$1,INDICATOR_MAP!$B:$B,0))&amp;"*",RAW_DHIS2_EXPORT!$1:$1,0)),""))</f>
        <v/>
      </c>
      <c r="AF6" s="2" t="str">
        <f>IF($A6="","",IFERROR(INDEX(RAW_DHIS2_EXPORT!$A:$ZZ,ROW(),MATCH("*"&amp;INDEX(INDICATOR_MAP!$D:$D,MATCH(AF$1,INDICATOR_MAP!$B:$B,0))&amp;"*",RAW_DHIS2_EXPORT!$1:$1,0)),""))</f>
        <v/>
      </c>
      <c r="AG6" s="2" t="str">
        <f>IF($A6="","",IFERROR(INDEX(RAW_DHIS2_EXPORT!$A:$ZZ,ROW(),MATCH("*"&amp;INDEX(INDICATOR_MAP!$D:$D,MATCH(AG$1,INDICATOR_MAP!$B:$B,0))&amp;"*",RAW_DHIS2_EXPORT!$1:$1,0)),""))</f>
        <v/>
      </c>
      <c r="AH6" s="2" t="str">
        <f>IF($A6="","",IFERROR(INDEX(RAW_DHIS2_EXPORT!$A:$ZZ,ROW(),MATCH("*"&amp;INDEX(INDICATOR_MAP!$D:$D,MATCH(AH$1,INDICATOR_MAP!$B:$B,0))&amp;"*",RAW_DHIS2_EXPORT!$1:$1,0)),""))</f>
        <v/>
      </c>
      <c r="AI6" s="2" t="str">
        <f>IF($A6="","",IFERROR(INDEX(RAW_DHIS2_EXPORT!$A:$ZZ,ROW(),MATCH("*"&amp;INDEX(INDICATOR_MAP!$D:$D,MATCH(AI$1,INDICATOR_MAP!$B:$B,0))&amp;"*",RAW_DHIS2_EXPORT!$1:$1,0)),""))</f>
        <v/>
      </c>
      <c r="AJ6" s="2" t="str">
        <f>IF($A6="","",IFERROR(INDEX(RAW_DHIS2_EXPORT!$A:$ZZ,ROW(),MATCH("*"&amp;INDEX(INDICATOR_MAP!$D:$D,MATCH(AJ$1,INDICATOR_MAP!$B:$B,0))&amp;"*",RAW_DHIS2_EXPORT!$1:$1,0)),""))</f>
        <v/>
      </c>
      <c r="AK6" s="2" t="str">
        <f>IF($A6="","",IFERROR(INDEX(RAW_DHIS2_EXPORT!$A:$ZZ,ROW(),MATCH("*"&amp;INDEX(INDICATOR_MAP!$D:$D,MATCH(AK$1,INDICATOR_MAP!$B:$B,0))&amp;"*",RAW_DHIS2_EXPORT!$1:$1,0)),""))</f>
        <v/>
      </c>
      <c r="AL6" s="2" t="str">
        <f>IF($A6="","",IFERROR(INDEX(RAW_DHIS2_EXPORT!$A:$ZZ,ROW(),MATCH("*"&amp;INDEX(INDICATOR_MAP!$D:$D,MATCH(AL$1,INDICATOR_MAP!$B:$B,0))&amp;"*",RAW_DHIS2_EXPORT!$1:$1,0)),""))</f>
        <v/>
      </c>
      <c r="AM6" s="2" t="str">
        <f>IF($A6="","",IFERROR(INDEX(RAW_DHIS2_EXPORT!$A:$ZZ,ROW(),MATCH("*"&amp;INDEX(INDICATOR_MAP!$D:$D,MATCH(AM$1,INDICATOR_MAP!$B:$B,0))&amp;"*",RAW_DHIS2_EXPORT!$1:$1,0)),""))</f>
        <v/>
      </c>
      <c r="AN6" s="2" t="str">
        <f>IF($A6="","",IFERROR(INDEX(RAW_DHIS2_EXPORT!$A:$ZZ,ROW(),MATCH("*"&amp;INDEX(INDICATOR_MAP!$D:$D,MATCH(AN$1,INDICATOR_MAP!$B:$B,0))&amp;"*",RAW_DHIS2_EXPORT!$1:$1,0)),""))</f>
        <v/>
      </c>
      <c r="AO6" s="2" t="str">
        <f>IF($A6="","",IFERROR(INDEX(RAW_DHIS2_EXPORT!$A:$ZZ,ROW(),MATCH("*"&amp;INDEX(INDICATOR_MAP!$D:$D,MATCH(AO$1,INDICATOR_MAP!$B:$B,0))&amp;"*",RAW_DHIS2_EXPORT!$1:$1,0)),""))</f>
        <v/>
      </c>
      <c r="AP6" s="2" t="str">
        <f>IF($A6="","",IFERROR(INDEX(RAW_DHIS2_EXPORT!$A:$ZZ,ROW(),MATCH("*"&amp;INDEX(INDICATOR_MAP!$D:$D,MATCH(AP$1,INDICATOR_MAP!$B:$B,0))&amp;"*",RAW_DHIS2_EXPORT!$1:$1,0)),""))</f>
        <v/>
      </c>
      <c r="AQ6" s="2" t="str">
        <f>IF($A6="","",IFERROR(INDEX(RAW_DHIS2_EXPORT!$A:$ZZ,ROW(),MATCH("*"&amp;INDEX(INDICATOR_MAP!$D:$D,MATCH(AQ$1,INDICATOR_MAP!$B:$B,0))&amp;"*",RAW_DHIS2_EXPORT!$1:$1,0)),""))</f>
        <v/>
      </c>
      <c r="AR6" s="2" t="str">
        <f>IF($A6="","",IFERROR(INDEX(RAW_DHIS2_EXPORT!$A:$ZZ,ROW(),MATCH("*"&amp;INDEX(INDICATOR_MAP!$D:$D,MATCH(AR$1,INDICATOR_MAP!$B:$B,0))&amp;"*",RAW_DHIS2_EXPORT!$1:$1,0)),""))</f>
        <v/>
      </c>
      <c r="AS6" s="2" t="str">
        <f>IF($A6="","",IFERROR(INDEX(RAW_DHIS2_EXPORT!$A:$ZZ,ROW(),MATCH("*"&amp;INDEX(INDICATOR_MAP!$D:$D,MATCH(AS$1,INDICATOR_MAP!$B:$B,0))&amp;"*",RAW_DHIS2_EXPORT!$1:$1,0)),""))</f>
        <v/>
      </c>
      <c r="AT6" s="2" t="str">
        <f>IF($A6="","",IFERROR(INDEX(RAW_DHIS2_EXPORT!$A:$ZZ,ROW(),MATCH("*"&amp;INDEX(INDICATOR_MAP!$D:$D,MATCH(AT$1,INDICATOR_MAP!$B:$B,0))&amp;"*",RAW_DHIS2_EXPORT!$1:$1,0)),""))</f>
        <v/>
      </c>
      <c r="AU6" s="2" t="str">
        <f>IF($A6="","",IFERROR(INDEX(RAW_DHIS2_EXPORT!$A:$ZZ,ROW(),MATCH("*"&amp;INDEX(INDICATOR_MAP!$D:$D,MATCH(AU$1,INDICATOR_MAP!$B:$B,0))&amp;"*",RAW_DHIS2_EXPORT!$1:$1,0)),""))</f>
        <v/>
      </c>
      <c r="AV6" s="2" t="str">
        <f>IF($A6="","",IFERROR(INDEX(RAW_DHIS2_EXPORT!$A:$ZZ,ROW(),MATCH("*"&amp;INDEX(INDICATOR_MAP!$D:$D,MATCH(AV$1,INDICATOR_MAP!$B:$B,0))&amp;"*",RAW_DHIS2_EXPORT!$1:$1,0)),""))</f>
        <v/>
      </c>
      <c r="AW6" s="2" t="str">
        <f>IF($A6="","",IFERROR(INDEX(RAW_DHIS2_EXPORT!$A:$ZZ,ROW(),MATCH("*"&amp;INDEX(INDICATOR_MAP!$D:$D,MATCH(AW$1,INDICATOR_MAP!$B:$B,0))&amp;"*",RAW_DHIS2_EXPORT!$1:$1,0)),""))</f>
        <v/>
      </c>
      <c r="AX6" s="2" t="str">
        <f>IF($A6="","",IFERROR(INDEX(RAW_DHIS2_EXPORT!$A:$ZZ,ROW(),MATCH("*"&amp;INDEX(INDICATOR_MAP!$D:$D,MATCH(AX$1,INDICATOR_MAP!$B:$B,0))&amp;"*",RAW_DHIS2_EXPORT!$1:$1,0)),""))</f>
        <v/>
      </c>
      <c r="AY6" s="2" t="str">
        <f>IF($A6="","",IFERROR(INDEX(RAW_DHIS2_EXPORT!$A:$ZZ,ROW(),MATCH("*"&amp;INDEX(INDICATOR_MAP!$D:$D,MATCH(AY$1,INDICATOR_MAP!$B:$B,0))&amp;"*",RAW_DHIS2_EXPORT!$1:$1,0)),""))</f>
        <v/>
      </c>
      <c r="AZ6" s="2" t="str">
        <f>IF($A6="","",IFERROR(INDEX(RAW_DHIS2_EXPORT!$A:$ZZ,ROW(),MATCH("*"&amp;INDEX(INDICATOR_MAP!$D:$D,MATCH(AZ$1,INDICATOR_MAP!$B:$B,0))&amp;"*",RAW_DHIS2_EXPORT!$1:$1,0)),""))</f>
        <v/>
      </c>
      <c r="BA6" s="2" t="str">
        <f>IF($A6="","",IFERROR(INDEX(RAW_DHIS2_EXPORT!$A:$ZZ,ROW(),MATCH("*"&amp;INDEX(INDICATOR_MAP!$D:$D,MATCH(BA$1,INDICATOR_MAP!$B:$B,0))&amp;"*",RAW_DHIS2_EXPORT!$1:$1,0)),""))</f>
        <v/>
      </c>
      <c r="BB6" s="2" t="str">
        <f>IF($A6="","",IFERROR(INDEX(RAW_DHIS2_EXPORT!$A:$ZZ,ROW(),MATCH("*"&amp;INDEX(INDICATOR_MAP!$D:$D,MATCH(BB$1,INDICATOR_MAP!$B:$B,0))&amp;"*",RAW_DHIS2_EXPORT!$1:$1,0)),""))</f>
        <v/>
      </c>
      <c r="BC6" s="2" t="str">
        <f>IF($A6="","",IFERROR(INDEX(RAW_DHIS2_EXPORT!$A:$ZZ,ROW(),MATCH("*"&amp;INDEX(INDICATOR_MAP!$D:$D,MATCH(BC$1,INDICATOR_MAP!$B:$B,0))&amp;"*",RAW_DHIS2_EXPORT!$1:$1,0)),""))</f>
        <v/>
      </c>
    </row>
    <row r="7" spans="1:55">
      <c r="A7" s="2" t="str">
        <f>IF(RAW_DHIS2_EXPORT!A7="","",RAW_DHIS2_EXPORT!A7)</f>
        <v/>
      </c>
      <c r="B7" s="2"/>
      <c r="C7" s="2"/>
      <c r="D7" s="2" t="str">
        <f>IF($A7="","",IFERROR(INDEX(RAW_DHIS2_EXPORT!$A:$ZZ,ROW(),MATCH("*"&amp;INDEX(INDICATOR_MAP!$D:$D,MATCH(D$1,INDICATOR_MAP!$B:$B,0))&amp;"*",RAW_DHIS2_EXPORT!$1:$1,0)),""))</f>
        <v/>
      </c>
      <c r="E7" s="2" t="str">
        <f>IF($A7="","",IFERROR(INDEX(RAW_DHIS2_EXPORT!$A:$ZZ,ROW(),MATCH("*"&amp;INDEX(INDICATOR_MAP!$D:$D,MATCH(E$1,INDICATOR_MAP!$B:$B,0))&amp;"*",RAW_DHIS2_EXPORT!$1:$1,0)),""))</f>
        <v/>
      </c>
      <c r="F7" s="2" t="str">
        <f>IF($A7="","",IFERROR(INDEX(RAW_DHIS2_EXPORT!$A:$ZZ,ROW(),MATCH("*"&amp;INDEX(INDICATOR_MAP!$D:$D,MATCH(F$1,INDICATOR_MAP!$B:$B,0))&amp;"*",RAW_DHIS2_EXPORT!$1:$1,0)),""))</f>
        <v/>
      </c>
      <c r="G7" s="2" t="str">
        <f>IF($A7="","",IFERROR(INDEX(RAW_DHIS2_EXPORT!$A:$ZZ,ROW(),MATCH("*"&amp;INDEX(INDICATOR_MAP!$D:$D,MATCH(G$1,INDICATOR_MAP!$B:$B,0))&amp;"*",RAW_DHIS2_EXPORT!$1:$1,0)),""))</f>
        <v/>
      </c>
      <c r="H7" s="2" t="str">
        <f>IF($A7="","",IFERROR(INDEX(RAW_DHIS2_EXPORT!$A:$ZZ,ROW(),MATCH("*"&amp;INDEX(INDICATOR_MAP!$D:$D,MATCH(H$1,INDICATOR_MAP!$B:$B,0))&amp;"*",RAW_DHIS2_EXPORT!$1:$1,0)),""))</f>
        <v/>
      </c>
      <c r="I7" s="2" t="str">
        <f>IF($A7="","",IFERROR(INDEX(RAW_DHIS2_EXPORT!$A:$ZZ,ROW(),MATCH("*"&amp;INDEX(INDICATOR_MAP!$D:$D,MATCH(I$1,INDICATOR_MAP!$B:$B,0))&amp;"*",RAW_DHIS2_EXPORT!$1:$1,0)),""))</f>
        <v/>
      </c>
      <c r="J7" s="2" t="str">
        <f>IF($A7="","",IFERROR(INDEX(RAW_DHIS2_EXPORT!$A:$ZZ,ROW(),MATCH("*"&amp;INDEX(INDICATOR_MAP!$D:$D,MATCH(J$1,INDICATOR_MAP!$B:$B,0))&amp;"*",RAW_DHIS2_EXPORT!$1:$1,0)),""))</f>
        <v/>
      </c>
      <c r="K7" s="2" t="str">
        <f>IF($A7="","",IFERROR(INDEX(RAW_DHIS2_EXPORT!$A:$ZZ,ROW(),MATCH("*"&amp;INDEX(INDICATOR_MAP!$D:$D,MATCH(K$1,INDICATOR_MAP!$B:$B,0))&amp;"*",RAW_DHIS2_EXPORT!$1:$1,0)),""))</f>
        <v/>
      </c>
      <c r="L7" s="2" t="str">
        <f>IF($A7="","",IFERROR(INDEX(RAW_DHIS2_EXPORT!$A:$ZZ,ROW(),MATCH("*"&amp;INDEX(INDICATOR_MAP!$D:$D,MATCH(L$1,INDICATOR_MAP!$B:$B,0))&amp;"*",RAW_DHIS2_EXPORT!$1:$1,0)),""))</f>
        <v/>
      </c>
      <c r="M7" s="2" t="str">
        <f>IF($A7="","",IFERROR(INDEX(RAW_DHIS2_EXPORT!$A:$ZZ,ROW(),MATCH("*"&amp;INDEX(INDICATOR_MAP!$D:$D,MATCH(M$1,INDICATOR_MAP!$B:$B,0))&amp;"*",RAW_DHIS2_EXPORT!$1:$1,0)),""))</f>
        <v/>
      </c>
      <c r="N7" s="2" t="str">
        <f>IF($A7="","",IFERROR(INDEX(RAW_DHIS2_EXPORT!$A:$ZZ,ROW(),MATCH("*"&amp;INDEX(INDICATOR_MAP!$D:$D,MATCH(N$1,INDICATOR_MAP!$B:$B,0))&amp;"*",RAW_DHIS2_EXPORT!$1:$1,0)),""))</f>
        <v/>
      </c>
      <c r="O7" s="2" t="str">
        <f>IF($A7="","",IFERROR(INDEX(RAW_DHIS2_EXPORT!$A:$ZZ,ROW(),MATCH("*"&amp;INDEX(INDICATOR_MAP!$D:$D,MATCH(O$1,INDICATOR_MAP!$B:$B,0))&amp;"*",RAW_DHIS2_EXPORT!$1:$1,0)),""))</f>
        <v/>
      </c>
      <c r="P7" s="2" t="str">
        <f>IF($A7="","",IFERROR(INDEX(RAW_DHIS2_EXPORT!$A:$ZZ,ROW(),MATCH("*"&amp;INDEX(INDICATOR_MAP!$D:$D,MATCH(P$1,INDICATOR_MAP!$B:$B,0))&amp;"*",RAW_DHIS2_EXPORT!$1:$1,0)),""))</f>
        <v/>
      </c>
      <c r="Q7" s="2" t="str">
        <f>IF($A7="","",IFERROR(INDEX(RAW_DHIS2_EXPORT!$A:$ZZ,ROW(),MATCH("*"&amp;INDEX(INDICATOR_MAP!$D:$D,MATCH(Q$1,INDICATOR_MAP!$B:$B,0))&amp;"*",RAW_DHIS2_EXPORT!$1:$1,0)),""))</f>
        <v/>
      </c>
      <c r="R7" s="2" t="str">
        <f>IF($A7="","",IFERROR(INDEX(RAW_DHIS2_EXPORT!$A:$ZZ,ROW(),MATCH("*"&amp;INDEX(INDICATOR_MAP!$D:$D,MATCH(R$1,INDICATOR_MAP!$B:$B,0))&amp;"*",RAW_DHIS2_EXPORT!$1:$1,0)),""))</f>
        <v/>
      </c>
      <c r="S7" s="2" t="str">
        <f>IF($A7="","",IFERROR(INDEX(RAW_DHIS2_EXPORT!$A:$ZZ,ROW(),MATCH("*"&amp;INDEX(INDICATOR_MAP!$D:$D,MATCH(S$1,INDICATOR_MAP!$B:$B,0))&amp;"*",RAW_DHIS2_EXPORT!$1:$1,0)),""))</f>
        <v/>
      </c>
      <c r="T7" s="2" t="str">
        <f>IF($A7="","",IFERROR(INDEX(RAW_DHIS2_EXPORT!$A:$ZZ,ROW(),MATCH("*"&amp;INDEX(INDICATOR_MAP!$D:$D,MATCH(T$1,INDICATOR_MAP!$B:$B,0))&amp;"*",RAW_DHIS2_EXPORT!$1:$1,0)),""))</f>
        <v/>
      </c>
      <c r="U7" s="2" t="str">
        <f>IF($A7="","",IFERROR(INDEX(RAW_DHIS2_EXPORT!$A:$ZZ,ROW(),MATCH("*"&amp;INDEX(INDICATOR_MAP!$D:$D,MATCH(U$1,INDICATOR_MAP!$B:$B,0))&amp;"*",RAW_DHIS2_EXPORT!$1:$1,0)),""))</f>
        <v/>
      </c>
      <c r="V7" s="2" t="str">
        <f>IF($A7="","",IFERROR(INDEX(RAW_DHIS2_EXPORT!$A:$ZZ,ROW(),MATCH("*"&amp;INDEX(INDICATOR_MAP!$D:$D,MATCH(V$1,INDICATOR_MAP!$B:$B,0))&amp;"*",RAW_DHIS2_EXPORT!$1:$1,0)),""))</f>
        <v/>
      </c>
      <c r="W7" s="2" t="str">
        <f>IF($A7="","",IFERROR(INDEX(RAW_DHIS2_EXPORT!$A:$ZZ,ROW(),MATCH("*"&amp;INDEX(INDICATOR_MAP!$D:$D,MATCH(W$1,INDICATOR_MAP!$B:$B,0))&amp;"*",RAW_DHIS2_EXPORT!$1:$1,0)),""))</f>
        <v/>
      </c>
      <c r="X7" s="2" t="str">
        <f>IF($A7="","",IFERROR(INDEX(RAW_DHIS2_EXPORT!$A:$ZZ,ROW(),MATCH("*"&amp;INDEX(INDICATOR_MAP!$D:$D,MATCH(X$1,INDICATOR_MAP!$B:$B,0))&amp;"*",RAW_DHIS2_EXPORT!$1:$1,0)),""))</f>
        <v/>
      </c>
      <c r="Y7" s="2" t="str">
        <f>IF($A7="","",IFERROR(INDEX(RAW_DHIS2_EXPORT!$A:$ZZ,ROW(),MATCH("*"&amp;INDEX(INDICATOR_MAP!$D:$D,MATCH(Y$1,INDICATOR_MAP!$B:$B,0))&amp;"*",RAW_DHIS2_EXPORT!$1:$1,0)),""))</f>
        <v/>
      </c>
      <c r="Z7" s="2" t="str">
        <f>IF($A7="","",IFERROR(INDEX(RAW_DHIS2_EXPORT!$A:$ZZ,ROW(),MATCH("*"&amp;INDEX(INDICATOR_MAP!$D:$D,MATCH(Z$1,INDICATOR_MAP!$B:$B,0))&amp;"*",RAW_DHIS2_EXPORT!$1:$1,0)),""))</f>
        <v/>
      </c>
      <c r="AA7" s="2" t="str">
        <f>IF($A7="","",IFERROR(INDEX(RAW_DHIS2_EXPORT!$A:$ZZ,ROW(),MATCH("*"&amp;INDEX(INDICATOR_MAP!$D:$D,MATCH(AA$1,INDICATOR_MAP!$B:$B,0))&amp;"*",RAW_DHIS2_EXPORT!$1:$1,0)),""))</f>
        <v/>
      </c>
      <c r="AB7" s="2" t="str">
        <f>IF($A7="","",IFERROR(INDEX(RAW_DHIS2_EXPORT!$A:$ZZ,ROW(),MATCH("*"&amp;INDEX(INDICATOR_MAP!$D:$D,MATCH(AB$1,INDICATOR_MAP!$B:$B,0))&amp;"*",RAW_DHIS2_EXPORT!$1:$1,0)),""))</f>
        <v/>
      </c>
      <c r="AC7" s="2" t="str">
        <f>IF($A7="","",IFERROR(INDEX(RAW_DHIS2_EXPORT!$A:$ZZ,ROW(),MATCH("*"&amp;INDEX(INDICATOR_MAP!$D:$D,MATCH(AC$1,INDICATOR_MAP!$B:$B,0))&amp;"*",RAW_DHIS2_EXPORT!$1:$1,0)),""))</f>
        <v/>
      </c>
      <c r="AD7" s="2" t="str">
        <f>IF($A7="","",IFERROR(INDEX(RAW_DHIS2_EXPORT!$A:$ZZ,ROW(),MATCH("*"&amp;INDEX(INDICATOR_MAP!$D:$D,MATCH(AD$1,INDICATOR_MAP!$B:$B,0))&amp;"*",RAW_DHIS2_EXPORT!$1:$1,0)),""))</f>
        <v/>
      </c>
      <c r="AE7" s="2" t="str">
        <f>IF($A7="","",IFERROR(INDEX(RAW_DHIS2_EXPORT!$A:$ZZ,ROW(),MATCH("*"&amp;INDEX(INDICATOR_MAP!$D:$D,MATCH(AE$1,INDICATOR_MAP!$B:$B,0))&amp;"*",RAW_DHIS2_EXPORT!$1:$1,0)),""))</f>
        <v/>
      </c>
      <c r="AF7" s="2" t="str">
        <f>IF($A7="","",IFERROR(INDEX(RAW_DHIS2_EXPORT!$A:$ZZ,ROW(),MATCH("*"&amp;INDEX(INDICATOR_MAP!$D:$D,MATCH(AF$1,INDICATOR_MAP!$B:$B,0))&amp;"*",RAW_DHIS2_EXPORT!$1:$1,0)),""))</f>
        <v/>
      </c>
      <c r="AG7" s="2" t="str">
        <f>IF($A7="","",IFERROR(INDEX(RAW_DHIS2_EXPORT!$A:$ZZ,ROW(),MATCH("*"&amp;INDEX(INDICATOR_MAP!$D:$D,MATCH(AG$1,INDICATOR_MAP!$B:$B,0))&amp;"*",RAW_DHIS2_EXPORT!$1:$1,0)),""))</f>
        <v/>
      </c>
      <c r="AH7" s="2" t="str">
        <f>IF($A7="","",IFERROR(INDEX(RAW_DHIS2_EXPORT!$A:$ZZ,ROW(),MATCH("*"&amp;INDEX(INDICATOR_MAP!$D:$D,MATCH(AH$1,INDICATOR_MAP!$B:$B,0))&amp;"*",RAW_DHIS2_EXPORT!$1:$1,0)),""))</f>
        <v/>
      </c>
      <c r="AI7" s="2" t="str">
        <f>IF($A7="","",IFERROR(INDEX(RAW_DHIS2_EXPORT!$A:$ZZ,ROW(),MATCH("*"&amp;INDEX(INDICATOR_MAP!$D:$D,MATCH(AI$1,INDICATOR_MAP!$B:$B,0))&amp;"*",RAW_DHIS2_EXPORT!$1:$1,0)),""))</f>
        <v/>
      </c>
      <c r="AJ7" s="2" t="str">
        <f>IF($A7="","",IFERROR(INDEX(RAW_DHIS2_EXPORT!$A:$ZZ,ROW(),MATCH("*"&amp;INDEX(INDICATOR_MAP!$D:$D,MATCH(AJ$1,INDICATOR_MAP!$B:$B,0))&amp;"*",RAW_DHIS2_EXPORT!$1:$1,0)),""))</f>
        <v/>
      </c>
      <c r="AK7" s="2" t="str">
        <f>IF($A7="","",IFERROR(INDEX(RAW_DHIS2_EXPORT!$A:$ZZ,ROW(),MATCH("*"&amp;INDEX(INDICATOR_MAP!$D:$D,MATCH(AK$1,INDICATOR_MAP!$B:$B,0))&amp;"*",RAW_DHIS2_EXPORT!$1:$1,0)),""))</f>
        <v/>
      </c>
      <c r="AL7" s="2" t="str">
        <f>IF($A7="","",IFERROR(INDEX(RAW_DHIS2_EXPORT!$A:$ZZ,ROW(),MATCH("*"&amp;INDEX(INDICATOR_MAP!$D:$D,MATCH(AL$1,INDICATOR_MAP!$B:$B,0))&amp;"*",RAW_DHIS2_EXPORT!$1:$1,0)),""))</f>
        <v/>
      </c>
      <c r="AM7" s="2" t="str">
        <f>IF($A7="","",IFERROR(INDEX(RAW_DHIS2_EXPORT!$A:$ZZ,ROW(),MATCH("*"&amp;INDEX(INDICATOR_MAP!$D:$D,MATCH(AM$1,INDICATOR_MAP!$B:$B,0))&amp;"*",RAW_DHIS2_EXPORT!$1:$1,0)),""))</f>
        <v/>
      </c>
      <c r="AN7" s="2" t="str">
        <f>IF($A7="","",IFERROR(INDEX(RAW_DHIS2_EXPORT!$A:$ZZ,ROW(),MATCH("*"&amp;INDEX(INDICATOR_MAP!$D:$D,MATCH(AN$1,INDICATOR_MAP!$B:$B,0))&amp;"*",RAW_DHIS2_EXPORT!$1:$1,0)),""))</f>
        <v/>
      </c>
      <c r="AO7" s="2" t="str">
        <f>IF($A7="","",IFERROR(INDEX(RAW_DHIS2_EXPORT!$A:$ZZ,ROW(),MATCH("*"&amp;INDEX(INDICATOR_MAP!$D:$D,MATCH(AO$1,INDICATOR_MAP!$B:$B,0))&amp;"*",RAW_DHIS2_EXPORT!$1:$1,0)),""))</f>
        <v/>
      </c>
      <c r="AP7" s="2" t="str">
        <f>IF($A7="","",IFERROR(INDEX(RAW_DHIS2_EXPORT!$A:$ZZ,ROW(),MATCH("*"&amp;INDEX(INDICATOR_MAP!$D:$D,MATCH(AP$1,INDICATOR_MAP!$B:$B,0))&amp;"*",RAW_DHIS2_EXPORT!$1:$1,0)),""))</f>
        <v/>
      </c>
      <c r="AQ7" s="2" t="str">
        <f>IF($A7="","",IFERROR(INDEX(RAW_DHIS2_EXPORT!$A:$ZZ,ROW(),MATCH("*"&amp;INDEX(INDICATOR_MAP!$D:$D,MATCH(AQ$1,INDICATOR_MAP!$B:$B,0))&amp;"*",RAW_DHIS2_EXPORT!$1:$1,0)),""))</f>
        <v/>
      </c>
      <c r="AR7" s="2" t="str">
        <f>IF($A7="","",IFERROR(INDEX(RAW_DHIS2_EXPORT!$A:$ZZ,ROW(),MATCH("*"&amp;INDEX(INDICATOR_MAP!$D:$D,MATCH(AR$1,INDICATOR_MAP!$B:$B,0))&amp;"*",RAW_DHIS2_EXPORT!$1:$1,0)),""))</f>
        <v/>
      </c>
      <c r="AS7" s="2" t="str">
        <f>IF($A7="","",IFERROR(INDEX(RAW_DHIS2_EXPORT!$A:$ZZ,ROW(),MATCH("*"&amp;INDEX(INDICATOR_MAP!$D:$D,MATCH(AS$1,INDICATOR_MAP!$B:$B,0))&amp;"*",RAW_DHIS2_EXPORT!$1:$1,0)),""))</f>
        <v/>
      </c>
      <c r="AT7" s="2" t="str">
        <f>IF($A7="","",IFERROR(INDEX(RAW_DHIS2_EXPORT!$A:$ZZ,ROW(),MATCH("*"&amp;INDEX(INDICATOR_MAP!$D:$D,MATCH(AT$1,INDICATOR_MAP!$B:$B,0))&amp;"*",RAW_DHIS2_EXPORT!$1:$1,0)),""))</f>
        <v/>
      </c>
      <c r="AU7" s="2" t="str">
        <f>IF($A7="","",IFERROR(INDEX(RAW_DHIS2_EXPORT!$A:$ZZ,ROW(),MATCH("*"&amp;INDEX(INDICATOR_MAP!$D:$D,MATCH(AU$1,INDICATOR_MAP!$B:$B,0))&amp;"*",RAW_DHIS2_EXPORT!$1:$1,0)),""))</f>
        <v/>
      </c>
      <c r="AV7" s="2" t="str">
        <f>IF($A7="","",IFERROR(INDEX(RAW_DHIS2_EXPORT!$A:$ZZ,ROW(),MATCH("*"&amp;INDEX(INDICATOR_MAP!$D:$D,MATCH(AV$1,INDICATOR_MAP!$B:$B,0))&amp;"*",RAW_DHIS2_EXPORT!$1:$1,0)),""))</f>
        <v/>
      </c>
      <c r="AW7" s="2" t="str">
        <f>IF($A7="","",IFERROR(INDEX(RAW_DHIS2_EXPORT!$A:$ZZ,ROW(),MATCH("*"&amp;INDEX(INDICATOR_MAP!$D:$D,MATCH(AW$1,INDICATOR_MAP!$B:$B,0))&amp;"*",RAW_DHIS2_EXPORT!$1:$1,0)),""))</f>
        <v/>
      </c>
      <c r="AX7" s="2" t="str">
        <f>IF($A7="","",IFERROR(INDEX(RAW_DHIS2_EXPORT!$A:$ZZ,ROW(),MATCH("*"&amp;INDEX(INDICATOR_MAP!$D:$D,MATCH(AX$1,INDICATOR_MAP!$B:$B,0))&amp;"*",RAW_DHIS2_EXPORT!$1:$1,0)),""))</f>
        <v/>
      </c>
      <c r="AY7" s="2" t="str">
        <f>IF($A7="","",IFERROR(INDEX(RAW_DHIS2_EXPORT!$A:$ZZ,ROW(),MATCH("*"&amp;INDEX(INDICATOR_MAP!$D:$D,MATCH(AY$1,INDICATOR_MAP!$B:$B,0))&amp;"*",RAW_DHIS2_EXPORT!$1:$1,0)),""))</f>
        <v/>
      </c>
      <c r="AZ7" s="2" t="str">
        <f>IF($A7="","",IFERROR(INDEX(RAW_DHIS2_EXPORT!$A:$ZZ,ROW(),MATCH("*"&amp;INDEX(INDICATOR_MAP!$D:$D,MATCH(AZ$1,INDICATOR_MAP!$B:$B,0))&amp;"*",RAW_DHIS2_EXPORT!$1:$1,0)),""))</f>
        <v/>
      </c>
      <c r="BA7" s="2" t="str">
        <f>IF($A7="","",IFERROR(INDEX(RAW_DHIS2_EXPORT!$A:$ZZ,ROW(),MATCH("*"&amp;INDEX(INDICATOR_MAP!$D:$D,MATCH(BA$1,INDICATOR_MAP!$B:$B,0))&amp;"*",RAW_DHIS2_EXPORT!$1:$1,0)),""))</f>
        <v/>
      </c>
      <c r="BB7" s="2" t="str">
        <f>IF($A7="","",IFERROR(INDEX(RAW_DHIS2_EXPORT!$A:$ZZ,ROW(),MATCH("*"&amp;INDEX(INDICATOR_MAP!$D:$D,MATCH(BB$1,INDICATOR_MAP!$B:$B,0))&amp;"*",RAW_DHIS2_EXPORT!$1:$1,0)),""))</f>
        <v/>
      </c>
      <c r="BC7" s="2" t="str">
        <f>IF($A7="","",IFERROR(INDEX(RAW_DHIS2_EXPORT!$A:$ZZ,ROW(),MATCH("*"&amp;INDEX(INDICATOR_MAP!$D:$D,MATCH(BC$1,INDICATOR_MAP!$B:$B,0))&amp;"*",RAW_DHIS2_EXPORT!$1:$1,0)),""))</f>
        <v/>
      </c>
    </row>
    <row r="8" spans="1:55">
      <c r="A8" s="2" t="str">
        <f>IF(RAW_DHIS2_EXPORT!A8="","",RAW_DHIS2_EXPORT!A8)</f>
        <v/>
      </c>
      <c r="B8" s="2"/>
      <c r="C8" s="2"/>
      <c r="D8" s="2" t="str">
        <f>IF($A8="","",IFERROR(INDEX(RAW_DHIS2_EXPORT!$A:$ZZ,ROW(),MATCH("*"&amp;INDEX(INDICATOR_MAP!$D:$D,MATCH(D$1,INDICATOR_MAP!$B:$B,0))&amp;"*",RAW_DHIS2_EXPORT!$1:$1,0)),""))</f>
        <v/>
      </c>
      <c r="E8" s="2" t="str">
        <f>IF($A8="","",IFERROR(INDEX(RAW_DHIS2_EXPORT!$A:$ZZ,ROW(),MATCH("*"&amp;INDEX(INDICATOR_MAP!$D:$D,MATCH(E$1,INDICATOR_MAP!$B:$B,0))&amp;"*",RAW_DHIS2_EXPORT!$1:$1,0)),""))</f>
        <v/>
      </c>
      <c r="F8" s="2" t="str">
        <f>IF($A8="","",IFERROR(INDEX(RAW_DHIS2_EXPORT!$A:$ZZ,ROW(),MATCH("*"&amp;INDEX(INDICATOR_MAP!$D:$D,MATCH(F$1,INDICATOR_MAP!$B:$B,0))&amp;"*",RAW_DHIS2_EXPORT!$1:$1,0)),""))</f>
        <v/>
      </c>
      <c r="G8" s="2" t="str">
        <f>IF($A8="","",IFERROR(INDEX(RAW_DHIS2_EXPORT!$A:$ZZ,ROW(),MATCH("*"&amp;INDEX(INDICATOR_MAP!$D:$D,MATCH(G$1,INDICATOR_MAP!$B:$B,0))&amp;"*",RAW_DHIS2_EXPORT!$1:$1,0)),""))</f>
        <v/>
      </c>
      <c r="H8" s="2" t="str">
        <f>IF($A8="","",IFERROR(INDEX(RAW_DHIS2_EXPORT!$A:$ZZ,ROW(),MATCH("*"&amp;INDEX(INDICATOR_MAP!$D:$D,MATCH(H$1,INDICATOR_MAP!$B:$B,0))&amp;"*",RAW_DHIS2_EXPORT!$1:$1,0)),""))</f>
        <v/>
      </c>
      <c r="I8" s="2" t="str">
        <f>IF($A8="","",IFERROR(INDEX(RAW_DHIS2_EXPORT!$A:$ZZ,ROW(),MATCH("*"&amp;INDEX(INDICATOR_MAP!$D:$D,MATCH(I$1,INDICATOR_MAP!$B:$B,0))&amp;"*",RAW_DHIS2_EXPORT!$1:$1,0)),""))</f>
        <v/>
      </c>
      <c r="J8" s="2" t="str">
        <f>IF($A8="","",IFERROR(INDEX(RAW_DHIS2_EXPORT!$A:$ZZ,ROW(),MATCH("*"&amp;INDEX(INDICATOR_MAP!$D:$D,MATCH(J$1,INDICATOR_MAP!$B:$B,0))&amp;"*",RAW_DHIS2_EXPORT!$1:$1,0)),""))</f>
        <v/>
      </c>
      <c r="K8" s="2" t="str">
        <f>IF($A8="","",IFERROR(INDEX(RAW_DHIS2_EXPORT!$A:$ZZ,ROW(),MATCH("*"&amp;INDEX(INDICATOR_MAP!$D:$D,MATCH(K$1,INDICATOR_MAP!$B:$B,0))&amp;"*",RAW_DHIS2_EXPORT!$1:$1,0)),""))</f>
        <v/>
      </c>
      <c r="L8" s="2" t="str">
        <f>IF($A8="","",IFERROR(INDEX(RAW_DHIS2_EXPORT!$A:$ZZ,ROW(),MATCH("*"&amp;INDEX(INDICATOR_MAP!$D:$D,MATCH(L$1,INDICATOR_MAP!$B:$B,0))&amp;"*",RAW_DHIS2_EXPORT!$1:$1,0)),""))</f>
        <v/>
      </c>
      <c r="M8" s="2" t="str">
        <f>IF($A8="","",IFERROR(INDEX(RAW_DHIS2_EXPORT!$A:$ZZ,ROW(),MATCH("*"&amp;INDEX(INDICATOR_MAP!$D:$D,MATCH(M$1,INDICATOR_MAP!$B:$B,0))&amp;"*",RAW_DHIS2_EXPORT!$1:$1,0)),""))</f>
        <v/>
      </c>
      <c r="N8" s="2" t="str">
        <f>IF($A8="","",IFERROR(INDEX(RAW_DHIS2_EXPORT!$A:$ZZ,ROW(),MATCH("*"&amp;INDEX(INDICATOR_MAP!$D:$D,MATCH(N$1,INDICATOR_MAP!$B:$B,0))&amp;"*",RAW_DHIS2_EXPORT!$1:$1,0)),""))</f>
        <v/>
      </c>
      <c r="O8" s="2" t="str">
        <f>IF($A8="","",IFERROR(INDEX(RAW_DHIS2_EXPORT!$A:$ZZ,ROW(),MATCH("*"&amp;INDEX(INDICATOR_MAP!$D:$D,MATCH(O$1,INDICATOR_MAP!$B:$B,0))&amp;"*",RAW_DHIS2_EXPORT!$1:$1,0)),""))</f>
        <v/>
      </c>
      <c r="P8" s="2" t="str">
        <f>IF($A8="","",IFERROR(INDEX(RAW_DHIS2_EXPORT!$A:$ZZ,ROW(),MATCH("*"&amp;INDEX(INDICATOR_MAP!$D:$D,MATCH(P$1,INDICATOR_MAP!$B:$B,0))&amp;"*",RAW_DHIS2_EXPORT!$1:$1,0)),""))</f>
        <v/>
      </c>
      <c r="Q8" s="2" t="str">
        <f>IF($A8="","",IFERROR(INDEX(RAW_DHIS2_EXPORT!$A:$ZZ,ROW(),MATCH("*"&amp;INDEX(INDICATOR_MAP!$D:$D,MATCH(Q$1,INDICATOR_MAP!$B:$B,0))&amp;"*",RAW_DHIS2_EXPORT!$1:$1,0)),""))</f>
        <v/>
      </c>
      <c r="R8" s="2" t="str">
        <f>IF($A8="","",IFERROR(INDEX(RAW_DHIS2_EXPORT!$A:$ZZ,ROW(),MATCH("*"&amp;INDEX(INDICATOR_MAP!$D:$D,MATCH(R$1,INDICATOR_MAP!$B:$B,0))&amp;"*",RAW_DHIS2_EXPORT!$1:$1,0)),""))</f>
        <v/>
      </c>
      <c r="S8" s="2" t="str">
        <f>IF($A8="","",IFERROR(INDEX(RAW_DHIS2_EXPORT!$A:$ZZ,ROW(),MATCH("*"&amp;INDEX(INDICATOR_MAP!$D:$D,MATCH(S$1,INDICATOR_MAP!$B:$B,0))&amp;"*",RAW_DHIS2_EXPORT!$1:$1,0)),""))</f>
        <v/>
      </c>
      <c r="T8" s="2" t="str">
        <f>IF($A8="","",IFERROR(INDEX(RAW_DHIS2_EXPORT!$A:$ZZ,ROW(),MATCH("*"&amp;INDEX(INDICATOR_MAP!$D:$D,MATCH(T$1,INDICATOR_MAP!$B:$B,0))&amp;"*",RAW_DHIS2_EXPORT!$1:$1,0)),""))</f>
        <v/>
      </c>
      <c r="U8" s="2" t="str">
        <f>IF($A8="","",IFERROR(INDEX(RAW_DHIS2_EXPORT!$A:$ZZ,ROW(),MATCH("*"&amp;INDEX(INDICATOR_MAP!$D:$D,MATCH(U$1,INDICATOR_MAP!$B:$B,0))&amp;"*",RAW_DHIS2_EXPORT!$1:$1,0)),""))</f>
        <v/>
      </c>
      <c r="V8" s="2" t="str">
        <f>IF($A8="","",IFERROR(INDEX(RAW_DHIS2_EXPORT!$A:$ZZ,ROW(),MATCH("*"&amp;INDEX(INDICATOR_MAP!$D:$D,MATCH(V$1,INDICATOR_MAP!$B:$B,0))&amp;"*",RAW_DHIS2_EXPORT!$1:$1,0)),""))</f>
        <v/>
      </c>
      <c r="W8" s="2" t="str">
        <f>IF($A8="","",IFERROR(INDEX(RAW_DHIS2_EXPORT!$A:$ZZ,ROW(),MATCH("*"&amp;INDEX(INDICATOR_MAP!$D:$D,MATCH(W$1,INDICATOR_MAP!$B:$B,0))&amp;"*",RAW_DHIS2_EXPORT!$1:$1,0)),""))</f>
        <v/>
      </c>
      <c r="X8" s="2" t="str">
        <f>IF($A8="","",IFERROR(INDEX(RAW_DHIS2_EXPORT!$A:$ZZ,ROW(),MATCH("*"&amp;INDEX(INDICATOR_MAP!$D:$D,MATCH(X$1,INDICATOR_MAP!$B:$B,0))&amp;"*",RAW_DHIS2_EXPORT!$1:$1,0)),""))</f>
        <v/>
      </c>
      <c r="Y8" s="2" t="str">
        <f>IF($A8="","",IFERROR(INDEX(RAW_DHIS2_EXPORT!$A:$ZZ,ROW(),MATCH("*"&amp;INDEX(INDICATOR_MAP!$D:$D,MATCH(Y$1,INDICATOR_MAP!$B:$B,0))&amp;"*",RAW_DHIS2_EXPORT!$1:$1,0)),""))</f>
        <v/>
      </c>
      <c r="Z8" s="2" t="str">
        <f>IF($A8="","",IFERROR(INDEX(RAW_DHIS2_EXPORT!$A:$ZZ,ROW(),MATCH("*"&amp;INDEX(INDICATOR_MAP!$D:$D,MATCH(Z$1,INDICATOR_MAP!$B:$B,0))&amp;"*",RAW_DHIS2_EXPORT!$1:$1,0)),""))</f>
        <v/>
      </c>
      <c r="AA8" s="2" t="str">
        <f>IF($A8="","",IFERROR(INDEX(RAW_DHIS2_EXPORT!$A:$ZZ,ROW(),MATCH("*"&amp;INDEX(INDICATOR_MAP!$D:$D,MATCH(AA$1,INDICATOR_MAP!$B:$B,0))&amp;"*",RAW_DHIS2_EXPORT!$1:$1,0)),""))</f>
        <v/>
      </c>
      <c r="AB8" s="2" t="str">
        <f>IF($A8="","",IFERROR(INDEX(RAW_DHIS2_EXPORT!$A:$ZZ,ROW(),MATCH("*"&amp;INDEX(INDICATOR_MAP!$D:$D,MATCH(AB$1,INDICATOR_MAP!$B:$B,0))&amp;"*",RAW_DHIS2_EXPORT!$1:$1,0)),""))</f>
        <v/>
      </c>
      <c r="AC8" s="2" t="str">
        <f>IF($A8="","",IFERROR(INDEX(RAW_DHIS2_EXPORT!$A:$ZZ,ROW(),MATCH("*"&amp;INDEX(INDICATOR_MAP!$D:$D,MATCH(AC$1,INDICATOR_MAP!$B:$B,0))&amp;"*",RAW_DHIS2_EXPORT!$1:$1,0)),""))</f>
        <v/>
      </c>
      <c r="AD8" s="2" t="str">
        <f>IF($A8="","",IFERROR(INDEX(RAW_DHIS2_EXPORT!$A:$ZZ,ROW(),MATCH("*"&amp;INDEX(INDICATOR_MAP!$D:$D,MATCH(AD$1,INDICATOR_MAP!$B:$B,0))&amp;"*",RAW_DHIS2_EXPORT!$1:$1,0)),""))</f>
        <v/>
      </c>
      <c r="AE8" s="2" t="str">
        <f>IF($A8="","",IFERROR(INDEX(RAW_DHIS2_EXPORT!$A:$ZZ,ROW(),MATCH("*"&amp;INDEX(INDICATOR_MAP!$D:$D,MATCH(AE$1,INDICATOR_MAP!$B:$B,0))&amp;"*",RAW_DHIS2_EXPORT!$1:$1,0)),""))</f>
        <v/>
      </c>
      <c r="AF8" s="2" t="str">
        <f>IF($A8="","",IFERROR(INDEX(RAW_DHIS2_EXPORT!$A:$ZZ,ROW(),MATCH("*"&amp;INDEX(INDICATOR_MAP!$D:$D,MATCH(AF$1,INDICATOR_MAP!$B:$B,0))&amp;"*",RAW_DHIS2_EXPORT!$1:$1,0)),""))</f>
        <v/>
      </c>
      <c r="AG8" s="2" t="str">
        <f>IF($A8="","",IFERROR(INDEX(RAW_DHIS2_EXPORT!$A:$ZZ,ROW(),MATCH("*"&amp;INDEX(INDICATOR_MAP!$D:$D,MATCH(AG$1,INDICATOR_MAP!$B:$B,0))&amp;"*",RAW_DHIS2_EXPORT!$1:$1,0)),""))</f>
        <v/>
      </c>
      <c r="AH8" s="2" t="str">
        <f>IF($A8="","",IFERROR(INDEX(RAW_DHIS2_EXPORT!$A:$ZZ,ROW(),MATCH("*"&amp;INDEX(INDICATOR_MAP!$D:$D,MATCH(AH$1,INDICATOR_MAP!$B:$B,0))&amp;"*",RAW_DHIS2_EXPORT!$1:$1,0)),""))</f>
        <v/>
      </c>
      <c r="AI8" s="2" t="str">
        <f>IF($A8="","",IFERROR(INDEX(RAW_DHIS2_EXPORT!$A:$ZZ,ROW(),MATCH("*"&amp;INDEX(INDICATOR_MAP!$D:$D,MATCH(AI$1,INDICATOR_MAP!$B:$B,0))&amp;"*",RAW_DHIS2_EXPORT!$1:$1,0)),""))</f>
        <v/>
      </c>
      <c r="AJ8" s="2" t="str">
        <f>IF($A8="","",IFERROR(INDEX(RAW_DHIS2_EXPORT!$A:$ZZ,ROW(),MATCH("*"&amp;INDEX(INDICATOR_MAP!$D:$D,MATCH(AJ$1,INDICATOR_MAP!$B:$B,0))&amp;"*",RAW_DHIS2_EXPORT!$1:$1,0)),""))</f>
        <v/>
      </c>
      <c r="AK8" s="2" t="str">
        <f>IF($A8="","",IFERROR(INDEX(RAW_DHIS2_EXPORT!$A:$ZZ,ROW(),MATCH("*"&amp;INDEX(INDICATOR_MAP!$D:$D,MATCH(AK$1,INDICATOR_MAP!$B:$B,0))&amp;"*",RAW_DHIS2_EXPORT!$1:$1,0)),""))</f>
        <v/>
      </c>
      <c r="AL8" s="2" t="str">
        <f>IF($A8="","",IFERROR(INDEX(RAW_DHIS2_EXPORT!$A:$ZZ,ROW(),MATCH("*"&amp;INDEX(INDICATOR_MAP!$D:$D,MATCH(AL$1,INDICATOR_MAP!$B:$B,0))&amp;"*",RAW_DHIS2_EXPORT!$1:$1,0)),""))</f>
        <v/>
      </c>
      <c r="AM8" s="2" t="str">
        <f>IF($A8="","",IFERROR(INDEX(RAW_DHIS2_EXPORT!$A:$ZZ,ROW(),MATCH("*"&amp;INDEX(INDICATOR_MAP!$D:$D,MATCH(AM$1,INDICATOR_MAP!$B:$B,0))&amp;"*",RAW_DHIS2_EXPORT!$1:$1,0)),""))</f>
        <v/>
      </c>
      <c r="AN8" s="2" t="str">
        <f>IF($A8="","",IFERROR(INDEX(RAW_DHIS2_EXPORT!$A:$ZZ,ROW(),MATCH("*"&amp;INDEX(INDICATOR_MAP!$D:$D,MATCH(AN$1,INDICATOR_MAP!$B:$B,0))&amp;"*",RAW_DHIS2_EXPORT!$1:$1,0)),""))</f>
        <v/>
      </c>
      <c r="AO8" s="2" t="str">
        <f>IF($A8="","",IFERROR(INDEX(RAW_DHIS2_EXPORT!$A:$ZZ,ROW(),MATCH("*"&amp;INDEX(INDICATOR_MAP!$D:$D,MATCH(AO$1,INDICATOR_MAP!$B:$B,0))&amp;"*",RAW_DHIS2_EXPORT!$1:$1,0)),""))</f>
        <v/>
      </c>
      <c r="AP8" s="2" t="str">
        <f>IF($A8="","",IFERROR(INDEX(RAW_DHIS2_EXPORT!$A:$ZZ,ROW(),MATCH("*"&amp;INDEX(INDICATOR_MAP!$D:$D,MATCH(AP$1,INDICATOR_MAP!$B:$B,0))&amp;"*",RAW_DHIS2_EXPORT!$1:$1,0)),""))</f>
        <v/>
      </c>
      <c r="AQ8" s="2" t="str">
        <f>IF($A8="","",IFERROR(INDEX(RAW_DHIS2_EXPORT!$A:$ZZ,ROW(),MATCH("*"&amp;INDEX(INDICATOR_MAP!$D:$D,MATCH(AQ$1,INDICATOR_MAP!$B:$B,0))&amp;"*",RAW_DHIS2_EXPORT!$1:$1,0)),""))</f>
        <v/>
      </c>
      <c r="AR8" s="2" t="str">
        <f>IF($A8="","",IFERROR(INDEX(RAW_DHIS2_EXPORT!$A:$ZZ,ROW(),MATCH("*"&amp;INDEX(INDICATOR_MAP!$D:$D,MATCH(AR$1,INDICATOR_MAP!$B:$B,0))&amp;"*",RAW_DHIS2_EXPORT!$1:$1,0)),""))</f>
        <v/>
      </c>
      <c r="AS8" s="2" t="str">
        <f>IF($A8="","",IFERROR(INDEX(RAW_DHIS2_EXPORT!$A:$ZZ,ROW(),MATCH("*"&amp;INDEX(INDICATOR_MAP!$D:$D,MATCH(AS$1,INDICATOR_MAP!$B:$B,0))&amp;"*",RAW_DHIS2_EXPORT!$1:$1,0)),""))</f>
        <v/>
      </c>
      <c r="AT8" s="2" t="str">
        <f>IF($A8="","",IFERROR(INDEX(RAW_DHIS2_EXPORT!$A:$ZZ,ROW(),MATCH("*"&amp;INDEX(INDICATOR_MAP!$D:$D,MATCH(AT$1,INDICATOR_MAP!$B:$B,0))&amp;"*",RAW_DHIS2_EXPORT!$1:$1,0)),""))</f>
        <v/>
      </c>
      <c r="AU8" s="2" t="str">
        <f>IF($A8="","",IFERROR(INDEX(RAW_DHIS2_EXPORT!$A:$ZZ,ROW(),MATCH("*"&amp;INDEX(INDICATOR_MAP!$D:$D,MATCH(AU$1,INDICATOR_MAP!$B:$B,0))&amp;"*",RAW_DHIS2_EXPORT!$1:$1,0)),""))</f>
        <v/>
      </c>
      <c r="AV8" s="2" t="str">
        <f>IF($A8="","",IFERROR(INDEX(RAW_DHIS2_EXPORT!$A:$ZZ,ROW(),MATCH("*"&amp;INDEX(INDICATOR_MAP!$D:$D,MATCH(AV$1,INDICATOR_MAP!$B:$B,0))&amp;"*",RAW_DHIS2_EXPORT!$1:$1,0)),""))</f>
        <v/>
      </c>
      <c r="AW8" s="2" t="str">
        <f>IF($A8="","",IFERROR(INDEX(RAW_DHIS2_EXPORT!$A:$ZZ,ROW(),MATCH("*"&amp;INDEX(INDICATOR_MAP!$D:$D,MATCH(AW$1,INDICATOR_MAP!$B:$B,0))&amp;"*",RAW_DHIS2_EXPORT!$1:$1,0)),""))</f>
        <v/>
      </c>
      <c r="AX8" s="2" t="str">
        <f>IF($A8="","",IFERROR(INDEX(RAW_DHIS2_EXPORT!$A:$ZZ,ROW(),MATCH("*"&amp;INDEX(INDICATOR_MAP!$D:$D,MATCH(AX$1,INDICATOR_MAP!$B:$B,0))&amp;"*",RAW_DHIS2_EXPORT!$1:$1,0)),""))</f>
        <v/>
      </c>
      <c r="AY8" s="2" t="str">
        <f>IF($A8="","",IFERROR(INDEX(RAW_DHIS2_EXPORT!$A:$ZZ,ROW(),MATCH("*"&amp;INDEX(INDICATOR_MAP!$D:$D,MATCH(AY$1,INDICATOR_MAP!$B:$B,0))&amp;"*",RAW_DHIS2_EXPORT!$1:$1,0)),""))</f>
        <v/>
      </c>
      <c r="AZ8" s="2" t="str">
        <f>IF($A8="","",IFERROR(INDEX(RAW_DHIS2_EXPORT!$A:$ZZ,ROW(),MATCH("*"&amp;INDEX(INDICATOR_MAP!$D:$D,MATCH(AZ$1,INDICATOR_MAP!$B:$B,0))&amp;"*",RAW_DHIS2_EXPORT!$1:$1,0)),""))</f>
        <v/>
      </c>
      <c r="BA8" s="2" t="str">
        <f>IF($A8="","",IFERROR(INDEX(RAW_DHIS2_EXPORT!$A:$ZZ,ROW(),MATCH("*"&amp;INDEX(INDICATOR_MAP!$D:$D,MATCH(BA$1,INDICATOR_MAP!$B:$B,0))&amp;"*",RAW_DHIS2_EXPORT!$1:$1,0)),""))</f>
        <v/>
      </c>
      <c r="BB8" s="2" t="str">
        <f>IF($A8="","",IFERROR(INDEX(RAW_DHIS2_EXPORT!$A:$ZZ,ROW(),MATCH("*"&amp;INDEX(INDICATOR_MAP!$D:$D,MATCH(BB$1,INDICATOR_MAP!$B:$B,0))&amp;"*",RAW_DHIS2_EXPORT!$1:$1,0)),""))</f>
        <v/>
      </c>
      <c r="BC8" s="2" t="str">
        <f>IF($A8="","",IFERROR(INDEX(RAW_DHIS2_EXPORT!$A:$ZZ,ROW(),MATCH("*"&amp;INDEX(INDICATOR_MAP!$D:$D,MATCH(BC$1,INDICATOR_MAP!$B:$B,0))&amp;"*",RAW_DHIS2_EXPORT!$1:$1,0)),""))</f>
        <v/>
      </c>
    </row>
    <row r="9" spans="1:55">
      <c r="A9" s="2" t="str">
        <f>IF(RAW_DHIS2_EXPORT!A9="","",RAW_DHIS2_EXPORT!A9)</f>
        <v/>
      </c>
      <c r="B9" s="2"/>
      <c r="C9" s="2"/>
      <c r="D9" s="2" t="str">
        <f>IF($A9="","",IFERROR(INDEX(RAW_DHIS2_EXPORT!$A:$ZZ,ROW(),MATCH("*"&amp;INDEX(INDICATOR_MAP!$D:$D,MATCH(D$1,INDICATOR_MAP!$B:$B,0))&amp;"*",RAW_DHIS2_EXPORT!$1:$1,0)),""))</f>
        <v/>
      </c>
      <c r="E9" s="2" t="str">
        <f>IF($A9="","",IFERROR(INDEX(RAW_DHIS2_EXPORT!$A:$ZZ,ROW(),MATCH("*"&amp;INDEX(INDICATOR_MAP!$D:$D,MATCH(E$1,INDICATOR_MAP!$B:$B,0))&amp;"*",RAW_DHIS2_EXPORT!$1:$1,0)),""))</f>
        <v/>
      </c>
      <c r="F9" s="2" t="str">
        <f>IF($A9="","",IFERROR(INDEX(RAW_DHIS2_EXPORT!$A:$ZZ,ROW(),MATCH("*"&amp;INDEX(INDICATOR_MAP!$D:$D,MATCH(F$1,INDICATOR_MAP!$B:$B,0))&amp;"*",RAW_DHIS2_EXPORT!$1:$1,0)),""))</f>
        <v/>
      </c>
      <c r="G9" s="2" t="str">
        <f>IF($A9="","",IFERROR(INDEX(RAW_DHIS2_EXPORT!$A:$ZZ,ROW(),MATCH("*"&amp;INDEX(INDICATOR_MAP!$D:$D,MATCH(G$1,INDICATOR_MAP!$B:$B,0))&amp;"*",RAW_DHIS2_EXPORT!$1:$1,0)),""))</f>
        <v/>
      </c>
      <c r="H9" s="2" t="str">
        <f>IF($A9="","",IFERROR(INDEX(RAW_DHIS2_EXPORT!$A:$ZZ,ROW(),MATCH("*"&amp;INDEX(INDICATOR_MAP!$D:$D,MATCH(H$1,INDICATOR_MAP!$B:$B,0))&amp;"*",RAW_DHIS2_EXPORT!$1:$1,0)),""))</f>
        <v/>
      </c>
      <c r="I9" s="2" t="str">
        <f>IF($A9="","",IFERROR(INDEX(RAW_DHIS2_EXPORT!$A:$ZZ,ROW(),MATCH("*"&amp;INDEX(INDICATOR_MAP!$D:$D,MATCH(I$1,INDICATOR_MAP!$B:$B,0))&amp;"*",RAW_DHIS2_EXPORT!$1:$1,0)),""))</f>
        <v/>
      </c>
      <c r="J9" s="2" t="str">
        <f>IF($A9="","",IFERROR(INDEX(RAW_DHIS2_EXPORT!$A:$ZZ,ROW(),MATCH("*"&amp;INDEX(INDICATOR_MAP!$D:$D,MATCH(J$1,INDICATOR_MAP!$B:$B,0))&amp;"*",RAW_DHIS2_EXPORT!$1:$1,0)),""))</f>
        <v/>
      </c>
      <c r="K9" s="2" t="str">
        <f>IF($A9="","",IFERROR(INDEX(RAW_DHIS2_EXPORT!$A:$ZZ,ROW(),MATCH("*"&amp;INDEX(INDICATOR_MAP!$D:$D,MATCH(K$1,INDICATOR_MAP!$B:$B,0))&amp;"*",RAW_DHIS2_EXPORT!$1:$1,0)),""))</f>
        <v/>
      </c>
      <c r="L9" s="2" t="str">
        <f>IF($A9="","",IFERROR(INDEX(RAW_DHIS2_EXPORT!$A:$ZZ,ROW(),MATCH("*"&amp;INDEX(INDICATOR_MAP!$D:$D,MATCH(L$1,INDICATOR_MAP!$B:$B,0))&amp;"*",RAW_DHIS2_EXPORT!$1:$1,0)),""))</f>
        <v/>
      </c>
      <c r="M9" s="2" t="str">
        <f>IF($A9="","",IFERROR(INDEX(RAW_DHIS2_EXPORT!$A:$ZZ,ROW(),MATCH("*"&amp;INDEX(INDICATOR_MAP!$D:$D,MATCH(M$1,INDICATOR_MAP!$B:$B,0))&amp;"*",RAW_DHIS2_EXPORT!$1:$1,0)),""))</f>
        <v/>
      </c>
      <c r="N9" s="2" t="str">
        <f>IF($A9="","",IFERROR(INDEX(RAW_DHIS2_EXPORT!$A:$ZZ,ROW(),MATCH("*"&amp;INDEX(INDICATOR_MAP!$D:$D,MATCH(N$1,INDICATOR_MAP!$B:$B,0))&amp;"*",RAW_DHIS2_EXPORT!$1:$1,0)),""))</f>
        <v/>
      </c>
      <c r="O9" s="2" t="str">
        <f>IF($A9="","",IFERROR(INDEX(RAW_DHIS2_EXPORT!$A:$ZZ,ROW(),MATCH("*"&amp;INDEX(INDICATOR_MAP!$D:$D,MATCH(O$1,INDICATOR_MAP!$B:$B,0))&amp;"*",RAW_DHIS2_EXPORT!$1:$1,0)),""))</f>
        <v/>
      </c>
      <c r="P9" s="2" t="str">
        <f>IF($A9="","",IFERROR(INDEX(RAW_DHIS2_EXPORT!$A:$ZZ,ROW(),MATCH("*"&amp;INDEX(INDICATOR_MAP!$D:$D,MATCH(P$1,INDICATOR_MAP!$B:$B,0))&amp;"*",RAW_DHIS2_EXPORT!$1:$1,0)),""))</f>
        <v/>
      </c>
      <c r="Q9" s="2" t="str">
        <f>IF($A9="","",IFERROR(INDEX(RAW_DHIS2_EXPORT!$A:$ZZ,ROW(),MATCH("*"&amp;INDEX(INDICATOR_MAP!$D:$D,MATCH(Q$1,INDICATOR_MAP!$B:$B,0))&amp;"*",RAW_DHIS2_EXPORT!$1:$1,0)),""))</f>
        <v/>
      </c>
      <c r="R9" s="2" t="str">
        <f>IF($A9="","",IFERROR(INDEX(RAW_DHIS2_EXPORT!$A:$ZZ,ROW(),MATCH("*"&amp;INDEX(INDICATOR_MAP!$D:$D,MATCH(R$1,INDICATOR_MAP!$B:$B,0))&amp;"*",RAW_DHIS2_EXPORT!$1:$1,0)),""))</f>
        <v/>
      </c>
      <c r="S9" s="2" t="str">
        <f>IF($A9="","",IFERROR(INDEX(RAW_DHIS2_EXPORT!$A:$ZZ,ROW(),MATCH("*"&amp;INDEX(INDICATOR_MAP!$D:$D,MATCH(S$1,INDICATOR_MAP!$B:$B,0))&amp;"*",RAW_DHIS2_EXPORT!$1:$1,0)),""))</f>
        <v/>
      </c>
      <c r="T9" s="2" t="str">
        <f>IF($A9="","",IFERROR(INDEX(RAW_DHIS2_EXPORT!$A:$ZZ,ROW(),MATCH("*"&amp;INDEX(INDICATOR_MAP!$D:$D,MATCH(T$1,INDICATOR_MAP!$B:$B,0))&amp;"*",RAW_DHIS2_EXPORT!$1:$1,0)),""))</f>
        <v/>
      </c>
      <c r="U9" s="2" t="str">
        <f>IF($A9="","",IFERROR(INDEX(RAW_DHIS2_EXPORT!$A:$ZZ,ROW(),MATCH("*"&amp;INDEX(INDICATOR_MAP!$D:$D,MATCH(U$1,INDICATOR_MAP!$B:$B,0))&amp;"*",RAW_DHIS2_EXPORT!$1:$1,0)),""))</f>
        <v/>
      </c>
      <c r="V9" s="2" t="str">
        <f>IF($A9="","",IFERROR(INDEX(RAW_DHIS2_EXPORT!$A:$ZZ,ROW(),MATCH("*"&amp;INDEX(INDICATOR_MAP!$D:$D,MATCH(V$1,INDICATOR_MAP!$B:$B,0))&amp;"*",RAW_DHIS2_EXPORT!$1:$1,0)),""))</f>
        <v/>
      </c>
      <c r="W9" s="2" t="str">
        <f>IF($A9="","",IFERROR(INDEX(RAW_DHIS2_EXPORT!$A:$ZZ,ROW(),MATCH("*"&amp;INDEX(INDICATOR_MAP!$D:$D,MATCH(W$1,INDICATOR_MAP!$B:$B,0))&amp;"*",RAW_DHIS2_EXPORT!$1:$1,0)),""))</f>
        <v/>
      </c>
      <c r="X9" s="2" t="str">
        <f>IF($A9="","",IFERROR(INDEX(RAW_DHIS2_EXPORT!$A:$ZZ,ROW(),MATCH("*"&amp;INDEX(INDICATOR_MAP!$D:$D,MATCH(X$1,INDICATOR_MAP!$B:$B,0))&amp;"*",RAW_DHIS2_EXPORT!$1:$1,0)),""))</f>
        <v/>
      </c>
      <c r="Y9" s="2" t="str">
        <f>IF($A9="","",IFERROR(INDEX(RAW_DHIS2_EXPORT!$A:$ZZ,ROW(),MATCH("*"&amp;INDEX(INDICATOR_MAP!$D:$D,MATCH(Y$1,INDICATOR_MAP!$B:$B,0))&amp;"*",RAW_DHIS2_EXPORT!$1:$1,0)),""))</f>
        <v/>
      </c>
      <c r="Z9" s="2" t="str">
        <f>IF($A9="","",IFERROR(INDEX(RAW_DHIS2_EXPORT!$A:$ZZ,ROW(),MATCH("*"&amp;INDEX(INDICATOR_MAP!$D:$D,MATCH(Z$1,INDICATOR_MAP!$B:$B,0))&amp;"*",RAW_DHIS2_EXPORT!$1:$1,0)),""))</f>
        <v/>
      </c>
      <c r="AA9" s="2" t="str">
        <f>IF($A9="","",IFERROR(INDEX(RAW_DHIS2_EXPORT!$A:$ZZ,ROW(),MATCH("*"&amp;INDEX(INDICATOR_MAP!$D:$D,MATCH(AA$1,INDICATOR_MAP!$B:$B,0))&amp;"*",RAW_DHIS2_EXPORT!$1:$1,0)),""))</f>
        <v/>
      </c>
      <c r="AB9" s="2" t="str">
        <f>IF($A9="","",IFERROR(INDEX(RAW_DHIS2_EXPORT!$A:$ZZ,ROW(),MATCH("*"&amp;INDEX(INDICATOR_MAP!$D:$D,MATCH(AB$1,INDICATOR_MAP!$B:$B,0))&amp;"*",RAW_DHIS2_EXPORT!$1:$1,0)),""))</f>
        <v/>
      </c>
      <c r="AC9" s="2" t="str">
        <f>IF($A9="","",IFERROR(INDEX(RAW_DHIS2_EXPORT!$A:$ZZ,ROW(),MATCH("*"&amp;INDEX(INDICATOR_MAP!$D:$D,MATCH(AC$1,INDICATOR_MAP!$B:$B,0))&amp;"*",RAW_DHIS2_EXPORT!$1:$1,0)),""))</f>
        <v/>
      </c>
      <c r="AD9" s="2" t="str">
        <f>IF($A9="","",IFERROR(INDEX(RAW_DHIS2_EXPORT!$A:$ZZ,ROW(),MATCH("*"&amp;INDEX(INDICATOR_MAP!$D:$D,MATCH(AD$1,INDICATOR_MAP!$B:$B,0))&amp;"*",RAW_DHIS2_EXPORT!$1:$1,0)),""))</f>
        <v/>
      </c>
      <c r="AE9" s="2" t="str">
        <f>IF($A9="","",IFERROR(INDEX(RAW_DHIS2_EXPORT!$A:$ZZ,ROW(),MATCH("*"&amp;INDEX(INDICATOR_MAP!$D:$D,MATCH(AE$1,INDICATOR_MAP!$B:$B,0))&amp;"*",RAW_DHIS2_EXPORT!$1:$1,0)),""))</f>
        <v/>
      </c>
      <c r="AF9" s="2" t="str">
        <f>IF($A9="","",IFERROR(INDEX(RAW_DHIS2_EXPORT!$A:$ZZ,ROW(),MATCH("*"&amp;INDEX(INDICATOR_MAP!$D:$D,MATCH(AF$1,INDICATOR_MAP!$B:$B,0))&amp;"*",RAW_DHIS2_EXPORT!$1:$1,0)),""))</f>
        <v/>
      </c>
      <c r="AG9" s="2" t="str">
        <f>IF($A9="","",IFERROR(INDEX(RAW_DHIS2_EXPORT!$A:$ZZ,ROW(),MATCH("*"&amp;INDEX(INDICATOR_MAP!$D:$D,MATCH(AG$1,INDICATOR_MAP!$B:$B,0))&amp;"*",RAW_DHIS2_EXPORT!$1:$1,0)),""))</f>
        <v/>
      </c>
      <c r="AH9" s="2" t="str">
        <f>IF($A9="","",IFERROR(INDEX(RAW_DHIS2_EXPORT!$A:$ZZ,ROW(),MATCH("*"&amp;INDEX(INDICATOR_MAP!$D:$D,MATCH(AH$1,INDICATOR_MAP!$B:$B,0))&amp;"*",RAW_DHIS2_EXPORT!$1:$1,0)),""))</f>
        <v/>
      </c>
      <c r="AI9" s="2" t="str">
        <f>IF($A9="","",IFERROR(INDEX(RAW_DHIS2_EXPORT!$A:$ZZ,ROW(),MATCH("*"&amp;INDEX(INDICATOR_MAP!$D:$D,MATCH(AI$1,INDICATOR_MAP!$B:$B,0))&amp;"*",RAW_DHIS2_EXPORT!$1:$1,0)),""))</f>
        <v/>
      </c>
      <c r="AJ9" s="2" t="str">
        <f>IF($A9="","",IFERROR(INDEX(RAW_DHIS2_EXPORT!$A:$ZZ,ROW(),MATCH("*"&amp;INDEX(INDICATOR_MAP!$D:$D,MATCH(AJ$1,INDICATOR_MAP!$B:$B,0))&amp;"*",RAW_DHIS2_EXPORT!$1:$1,0)),""))</f>
        <v/>
      </c>
      <c r="AK9" s="2" t="str">
        <f>IF($A9="","",IFERROR(INDEX(RAW_DHIS2_EXPORT!$A:$ZZ,ROW(),MATCH("*"&amp;INDEX(INDICATOR_MAP!$D:$D,MATCH(AK$1,INDICATOR_MAP!$B:$B,0))&amp;"*",RAW_DHIS2_EXPORT!$1:$1,0)),""))</f>
        <v/>
      </c>
      <c r="AL9" s="2" t="str">
        <f>IF($A9="","",IFERROR(INDEX(RAW_DHIS2_EXPORT!$A:$ZZ,ROW(),MATCH("*"&amp;INDEX(INDICATOR_MAP!$D:$D,MATCH(AL$1,INDICATOR_MAP!$B:$B,0))&amp;"*",RAW_DHIS2_EXPORT!$1:$1,0)),""))</f>
        <v/>
      </c>
      <c r="AM9" s="2" t="str">
        <f>IF($A9="","",IFERROR(INDEX(RAW_DHIS2_EXPORT!$A:$ZZ,ROW(),MATCH("*"&amp;INDEX(INDICATOR_MAP!$D:$D,MATCH(AM$1,INDICATOR_MAP!$B:$B,0))&amp;"*",RAW_DHIS2_EXPORT!$1:$1,0)),""))</f>
        <v/>
      </c>
      <c r="AN9" s="2" t="str">
        <f>IF($A9="","",IFERROR(INDEX(RAW_DHIS2_EXPORT!$A:$ZZ,ROW(),MATCH("*"&amp;INDEX(INDICATOR_MAP!$D:$D,MATCH(AN$1,INDICATOR_MAP!$B:$B,0))&amp;"*",RAW_DHIS2_EXPORT!$1:$1,0)),""))</f>
        <v/>
      </c>
      <c r="AO9" s="2" t="str">
        <f>IF($A9="","",IFERROR(INDEX(RAW_DHIS2_EXPORT!$A:$ZZ,ROW(),MATCH("*"&amp;INDEX(INDICATOR_MAP!$D:$D,MATCH(AO$1,INDICATOR_MAP!$B:$B,0))&amp;"*",RAW_DHIS2_EXPORT!$1:$1,0)),""))</f>
        <v/>
      </c>
      <c r="AP9" s="2" t="str">
        <f>IF($A9="","",IFERROR(INDEX(RAW_DHIS2_EXPORT!$A:$ZZ,ROW(),MATCH("*"&amp;INDEX(INDICATOR_MAP!$D:$D,MATCH(AP$1,INDICATOR_MAP!$B:$B,0))&amp;"*",RAW_DHIS2_EXPORT!$1:$1,0)),""))</f>
        <v/>
      </c>
      <c r="AQ9" s="2" t="str">
        <f>IF($A9="","",IFERROR(INDEX(RAW_DHIS2_EXPORT!$A:$ZZ,ROW(),MATCH("*"&amp;INDEX(INDICATOR_MAP!$D:$D,MATCH(AQ$1,INDICATOR_MAP!$B:$B,0))&amp;"*",RAW_DHIS2_EXPORT!$1:$1,0)),""))</f>
        <v/>
      </c>
      <c r="AR9" s="2" t="str">
        <f>IF($A9="","",IFERROR(INDEX(RAW_DHIS2_EXPORT!$A:$ZZ,ROW(),MATCH("*"&amp;INDEX(INDICATOR_MAP!$D:$D,MATCH(AR$1,INDICATOR_MAP!$B:$B,0))&amp;"*",RAW_DHIS2_EXPORT!$1:$1,0)),""))</f>
        <v/>
      </c>
      <c r="AS9" s="2" t="str">
        <f>IF($A9="","",IFERROR(INDEX(RAW_DHIS2_EXPORT!$A:$ZZ,ROW(),MATCH("*"&amp;INDEX(INDICATOR_MAP!$D:$D,MATCH(AS$1,INDICATOR_MAP!$B:$B,0))&amp;"*",RAW_DHIS2_EXPORT!$1:$1,0)),""))</f>
        <v/>
      </c>
      <c r="AT9" s="2" t="str">
        <f>IF($A9="","",IFERROR(INDEX(RAW_DHIS2_EXPORT!$A:$ZZ,ROW(),MATCH("*"&amp;INDEX(INDICATOR_MAP!$D:$D,MATCH(AT$1,INDICATOR_MAP!$B:$B,0))&amp;"*",RAW_DHIS2_EXPORT!$1:$1,0)),""))</f>
        <v/>
      </c>
      <c r="AU9" s="2" t="str">
        <f>IF($A9="","",IFERROR(INDEX(RAW_DHIS2_EXPORT!$A:$ZZ,ROW(),MATCH("*"&amp;INDEX(INDICATOR_MAP!$D:$D,MATCH(AU$1,INDICATOR_MAP!$B:$B,0))&amp;"*",RAW_DHIS2_EXPORT!$1:$1,0)),""))</f>
        <v/>
      </c>
      <c r="AV9" s="2" t="str">
        <f>IF($A9="","",IFERROR(INDEX(RAW_DHIS2_EXPORT!$A:$ZZ,ROW(),MATCH("*"&amp;INDEX(INDICATOR_MAP!$D:$D,MATCH(AV$1,INDICATOR_MAP!$B:$B,0))&amp;"*",RAW_DHIS2_EXPORT!$1:$1,0)),""))</f>
        <v/>
      </c>
      <c r="AW9" s="2" t="str">
        <f>IF($A9="","",IFERROR(INDEX(RAW_DHIS2_EXPORT!$A:$ZZ,ROW(),MATCH("*"&amp;INDEX(INDICATOR_MAP!$D:$D,MATCH(AW$1,INDICATOR_MAP!$B:$B,0))&amp;"*",RAW_DHIS2_EXPORT!$1:$1,0)),""))</f>
        <v/>
      </c>
      <c r="AX9" s="2" t="str">
        <f>IF($A9="","",IFERROR(INDEX(RAW_DHIS2_EXPORT!$A:$ZZ,ROW(),MATCH("*"&amp;INDEX(INDICATOR_MAP!$D:$D,MATCH(AX$1,INDICATOR_MAP!$B:$B,0))&amp;"*",RAW_DHIS2_EXPORT!$1:$1,0)),""))</f>
        <v/>
      </c>
      <c r="AY9" s="2" t="str">
        <f>IF($A9="","",IFERROR(INDEX(RAW_DHIS2_EXPORT!$A:$ZZ,ROW(),MATCH("*"&amp;INDEX(INDICATOR_MAP!$D:$D,MATCH(AY$1,INDICATOR_MAP!$B:$B,0))&amp;"*",RAW_DHIS2_EXPORT!$1:$1,0)),""))</f>
        <v/>
      </c>
      <c r="AZ9" s="2" t="str">
        <f>IF($A9="","",IFERROR(INDEX(RAW_DHIS2_EXPORT!$A:$ZZ,ROW(),MATCH("*"&amp;INDEX(INDICATOR_MAP!$D:$D,MATCH(AZ$1,INDICATOR_MAP!$B:$B,0))&amp;"*",RAW_DHIS2_EXPORT!$1:$1,0)),""))</f>
        <v/>
      </c>
      <c r="BA9" s="2" t="str">
        <f>IF($A9="","",IFERROR(INDEX(RAW_DHIS2_EXPORT!$A:$ZZ,ROW(),MATCH("*"&amp;INDEX(INDICATOR_MAP!$D:$D,MATCH(BA$1,INDICATOR_MAP!$B:$B,0))&amp;"*",RAW_DHIS2_EXPORT!$1:$1,0)),""))</f>
        <v/>
      </c>
      <c r="BB9" s="2" t="str">
        <f>IF($A9="","",IFERROR(INDEX(RAW_DHIS2_EXPORT!$A:$ZZ,ROW(),MATCH("*"&amp;INDEX(INDICATOR_MAP!$D:$D,MATCH(BB$1,INDICATOR_MAP!$B:$B,0))&amp;"*",RAW_DHIS2_EXPORT!$1:$1,0)),""))</f>
        <v/>
      </c>
      <c r="BC9" s="2" t="str">
        <f>IF($A9="","",IFERROR(INDEX(RAW_DHIS2_EXPORT!$A:$ZZ,ROW(),MATCH("*"&amp;INDEX(INDICATOR_MAP!$D:$D,MATCH(BC$1,INDICATOR_MAP!$B:$B,0))&amp;"*",RAW_DHIS2_EXPORT!$1:$1,0)),""))</f>
        <v/>
      </c>
    </row>
    <row r="10" spans="1:55">
      <c r="A10" s="2" t="str">
        <f>IF(RAW_DHIS2_EXPORT!A10="","",RAW_DHIS2_EXPORT!A10)</f>
        <v/>
      </c>
      <c r="B10" s="2"/>
      <c r="C10" s="2"/>
      <c r="D10" s="2" t="str">
        <f>IF($A10="","",IFERROR(INDEX(RAW_DHIS2_EXPORT!$A:$ZZ,ROW(),MATCH("*"&amp;INDEX(INDICATOR_MAP!$D:$D,MATCH(D$1,INDICATOR_MAP!$B:$B,0))&amp;"*",RAW_DHIS2_EXPORT!$1:$1,0)),""))</f>
        <v/>
      </c>
      <c r="E10" s="2" t="str">
        <f>IF($A10="","",IFERROR(INDEX(RAW_DHIS2_EXPORT!$A:$ZZ,ROW(),MATCH("*"&amp;INDEX(INDICATOR_MAP!$D:$D,MATCH(E$1,INDICATOR_MAP!$B:$B,0))&amp;"*",RAW_DHIS2_EXPORT!$1:$1,0)),""))</f>
        <v/>
      </c>
      <c r="F10" s="2" t="str">
        <f>IF($A10="","",IFERROR(INDEX(RAW_DHIS2_EXPORT!$A:$ZZ,ROW(),MATCH("*"&amp;INDEX(INDICATOR_MAP!$D:$D,MATCH(F$1,INDICATOR_MAP!$B:$B,0))&amp;"*",RAW_DHIS2_EXPORT!$1:$1,0)),""))</f>
        <v/>
      </c>
      <c r="G10" s="2" t="str">
        <f>IF($A10="","",IFERROR(INDEX(RAW_DHIS2_EXPORT!$A:$ZZ,ROW(),MATCH("*"&amp;INDEX(INDICATOR_MAP!$D:$D,MATCH(G$1,INDICATOR_MAP!$B:$B,0))&amp;"*",RAW_DHIS2_EXPORT!$1:$1,0)),""))</f>
        <v/>
      </c>
      <c r="H10" s="2" t="str">
        <f>IF($A10="","",IFERROR(INDEX(RAW_DHIS2_EXPORT!$A:$ZZ,ROW(),MATCH("*"&amp;INDEX(INDICATOR_MAP!$D:$D,MATCH(H$1,INDICATOR_MAP!$B:$B,0))&amp;"*",RAW_DHIS2_EXPORT!$1:$1,0)),""))</f>
        <v/>
      </c>
      <c r="I10" s="2" t="str">
        <f>IF($A10="","",IFERROR(INDEX(RAW_DHIS2_EXPORT!$A:$ZZ,ROW(),MATCH("*"&amp;INDEX(INDICATOR_MAP!$D:$D,MATCH(I$1,INDICATOR_MAP!$B:$B,0))&amp;"*",RAW_DHIS2_EXPORT!$1:$1,0)),""))</f>
        <v/>
      </c>
      <c r="J10" s="2" t="str">
        <f>IF($A10="","",IFERROR(INDEX(RAW_DHIS2_EXPORT!$A:$ZZ,ROW(),MATCH("*"&amp;INDEX(INDICATOR_MAP!$D:$D,MATCH(J$1,INDICATOR_MAP!$B:$B,0))&amp;"*",RAW_DHIS2_EXPORT!$1:$1,0)),""))</f>
        <v/>
      </c>
      <c r="K10" s="2" t="str">
        <f>IF($A10="","",IFERROR(INDEX(RAW_DHIS2_EXPORT!$A:$ZZ,ROW(),MATCH("*"&amp;INDEX(INDICATOR_MAP!$D:$D,MATCH(K$1,INDICATOR_MAP!$B:$B,0))&amp;"*",RAW_DHIS2_EXPORT!$1:$1,0)),""))</f>
        <v/>
      </c>
      <c r="L10" s="2" t="str">
        <f>IF($A10="","",IFERROR(INDEX(RAW_DHIS2_EXPORT!$A:$ZZ,ROW(),MATCH("*"&amp;INDEX(INDICATOR_MAP!$D:$D,MATCH(L$1,INDICATOR_MAP!$B:$B,0))&amp;"*",RAW_DHIS2_EXPORT!$1:$1,0)),""))</f>
        <v/>
      </c>
      <c r="M10" s="2" t="str">
        <f>IF($A10="","",IFERROR(INDEX(RAW_DHIS2_EXPORT!$A:$ZZ,ROW(),MATCH("*"&amp;INDEX(INDICATOR_MAP!$D:$D,MATCH(M$1,INDICATOR_MAP!$B:$B,0))&amp;"*",RAW_DHIS2_EXPORT!$1:$1,0)),""))</f>
        <v/>
      </c>
      <c r="N10" s="2" t="str">
        <f>IF($A10="","",IFERROR(INDEX(RAW_DHIS2_EXPORT!$A:$ZZ,ROW(),MATCH("*"&amp;INDEX(INDICATOR_MAP!$D:$D,MATCH(N$1,INDICATOR_MAP!$B:$B,0))&amp;"*",RAW_DHIS2_EXPORT!$1:$1,0)),""))</f>
        <v/>
      </c>
      <c r="O10" s="2" t="str">
        <f>IF($A10="","",IFERROR(INDEX(RAW_DHIS2_EXPORT!$A:$ZZ,ROW(),MATCH("*"&amp;INDEX(INDICATOR_MAP!$D:$D,MATCH(O$1,INDICATOR_MAP!$B:$B,0))&amp;"*",RAW_DHIS2_EXPORT!$1:$1,0)),""))</f>
        <v/>
      </c>
      <c r="P10" s="2" t="str">
        <f>IF($A10="","",IFERROR(INDEX(RAW_DHIS2_EXPORT!$A:$ZZ,ROW(),MATCH("*"&amp;INDEX(INDICATOR_MAP!$D:$D,MATCH(P$1,INDICATOR_MAP!$B:$B,0))&amp;"*",RAW_DHIS2_EXPORT!$1:$1,0)),""))</f>
        <v/>
      </c>
      <c r="Q10" s="2" t="str">
        <f>IF($A10="","",IFERROR(INDEX(RAW_DHIS2_EXPORT!$A:$ZZ,ROW(),MATCH("*"&amp;INDEX(INDICATOR_MAP!$D:$D,MATCH(Q$1,INDICATOR_MAP!$B:$B,0))&amp;"*",RAW_DHIS2_EXPORT!$1:$1,0)),""))</f>
        <v/>
      </c>
      <c r="R10" s="2" t="str">
        <f>IF($A10="","",IFERROR(INDEX(RAW_DHIS2_EXPORT!$A:$ZZ,ROW(),MATCH("*"&amp;INDEX(INDICATOR_MAP!$D:$D,MATCH(R$1,INDICATOR_MAP!$B:$B,0))&amp;"*",RAW_DHIS2_EXPORT!$1:$1,0)),""))</f>
        <v/>
      </c>
      <c r="S10" s="2" t="str">
        <f>IF($A10="","",IFERROR(INDEX(RAW_DHIS2_EXPORT!$A:$ZZ,ROW(),MATCH("*"&amp;INDEX(INDICATOR_MAP!$D:$D,MATCH(S$1,INDICATOR_MAP!$B:$B,0))&amp;"*",RAW_DHIS2_EXPORT!$1:$1,0)),""))</f>
        <v/>
      </c>
      <c r="T10" s="2" t="str">
        <f>IF($A10="","",IFERROR(INDEX(RAW_DHIS2_EXPORT!$A:$ZZ,ROW(),MATCH("*"&amp;INDEX(INDICATOR_MAP!$D:$D,MATCH(T$1,INDICATOR_MAP!$B:$B,0))&amp;"*",RAW_DHIS2_EXPORT!$1:$1,0)),""))</f>
        <v/>
      </c>
      <c r="U10" s="2" t="str">
        <f>IF($A10="","",IFERROR(INDEX(RAW_DHIS2_EXPORT!$A:$ZZ,ROW(),MATCH("*"&amp;INDEX(INDICATOR_MAP!$D:$D,MATCH(U$1,INDICATOR_MAP!$B:$B,0))&amp;"*",RAW_DHIS2_EXPORT!$1:$1,0)),""))</f>
        <v/>
      </c>
      <c r="V10" s="2" t="str">
        <f>IF($A10="","",IFERROR(INDEX(RAW_DHIS2_EXPORT!$A:$ZZ,ROW(),MATCH("*"&amp;INDEX(INDICATOR_MAP!$D:$D,MATCH(V$1,INDICATOR_MAP!$B:$B,0))&amp;"*",RAW_DHIS2_EXPORT!$1:$1,0)),""))</f>
        <v/>
      </c>
      <c r="W10" s="2" t="str">
        <f>IF($A10="","",IFERROR(INDEX(RAW_DHIS2_EXPORT!$A:$ZZ,ROW(),MATCH("*"&amp;INDEX(INDICATOR_MAP!$D:$D,MATCH(W$1,INDICATOR_MAP!$B:$B,0))&amp;"*",RAW_DHIS2_EXPORT!$1:$1,0)),""))</f>
        <v/>
      </c>
      <c r="X10" s="2" t="str">
        <f>IF($A10="","",IFERROR(INDEX(RAW_DHIS2_EXPORT!$A:$ZZ,ROW(),MATCH("*"&amp;INDEX(INDICATOR_MAP!$D:$D,MATCH(X$1,INDICATOR_MAP!$B:$B,0))&amp;"*",RAW_DHIS2_EXPORT!$1:$1,0)),""))</f>
        <v/>
      </c>
      <c r="Y10" s="2" t="str">
        <f>IF($A10="","",IFERROR(INDEX(RAW_DHIS2_EXPORT!$A:$ZZ,ROW(),MATCH("*"&amp;INDEX(INDICATOR_MAP!$D:$D,MATCH(Y$1,INDICATOR_MAP!$B:$B,0))&amp;"*",RAW_DHIS2_EXPORT!$1:$1,0)),""))</f>
        <v/>
      </c>
      <c r="Z10" s="2" t="str">
        <f>IF($A10="","",IFERROR(INDEX(RAW_DHIS2_EXPORT!$A:$ZZ,ROW(),MATCH("*"&amp;INDEX(INDICATOR_MAP!$D:$D,MATCH(Z$1,INDICATOR_MAP!$B:$B,0))&amp;"*",RAW_DHIS2_EXPORT!$1:$1,0)),""))</f>
        <v/>
      </c>
      <c r="AA10" s="2" t="str">
        <f>IF($A10="","",IFERROR(INDEX(RAW_DHIS2_EXPORT!$A:$ZZ,ROW(),MATCH("*"&amp;INDEX(INDICATOR_MAP!$D:$D,MATCH(AA$1,INDICATOR_MAP!$B:$B,0))&amp;"*",RAW_DHIS2_EXPORT!$1:$1,0)),""))</f>
        <v/>
      </c>
      <c r="AB10" s="2" t="str">
        <f>IF($A10="","",IFERROR(INDEX(RAW_DHIS2_EXPORT!$A:$ZZ,ROW(),MATCH("*"&amp;INDEX(INDICATOR_MAP!$D:$D,MATCH(AB$1,INDICATOR_MAP!$B:$B,0))&amp;"*",RAW_DHIS2_EXPORT!$1:$1,0)),""))</f>
        <v/>
      </c>
      <c r="AC10" s="2" t="str">
        <f>IF($A10="","",IFERROR(INDEX(RAW_DHIS2_EXPORT!$A:$ZZ,ROW(),MATCH("*"&amp;INDEX(INDICATOR_MAP!$D:$D,MATCH(AC$1,INDICATOR_MAP!$B:$B,0))&amp;"*",RAW_DHIS2_EXPORT!$1:$1,0)),""))</f>
        <v/>
      </c>
      <c r="AD10" s="2" t="str">
        <f>IF($A10="","",IFERROR(INDEX(RAW_DHIS2_EXPORT!$A:$ZZ,ROW(),MATCH("*"&amp;INDEX(INDICATOR_MAP!$D:$D,MATCH(AD$1,INDICATOR_MAP!$B:$B,0))&amp;"*",RAW_DHIS2_EXPORT!$1:$1,0)),""))</f>
        <v/>
      </c>
      <c r="AE10" s="2" t="str">
        <f>IF($A10="","",IFERROR(INDEX(RAW_DHIS2_EXPORT!$A:$ZZ,ROW(),MATCH("*"&amp;INDEX(INDICATOR_MAP!$D:$D,MATCH(AE$1,INDICATOR_MAP!$B:$B,0))&amp;"*",RAW_DHIS2_EXPORT!$1:$1,0)),""))</f>
        <v/>
      </c>
      <c r="AF10" s="2" t="str">
        <f>IF($A10="","",IFERROR(INDEX(RAW_DHIS2_EXPORT!$A:$ZZ,ROW(),MATCH("*"&amp;INDEX(INDICATOR_MAP!$D:$D,MATCH(AF$1,INDICATOR_MAP!$B:$B,0))&amp;"*",RAW_DHIS2_EXPORT!$1:$1,0)),""))</f>
        <v/>
      </c>
      <c r="AG10" s="2" t="str">
        <f>IF($A10="","",IFERROR(INDEX(RAW_DHIS2_EXPORT!$A:$ZZ,ROW(),MATCH("*"&amp;INDEX(INDICATOR_MAP!$D:$D,MATCH(AG$1,INDICATOR_MAP!$B:$B,0))&amp;"*",RAW_DHIS2_EXPORT!$1:$1,0)),""))</f>
        <v/>
      </c>
      <c r="AH10" s="2" t="str">
        <f>IF($A10="","",IFERROR(INDEX(RAW_DHIS2_EXPORT!$A:$ZZ,ROW(),MATCH("*"&amp;INDEX(INDICATOR_MAP!$D:$D,MATCH(AH$1,INDICATOR_MAP!$B:$B,0))&amp;"*",RAW_DHIS2_EXPORT!$1:$1,0)),""))</f>
        <v/>
      </c>
      <c r="AI10" s="2" t="str">
        <f>IF($A10="","",IFERROR(INDEX(RAW_DHIS2_EXPORT!$A:$ZZ,ROW(),MATCH("*"&amp;INDEX(INDICATOR_MAP!$D:$D,MATCH(AI$1,INDICATOR_MAP!$B:$B,0))&amp;"*",RAW_DHIS2_EXPORT!$1:$1,0)),""))</f>
        <v/>
      </c>
      <c r="AJ10" s="2" t="str">
        <f>IF($A10="","",IFERROR(INDEX(RAW_DHIS2_EXPORT!$A:$ZZ,ROW(),MATCH("*"&amp;INDEX(INDICATOR_MAP!$D:$D,MATCH(AJ$1,INDICATOR_MAP!$B:$B,0))&amp;"*",RAW_DHIS2_EXPORT!$1:$1,0)),""))</f>
        <v/>
      </c>
      <c r="AK10" s="2" t="str">
        <f>IF($A10="","",IFERROR(INDEX(RAW_DHIS2_EXPORT!$A:$ZZ,ROW(),MATCH("*"&amp;INDEX(INDICATOR_MAP!$D:$D,MATCH(AK$1,INDICATOR_MAP!$B:$B,0))&amp;"*",RAW_DHIS2_EXPORT!$1:$1,0)),""))</f>
        <v/>
      </c>
      <c r="AL10" s="2" t="str">
        <f>IF($A10="","",IFERROR(INDEX(RAW_DHIS2_EXPORT!$A:$ZZ,ROW(),MATCH("*"&amp;INDEX(INDICATOR_MAP!$D:$D,MATCH(AL$1,INDICATOR_MAP!$B:$B,0))&amp;"*",RAW_DHIS2_EXPORT!$1:$1,0)),""))</f>
        <v/>
      </c>
      <c r="AM10" s="2" t="str">
        <f>IF($A10="","",IFERROR(INDEX(RAW_DHIS2_EXPORT!$A:$ZZ,ROW(),MATCH("*"&amp;INDEX(INDICATOR_MAP!$D:$D,MATCH(AM$1,INDICATOR_MAP!$B:$B,0))&amp;"*",RAW_DHIS2_EXPORT!$1:$1,0)),""))</f>
        <v/>
      </c>
      <c r="AN10" s="2" t="str">
        <f>IF($A10="","",IFERROR(INDEX(RAW_DHIS2_EXPORT!$A:$ZZ,ROW(),MATCH("*"&amp;INDEX(INDICATOR_MAP!$D:$D,MATCH(AN$1,INDICATOR_MAP!$B:$B,0))&amp;"*",RAW_DHIS2_EXPORT!$1:$1,0)),""))</f>
        <v/>
      </c>
      <c r="AO10" s="2" t="str">
        <f>IF($A10="","",IFERROR(INDEX(RAW_DHIS2_EXPORT!$A:$ZZ,ROW(),MATCH("*"&amp;INDEX(INDICATOR_MAP!$D:$D,MATCH(AO$1,INDICATOR_MAP!$B:$B,0))&amp;"*",RAW_DHIS2_EXPORT!$1:$1,0)),""))</f>
        <v/>
      </c>
      <c r="AP10" s="2" t="str">
        <f>IF($A10="","",IFERROR(INDEX(RAW_DHIS2_EXPORT!$A:$ZZ,ROW(),MATCH("*"&amp;INDEX(INDICATOR_MAP!$D:$D,MATCH(AP$1,INDICATOR_MAP!$B:$B,0))&amp;"*",RAW_DHIS2_EXPORT!$1:$1,0)),""))</f>
        <v/>
      </c>
      <c r="AQ10" s="2" t="str">
        <f>IF($A10="","",IFERROR(INDEX(RAW_DHIS2_EXPORT!$A:$ZZ,ROW(),MATCH("*"&amp;INDEX(INDICATOR_MAP!$D:$D,MATCH(AQ$1,INDICATOR_MAP!$B:$B,0))&amp;"*",RAW_DHIS2_EXPORT!$1:$1,0)),""))</f>
        <v/>
      </c>
      <c r="AR10" s="2" t="str">
        <f>IF($A10="","",IFERROR(INDEX(RAW_DHIS2_EXPORT!$A:$ZZ,ROW(),MATCH("*"&amp;INDEX(INDICATOR_MAP!$D:$D,MATCH(AR$1,INDICATOR_MAP!$B:$B,0))&amp;"*",RAW_DHIS2_EXPORT!$1:$1,0)),""))</f>
        <v/>
      </c>
      <c r="AS10" s="2" t="str">
        <f>IF($A10="","",IFERROR(INDEX(RAW_DHIS2_EXPORT!$A:$ZZ,ROW(),MATCH("*"&amp;INDEX(INDICATOR_MAP!$D:$D,MATCH(AS$1,INDICATOR_MAP!$B:$B,0))&amp;"*",RAW_DHIS2_EXPORT!$1:$1,0)),""))</f>
        <v/>
      </c>
      <c r="AT10" s="2" t="str">
        <f>IF($A10="","",IFERROR(INDEX(RAW_DHIS2_EXPORT!$A:$ZZ,ROW(),MATCH("*"&amp;INDEX(INDICATOR_MAP!$D:$D,MATCH(AT$1,INDICATOR_MAP!$B:$B,0))&amp;"*",RAW_DHIS2_EXPORT!$1:$1,0)),""))</f>
        <v/>
      </c>
      <c r="AU10" s="2" t="str">
        <f>IF($A10="","",IFERROR(INDEX(RAW_DHIS2_EXPORT!$A:$ZZ,ROW(),MATCH("*"&amp;INDEX(INDICATOR_MAP!$D:$D,MATCH(AU$1,INDICATOR_MAP!$B:$B,0))&amp;"*",RAW_DHIS2_EXPORT!$1:$1,0)),""))</f>
        <v/>
      </c>
      <c r="AV10" s="2" t="str">
        <f>IF($A10="","",IFERROR(INDEX(RAW_DHIS2_EXPORT!$A:$ZZ,ROW(),MATCH("*"&amp;INDEX(INDICATOR_MAP!$D:$D,MATCH(AV$1,INDICATOR_MAP!$B:$B,0))&amp;"*",RAW_DHIS2_EXPORT!$1:$1,0)),""))</f>
        <v/>
      </c>
      <c r="AW10" s="2" t="str">
        <f>IF($A10="","",IFERROR(INDEX(RAW_DHIS2_EXPORT!$A:$ZZ,ROW(),MATCH("*"&amp;INDEX(INDICATOR_MAP!$D:$D,MATCH(AW$1,INDICATOR_MAP!$B:$B,0))&amp;"*",RAW_DHIS2_EXPORT!$1:$1,0)),""))</f>
        <v/>
      </c>
      <c r="AX10" s="2" t="str">
        <f>IF($A10="","",IFERROR(INDEX(RAW_DHIS2_EXPORT!$A:$ZZ,ROW(),MATCH("*"&amp;INDEX(INDICATOR_MAP!$D:$D,MATCH(AX$1,INDICATOR_MAP!$B:$B,0))&amp;"*",RAW_DHIS2_EXPORT!$1:$1,0)),""))</f>
        <v/>
      </c>
      <c r="AY10" s="2" t="str">
        <f>IF($A10="","",IFERROR(INDEX(RAW_DHIS2_EXPORT!$A:$ZZ,ROW(),MATCH("*"&amp;INDEX(INDICATOR_MAP!$D:$D,MATCH(AY$1,INDICATOR_MAP!$B:$B,0))&amp;"*",RAW_DHIS2_EXPORT!$1:$1,0)),""))</f>
        <v/>
      </c>
      <c r="AZ10" s="2" t="str">
        <f>IF($A10="","",IFERROR(INDEX(RAW_DHIS2_EXPORT!$A:$ZZ,ROW(),MATCH("*"&amp;INDEX(INDICATOR_MAP!$D:$D,MATCH(AZ$1,INDICATOR_MAP!$B:$B,0))&amp;"*",RAW_DHIS2_EXPORT!$1:$1,0)),""))</f>
        <v/>
      </c>
      <c r="BA10" s="2" t="str">
        <f>IF($A10="","",IFERROR(INDEX(RAW_DHIS2_EXPORT!$A:$ZZ,ROW(),MATCH("*"&amp;INDEX(INDICATOR_MAP!$D:$D,MATCH(BA$1,INDICATOR_MAP!$B:$B,0))&amp;"*",RAW_DHIS2_EXPORT!$1:$1,0)),""))</f>
        <v/>
      </c>
      <c r="BB10" s="2" t="str">
        <f>IF($A10="","",IFERROR(INDEX(RAW_DHIS2_EXPORT!$A:$ZZ,ROW(),MATCH("*"&amp;INDEX(INDICATOR_MAP!$D:$D,MATCH(BB$1,INDICATOR_MAP!$B:$B,0))&amp;"*",RAW_DHIS2_EXPORT!$1:$1,0)),""))</f>
        <v/>
      </c>
      <c r="BC10" s="2" t="str">
        <f>IF($A10="","",IFERROR(INDEX(RAW_DHIS2_EXPORT!$A:$ZZ,ROW(),MATCH("*"&amp;INDEX(INDICATOR_MAP!$D:$D,MATCH(BC$1,INDICATOR_MAP!$B:$B,0))&amp;"*",RAW_DHIS2_EXPORT!$1:$1,0)),""))</f>
        <v/>
      </c>
    </row>
    <row r="11" spans="1:55">
      <c r="A11" s="2" t="str">
        <f>IF(RAW_DHIS2_EXPORT!A11="","",RAW_DHIS2_EXPORT!A11)</f>
        <v/>
      </c>
      <c r="B11" s="2"/>
      <c r="C11" s="2"/>
      <c r="D11" s="2" t="str">
        <f>IF($A11="","",IFERROR(INDEX(RAW_DHIS2_EXPORT!$A:$ZZ,ROW(),MATCH("*"&amp;INDEX(INDICATOR_MAP!$D:$D,MATCH(D$1,INDICATOR_MAP!$B:$B,0))&amp;"*",RAW_DHIS2_EXPORT!$1:$1,0)),""))</f>
        <v/>
      </c>
      <c r="E11" s="2" t="str">
        <f>IF($A11="","",IFERROR(INDEX(RAW_DHIS2_EXPORT!$A:$ZZ,ROW(),MATCH("*"&amp;INDEX(INDICATOR_MAP!$D:$D,MATCH(E$1,INDICATOR_MAP!$B:$B,0))&amp;"*",RAW_DHIS2_EXPORT!$1:$1,0)),""))</f>
        <v/>
      </c>
      <c r="F11" s="2" t="str">
        <f>IF($A11="","",IFERROR(INDEX(RAW_DHIS2_EXPORT!$A:$ZZ,ROW(),MATCH("*"&amp;INDEX(INDICATOR_MAP!$D:$D,MATCH(F$1,INDICATOR_MAP!$B:$B,0))&amp;"*",RAW_DHIS2_EXPORT!$1:$1,0)),""))</f>
        <v/>
      </c>
      <c r="G11" s="2" t="str">
        <f>IF($A11="","",IFERROR(INDEX(RAW_DHIS2_EXPORT!$A:$ZZ,ROW(),MATCH("*"&amp;INDEX(INDICATOR_MAP!$D:$D,MATCH(G$1,INDICATOR_MAP!$B:$B,0))&amp;"*",RAW_DHIS2_EXPORT!$1:$1,0)),""))</f>
        <v/>
      </c>
      <c r="H11" s="2" t="str">
        <f>IF($A11="","",IFERROR(INDEX(RAW_DHIS2_EXPORT!$A:$ZZ,ROW(),MATCH("*"&amp;INDEX(INDICATOR_MAP!$D:$D,MATCH(H$1,INDICATOR_MAP!$B:$B,0))&amp;"*",RAW_DHIS2_EXPORT!$1:$1,0)),""))</f>
        <v/>
      </c>
      <c r="I11" s="2" t="str">
        <f>IF($A11="","",IFERROR(INDEX(RAW_DHIS2_EXPORT!$A:$ZZ,ROW(),MATCH("*"&amp;INDEX(INDICATOR_MAP!$D:$D,MATCH(I$1,INDICATOR_MAP!$B:$B,0))&amp;"*",RAW_DHIS2_EXPORT!$1:$1,0)),""))</f>
        <v/>
      </c>
      <c r="J11" s="2" t="str">
        <f>IF($A11="","",IFERROR(INDEX(RAW_DHIS2_EXPORT!$A:$ZZ,ROW(),MATCH("*"&amp;INDEX(INDICATOR_MAP!$D:$D,MATCH(J$1,INDICATOR_MAP!$B:$B,0))&amp;"*",RAW_DHIS2_EXPORT!$1:$1,0)),""))</f>
        <v/>
      </c>
      <c r="K11" s="2" t="str">
        <f>IF($A11="","",IFERROR(INDEX(RAW_DHIS2_EXPORT!$A:$ZZ,ROW(),MATCH("*"&amp;INDEX(INDICATOR_MAP!$D:$D,MATCH(K$1,INDICATOR_MAP!$B:$B,0))&amp;"*",RAW_DHIS2_EXPORT!$1:$1,0)),""))</f>
        <v/>
      </c>
      <c r="L11" s="2" t="str">
        <f>IF($A11="","",IFERROR(INDEX(RAW_DHIS2_EXPORT!$A:$ZZ,ROW(),MATCH("*"&amp;INDEX(INDICATOR_MAP!$D:$D,MATCH(L$1,INDICATOR_MAP!$B:$B,0))&amp;"*",RAW_DHIS2_EXPORT!$1:$1,0)),""))</f>
        <v/>
      </c>
      <c r="M11" s="2" t="str">
        <f>IF($A11="","",IFERROR(INDEX(RAW_DHIS2_EXPORT!$A:$ZZ,ROW(),MATCH("*"&amp;INDEX(INDICATOR_MAP!$D:$D,MATCH(M$1,INDICATOR_MAP!$B:$B,0))&amp;"*",RAW_DHIS2_EXPORT!$1:$1,0)),""))</f>
        <v/>
      </c>
      <c r="N11" s="2" t="str">
        <f>IF($A11="","",IFERROR(INDEX(RAW_DHIS2_EXPORT!$A:$ZZ,ROW(),MATCH("*"&amp;INDEX(INDICATOR_MAP!$D:$D,MATCH(N$1,INDICATOR_MAP!$B:$B,0))&amp;"*",RAW_DHIS2_EXPORT!$1:$1,0)),""))</f>
        <v/>
      </c>
      <c r="O11" s="2" t="str">
        <f>IF($A11="","",IFERROR(INDEX(RAW_DHIS2_EXPORT!$A:$ZZ,ROW(),MATCH("*"&amp;INDEX(INDICATOR_MAP!$D:$D,MATCH(O$1,INDICATOR_MAP!$B:$B,0))&amp;"*",RAW_DHIS2_EXPORT!$1:$1,0)),""))</f>
        <v/>
      </c>
      <c r="P11" s="2" t="str">
        <f>IF($A11="","",IFERROR(INDEX(RAW_DHIS2_EXPORT!$A:$ZZ,ROW(),MATCH("*"&amp;INDEX(INDICATOR_MAP!$D:$D,MATCH(P$1,INDICATOR_MAP!$B:$B,0))&amp;"*",RAW_DHIS2_EXPORT!$1:$1,0)),""))</f>
        <v/>
      </c>
      <c r="Q11" s="2" t="str">
        <f>IF($A11="","",IFERROR(INDEX(RAW_DHIS2_EXPORT!$A:$ZZ,ROW(),MATCH("*"&amp;INDEX(INDICATOR_MAP!$D:$D,MATCH(Q$1,INDICATOR_MAP!$B:$B,0))&amp;"*",RAW_DHIS2_EXPORT!$1:$1,0)),""))</f>
        <v/>
      </c>
      <c r="R11" s="2" t="str">
        <f>IF($A11="","",IFERROR(INDEX(RAW_DHIS2_EXPORT!$A:$ZZ,ROW(),MATCH("*"&amp;INDEX(INDICATOR_MAP!$D:$D,MATCH(R$1,INDICATOR_MAP!$B:$B,0))&amp;"*",RAW_DHIS2_EXPORT!$1:$1,0)),""))</f>
        <v/>
      </c>
      <c r="S11" s="2" t="str">
        <f>IF($A11="","",IFERROR(INDEX(RAW_DHIS2_EXPORT!$A:$ZZ,ROW(),MATCH("*"&amp;INDEX(INDICATOR_MAP!$D:$D,MATCH(S$1,INDICATOR_MAP!$B:$B,0))&amp;"*",RAW_DHIS2_EXPORT!$1:$1,0)),""))</f>
        <v/>
      </c>
      <c r="T11" s="2" t="str">
        <f>IF($A11="","",IFERROR(INDEX(RAW_DHIS2_EXPORT!$A:$ZZ,ROW(),MATCH("*"&amp;INDEX(INDICATOR_MAP!$D:$D,MATCH(T$1,INDICATOR_MAP!$B:$B,0))&amp;"*",RAW_DHIS2_EXPORT!$1:$1,0)),""))</f>
        <v/>
      </c>
      <c r="U11" s="2" t="str">
        <f>IF($A11="","",IFERROR(INDEX(RAW_DHIS2_EXPORT!$A:$ZZ,ROW(),MATCH("*"&amp;INDEX(INDICATOR_MAP!$D:$D,MATCH(U$1,INDICATOR_MAP!$B:$B,0))&amp;"*",RAW_DHIS2_EXPORT!$1:$1,0)),""))</f>
        <v/>
      </c>
      <c r="V11" s="2" t="str">
        <f>IF($A11="","",IFERROR(INDEX(RAW_DHIS2_EXPORT!$A:$ZZ,ROW(),MATCH("*"&amp;INDEX(INDICATOR_MAP!$D:$D,MATCH(V$1,INDICATOR_MAP!$B:$B,0))&amp;"*",RAW_DHIS2_EXPORT!$1:$1,0)),""))</f>
        <v/>
      </c>
      <c r="W11" s="2" t="str">
        <f>IF($A11="","",IFERROR(INDEX(RAW_DHIS2_EXPORT!$A:$ZZ,ROW(),MATCH("*"&amp;INDEX(INDICATOR_MAP!$D:$D,MATCH(W$1,INDICATOR_MAP!$B:$B,0))&amp;"*",RAW_DHIS2_EXPORT!$1:$1,0)),""))</f>
        <v/>
      </c>
      <c r="X11" s="2" t="str">
        <f>IF($A11="","",IFERROR(INDEX(RAW_DHIS2_EXPORT!$A:$ZZ,ROW(),MATCH("*"&amp;INDEX(INDICATOR_MAP!$D:$D,MATCH(X$1,INDICATOR_MAP!$B:$B,0))&amp;"*",RAW_DHIS2_EXPORT!$1:$1,0)),""))</f>
        <v/>
      </c>
      <c r="Y11" s="2" t="str">
        <f>IF($A11="","",IFERROR(INDEX(RAW_DHIS2_EXPORT!$A:$ZZ,ROW(),MATCH("*"&amp;INDEX(INDICATOR_MAP!$D:$D,MATCH(Y$1,INDICATOR_MAP!$B:$B,0))&amp;"*",RAW_DHIS2_EXPORT!$1:$1,0)),""))</f>
        <v/>
      </c>
      <c r="Z11" s="2" t="str">
        <f>IF($A11="","",IFERROR(INDEX(RAW_DHIS2_EXPORT!$A:$ZZ,ROW(),MATCH("*"&amp;INDEX(INDICATOR_MAP!$D:$D,MATCH(Z$1,INDICATOR_MAP!$B:$B,0))&amp;"*",RAW_DHIS2_EXPORT!$1:$1,0)),""))</f>
        <v/>
      </c>
      <c r="AA11" s="2" t="str">
        <f>IF($A11="","",IFERROR(INDEX(RAW_DHIS2_EXPORT!$A:$ZZ,ROW(),MATCH("*"&amp;INDEX(INDICATOR_MAP!$D:$D,MATCH(AA$1,INDICATOR_MAP!$B:$B,0))&amp;"*",RAW_DHIS2_EXPORT!$1:$1,0)),""))</f>
        <v/>
      </c>
      <c r="AB11" s="2" t="str">
        <f>IF($A11="","",IFERROR(INDEX(RAW_DHIS2_EXPORT!$A:$ZZ,ROW(),MATCH("*"&amp;INDEX(INDICATOR_MAP!$D:$D,MATCH(AB$1,INDICATOR_MAP!$B:$B,0))&amp;"*",RAW_DHIS2_EXPORT!$1:$1,0)),""))</f>
        <v/>
      </c>
      <c r="AC11" s="2" t="str">
        <f>IF($A11="","",IFERROR(INDEX(RAW_DHIS2_EXPORT!$A:$ZZ,ROW(),MATCH("*"&amp;INDEX(INDICATOR_MAP!$D:$D,MATCH(AC$1,INDICATOR_MAP!$B:$B,0))&amp;"*",RAW_DHIS2_EXPORT!$1:$1,0)),""))</f>
        <v/>
      </c>
      <c r="AD11" s="2" t="str">
        <f>IF($A11="","",IFERROR(INDEX(RAW_DHIS2_EXPORT!$A:$ZZ,ROW(),MATCH("*"&amp;INDEX(INDICATOR_MAP!$D:$D,MATCH(AD$1,INDICATOR_MAP!$B:$B,0))&amp;"*",RAW_DHIS2_EXPORT!$1:$1,0)),""))</f>
        <v/>
      </c>
      <c r="AE11" s="2" t="str">
        <f>IF($A11="","",IFERROR(INDEX(RAW_DHIS2_EXPORT!$A:$ZZ,ROW(),MATCH("*"&amp;INDEX(INDICATOR_MAP!$D:$D,MATCH(AE$1,INDICATOR_MAP!$B:$B,0))&amp;"*",RAW_DHIS2_EXPORT!$1:$1,0)),""))</f>
        <v/>
      </c>
      <c r="AF11" s="2" t="str">
        <f>IF($A11="","",IFERROR(INDEX(RAW_DHIS2_EXPORT!$A:$ZZ,ROW(),MATCH("*"&amp;INDEX(INDICATOR_MAP!$D:$D,MATCH(AF$1,INDICATOR_MAP!$B:$B,0))&amp;"*",RAW_DHIS2_EXPORT!$1:$1,0)),""))</f>
        <v/>
      </c>
      <c r="AG11" s="2" t="str">
        <f>IF($A11="","",IFERROR(INDEX(RAW_DHIS2_EXPORT!$A:$ZZ,ROW(),MATCH("*"&amp;INDEX(INDICATOR_MAP!$D:$D,MATCH(AG$1,INDICATOR_MAP!$B:$B,0))&amp;"*",RAW_DHIS2_EXPORT!$1:$1,0)),""))</f>
        <v/>
      </c>
      <c r="AH11" s="2" t="str">
        <f>IF($A11="","",IFERROR(INDEX(RAW_DHIS2_EXPORT!$A:$ZZ,ROW(),MATCH("*"&amp;INDEX(INDICATOR_MAP!$D:$D,MATCH(AH$1,INDICATOR_MAP!$B:$B,0))&amp;"*",RAW_DHIS2_EXPORT!$1:$1,0)),""))</f>
        <v/>
      </c>
      <c r="AI11" s="2" t="str">
        <f>IF($A11="","",IFERROR(INDEX(RAW_DHIS2_EXPORT!$A:$ZZ,ROW(),MATCH("*"&amp;INDEX(INDICATOR_MAP!$D:$D,MATCH(AI$1,INDICATOR_MAP!$B:$B,0))&amp;"*",RAW_DHIS2_EXPORT!$1:$1,0)),""))</f>
        <v/>
      </c>
      <c r="AJ11" s="2" t="str">
        <f>IF($A11="","",IFERROR(INDEX(RAW_DHIS2_EXPORT!$A:$ZZ,ROW(),MATCH("*"&amp;INDEX(INDICATOR_MAP!$D:$D,MATCH(AJ$1,INDICATOR_MAP!$B:$B,0))&amp;"*",RAW_DHIS2_EXPORT!$1:$1,0)),""))</f>
        <v/>
      </c>
      <c r="AK11" s="2" t="str">
        <f>IF($A11="","",IFERROR(INDEX(RAW_DHIS2_EXPORT!$A:$ZZ,ROW(),MATCH("*"&amp;INDEX(INDICATOR_MAP!$D:$D,MATCH(AK$1,INDICATOR_MAP!$B:$B,0))&amp;"*",RAW_DHIS2_EXPORT!$1:$1,0)),""))</f>
        <v/>
      </c>
      <c r="AL11" s="2" t="str">
        <f>IF($A11="","",IFERROR(INDEX(RAW_DHIS2_EXPORT!$A:$ZZ,ROW(),MATCH("*"&amp;INDEX(INDICATOR_MAP!$D:$D,MATCH(AL$1,INDICATOR_MAP!$B:$B,0))&amp;"*",RAW_DHIS2_EXPORT!$1:$1,0)),""))</f>
        <v/>
      </c>
      <c r="AM11" s="2" t="str">
        <f>IF($A11="","",IFERROR(INDEX(RAW_DHIS2_EXPORT!$A:$ZZ,ROW(),MATCH("*"&amp;INDEX(INDICATOR_MAP!$D:$D,MATCH(AM$1,INDICATOR_MAP!$B:$B,0))&amp;"*",RAW_DHIS2_EXPORT!$1:$1,0)),""))</f>
        <v/>
      </c>
      <c r="AN11" s="2" t="str">
        <f>IF($A11="","",IFERROR(INDEX(RAW_DHIS2_EXPORT!$A:$ZZ,ROW(),MATCH("*"&amp;INDEX(INDICATOR_MAP!$D:$D,MATCH(AN$1,INDICATOR_MAP!$B:$B,0))&amp;"*",RAW_DHIS2_EXPORT!$1:$1,0)),""))</f>
        <v/>
      </c>
      <c r="AO11" s="2" t="str">
        <f>IF($A11="","",IFERROR(INDEX(RAW_DHIS2_EXPORT!$A:$ZZ,ROW(),MATCH("*"&amp;INDEX(INDICATOR_MAP!$D:$D,MATCH(AO$1,INDICATOR_MAP!$B:$B,0))&amp;"*",RAW_DHIS2_EXPORT!$1:$1,0)),""))</f>
        <v/>
      </c>
      <c r="AP11" s="2" t="str">
        <f>IF($A11="","",IFERROR(INDEX(RAW_DHIS2_EXPORT!$A:$ZZ,ROW(),MATCH("*"&amp;INDEX(INDICATOR_MAP!$D:$D,MATCH(AP$1,INDICATOR_MAP!$B:$B,0))&amp;"*",RAW_DHIS2_EXPORT!$1:$1,0)),""))</f>
        <v/>
      </c>
      <c r="AQ11" s="2" t="str">
        <f>IF($A11="","",IFERROR(INDEX(RAW_DHIS2_EXPORT!$A:$ZZ,ROW(),MATCH("*"&amp;INDEX(INDICATOR_MAP!$D:$D,MATCH(AQ$1,INDICATOR_MAP!$B:$B,0))&amp;"*",RAW_DHIS2_EXPORT!$1:$1,0)),""))</f>
        <v/>
      </c>
      <c r="AR11" s="2" t="str">
        <f>IF($A11="","",IFERROR(INDEX(RAW_DHIS2_EXPORT!$A:$ZZ,ROW(),MATCH("*"&amp;INDEX(INDICATOR_MAP!$D:$D,MATCH(AR$1,INDICATOR_MAP!$B:$B,0))&amp;"*",RAW_DHIS2_EXPORT!$1:$1,0)),""))</f>
        <v/>
      </c>
      <c r="AS11" s="2" t="str">
        <f>IF($A11="","",IFERROR(INDEX(RAW_DHIS2_EXPORT!$A:$ZZ,ROW(),MATCH("*"&amp;INDEX(INDICATOR_MAP!$D:$D,MATCH(AS$1,INDICATOR_MAP!$B:$B,0))&amp;"*",RAW_DHIS2_EXPORT!$1:$1,0)),""))</f>
        <v/>
      </c>
      <c r="AT11" s="2" t="str">
        <f>IF($A11="","",IFERROR(INDEX(RAW_DHIS2_EXPORT!$A:$ZZ,ROW(),MATCH("*"&amp;INDEX(INDICATOR_MAP!$D:$D,MATCH(AT$1,INDICATOR_MAP!$B:$B,0))&amp;"*",RAW_DHIS2_EXPORT!$1:$1,0)),""))</f>
        <v/>
      </c>
      <c r="AU11" s="2" t="str">
        <f>IF($A11="","",IFERROR(INDEX(RAW_DHIS2_EXPORT!$A:$ZZ,ROW(),MATCH("*"&amp;INDEX(INDICATOR_MAP!$D:$D,MATCH(AU$1,INDICATOR_MAP!$B:$B,0))&amp;"*",RAW_DHIS2_EXPORT!$1:$1,0)),""))</f>
        <v/>
      </c>
      <c r="AV11" s="2" t="str">
        <f>IF($A11="","",IFERROR(INDEX(RAW_DHIS2_EXPORT!$A:$ZZ,ROW(),MATCH("*"&amp;INDEX(INDICATOR_MAP!$D:$D,MATCH(AV$1,INDICATOR_MAP!$B:$B,0))&amp;"*",RAW_DHIS2_EXPORT!$1:$1,0)),""))</f>
        <v/>
      </c>
      <c r="AW11" s="2" t="str">
        <f>IF($A11="","",IFERROR(INDEX(RAW_DHIS2_EXPORT!$A:$ZZ,ROW(),MATCH("*"&amp;INDEX(INDICATOR_MAP!$D:$D,MATCH(AW$1,INDICATOR_MAP!$B:$B,0))&amp;"*",RAW_DHIS2_EXPORT!$1:$1,0)),""))</f>
        <v/>
      </c>
      <c r="AX11" s="2" t="str">
        <f>IF($A11="","",IFERROR(INDEX(RAW_DHIS2_EXPORT!$A:$ZZ,ROW(),MATCH("*"&amp;INDEX(INDICATOR_MAP!$D:$D,MATCH(AX$1,INDICATOR_MAP!$B:$B,0))&amp;"*",RAW_DHIS2_EXPORT!$1:$1,0)),""))</f>
        <v/>
      </c>
      <c r="AY11" s="2" t="str">
        <f>IF($A11="","",IFERROR(INDEX(RAW_DHIS2_EXPORT!$A:$ZZ,ROW(),MATCH("*"&amp;INDEX(INDICATOR_MAP!$D:$D,MATCH(AY$1,INDICATOR_MAP!$B:$B,0))&amp;"*",RAW_DHIS2_EXPORT!$1:$1,0)),""))</f>
        <v/>
      </c>
      <c r="AZ11" s="2" t="str">
        <f>IF($A11="","",IFERROR(INDEX(RAW_DHIS2_EXPORT!$A:$ZZ,ROW(),MATCH("*"&amp;INDEX(INDICATOR_MAP!$D:$D,MATCH(AZ$1,INDICATOR_MAP!$B:$B,0))&amp;"*",RAW_DHIS2_EXPORT!$1:$1,0)),""))</f>
        <v/>
      </c>
      <c r="BA11" s="2" t="str">
        <f>IF($A11="","",IFERROR(INDEX(RAW_DHIS2_EXPORT!$A:$ZZ,ROW(),MATCH("*"&amp;INDEX(INDICATOR_MAP!$D:$D,MATCH(BA$1,INDICATOR_MAP!$B:$B,0))&amp;"*",RAW_DHIS2_EXPORT!$1:$1,0)),""))</f>
        <v/>
      </c>
      <c r="BB11" s="2" t="str">
        <f>IF($A11="","",IFERROR(INDEX(RAW_DHIS2_EXPORT!$A:$ZZ,ROW(),MATCH("*"&amp;INDEX(INDICATOR_MAP!$D:$D,MATCH(BB$1,INDICATOR_MAP!$B:$B,0))&amp;"*",RAW_DHIS2_EXPORT!$1:$1,0)),""))</f>
        <v/>
      </c>
      <c r="BC11" s="2" t="str">
        <f>IF($A11="","",IFERROR(INDEX(RAW_DHIS2_EXPORT!$A:$ZZ,ROW(),MATCH("*"&amp;INDEX(INDICATOR_MAP!$D:$D,MATCH(BC$1,INDICATOR_MAP!$B:$B,0))&amp;"*",RAW_DHIS2_EXPORT!$1:$1,0)),""))</f>
        <v/>
      </c>
    </row>
    <row r="12" spans="1:55">
      <c r="A12" s="2" t="str">
        <f>IF(RAW_DHIS2_EXPORT!A12="","",RAW_DHIS2_EXPORT!A12)</f>
        <v/>
      </c>
      <c r="B12" s="2"/>
      <c r="C12" s="2"/>
      <c r="D12" s="2" t="str">
        <f>IF($A12="","",IFERROR(INDEX(RAW_DHIS2_EXPORT!$A:$ZZ,ROW(),MATCH("*"&amp;INDEX(INDICATOR_MAP!$D:$D,MATCH(D$1,INDICATOR_MAP!$B:$B,0))&amp;"*",RAW_DHIS2_EXPORT!$1:$1,0)),""))</f>
        <v/>
      </c>
      <c r="E12" s="2" t="str">
        <f>IF($A12="","",IFERROR(INDEX(RAW_DHIS2_EXPORT!$A:$ZZ,ROW(),MATCH("*"&amp;INDEX(INDICATOR_MAP!$D:$D,MATCH(E$1,INDICATOR_MAP!$B:$B,0))&amp;"*",RAW_DHIS2_EXPORT!$1:$1,0)),""))</f>
        <v/>
      </c>
      <c r="F12" s="2" t="str">
        <f>IF($A12="","",IFERROR(INDEX(RAW_DHIS2_EXPORT!$A:$ZZ,ROW(),MATCH("*"&amp;INDEX(INDICATOR_MAP!$D:$D,MATCH(F$1,INDICATOR_MAP!$B:$B,0))&amp;"*",RAW_DHIS2_EXPORT!$1:$1,0)),""))</f>
        <v/>
      </c>
      <c r="G12" s="2" t="str">
        <f>IF($A12="","",IFERROR(INDEX(RAW_DHIS2_EXPORT!$A:$ZZ,ROW(),MATCH("*"&amp;INDEX(INDICATOR_MAP!$D:$D,MATCH(G$1,INDICATOR_MAP!$B:$B,0))&amp;"*",RAW_DHIS2_EXPORT!$1:$1,0)),""))</f>
        <v/>
      </c>
      <c r="H12" s="2" t="str">
        <f>IF($A12="","",IFERROR(INDEX(RAW_DHIS2_EXPORT!$A:$ZZ,ROW(),MATCH("*"&amp;INDEX(INDICATOR_MAP!$D:$D,MATCH(H$1,INDICATOR_MAP!$B:$B,0))&amp;"*",RAW_DHIS2_EXPORT!$1:$1,0)),""))</f>
        <v/>
      </c>
      <c r="I12" s="2" t="str">
        <f>IF($A12="","",IFERROR(INDEX(RAW_DHIS2_EXPORT!$A:$ZZ,ROW(),MATCH("*"&amp;INDEX(INDICATOR_MAP!$D:$D,MATCH(I$1,INDICATOR_MAP!$B:$B,0))&amp;"*",RAW_DHIS2_EXPORT!$1:$1,0)),""))</f>
        <v/>
      </c>
      <c r="J12" s="2" t="str">
        <f>IF($A12="","",IFERROR(INDEX(RAW_DHIS2_EXPORT!$A:$ZZ,ROW(),MATCH("*"&amp;INDEX(INDICATOR_MAP!$D:$D,MATCH(J$1,INDICATOR_MAP!$B:$B,0))&amp;"*",RAW_DHIS2_EXPORT!$1:$1,0)),""))</f>
        <v/>
      </c>
      <c r="K12" s="2" t="str">
        <f>IF($A12="","",IFERROR(INDEX(RAW_DHIS2_EXPORT!$A:$ZZ,ROW(),MATCH("*"&amp;INDEX(INDICATOR_MAP!$D:$D,MATCH(K$1,INDICATOR_MAP!$B:$B,0))&amp;"*",RAW_DHIS2_EXPORT!$1:$1,0)),""))</f>
        <v/>
      </c>
      <c r="L12" s="2" t="str">
        <f>IF($A12="","",IFERROR(INDEX(RAW_DHIS2_EXPORT!$A:$ZZ,ROW(),MATCH("*"&amp;INDEX(INDICATOR_MAP!$D:$D,MATCH(L$1,INDICATOR_MAP!$B:$B,0))&amp;"*",RAW_DHIS2_EXPORT!$1:$1,0)),""))</f>
        <v/>
      </c>
      <c r="M12" s="2" t="str">
        <f>IF($A12="","",IFERROR(INDEX(RAW_DHIS2_EXPORT!$A:$ZZ,ROW(),MATCH("*"&amp;INDEX(INDICATOR_MAP!$D:$D,MATCH(M$1,INDICATOR_MAP!$B:$B,0))&amp;"*",RAW_DHIS2_EXPORT!$1:$1,0)),""))</f>
        <v/>
      </c>
      <c r="N12" s="2" t="str">
        <f>IF($A12="","",IFERROR(INDEX(RAW_DHIS2_EXPORT!$A:$ZZ,ROW(),MATCH("*"&amp;INDEX(INDICATOR_MAP!$D:$D,MATCH(N$1,INDICATOR_MAP!$B:$B,0))&amp;"*",RAW_DHIS2_EXPORT!$1:$1,0)),""))</f>
        <v/>
      </c>
      <c r="O12" s="2" t="str">
        <f>IF($A12="","",IFERROR(INDEX(RAW_DHIS2_EXPORT!$A:$ZZ,ROW(),MATCH("*"&amp;INDEX(INDICATOR_MAP!$D:$D,MATCH(O$1,INDICATOR_MAP!$B:$B,0))&amp;"*",RAW_DHIS2_EXPORT!$1:$1,0)),""))</f>
        <v/>
      </c>
      <c r="P12" s="2" t="str">
        <f>IF($A12="","",IFERROR(INDEX(RAW_DHIS2_EXPORT!$A:$ZZ,ROW(),MATCH("*"&amp;INDEX(INDICATOR_MAP!$D:$D,MATCH(P$1,INDICATOR_MAP!$B:$B,0))&amp;"*",RAW_DHIS2_EXPORT!$1:$1,0)),""))</f>
        <v/>
      </c>
      <c r="Q12" s="2" t="str">
        <f>IF($A12="","",IFERROR(INDEX(RAW_DHIS2_EXPORT!$A:$ZZ,ROW(),MATCH("*"&amp;INDEX(INDICATOR_MAP!$D:$D,MATCH(Q$1,INDICATOR_MAP!$B:$B,0))&amp;"*",RAW_DHIS2_EXPORT!$1:$1,0)),""))</f>
        <v/>
      </c>
      <c r="R12" s="2" t="str">
        <f>IF($A12="","",IFERROR(INDEX(RAW_DHIS2_EXPORT!$A:$ZZ,ROW(),MATCH("*"&amp;INDEX(INDICATOR_MAP!$D:$D,MATCH(R$1,INDICATOR_MAP!$B:$B,0))&amp;"*",RAW_DHIS2_EXPORT!$1:$1,0)),""))</f>
        <v/>
      </c>
      <c r="S12" s="2" t="str">
        <f>IF($A12="","",IFERROR(INDEX(RAW_DHIS2_EXPORT!$A:$ZZ,ROW(),MATCH("*"&amp;INDEX(INDICATOR_MAP!$D:$D,MATCH(S$1,INDICATOR_MAP!$B:$B,0))&amp;"*",RAW_DHIS2_EXPORT!$1:$1,0)),""))</f>
        <v/>
      </c>
      <c r="T12" s="2" t="str">
        <f>IF($A12="","",IFERROR(INDEX(RAW_DHIS2_EXPORT!$A:$ZZ,ROW(),MATCH("*"&amp;INDEX(INDICATOR_MAP!$D:$D,MATCH(T$1,INDICATOR_MAP!$B:$B,0))&amp;"*",RAW_DHIS2_EXPORT!$1:$1,0)),""))</f>
        <v/>
      </c>
      <c r="U12" s="2" t="str">
        <f>IF($A12="","",IFERROR(INDEX(RAW_DHIS2_EXPORT!$A:$ZZ,ROW(),MATCH("*"&amp;INDEX(INDICATOR_MAP!$D:$D,MATCH(U$1,INDICATOR_MAP!$B:$B,0))&amp;"*",RAW_DHIS2_EXPORT!$1:$1,0)),""))</f>
        <v/>
      </c>
      <c r="V12" s="2" t="str">
        <f>IF($A12="","",IFERROR(INDEX(RAW_DHIS2_EXPORT!$A:$ZZ,ROW(),MATCH("*"&amp;INDEX(INDICATOR_MAP!$D:$D,MATCH(V$1,INDICATOR_MAP!$B:$B,0))&amp;"*",RAW_DHIS2_EXPORT!$1:$1,0)),""))</f>
        <v/>
      </c>
      <c r="W12" s="2" t="str">
        <f>IF($A12="","",IFERROR(INDEX(RAW_DHIS2_EXPORT!$A:$ZZ,ROW(),MATCH("*"&amp;INDEX(INDICATOR_MAP!$D:$D,MATCH(W$1,INDICATOR_MAP!$B:$B,0))&amp;"*",RAW_DHIS2_EXPORT!$1:$1,0)),""))</f>
        <v/>
      </c>
      <c r="X12" s="2" t="str">
        <f>IF($A12="","",IFERROR(INDEX(RAW_DHIS2_EXPORT!$A:$ZZ,ROW(),MATCH("*"&amp;INDEX(INDICATOR_MAP!$D:$D,MATCH(X$1,INDICATOR_MAP!$B:$B,0))&amp;"*",RAW_DHIS2_EXPORT!$1:$1,0)),""))</f>
        <v/>
      </c>
      <c r="Y12" s="2" t="str">
        <f>IF($A12="","",IFERROR(INDEX(RAW_DHIS2_EXPORT!$A:$ZZ,ROW(),MATCH("*"&amp;INDEX(INDICATOR_MAP!$D:$D,MATCH(Y$1,INDICATOR_MAP!$B:$B,0))&amp;"*",RAW_DHIS2_EXPORT!$1:$1,0)),""))</f>
        <v/>
      </c>
      <c r="Z12" s="2" t="str">
        <f>IF($A12="","",IFERROR(INDEX(RAW_DHIS2_EXPORT!$A:$ZZ,ROW(),MATCH("*"&amp;INDEX(INDICATOR_MAP!$D:$D,MATCH(Z$1,INDICATOR_MAP!$B:$B,0))&amp;"*",RAW_DHIS2_EXPORT!$1:$1,0)),""))</f>
        <v/>
      </c>
      <c r="AA12" s="2" t="str">
        <f>IF($A12="","",IFERROR(INDEX(RAW_DHIS2_EXPORT!$A:$ZZ,ROW(),MATCH("*"&amp;INDEX(INDICATOR_MAP!$D:$D,MATCH(AA$1,INDICATOR_MAP!$B:$B,0))&amp;"*",RAW_DHIS2_EXPORT!$1:$1,0)),""))</f>
        <v/>
      </c>
      <c r="AB12" s="2" t="str">
        <f>IF($A12="","",IFERROR(INDEX(RAW_DHIS2_EXPORT!$A:$ZZ,ROW(),MATCH("*"&amp;INDEX(INDICATOR_MAP!$D:$D,MATCH(AB$1,INDICATOR_MAP!$B:$B,0))&amp;"*",RAW_DHIS2_EXPORT!$1:$1,0)),""))</f>
        <v/>
      </c>
      <c r="AC12" s="2" t="str">
        <f>IF($A12="","",IFERROR(INDEX(RAW_DHIS2_EXPORT!$A:$ZZ,ROW(),MATCH("*"&amp;INDEX(INDICATOR_MAP!$D:$D,MATCH(AC$1,INDICATOR_MAP!$B:$B,0))&amp;"*",RAW_DHIS2_EXPORT!$1:$1,0)),""))</f>
        <v/>
      </c>
      <c r="AD12" s="2" t="str">
        <f>IF($A12="","",IFERROR(INDEX(RAW_DHIS2_EXPORT!$A:$ZZ,ROW(),MATCH("*"&amp;INDEX(INDICATOR_MAP!$D:$D,MATCH(AD$1,INDICATOR_MAP!$B:$B,0))&amp;"*",RAW_DHIS2_EXPORT!$1:$1,0)),""))</f>
        <v/>
      </c>
      <c r="AE12" s="2" t="str">
        <f>IF($A12="","",IFERROR(INDEX(RAW_DHIS2_EXPORT!$A:$ZZ,ROW(),MATCH("*"&amp;INDEX(INDICATOR_MAP!$D:$D,MATCH(AE$1,INDICATOR_MAP!$B:$B,0))&amp;"*",RAW_DHIS2_EXPORT!$1:$1,0)),""))</f>
        <v/>
      </c>
      <c r="AF12" s="2" t="str">
        <f>IF($A12="","",IFERROR(INDEX(RAW_DHIS2_EXPORT!$A:$ZZ,ROW(),MATCH("*"&amp;INDEX(INDICATOR_MAP!$D:$D,MATCH(AF$1,INDICATOR_MAP!$B:$B,0))&amp;"*",RAW_DHIS2_EXPORT!$1:$1,0)),""))</f>
        <v/>
      </c>
      <c r="AG12" s="2" t="str">
        <f>IF($A12="","",IFERROR(INDEX(RAW_DHIS2_EXPORT!$A:$ZZ,ROW(),MATCH("*"&amp;INDEX(INDICATOR_MAP!$D:$D,MATCH(AG$1,INDICATOR_MAP!$B:$B,0))&amp;"*",RAW_DHIS2_EXPORT!$1:$1,0)),""))</f>
        <v/>
      </c>
      <c r="AH12" s="2" t="str">
        <f>IF($A12="","",IFERROR(INDEX(RAW_DHIS2_EXPORT!$A:$ZZ,ROW(),MATCH("*"&amp;INDEX(INDICATOR_MAP!$D:$D,MATCH(AH$1,INDICATOR_MAP!$B:$B,0))&amp;"*",RAW_DHIS2_EXPORT!$1:$1,0)),""))</f>
        <v/>
      </c>
      <c r="AI12" s="2" t="str">
        <f>IF($A12="","",IFERROR(INDEX(RAW_DHIS2_EXPORT!$A:$ZZ,ROW(),MATCH("*"&amp;INDEX(INDICATOR_MAP!$D:$D,MATCH(AI$1,INDICATOR_MAP!$B:$B,0))&amp;"*",RAW_DHIS2_EXPORT!$1:$1,0)),""))</f>
        <v/>
      </c>
      <c r="AJ12" s="2" t="str">
        <f>IF($A12="","",IFERROR(INDEX(RAW_DHIS2_EXPORT!$A:$ZZ,ROW(),MATCH("*"&amp;INDEX(INDICATOR_MAP!$D:$D,MATCH(AJ$1,INDICATOR_MAP!$B:$B,0))&amp;"*",RAW_DHIS2_EXPORT!$1:$1,0)),""))</f>
        <v/>
      </c>
      <c r="AK12" s="2" t="str">
        <f>IF($A12="","",IFERROR(INDEX(RAW_DHIS2_EXPORT!$A:$ZZ,ROW(),MATCH("*"&amp;INDEX(INDICATOR_MAP!$D:$D,MATCH(AK$1,INDICATOR_MAP!$B:$B,0))&amp;"*",RAW_DHIS2_EXPORT!$1:$1,0)),""))</f>
        <v/>
      </c>
      <c r="AL12" s="2" t="str">
        <f>IF($A12="","",IFERROR(INDEX(RAW_DHIS2_EXPORT!$A:$ZZ,ROW(),MATCH("*"&amp;INDEX(INDICATOR_MAP!$D:$D,MATCH(AL$1,INDICATOR_MAP!$B:$B,0))&amp;"*",RAW_DHIS2_EXPORT!$1:$1,0)),""))</f>
        <v/>
      </c>
      <c r="AM12" s="2" t="str">
        <f>IF($A12="","",IFERROR(INDEX(RAW_DHIS2_EXPORT!$A:$ZZ,ROW(),MATCH("*"&amp;INDEX(INDICATOR_MAP!$D:$D,MATCH(AM$1,INDICATOR_MAP!$B:$B,0))&amp;"*",RAW_DHIS2_EXPORT!$1:$1,0)),""))</f>
        <v/>
      </c>
      <c r="AN12" s="2" t="str">
        <f>IF($A12="","",IFERROR(INDEX(RAW_DHIS2_EXPORT!$A:$ZZ,ROW(),MATCH("*"&amp;INDEX(INDICATOR_MAP!$D:$D,MATCH(AN$1,INDICATOR_MAP!$B:$B,0))&amp;"*",RAW_DHIS2_EXPORT!$1:$1,0)),""))</f>
        <v/>
      </c>
      <c r="AO12" s="2" t="str">
        <f>IF($A12="","",IFERROR(INDEX(RAW_DHIS2_EXPORT!$A:$ZZ,ROW(),MATCH("*"&amp;INDEX(INDICATOR_MAP!$D:$D,MATCH(AO$1,INDICATOR_MAP!$B:$B,0))&amp;"*",RAW_DHIS2_EXPORT!$1:$1,0)),""))</f>
        <v/>
      </c>
      <c r="AP12" s="2" t="str">
        <f>IF($A12="","",IFERROR(INDEX(RAW_DHIS2_EXPORT!$A:$ZZ,ROW(),MATCH("*"&amp;INDEX(INDICATOR_MAP!$D:$D,MATCH(AP$1,INDICATOR_MAP!$B:$B,0))&amp;"*",RAW_DHIS2_EXPORT!$1:$1,0)),""))</f>
        <v/>
      </c>
      <c r="AQ12" s="2" t="str">
        <f>IF($A12="","",IFERROR(INDEX(RAW_DHIS2_EXPORT!$A:$ZZ,ROW(),MATCH("*"&amp;INDEX(INDICATOR_MAP!$D:$D,MATCH(AQ$1,INDICATOR_MAP!$B:$B,0))&amp;"*",RAW_DHIS2_EXPORT!$1:$1,0)),""))</f>
        <v/>
      </c>
      <c r="AR12" s="2" t="str">
        <f>IF($A12="","",IFERROR(INDEX(RAW_DHIS2_EXPORT!$A:$ZZ,ROW(),MATCH("*"&amp;INDEX(INDICATOR_MAP!$D:$D,MATCH(AR$1,INDICATOR_MAP!$B:$B,0))&amp;"*",RAW_DHIS2_EXPORT!$1:$1,0)),""))</f>
        <v/>
      </c>
      <c r="AS12" s="2" t="str">
        <f>IF($A12="","",IFERROR(INDEX(RAW_DHIS2_EXPORT!$A:$ZZ,ROW(),MATCH("*"&amp;INDEX(INDICATOR_MAP!$D:$D,MATCH(AS$1,INDICATOR_MAP!$B:$B,0))&amp;"*",RAW_DHIS2_EXPORT!$1:$1,0)),""))</f>
        <v/>
      </c>
      <c r="AT12" s="2" t="str">
        <f>IF($A12="","",IFERROR(INDEX(RAW_DHIS2_EXPORT!$A:$ZZ,ROW(),MATCH("*"&amp;INDEX(INDICATOR_MAP!$D:$D,MATCH(AT$1,INDICATOR_MAP!$B:$B,0))&amp;"*",RAW_DHIS2_EXPORT!$1:$1,0)),""))</f>
        <v/>
      </c>
      <c r="AU12" s="2" t="str">
        <f>IF($A12="","",IFERROR(INDEX(RAW_DHIS2_EXPORT!$A:$ZZ,ROW(),MATCH("*"&amp;INDEX(INDICATOR_MAP!$D:$D,MATCH(AU$1,INDICATOR_MAP!$B:$B,0))&amp;"*",RAW_DHIS2_EXPORT!$1:$1,0)),""))</f>
        <v/>
      </c>
      <c r="AV12" s="2" t="str">
        <f>IF($A12="","",IFERROR(INDEX(RAW_DHIS2_EXPORT!$A:$ZZ,ROW(),MATCH("*"&amp;INDEX(INDICATOR_MAP!$D:$D,MATCH(AV$1,INDICATOR_MAP!$B:$B,0))&amp;"*",RAW_DHIS2_EXPORT!$1:$1,0)),""))</f>
        <v/>
      </c>
      <c r="AW12" s="2" t="str">
        <f>IF($A12="","",IFERROR(INDEX(RAW_DHIS2_EXPORT!$A:$ZZ,ROW(),MATCH("*"&amp;INDEX(INDICATOR_MAP!$D:$D,MATCH(AW$1,INDICATOR_MAP!$B:$B,0))&amp;"*",RAW_DHIS2_EXPORT!$1:$1,0)),""))</f>
        <v/>
      </c>
      <c r="AX12" s="2" t="str">
        <f>IF($A12="","",IFERROR(INDEX(RAW_DHIS2_EXPORT!$A:$ZZ,ROW(),MATCH("*"&amp;INDEX(INDICATOR_MAP!$D:$D,MATCH(AX$1,INDICATOR_MAP!$B:$B,0))&amp;"*",RAW_DHIS2_EXPORT!$1:$1,0)),""))</f>
        <v/>
      </c>
      <c r="AY12" s="2" t="str">
        <f>IF($A12="","",IFERROR(INDEX(RAW_DHIS2_EXPORT!$A:$ZZ,ROW(),MATCH("*"&amp;INDEX(INDICATOR_MAP!$D:$D,MATCH(AY$1,INDICATOR_MAP!$B:$B,0))&amp;"*",RAW_DHIS2_EXPORT!$1:$1,0)),""))</f>
        <v/>
      </c>
      <c r="AZ12" s="2" t="str">
        <f>IF($A12="","",IFERROR(INDEX(RAW_DHIS2_EXPORT!$A:$ZZ,ROW(),MATCH("*"&amp;INDEX(INDICATOR_MAP!$D:$D,MATCH(AZ$1,INDICATOR_MAP!$B:$B,0))&amp;"*",RAW_DHIS2_EXPORT!$1:$1,0)),""))</f>
        <v/>
      </c>
      <c r="BA12" s="2" t="str">
        <f>IF($A12="","",IFERROR(INDEX(RAW_DHIS2_EXPORT!$A:$ZZ,ROW(),MATCH("*"&amp;INDEX(INDICATOR_MAP!$D:$D,MATCH(BA$1,INDICATOR_MAP!$B:$B,0))&amp;"*",RAW_DHIS2_EXPORT!$1:$1,0)),""))</f>
        <v/>
      </c>
      <c r="BB12" s="2" t="str">
        <f>IF($A12="","",IFERROR(INDEX(RAW_DHIS2_EXPORT!$A:$ZZ,ROW(),MATCH("*"&amp;INDEX(INDICATOR_MAP!$D:$D,MATCH(BB$1,INDICATOR_MAP!$B:$B,0))&amp;"*",RAW_DHIS2_EXPORT!$1:$1,0)),""))</f>
        <v/>
      </c>
      <c r="BC12" s="2" t="str">
        <f>IF($A12="","",IFERROR(INDEX(RAW_DHIS2_EXPORT!$A:$ZZ,ROW(),MATCH("*"&amp;INDEX(INDICATOR_MAP!$D:$D,MATCH(BC$1,INDICATOR_MAP!$B:$B,0))&amp;"*",RAW_DHIS2_EXPORT!$1:$1,0)),""))</f>
        <v/>
      </c>
    </row>
    <row r="13" spans="1:55">
      <c r="A13" s="2" t="str">
        <f>IF(RAW_DHIS2_EXPORT!A13="","",RAW_DHIS2_EXPORT!A13)</f>
        <v/>
      </c>
      <c r="B13" s="2"/>
      <c r="C13" s="2"/>
      <c r="D13" s="2" t="str">
        <f>IF($A13="","",IFERROR(INDEX(RAW_DHIS2_EXPORT!$A:$ZZ,ROW(),MATCH("*"&amp;INDEX(INDICATOR_MAP!$D:$D,MATCH(D$1,INDICATOR_MAP!$B:$B,0))&amp;"*",RAW_DHIS2_EXPORT!$1:$1,0)),""))</f>
        <v/>
      </c>
      <c r="E13" s="2" t="str">
        <f>IF($A13="","",IFERROR(INDEX(RAW_DHIS2_EXPORT!$A:$ZZ,ROW(),MATCH("*"&amp;INDEX(INDICATOR_MAP!$D:$D,MATCH(E$1,INDICATOR_MAP!$B:$B,0))&amp;"*",RAW_DHIS2_EXPORT!$1:$1,0)),""))</f>
        <v/>
      </c>
      <c r="F13" s="2" t="str">
        <f>IF($A13="","",IFERROR(INDEX(RAW_DHIS2_EXPORT!$A:$ZZ,ROW(),MATCH("*"&amp;INDEX(INDICATOR_MAP!$D:$D,MATCH(F$1,INDICATOR_MAP!$B:$B,0))&amp;"*",RAW_DHIS2_EXPORT!$1:$1,0)),""))</f>
        <v/>
      </c>
      <c r="G13" s="2" t="str">
        <f>IF($A13="","",IFERROR(INDEX(RAW_DHIS2_EXPORT!$A:$ZZ,ROW(),MATCH("*"&amp;INDEX(INDICATOR_MAP!$D:$D,MATCH(G$1,INDICATOR_MAP!$B:$B,0))&amp;"*",RAW_DHIS2_EXPORT!$1:$1,0)),""))</f>
        <v/>
      </c>
      <c r="H13" s="2" t="str">
        <f>IF($A13="","",IFERROR(INDEX(RAW_DHIS2_EXPORT!$A:$ZZ,ROW(),MATCH("*"&amp;INDEX(INDICATOR_MAP!$D:$D,MATCH(H$1,INDICATOR_MAP!$B:$B,0))&amp;"*",RAW_DHIS2_EXPORT!$1:$1,0)),""))</f>
        <v/>
      </c>
      <c r="I13" s="2" t="str">
        <f>IF($A13="","",IFERROR(INDEX(RAW_DHIS2_EXPORT!$A:$ZZ,ROW(),MATCH("*"&amp;INDEX(INDICATOR_MAP!$D:$D,MATCH(I$1,INDICATOR_MAP!$B:$B,0))&amp;"*",RAW_DHIS2_EXPORT!$1:$1,0)),""))</f>
        <v/>
      </c>
      <c r="J13" s="2" t="str">
        <f>IF($A13="","",IFERROR(INDEX(RAW_DHIS2_EXPORT!$A:$ZZ,ROW(),MATCH("*"&amp;INDEX(INDICATOR_MAP!$D:$D,MATCH(J$1,INDICATOR_MAP!$B:$B,0))&amp;"*",RAW_DHIS2_EXPORT!$1:$1,0)),""))</f>
        <v/>
      </c>
      <c r="K13" s="2" t="str">
        <f>IF($A13="","",IFERROR(INDEX(RAW_DHIS2_EXPORT!$A:$ZZ,ROW(),MATCH("*"&amp;INDEX(INDICATOR_MAP!$D:$D,MATCH(K$1,INDICATOR_MAP!$B:$B,0))&amp;"*",RAW_DHIS2_EXPORT!$1:$1,0)),""))</f>
        <v/>
      </c>
      <c r="L13" s="2" t="str">
        <f>IF($A13="","",IFERROR(INDEX(RAW_DHIS2_EXPORT!$A:$ZZ,ROW(),MATCH("*"&amp;INDEX(INDICATOR_MAP!$D:$D,MATCH(L$1,INDICATOR_MAP!$B:$B,0))&amp;"*",RAW_DHIS2_EXPORT!$1:$1,0)),""))</f>
        <v/>
      </c>
      <c r="M13" s="2" t="str">
        <f>IF($A13="","",IFERROR(INDEX(RAW_DHIS2_EXPORT!$A:$ZZ,ROW(),MATCH("*"&amp;INDEX(INDICATOR_MAP!$D:$D,MATCH(M$1,INDICATOR_MAP!$B:$B,0))&amp;"*",RAW_DHIS2_EXPORT!$1:$1,0)),""))</f>
        <v/>
      </c>
      <c r="N13" s="2" t="str">
        <f>IF($A13="","",IFERROR(INDEX(RAW_DHIS2_EXPORT!$A:$ZZ,ROW(),MATCH("*"&amp;INDEX(INDICATOR_MAP!$D:$D,MATCH(N$1,INDICATOR_MAP!$B:$B,0))&amp;"*",RAW_DHIS2_EXPORT!$1:$1,0)),""))</f>
        <v/>
      </c>
      <c r="O13" s="2" t="str">
        <f>IF($A13="","",IFERROR(INDEX(RAW_DHIS2_EXPORT!$A:$ZZ,ROW(),MATCH("*"&amp;INDEX(INDICATOR_MAP!$D:$D,MATCH(O$1,INDICATOR_MAP!$B:$B,0))&amp;"*",RAW_DHIS2_EXPORT!$1:$1,0)),""))</f>
        <v/>
      </c>
      <c r="P13" s="2" t="str">
        <f>IF($A13="","",IFERROR(INDEX(RAW_DHIS2_EXPORT!$A:$ZZ,ROW(),MATCH("*"&amp;INDEX(INDICATOR_MAP!$D:$D,MATCH(P$1,INDICATOR_MAP!$B:$B,0))&amp;"*",RAW_DHIS2_EXPORT!$1:$1,0)),""))</f>
        <v/>
      </c>
      <c r="Q13" s="2" t="str">
        <f>IF($A13="","",IFERROR(INDEX(RAW_DHIS2_EXPORT!$A:$ZZ,ROW(),MATCH("*"&amp;INDEX(INDICATOR_MAP!$D:$D,MATCH(Q$1,INDICATOR_MAP!$B:$B,0))&amp;"*",RAW_DHIS2_EXPORT!$1:$1,0)),""))</f>
        <v/>
      </c>
      <c r="R13" s="2" t="str">
        <f>IF($A13="","",IFERROR(INDEX(RAW_DHIS2_EXPORT!$A:$ZZ,ROW(),MATCH("*"&amp;INDEX(INDICATOR_MAP!$D:$D,MATCH(R$1,INDICATOR_MAP!$B:$B,0))&amp;"*",RAW_DHIS2_EXPORT!$1:$1,0)),""))</f>
        <v/>
      </c>
      <c r="S13" s="2" t="str">
        <f>IF($A13="","",IFERROR(INDEX(RAW_DHIS2_EXPORT!$A:$ZZ,ROW(),MATCH("*"&amp;INDEX(INDICATOR_MAP!$D:$D,MATCH(S$1,INDICATOR_MAP!$B:$B,0))&amp;"*",RAW_DHIS2_EXPORT!$1:$1,0)),""))</f>
        <v/>
      </c>
      <c r="T13" s="2" t="str">
        <f>IF($A13="","",IFERROR(INDEX(RAW_DHIS2_EXPORT!$A:$ZZ,ROW(),MATCH("*"&amp;INDEX(INDICATOR_MAP!$D:$D,MATCH(T$1,INDICATOR_MAP!$B:$B,0))&amp;"*",RAW_DHIS2_EXPORT!$1:$1,0)),""))</f>
        <v/>
      </c>
      <c r="U13" s="2" t="str">
        <f>IF($A13="","",IFERROR(INDEX(RAW_DHIS2_EXPORT!$A:$ZZ,ROW(),MATCH("*"&amp;INDEX(INDICATOR_MAP!$D:$D,MATCH(U$1,INDICATOR_MAP!$B:$B,0))&amp;"*",RAW_DHIS2_EXPORT!$1:$1,0)),""))</f>
        <v/>
      </c>
      <c r="V13" s="2" t="str">
        <f>IF($A13="","",IFERROR(INDEX(RAW_DHIS2_EXPORT!$A:$ZZ,ROW(),MATCH("*"&amp;INDEX(INDICATOR_MAP!$D:$D,MATCH(V$1,INDICATOR_MAP!$B:$B,0))&amp;"*",RAW_DHIS2_EXPORT!$1:$1,0)),""))</f>
        <v/>
      </c>
      <c r="W13" s="2" t="str">
        <f>IF($A13="","",IFERROR(INDEX(RAW_DHIS2_EXPORT!$A:$ZZ,ROW(),MATCH("*"&amp;INDEX(INDICATOR_MAP!$D:$D,MATCH(W$1,INDICATOR_MAP!$B:$B,0))&amp;"*",RAW_DHIS2_EXPORT!$1:$1,0)),""))</f>
        <v/>
      </c>
      <c r="X13" s="2" t="str">
        <f>IF($A13="","",IFERROR(INDEX(RAW_DHIS2_EXPORT!$A:$ZZ,ROW(),MATCH("*"&amp;INDEX(INDICATOR_MAP!$D:$D,MATCH(X$1,INDICATOR_MAP!$B:$B,0))&amp;"*",RAW_DHIS2_EXPORT!$1:$1,0)),""))</f>
        <v/>
      </c>
      <c r="Y13" s="2" t="str">
        <f>IF($A13="","",IFERROR(INDEX(RAW_DHIS2_EXPORT!$A:$ZZ,ROW(),MATCH("*"&amp;INDEX(INDICATOR_MAP!$D:$D,MATCH(Y$1,INDICATOR_MAP!$B:$B,0))&amp;"*",RAW_DHIS2_EXPORT!$1:$1,0)),""))</f>
        <v/>
      </c>
      <c r="Z13" s="2" t="str">
        <f>IF($A13="","",IFERROR(INDEX(RAW_DHIS2_EXPORT!$A:$ZZ,ROW(),MATCH("*"&amp;INDEX(INDICATOR_MAP!$D:$D,MATCH(Z$1,INDICATOR_MAP!$B:$B,0))&amp;"*",RAW_DHIS2_EXPORT!$1:$1,0)),""))</f>
        <v/>
      </c>
      <c r="AA13" s="2" t="str">
        <f>IF($A13="","",IFERROR(INDEX(RAW_DHIS2_EXPORT!$A:$ZZ,ROW(),MATCH("*"&amp;INDEX(INDICATOR_MAP!$D:$D,MATCH(AA$1,INDICATOR_MAP!$B:$B,0))&amp;"*",RAW_DHIS2_EXPORT!$1:$1,0)),""))</f>
        <v/>
      </c>
      <c r="AB13" s="2" t="str">
        <f>IF($A13="","",IFERROR(INDEX(RAW_DHIS2_EXPORT!$A:$ZZ,ROW(),MATCH("*"&amp;INDEX(INDICATOR_MAP!$D:$D,MATCH(AB$1,INDICATOR_MAP!$B:$B,0))&amp;"*",RAW_DHIS2_EXPORT!$1:$1,0)),""))</f>
        <v/>
      </c>
      <c r="AC13" s="2" t="str">
        <f>IF($A13="","",IFERROR(INDEX(RAW_DHIS2_EXPORT!$A:$ZZ,ROW(),MATCH("*"&amp;INDEX(INDICATOR_MAP!$D:$D,MATCH(AC$1,INDICATOR_MAP!$B:$B,0))&amp;"*",RAW_DHIS2_EXPORT!$1:$1,0)),""))</f>
        <v/>
      </c>
      <c r="AD13" s="2" t="str">
        <f>IF($A13="","",IFERROR(INDEX(RAW_DHIS2_EXPORT!$A:$ZZ,ROW(),MATCH("*"&amp;INDEX(INDICATOR_MAP!$D:$D,MATCH(AD$1,INDICATOR_MAP!$B:$B,0))&amp;"*",RAW_DHIS2_EXPORT!$1:$1,0)),""))</f>
        <v/>
      </c>
      <c r="AE13" s="2" t="str">
        <f>IF($A13="","",IFERROR(INDEX(RAW_DHIS2_EXPORT!$A:$ZZ,ROW(),MATCH("*"&amp;INDEX(INDICATOR_MAP!$D:$D,MATCH(AE$1,INDICATOR_MAP!$B:$B,0))&amp;"*",RAW_DHIS2_EXPORT!$1:$1,0)),""))</f>
        <v/>
      </c>
      <c r="AF13" s="2" t="str">
        <f>IF($A13="","",IFERROR(INDEX(RAW_DHIS2_EXPORT!$A:$ZZ,ROW(),MATCH("*"&amp;INDEX(INDICATOR_MAP!$D:$D,MATCH(AF$1,INDICATOR_MAP!$B:$B,0))&amp;"*",RAW_DHIS2_EXPORT!$1:$1,0)),""))</f>
        <v/>
      </c>
      <c r="AG13" s="2" t="str">
        <f>IF($A13="","",IFERROR(INDEX(RAW_DHIS2_EXPORT!$A:$ZZ,ROW(),MATCH("*"&amp;INDEX(INDICATOR_MAP!$D:$D,MATCH(AG$1,INDICATOR_MAP!$B:$B,0))&amp;"*",RAW_DHIS2_EXPORT!$1:$1,0)),""))</f>
        <v/>
      </c>
      <c r="AH13" s="2" t="str">
        <f>IF($A13="","",IFERROR(INDEX(RAW_DHIS2_EXPORT!$A:$ZZ,ROW(),MATCH("*"&amp;INDEX(INDICATOR_MAP!$D:$D,MATCH(AH$1,INDICATOR_MAP!$B:$B,0))&amp;"*",RAW_DHIS2_EXPORT!$1:$1,0)),""))</f>
        <v/>
      </c>
      <c r="AI13" s="2" t="str">
        <f>IF($A13="","",IFERROR(INDEX(RAW_DHIS2_EXPORT!$A:$ZZ,ROW(),MATCH("*"&amp;INDEX(INDICATOR_MAP!$D:$D,MATCH(AI$1,INDICATOR_MAP!$B:$B,0))&amp;"*",RAW_DHIS2_EXPORT!$1:$1,0)),""))</f>
        <v/>
      </c>
      <c r="AJ13" s="2" t="str">
        <f>IF($A13="","",IFERROR(INDEX(RAW_DHIS2_EXPORT!$A:$ZZ,ROW(),MATCH("*"&amp;INDEX(INDICATOR_MAP!$D:$D,MATCH(AJ$1,INDICATOR_MAP!$B:$B,0))&amp;"*",RAW_DHIS2_EXPORT!$1:$1,0)),""))</f>
        <v/>
      </c>
      <c r="AK13" s="2" t="str">
        <f>IF($A13="","",IFERROR(INDEX(RAW_DHIS2_EXPORT!$A:$ZZ,ROW(),MATCH("*"&amp;INDEX(INDICATOR_MAP!$D:$D,MATCH(AK$1,INDICATOR_MAP!$B:$B,0))&amp;"*",RAW_DHIS2_EXPORT!$1:$1,0)),""))</f>
        <v/>
      </c>
      <c r="AL13" s="2" t="str">
        <f>IF($A13="","",IFERROR(INDEX(RAW_DHIS2_EXPORT!$A:$ZZ,ROW(),MATCH("*"&amp;INDEX(INDICATOR_MAP!$D:$D,MATCH(AL$1,INDICATOR_MAP!$B:$B,0))&amp;"*",RAW_DHIS2_EXPORT!$1:$1,0)),""))</f>
        <v/>
      </c>
      <c r="AM13" s="2" t="str">
        <f>IF($A13="","",IFERROR(INDEX(RAW_DHIS2_EXPORT!$A:$ZZ,ROW(),MATCH("*"&amp;INDEX(INDICATOR_MAP!$D:$D,MATCH(AM$1,INDICATOR_MAP!$B:$B,0))&amp;"*",RAW_DHIS2_EXPORT!$1:$1,0)),""))</f>
        <v/>
      </c>
      <c r="AN13" s="2" t="str">
        <f>IF($A13="","",IFERROR(INDEX(RAW_DHIS2_EXPORT!$A:$ZZ,ROW(),MATCH("*"&amp;INDEX(INDICATOR_MAP!$D:$D,MATCH(AN$1,INDICATOR_MAP!$B:$B,0))&amp;"*",RAW_DHIS2_EXPORT!$1:$1,0)),""))</f>
        <v/>
      </c>
      <c r="AO13" s="2" t="str">
        <f>IF($A13="","",IFERROR(INDEX(RAW_DHIS2_EXPORT!$A:$ZZ,ROW(),MATCH("*"&amp;INDEX(INDICATOR_MAP!$D:$D,MATCH(AO$1,INDICATOR_MAP!$B:$B,0))&amp;"*",RAW_DHIS2_EXPORT!$1:$1,0)),""))</f>
        <v/>
      </c>
      <c r="AP13" s="2" t="str">
        <f>IF($A13="","",IFERROR(INDEX(RAW_DHIS2_EXPORT!$A:$ZZ,ROW(),MATCH("*"&amp;INDEX(INDICATOR_MAP!$D:$D,MATCH(AP$1,INDICATOR_MAP!$B:$B,0))&amp;"*",RAW_DHIS2_EXPORT!$1:$1,0)),""))</f>
        <v/>
      </c>
      <c r="AQ13" s="2" t="str">
        <f>IF($A13="","",IFERROR(INDEX(RAW_DHIS2_EXPORT!$A:$ZZ,ROW(),MATCH("*"&amp;INDEX(INDICATOR_MAP!$D:$D,MATCH(AQ$1,INDICATOR_MAP!$B:$B,0))&amp;"*",RAW_DHIS2_EXPORT!$1:$1,0)),""))</f>
        <v/>
      </c>
      <c r="AR13" s="2" t="str">
        <f>IF($A13="","",IFERROR(INDEX(RAW_DHIS2_EXPORT!$A:$ZZ,ROW(),MATCH("*"&amp;INDEX(INDICATOR_MAP!$D:$D,MATCH(AR$1,INDICATOR_MAP!$B:$B,0))&amp;"*",RAW_DHIS2_EXPORT!$1:$1,0)),""))</f>
        <v/>
      </c>
      <c r="AS13" s="2" t="str">
        <f>IF($A13="","",IFERROR(INDEX(RAW_DHIS2_EXPORT!$A:$ZZ,ROW(),MATCH("*"&amp;INDEX(INDICATOR_MAP!$D:$D,MATCH(AS$1,INDICATOR_MAP!$B:$B,0))&amp;"*",RAW_DHIS2_EXPORT!$1:$1,0)),""))</f>
        <v/>
      </c>
      <c r="AT13" s="2" t="str">
        <f>IF($A13="","",IFERROR(INDEX(RAW_DHIS2_EXPORT!$A:$ZZ,ROW(),MATCH("*"&amp;INDEX(INDICATOR_MAP!$D:$D,MATCH(AT$1,INDICATOR_MAP!$B:$B,0))&amp;"*",RAW_DHIS2_EXPORT!$1:$1,0)),""))</f>
        <v/>
      </c>
      <c r="AU13" s="2" t="str">
        <f>IF($A13="","",IFERROR(INDEX(RAW_DHIS2_EXPORT!$A:$ZZ,ROW(),MATCH("*"&amp;INDEX(INDICATOR_MAP!$D:$D,MATCH(AU$1,INDICATOR_MAP!$B:$B,0))&amp;"*",RAW_DHIS2_EXPORT!$1:$1,0)),""))</f>
        <v/>
      </c>
      <c r="AV13" s="2" t="str">
        <f>IF($A13="","",IFERROR(INDEX(RAW_DHIS2_EXPORT!$A:$ZZ,ROW(),MATCH("*"&amp;INDEX(INDICATOR_MAP!$D:$D,MATCH(AV$1,INDICATOR_MAP!$B:$B,0))&amp;"*",RAW_DHIS2_EXPORT!$1:$1,0)),""))</f>
        <v/>
      </c>
      <c r="AW13" s="2" t="str">
        <f>IF($A13="","",IFERROR(INDEX(RAW_DHIS2_EXPORT!$A:$ZZ,ROW(),MATCH("*"&amp;INDEX(INDICATOR_MAP!$D:$D,MATCH(AW$1,INDICATOR_MAP!$B:$B,0))&amp;"*",RAW_DHIS2_EXPORT!$1:$1,0)),""))</f>
        <v/>
      </c>
      <c r="AX13" s="2" t="str">
        <f>IF($A13="","",IFERROR(INDEX(RAW_DHIS2_EXPORT!$A:$ZZ,ROW(),MATCH("*"&amp;INDEX(INDICATOR_MAP!$D:$D,MATCH(AX$1,INDICATOR_MAP!$B:$B,0))&amp;"*",RAW_DHIS2_EXPORT!$1:$1,0)),""))</f>
        <v/>
      </c>
      <c r="AY13" s="2" t="str">
        <f>IF($A13="","",IFERROR(INDEX(RAW_DHIS2_EXPORT!$A:$ZZ,ROW(),MATCH("*"&amp;INDEX(INDICATOR_MAP!$D:$D,MATCH(AY$1,INDICATOR_MAP!$B:$B,0))&amp;"*",RAW_DHIS2_EXPORT!$1:$1,0)),""))</f>
        <v/>
      </c>
      <c r="AZ13" s="2" t="str">
        <f>IF($A13="","",IFERROR(INDEX(RAW_DHIS2_EXPORT!$A:$ZZ,ROW(),MATCH("*"&amp;INDEX(INDICATOR_MAP!$D:$D,MATCH(AZ$1,INDICATOR_MAP!$B:$B,0))&amp;"*",RAW_DHIS2_EXPORT!$1:$1,0)),""))</f>
        <v/>
      </c>
      <c r="BA13" s="2" t="str">
        <f>IF($A13="","",IFERROR(INDEX(RAW_DHIS2_EXPORT!$A:$ZZ,ROW(),MATCH("*"&amp;INDEX(INDICATOR_MAP!$D:$D,MATCH(BA$1,INDICATOR_MAP!$B:$B,0))&amp;"*",RAW_DHIS2_EXPORT!$1:$1,0)),""))</f>
        <v/>
      </c>
      <c r="BB13" s="2" t="str">
        <f>IF($A13="","",IFERROR(INDEX(RAW_DHIS2_EXPORT!$A:$ZZ,ROW(),MATCH("*"&amp;INDEX(INDICATOR_MAP!$D:$D,MATCH(BB$1,INDICATOR_MAP!$B:$B,0))&amp;"*",RAW_DHIS2_EXPORT!$1:$1,0)),""))</f>
        <v/>
      </c>
      <c r="BC13" s="2" t="str">
        <f>IF($A13="","",IFERROR(INDEX(RAW_DHIS2_EXPORT!$A:$ZZ,ROW(),MATCH("*"&amp;INDEX(INDICATOR_MAP!$D:$D,MATCH(BC$1,INDICATOR_MAP!$B:$B,0))&amp;"*",RAW_DHIS2_EXPORT!$1:$1,0)),""))</f>
        <v/>
      </c>
    </row>
    <row r="14" spans="1:55">
      <c r="A14" s="2" t="str">
        <f>IF(RAW_DHIS2_EXPORT!A14="","",RAW_DHIS2_EXPORT!A14)</f>
        <v/>
      </c>
      <c r="B14" s="2"/>
      <c r="C14" s="2"/>
      <c r="D14" s="2" t="str">
        <f>IF($A14="","",IFERROR(INDEX(RAW_DHIS2_EXPORT!$A:$ZZ,ROW(),MATCH("*"&amp;INDEX(INDICATOR_MAP!$D:$D,MATCH(D$1,INDICATOR_MAP!$B:$B,0))&amp;"*",RAW_DHIS2_EXPORT!$1:$1,0)),""))</f>
        <v/>
      </c>
      <c r="E14" s="2" t="str">
        <f>IF($A14="","",IFERROR(INDEX(RAW_DHIS2_EXPORT!$A:$ZZ,ROW(),MATCH("*"&amp;INDEX(INDICATOR_MAP!$D:$D,MATCH(E$1,INDICATOR_MAP!$B:$B,0))&amp;"*",RAW_DHIS2_EXPORT!$1:$1,0)),""))</f>
        <v/>
      </c>
      <c r="F14" s="2" t="str">
        <f>IF($A14="","",IFERROR(INDEX(RAW_DHIS2_EXPORT!$A:$ZZ,ROW(),MATCH("*"&amp;INDEX(INDICATOR_MAP!$D:$D,MATCH(F$1,INDICATOR_MAP!$B:$B,0))&amp;"*",RAW_DHIS2_EXPORT!$1:$1,0)),""))</f>
        <v/>
      </c>
      <c r="G14" s="2" t="str">
        <f>IF($A14="","",IFERROR(INDEX(RAW_DHIS2_EXPORT!$A:$ZZ,ROW(),MATCH("*"&amp;INDEX(INDICATOR_MAP!$D:$D,MATCH(G$1,INDICATOR_MAP!$B:$B,0))&amp;"*",RAW_DHIS2_EXPORT!$1:$1,0)),""))</f>
        <v/>
      </c>
      <c r="H14" s="2" t="str">
        <f>IF($A14="","",IFERROR(INDEX(RAW_DHIS2_EXPORT!$A:$ZZ,ROW(),MATCH("*"&amp;INDEX(INDICATOR_MAP!$D:$D,MATCH(H$1,INDICATOR_MAP!$B:$B,0))&amp;"*",RAW_DHIS2_EXPORT!$1:$1,0)),""))</f>
        <v/>
      </c>
      <c r="I14" s="2" t="str">
        <f>IF($A14="","",IFERROR(INDEX(RAW_DHIS2_EXPORT!$A:$ZZ,ROW(),MATCH("*"&amp;INDEX(INDICATOR_MAP!$D:$D,MATCH(I$1,INDICATOR_MAP!$B:$B,0))&amp;"*",RAW_DHIS2_EXPORT!$1:$1,0)),""))</f>
        <v/>
      </c>
      <c r="J14" s="2" t="str">
        <f>IF($A14="","",IFERROR(INDEX(RAW_DHIS2_EXPORT!$A:$ZZ,ROW(),MATCH("*"&amp;INDEX(INDICATOR_MAP!$D:$D,MATCH(J$1,INDICATOR_MAP!$B:$B,0))&amp;"*",RAW_DHIS2_EXPORT!$1:$1,0)),""))</f>
        <v/>
      </c>
      <c r="K14" s="2" t="str">
        <f>IF($A14="","",IFERROR(INDEX(RAW_DHIS2_EXPORT!$A:$ZZ,ROW(),MATCH("*"&amp;INDEX(INDICATOR_MAP!$D:$D,MATCH(K$1,INDICATOR_MAP!$B:$B,0))&amp;"*",RAW_DHIS2_EXPORT!$1:$1,0)),""))</f>
        <v/>
      </c>
      <c r="L14" s="2" t="str">
        <f>IF($A14="","",IFERROR(INDEX(RAW_DHIS2_EXPORT!$A:$ZZ,ROW(),MATCH("*"&amp;INDEX(INDICATOR_MAP!$D:$D,MATCH(L$1,INDICATOR_MAP!$B:$B,0))&amp;"*",RAW_DHIS2_EXPORT!$1:$1,0)),""))</f>
        <v/>
      </c>
      <c r="M14" s="2" t="str">
        <f>IF($A14="","",IFERROR(INDEX(RAW_DHIS2_EXPORT!$A:$ZZ,ROW(),MATCH("*"&amp;INDEX(INDICATOR_MAP!$D:$D,MATCH(M$1,INDICATOR_MAP!$B:$B,0))&amp;"*",RAW_DHIS2_EXPORT!$1:$1,0)),""))</f>
        <v/>
      </c>
      <c r="N14" s="2" t="str">
        <f>IF($A14="","",IFERROR(INDEX(RAW_DHIS2_EXPORT!$A:$ZZ,ROW(),MATCH("*"&amp;INDEX(INDICATOR_MAP!$D:$D,MATCH(N$1,INDICATOR_MAP!$B:$B,0))&amp;"*",RAW_DHIS2_EXPORT!$1:$1,0)),""))</f>
        <v/>
      </c>
      <c r="O14" s="2" t="str">
        <f>IF($A14="","",IFERROR(INDEX(RAW_DHIS2_EXPORT!$A:$ZZ,ROW(),MATCH("*"&amp;INDEX(INDICATOR_MAP!$D:$D,MATCH(O$1,INDICATOR_MAP!$B:$B,0))&amp;"*",RAW_DHIS2_EXPORT!$1:$1,0)),""))</f>
        <v/>
      </c>
      <c r="P14" s="2" t="str">
        <f>IF($A14="","",IFERROR(INDEX(RAW_DHIS2_EXPORT!$A:$ZZ,ROW(),MATCH("*"&amp;INDEX(INDICATOR_MAP!$D:$D,MATCH(P$1,INDICATOR_MAP!$B:$B,0))&amp;"*",RAW_DHIS2_EXPORT!$1:$1,0)),""))</f>
        <v/>
      </c>
      <c r="Q14" s="2" t="str">
        <f>IF($A14="","",IFERROR(INDEX(RAW_DHIS2_EXPORT!$A:$ZZ,ROW(),MATCH("*"&amp;INDEX(INDICATOR_MAP!$D:$D,MATCH(Q$1,INDICATOR_MAP!$B:$B,0))&amp;"*",RAW_DHIS2_EXPORT!$1:$1,0)),""))</f>
        <v/>
      </c>
      <c r="R14" s="2" t="str">
        <f>IF($A14="","",IFERROR(INDEX(RAW_DHIS2_EXPORT!$A:$ZZ,ROW(),MATCH("*"&amp;INDEX(INDICATOR_MAP!$D:$D,MATCH(R$1,INDICATOR_MAP!$B:$B,0))&amp;"*",RAW_DHIS2_EXPORT!$1:$1,0)),""))</f>
        <v/>
      </c>
      <c r="S14" s="2" t="str">
        <f>IF($A14="","",IFERROR(INDEX(RAW_DHIS2_EXPORT!$A:$ZZ,ROW(),MATCH("*"&amp;INDEX(INDICATOR_MAP!$D:$D,MATCH(S$1,INDICATOR_MAP!$B:$B,0))&amp;"*",RAW_DHIS2_EXPORT!$1:$1,0)),""))</f>
        <v/>
      </c>
      <c r="T14" s="2" t="str">
        <f>IF($A14="","",IFERROR(INDEX(RAW_DHIS2_EXPORT!$A:$ZZ,ROW(),MATCH("*"&amp;INDEX(INDICATOR_MAP!$D:$D,MATCH(T$1,INDICATOR_MAP!$B:$B,0))&amp;"*",RAW_DHIS2_EXPORT!$1:$1,0)),""))</f>
        <v/>
      </c>
      <c r="U14" s="2" t="str">
        <f>IF($A14="","",IFERROR(INDEX(RAW_DHIS2_EXPORT!$A:$ZZ,ROW(),MATCH("*"&amp;INDEX(INDICATOR_MAP!$D:$D,MATCH(U$1,INDICATOR_MAP!$B:$B,0))&amp;"*",RAW_DHIS2_EXPORT!$1:$1,0)),""))</f>
        <v/>
      </c>
      <c r="V14" s="2" t="str">
        <f>IF($A14="","",IFERROR(INDEX(RAW_DHIS2_EXPORT!$A:$ZZ,ROW(),MATCH("*"&amp;INDEX(INDICATOR_MAP!$D:$D,MATCH(V$1,INDICATOR_MAP!$B:$B,0))&amp;"*",RAW_DHIS2_EXPORT!$1:$1,0)),""))</f>
        <v/>
      </c>
      <c r="W14" s="2" t="str">
        <f>IF($A14="","",IFERROR(INDEX(RAW_DHIS2_EXPORT!$A:$ZZ,ROW(),MATCH("*"&amp;INDEX(INDICATOR_MAP!$D:$D,MATCH(W$1,INDICATOR_MAP!$B:$B,0))&amp;"*",RAW_DHIS2_EXPORT!$1:$1,0)),""))</f>
        <v/>
      </c>
      <c r="X14" s="2" t="str">
        <f>IF($A14="","",IFERROR(INDEX(RAW_DHIS2_EXPORT!$A:$ZZ,ROW(),MATCH("*"&amp;INDEX(INDICATOR_MAP!$D:$D,MATCH(X$1,INDICATOR_MAP!$B:$B,0))&amp;"*",RAW_DHIS2_EXPORT!$1:$1,0)),""))</f>
        <v/>
      </c>
      <c r="Y14" s="2" t="str">
        <f>IF($A14="","",IFERROR(INDEX(RAW_DHIS2_EXPORT!$A:$ZZ,ROW(),MATCH("*"&amp;INDEX(INDICATOR_MAP!$D:$D,MATCH(Y$1,INDICATOR_MAP!$B:$B,0))&amp;"*",RAW_DHIS2_EXPORT!$1:$1,0)),""))</f>
        <v/>
      </c>
      <c r="Z14" s="2" t="str">
        <f>IF($A14="","",IFERROR(INDEX(RAW_DHIS2_EXPORT!$A:$ZZ,ROW(),MATCH("*"&amp;INDEX(INDICATOR_MAP!$D:$D,MATCH(Z$1,INDICATOR_MAP!$B:$B,0))&amp;"*",RAW_DHIS2_EXPORT!$1:$1,0)),""))</f>
        <v/>
      </c>
      <c r="AA14" s="2" t="str">
        <f>IF($A14="","",IFERROR(INDEX(RAW_DHIS2_EXPORT!$A:$ZZ,ROW(),MATCH("*"&amp;INDEX(INDICATOR_MAP!$D:$D,MATCH(AA$1,INDICATOR_MAP!$B:$B,0))&amp;"*",RAW_DHIS2_EXPORT!$1:$1,0)),""))</f>
        <v/>
      </c>
      <c r="AB14" s="2" t="str">
        <f>IF($A14="","",IFERROR(INDEX(RAW_DHIS2_EXPORT!$A:$ZZ,ROW(),MATCH("*"&amp;INDEX(INDICATOR_MAP!$D:$D,MATCH(AB$1,INDICATOR_MAP!$B:$B,0))&amp;"*",RAW_DHIS2_EXPORT!$1:$1,0)),""))</f>
        <v/>
      </c>
      <c r="AC14" s="2" t="str">
        <f>IF($A14="","",IFERROR(INDEX(RAW_DHIS2_EXPORT!$A:$ZZ,ROW(),MATCH("*"&amp;INDEX(INDICATOR_MAP!$D:$D,MATCH(AC$1,INDICATOR_MAP!$B:$B,0))&amp;"*",RAW_DHIS2_EXPORT!$1:$1,0)),""))</f>
        <v/>
      </c>
      <c r="AD14" s="2" t="str">
        <f>IF($A14="","",IFERROR(INDEX(RAW_DHIS2_EXPORT!$A:$ZZ,ROW(),MATCH("*"&amp;INDEX(INDICATOR_MAP!$D:$D,MATCH(AD$1,INDICATOR_MAP!$B:$B,0))&amp;"*",RAW_DHIS2_EXPORT!$1:$1,0)),""))</f>
        <v/>
      </c>
      <c r="AE14" s="2" t="str">
        <f>IF($A14="","",IFERROR(INDEX(RAW_DHIS2_EXPORT!$A:$ZZ,ROW(),MATCH("*"&amp;INDEX(INDICATOR_MAP!$D:$D,MATCH(AE$1,INDICATOR_MAP!$B:$B,0))&amp;"*",RAW_DHIS2_EXPORT!$1:$1,0)),""))</f>
        <v/>
      </c>
      <c r="AF14" s="2" t="str">
        <f>IF($A14="","",IFERROR(INDEX(RAW_DHIS2_EXPORT!$A:$ZZ,ROW(),MATCH("*"&amp;INDEX(INDICATOR_MAP!$D:$D,MATCH(AF$1,INDICATOR_MAP!$B:$B,0))&amp;"*",RAW_DHIS2_EXPORT!$1:$1,0)),""))</f>
        <v/>
      </c>
      <c r="AG14" s="2" t="str">
        <f>IF($A14="","",IFERROR(INDEX(RAW_DHIS2_EXPORT!$A:$ZZ,ROW(),MATCH("*"&amp;INDEX(INDICATOR_MAP!$D:$D,MATCH(AG$1,INDICATOR_MAP!$B:$B,0))&amp;"*",RAW_DHIS2_EXPORT!$1:$1,0)),""))</f>
        <v/>
      </c>
      <c r="AH14" s="2" t="str">
        <f>IF($A14="","",IFERROR(INDEX(RAW_DHIS2_EXPORT!$A:$ZZ,ROW(),MATCH("*"&amp;INDEX(INDICATOR_MAP!$D:$D,MATCH(AH$1,INDICATOR_MAP!$B:$B,0))&amp;"*",RAW_DHIS2_EXPORT!$1:$1,0)),""))</f>
        <v/>
      </c>
      <c r="AI14" s="2" t="str">
        <f>IF($A14="","",IFERROR(INDEX(RAW_DHIS2_EXPORT!$A:$ZZ,ROW(),MATCH("*"&amp;INDEX(INDICATOR_MAP!$D:$D,MATCH(AI$1,INDICATOR_MAP!$B:$B,0))&amp;"*",RAW_DHIS2_EXPORT!$1:$1,0)),""))</f>
        <v/>
      </c>
      <c r="AJ14" s="2" t="str">
        <f>IF($A14="","",IFERROR(INDEX(RAW_DHIS2_EXPORT!$A:$ZZ,ROW(),MATCH("*"&amp;INDEX(INDICATOR_MAP!$D:$D,MATCH(AJ$1,INDICATOR_MAP!$B:$B,0))&amp;"*",RAW_DHIS2_EXPORT!$1:$1,0)),""))</f>
        <v/>
      </c>
      <c r="AK14" s="2" t="str">
        <f>IF($A14="","",IFERROR(INDEX(RAW_DHIS2_EXPORT!$A:$ZZ,ROW(),MATCH("*"&amp;INDEX(INDICATOR_MAP!$D:$D,MATCH(AK$1,INDICATOR_MAP!$B:$B,0))&amp;"*",RAW_DHIS2_EXPORT!$1:$1,0)),""))</f>
        <v/>
      </c>
      <c r="AL14" s="2" t="str">
        <f>IF($A14="","",IFERROR(INDEX(RAW_DHIS2_EXPORT!$A:$ZZ,ROW(),MATCH("*"&amp;INDEX(INDICATOR_MAP!$D:$D,MATCH(AL$1,INDICATOR_MAP!$B:$B,0))&amp;"*",RAW_DHIS2_EXPORT!$1:$1,0)),""))</f>
        <v/>
      </c>
      <c r="AM14" s="2" t="str">
        <f>IF($A14="","",IFERROR(INDEX(RAW_DHIS2_EXPORT!$A:$ZZ,ROW(),MATCH("*"&amp;INDEX(INDICATOR_MAP!$D:$D,MATCH(AM$1,INDICATOR_MAP!$B:$B,0))&amp;"*",RAW_DHIS2_EXPORT!$1:$1,0)),""))</f>
        <v/>
      </c>
      <c r="AN14" s="2" t="str">
        <f>IF($A14="","",IFERROR(INDEX(RAW_DHIS2_EXPORT!$A:$ZZ,ROW(),MATCH("*"&amp;INDEX(INDICATOR_MAP!$D:$D,MATCH(AN$1,INDICATOR_MAP!$B:$B,0))&amp;"*",RAW_DHIS2_EXPORT!$1:$1,0)),""))</f>
        <v/>
      </c>
      <c r="AO14" s="2" t="str">
        <f>IF($A14="","",IFERROR(INDEX(RAW_DHIS2_EXPORT!$A:$ZZ,ROW(),MATCH("*"&amp;INDEX(INDICATOR_MAP!$D:$D,MATCH(AO$1,INDICATOR_MAP!$B:$B,0))&amp;"*",RAW_DHIS2_EXPORT!$1:$1,0)),""))</f>
        <v/>
      </c>
      <c r="AP14" s="2" t="str">
        <f>IF($A14="","",IFERROR(INDEX(RAW_DHIS2_EXPORT!$A:$ZZ,ROW(),MATCH("*"&amp;INDEX(INDICATOR_MAP!$D:$D,MATCH(AP$1,INDICATOR_MAP!$B:$B,0))&amp;"*",RAW_DHIS2_EXPORT!$1:$1,0)),""))</f>
        <v/>
      </c>
      <c r="AQ14" s="2" t="str">
        <f>IF($A14="","",IFERROR(INDEX(RAW_DHIS2_EXPORT!$A:$ZZ,ROW(),MATCH("*"&amp;INDEX(INDICATOR_MAP!$D:$D,MATCH(AQ$1,INDICATOR_MAP!$B:$B,0))&amp;"*",RAW_DHIS2_EXPORT!$1:$1,0)),""))</f>
        <v/>
      </c>
      <c r="AR14" s="2" t="str">
        <f>IF($A14="","",IFERROR(INDEX(RAW_DHIS2_EXPORT!$A:$ZZ,ROW(),MATCH("*"&amp;INDEX(INDICATOR_MAP!$D:$D,MATCH(AR$1,INDICATOR_MAP!$B:$B,0))&amp;"*",RAW_DHIS2_EXPORT!$1:$1,0)),""))</f>
        <v/>
      </c>
      <c r="AS14" s="2" t="str">
        <f>IF($A14="","",IFERROR(INDEX(RAW_DHIS2_EXPORT!$A:$ZZ,ROW(),MATCH("*"&amp;INDEX(INDICATOR_MAP!$D:$D,MATCH(AS$1,INDICATOR_MAP!$B:$B,0))&amp;"*",RAW_DHIS2_EXPORT!$1:$1,0)),""))</f>
        <v/>
      </c>
      <c r="AT14" s="2" t="str">
        <f>IF($A14="","",IFERROR(INDEX(RAW_DHIS2_EXPORT!$A:$ZZ,ROW(),MATCH("*"&amp;INDEX(INDICATOR_MAP!$D:$D,MATCH(AT$1,INDICATOR_MAP!$B:$B,0))&amp;"*",RAW_DHIS2_EXPORT!$1:$1,0)),""))</f>
        <v/>
      </c>
      <c r="AU14" s="2" t="str">
        <f>IF($A14="","",IFERROR(INDEX(RAW_DHIS2_EXPORT!$A:$ZZ,ROW(),MATCH("*"&amp;INDEX(INDICATOR_MAP!$D:$D,MATCH(AU$1,INDICATOR_MAP!$B:$B,0))&amp;"*",RAW_DHIS2_EXPORT!$1:$1,0)),""))</f>
        <v/>
      </c>
      <c r="AV14" s="2" t="str">
        <f>IF($A14="","",IFERROR(INDEX(RAW_DHIS2_EXPORT!$A:$ZZ,ROW(),MATCH("*"&amp;INDEX(INDICATOR_MAP!$D:$D,MATCH(AV$1,INDICATOR_MAP!$B:$B,0))&amp;"*",RAW_DHIS2_EXPORT!$1:$1,0)),""))</f>
        <v/>
      </c>
      <c r="AW14" s="2" t="str">
        <f>IF($A14="","",IFERROR(INDEX(RAW_DHIS2_EXPORT!$A:$ZZ,ROW(),MATCH("*"&amp;INDEX(INDICATOR_MAP!$D:$D,MATCH(AW$1,INDICATOR_MAP!$B:$B,0))&amp;"*",RAW_DHIS2_EXPORT!$1:$1,0)),""))</f>
        <v/>
      </c>
      <c r="AX14" s="2" t="str">
        <f>IF($A14="","",IFERROR(INDEX(RAW_DHIS2_EXPORT!$A:$ZZ,ROW(),MATCH("*"&amp;INDEX(INDICATOR_MAP!$D:$D,MATCH(AX$1,INDICATOR_MAP!$B:$B,0))&amp;"*",RAW_DHIS2_EXPORT!$1:$1,0)),""))</f>
        <v/>
      </c>
      <c r="AY14" s="2" t="str">
        <f>IF($A14="","",IFERROR(INDEX(RAW_DHIS2_EXPORT!$A:$ZZ,ROW(),MATCH("*"&amp;INDEX(INDICATOR_MAP!$D:$D,MATCH(AY$1,INDICATOR_MAP!$B:$B,0))&amp;"*",RAW_DHIS2_EXPORT!$1:$1,0)),""))</f>
        <v/>
      </c>
      <c r="AZ14" s="2" t="str">
        <f>IF($A14="","",IFERROR(INDEX(RAW_DHIS2_EXPORT!$A:$ZZ,ROW(),MATCH("*"&amp;INDEX(INDICATOR_MAP!$D:$D,MATCH(AZ$1,INDICATOR_MAP!$B:$B,0))&amp;"*",RAW_DHIS2_EXPORT!$1:$1,0)),""))</f>
        <v/>
      </c>
      <c r="BA14" s="2" t="str">
        <f>IF($A14="","",IFERROR(INDEX(RAW_DHIS2_EXPORT!$A:$ZZ,ROW(),MATCH("*"&amp;INDEX(INDICATOR_MAP!$D:$D,MATCH(BA$1,INDICATOR_MAP!$B:$B,0))&amp;"*",RAW_DHIS2_EXPORT!$1:$1,0)),""))</f>
        <v/>
      </c>
      <c r="BB14" s="2" t="str">
        <f>IF($A14="","",IFERROR(INDEX(RAW_DHIS2_EXPORT!$A:$ZZ,ROW(),MATCH("*"&amp;INDEX(INDICATOR_MAP!$D:$D,MATCH(BB$1,INDICATOR_MAP!$B:$B,0))&amp;"*",RAW_DHIS2_EXPORT!$1:$1,0)),""))</f>
        <v/>
      </c>
      <c r="BC14" s="2" t="str">
        <f>IF($A14="","",IFERROR(INDEX(RAW_DHIS2_EXPORT!$A:$ZZ,ROW(),MATCH("*"&amp;INDEX(INDICATOR_MAP!$D:$D,MATCH(BC$1,INDICATOR_MAP!$B:$B,0))&amp;"*",RAW_DHIS2_EXPORT!$1:$1,0)),""))</f>
        <v/>
      </c>
    </row>
    <row r="15" spans="1:55">
      <c r="A15" s="2" t="str">
        <f>IF(RAW_DHIS2_EXPORT!A15="","",RAW_DHIS2_EXPORT!A15)</f>
        <v/>
      </c>
      <c r="B15" s="2"/>
      <c r="C15" s="2"/>
      <c r="D15" s="2" t="str">
        <f>IF($A15="","",IFERROR(INDEX(RAW_DHIS2_EXPORT!$A:$ZZ,ROW(),MATCH("*"&amp;INDEX(INDICATOR_MAP!$D:$D,MATCH(D$1,INDICATOR_MAP!$B:$B,0))&amp;"*",RAW_DHIS2_EXPORT!$1:$1,0)),""))</f>
        <v/>
      </c>
      <c r="E15" s="2" t="str">
        <f>IF($A15="","",IFERROR(INDEX(RAW_DHIS2_EXPORT!$A:$ZZ,ROW(),MATCH("*"&amp;INDEX(INDICATOR_MAP!$D:$D,MATCH(E$1,INDICATOR_MAP!$B:$B,0))&amp;"*",RAW_DHIS2_EXPORT!$1:$1,0)),""))</f>
        <v/>
      </c>
      <c r="F15" s="2" t="str">
        <f>IF($A15="","",IFERROR(INDEX(RAW_DHIS2_EXPORT!$A:$ZZ,ROW(),MATCH("*"&amp;INDEX(INDICATOR_MAP!$D:$D,MATCH(F$1,INDICATOR_MAP!$B:$B,0))&amp;"*",RAW_DHIS2_EXPORT!$1:$1,0)),""))</f>
        <v/>
      </c>
      <c r="G15" s="2" t="str">
        <f>IF($A15="","",IFERROR(INDEX(RAW_DHIS2_EXPORT!$A:$ZZ,ROW(),MATCH("*"&amp;INDEX(INDICATOR_MAP!$D:$D,MATCH(G$1,INDICATOR_MAP!$B:$B,0))&amp;"*",RAW_DHIS2_EXPORT!$1:$1,0)),""))</f>
        <v/>
      </c>
      <c r="H15" s="2" t="str">
        <f>IF($A15="","",IFERROR(INDEX(RAW_DHIS2_EXPORT!$A:$ZZ,ROW(),MATCH("*"&amp;INDEX(INDICATOR_MAP!$D:$D,MATCH(H$1,INDICATOR_MAP!$B:$B,0))&amp;"*",RAW_DHIS2_EXPORT!$1:$1,0)),""))</f>
        <v/>
      </c>
      <c r="I15" s="2" t="str">
        <f>IF($A15="","",IFERROR(INDEX(RAW_DHIS2_EXPORT!$A:$ZZ,ROW(),MATCH("*"&amp;INDEX(INDICATOR_MAP!$D:$D,MATCH(I$1,INDICATOR_MAP!$B:$B,0))&amp;"*",RAW_DHIS2_EXPORT!$1:$1,0)),""))</f>
        <v/>
      </c>
      <c r="J15" s="2" t="str">
        <f>IF($A15="","",IFERROR(INDEX(RAW_DHIS2_EXPORT!$A:$ZZ,ROW(),MATCH("*"&amp;INDEX(INDICATOR_MAP!$D:$D,MATCH(J$1,INDICATOR_MAP!$B:$B,0))&amp;"*",RAW_DHIS2_EXPORT!$1:$1,0)),""))</f>
        <v/>
      </c>
      <c r="K15" s="2" t="str">
        <f>IF($A15="","",IFERROR(INDEX(RAW_DHIS2_EXPORT!$A:$ZZ,ROW(),MATCH("*"&amp;INDEX(INDICATOR_MAP!$D:$D,MATCH(K$1,INDICATOR_MAP!$B:$B,0))&amp;"*",RAW_DHIS2_EXPORT!$1:$1,0)),""))</f>
        <v/>
      </c>
      <c r="L15" s="2" t="str">
        <f>IF($A15="","",IFERROR(INDEX(RAW_DHIS2_EXPORT!$A:$ZZ,ROW(),MATCH("*"&amp;INDEX(INDICATOR_MAP!$D:$D,MATCH(L$1,INDICATOR_MAP!$B:$B,0))&amp;"*",RAW_DHIS2_EXPORT!$1:$1,0)),""))</f>
        <v/>
      </c>
      <c r="M15" s="2" t="str">
        <f>IF($A15="","",IFERROR(INDEX(RAW_DHIS2_EXPORT!$A:$ZZ,ROW(),MATCH("*"&amp;INDEX(INDICATOR_MAP!$D:$D,MATCH(M$1,INDICATOR_MAP!$B:$B,0))&amp;"*",RAW_DHIS2_EXPORT!$1:$1,0)),""))</f>
        <v/>
      </c>
      <c r="N15" s="2" t="str">
        <f>IF($A15="","",IFERROR(INDEX(RAW_DHIS2_EXPORT!$A:$ZZ,ROW(),MATCH("*"&amp;INDEX(INDICATOR_MAP!$D:$D,MATCH(N$1,INDICATOR_MAP!$B:$B,0))&amp;"*",RAW_DHIS2_EXPORT!$1:$1,0)),""))</f>
        <v/>
      </c>
      <c r="O15" s="2" t="str">
        <f>IF($A15="","",IFERROR(INDEX(RAW_DHIS2_EXPORT!$A:$ZZ,ROW(),MATCH("*"&amp;INDEX(INDICATOR_MAP!$D:$D,MATCH(O$1,INDICATOR_MAP!$B:$B,0))&amp;"*",RAW_DHIS2_EXPORT!$1:$1,0)),""))</f>
        <v/>
      </c>
      <c r="P15" s="2" t="str">
        <f>IF($A15="","",IFERROR(INDEX(RAW_DHIS2_EXPORT!$A:$ZZ,ROW(),MATCH("*"&amp;INDEX(INDICATOR_MAP!$D:$D,MATCH(P$1,INDICATOR_MAP!$B:$B,0))&amp;"*",RAW_DHIS2_EXPORT!$1:$1,0)),""))</f>
        <v/>
      </c>
      <c r="Q15" s="2" t="str">
        <f>IF($A15="","",IFERROR(INDEX(RAW_DHIS2_EXPORT!$A:$ZZ,ROW(),MATCH("*"&amp;INDEX(INDICATOR_MAP!$D:$D,MATCH(Q$1,INDICATOR_MAP!$B:$B,0))&amp;"*",RAW_DHIS2_EXPORT!$1:$1,0)),""))</f>
        <v/>
      </c>
      <c r="R15" s="2" t="str">
        <f>IF($A15="","",IFERROR(INDEX(RAW_DHIS2_EXPORT!$A:$ZZ,ROW(),MATCH("*"&amp;INDEX(INDICATOR_MAP!$D:$D,MATCH(R$1,INDICATOR_MAP!$B:$B,0))&amp;"*",RAW_DHIS2_EXPORT!$1:$1,0)),""))</f>
        <v/>
      </c>
      <c r="S15" s="2" t="str">
        <f>IF($A15="","",IFERROR(INDEX(RAW_DHIS2_EXPORT!$A:$ZZ,ROW(),MATCH("*"&amp;INDEX(INDICATOR_MAP!$D:$D,MATCH(S$1,INDICATOR_MAP!$B:$B,0))&amp;"*",RAW_DHIS2_EXPORT!$1:$1,0)),""))</f>
        <v/>
      </c>
      <c r="T15" s="2" t="str">
        <f>IF($A15="","",IFERROR(INDEX(RAW_DHIS2_EXPORT!$A:$ZZ,ROW(),MATCH("*"&amp;INDEX(INDICATOR_MAP!$D:$D,MATCH(T$1,INDICATOR_MAP!$B:$B,0))&amp;"*",RAW_DHIS2_EXPORT!$1:$1,0)),""))</f>
        <v/>
      </c>
      <c r="U15" s="2" t="str">
        <f>IF($A15="","",IFERROR(INDEX(RAW_DHIS2_EXPORT!$A:$ZZ,ROW(),MATCH("*"&amp;INDEX(INDICATOR_MAP!$D:$D,MATCH(U$1,INDICATOR_MAP!$B:$B,0))&amp;"*",RAW_DHIS2_EXPORT!$1:$1,0)),""))</f>
        <v/>
      </c>
      <c r="V15" s="2" t="str">
        <f>IF($A15="","",IFERROR(INDEX(RAW_DHIS2_EXPORT!$A:$ZZ,ROW(),MATCH("*"&amp;INDEX(INDICATOR_MAP!$D:$D,MATCH(V$1,INDICATOR_MAP!$B:$B,0))&amp;"*",RAW_DHIS2_EXPORT!$1:$1,0)),""))</f>
        <v/>
      </c>
      <c r="W15" s="2" t="str">
        <f>IF($A15="","",IFERROR(INDEX(RAW_DHIS2_EXPORT!$A:$ZZ,ROW(),MATCH("*"&amp;INDEX(INDICATOR_MAP!$D:$D,MATCH(W$1,INDICATOR_MAP!$B:$B,0))&amp;"*",RAW_DHIS2_EXPORT!$1:$1,0)),""))</f>
        <v/>
      </c>
      <c r="X15" s="2" t="str">
        <f>IF($A15="","",IFERROR(INDEX(RAW_DHIS2_EXPORT!$A:$ZZ,ROW(),MATCH("*"&amp;INDEX(INDICATOR_MAP!$D:$D,MATCH(X$1,INDICATOR_MAP!$B:$B,0))&amp;"*",RAW_DHIS2_EXPORT!$1:$1,0)),""))</f>
        <v/>
      </c>
      <c r="Y15" s="2" t="str">
        <f>IF($A15="","",IFERROR(INDEX(RAW_DHIS2_EXPORT!$A:$ZZ,ROW(),MATCH("*"&amp;INDEX(INDICATOR_MAP!$D:$D,MATCH(Y$1,INDICATOR_MAP!$B:$B,0))&amp;"*",RAW_DHIS2_EXPORT!$1:$1,0)),""))</f>
        <v/>
      </c>
      <c r="Z15" s="2" t="str">
        <f>IF($A15="","",IFERROR(INDEX(RAW_DHIS2_EXPORT!$A:$ZZ,ROW(),MATCH("*"&amp;INDEX(INDICATOR_MAP!$D:$D,MATCH(Z$1,INDICATOR_MAP!$B:$B,0))&amp;"*",RAW_DHIS2_EXPORT!$1:$1,0)),""))</f>
        <v/>
      </c>
      <c r="AA15" s="2" t="str">
        <f>IF($A15="","",IFERROR(INDEX(RAW_DHIS2_EXPORT!$A:$ZZ,ROW(),MATCH("*"&amp;INDEX(INDICATOR_MAP!$D:$D,MATCH(AA$1,INDICATOR_MAP!$B:$B,0))&amp;"*",RAW_DHIS2_EXPORT!$1:$1,0)),""))</f>
        <v/>
      </c>
      <c r="AB15" s="2" t="str">
        <f>IF($A15="","",IFERROR(INDEX(RAW_DHIS2_EXPORT!$A:$ZZ,ROW(),MATCH("*"&amp;INDEX(INDICATOR_MAP!$D:$D,MATCH(AB$1,INDICATOR_MAP!$B:$B,0))&amp;"*",RAW_DHIS2_EXPORT!$1:$1,0)),""))</f>
        <v/>
      </c>
      <c r="AC15" s="2" t="str">
        <f>IF($A15="","",IFERROR(INDEX(RAW_DHIS2_EXPORT!$A:$ZZ,ROW(),MATCH("*"&amp;INDEX(INDICATOR_MAP!$D:$D,MATCH(AC$1,INDICATOR_MAP!$B:$B,0))&amp;"*",RAW_DHIS2_EXPORT!$1:$1,0)),""))</f>
        <v/>
      </c>
      <c r="AD15" s="2" t="str">
        <f>IF($A15="","",IFERROR(INDEX(RAW_DHIS2_EXPORT!$A:$ZZ,ROW(),MATCH("*"&amp;INDEX(INDICATOR_MAP!$D:$D,MATCH(AD$1,INDICATOR_MAP!$B:$B,0))&amp;"*",RAW_DHIS2_EXPORT!$1:$1,0)),""))</f>
        <v/>
      </c>
      <c r="AE15" s="2" t="str">
        <f>IF($A15="","",IFERROR(INDEX(RAW_DHIS2_EXPORT!$A:$ZZ,ROW(),MATCH("*"&amp;INDEX(INDICATOR_MAP!$D:$D,MATCH(AE$1,INDICATOR_MAP!$B:$B,0))&amp;"*",RAW_DHIS2_EXPORT!$1:$1,0)),""))</f>
        <v/>
      </c>
      <c r="AF15" s="2" t="str">
        <f>IF($A15="","",IFERROR(INDEX(RAW_DHIS2_EXPORT!$A:$ZZ,ROW(),MATCH("*"&amp;INDEX(INDICATOR_MAP!$D:$D,MATCH(AF$1,INDICATOR_MAP!$B:$B,0))&amp;"*",RAW_DHIS2_EXPORT!$1:$1,0)),""))</f>
        <v/>
      </c>
      <c r="AG15" s="2" t="str">
        <f>IF($A15="","",IFERROR(INDEX(RAW_DHIS2_EXPORT!$A:$ZZ,ROW(),MATCH("*"&amp;INDEX(INDICATOR_MAP!$D:$D,MATCH(AG$1,INDICATOR_MAP!$B:$B,0))&amp;"*",RAW_DHIS2_EXPORT!$1:$1,0)),""))</f>
        <v/>
      </c>
      <c r="AH15" s="2" t="str">
        <f>IF($A15="","",IFERROR(INDEX(RAW_DHIS2_EXPORT!$A:$ZZ,ROW(),MATCH("*"&amp;INDEX(INDICATOR_MAP!$D:$D,MATCH(AH$1,INDICATOR_MAP!$B:$B,0))&amp;"*",RAW_DHIS2_EXPORT!$1:$1,0)),""))</f>
        <v/>
      </c>
      <c r="AI15" s="2" t="str">
        <f>IF($A15="","",IFERROR(INDEX(RAW_DHIS2_EXPORT!$A:$ZZ,ROW(),MATCH("*"&amp;INDEX(INDICATOR_MAP!$D:$D,MATCH(AI$1,INDICATOR_MAP!$B:$B,0))&amp;"*",RAW_DHIS2_EXPORT!$1:$1,0)),""))</f>
        <v/>
      </c>
      <c r="AJ15" s="2" t="str">
        <f>IF($A15="","",IFERROR(INDEX(RAW_DHIS2_EXPORT!$A:$ZZ,ROW(),MATCH("*"&amp;INDEX(INDICATOR_MAP!$D:$D,MATCH(AJ$1,INDICATOR_MAP!$B:$B,0))&amp;"*",RAW_DHIS2_EXPORT!$1:$1,0)),""))</f>
        <v/>
      </c>
      <c r="AK15" s="2" t="str">
        <f>IF($A15="","",IFERROR(INDEX(RAW_DHIS2_EXPORT!$A:$ZZ,ROW(),MATCH("*"&amp;INDEX(INDICATOR_MAP!$D:$D,MATCH(AK$1,INDICATOR_MAP!$B:$B,0))&amp;"*",RAW_DHIS2_EXPORT!$1:$1,0)),""))</f>
        <v/>
      </c>
      <c r="AL15" s="2" t="str">
        <f>IF($A15="","",IFERROR(INDEX(RAW_DHIS2_EXPORT!$A:$ZZ,ROW(),MATCH("*"&amp;INDEX(INDICATOR_MAP!$D:$D,MATCH(AL$1,INDICATOR_MAP!$B:$B,0))&amp;"*",RAW_DHIS2_EXPORT!$1:$1,0)),""))</f>
        <v/>
      </c>
      <c r="AM15" s="2" t="str">
        <f>IF($A15="","",IFERROR(INDEX(RAW_DHIS2_EXPORT!$A:$ZZ,ROW(),MATCH("*"&amp;INDEX(INDICATOR_MAP!$D:$D,MATCH(AM$1,INDICATOR_MAP!$B:$B,0))&amp;"*",RAW_DHIS2_EXPORT!$1:$1,0)),""))</f>
        <v/>
      </c>
      <c r="AN15" s="2" t="str">
        <f>IF($A15="","",IFERROR(INDEX(RAW_DHIS2_EXPORT!$A:$ZZ,ROW(),MATCH("*"&amp;INDEX(INDICATOR_MAP!$D:$D,MATCH(AN$1,INDICATOR_MAP!$B:$B,0))&amp;"*",RAW_DHIS2_EXPORT!$1:$1,0)),""))</f>
        <v/>
      </c>
      <c r="AO15" s="2" t="str">
        <f>IF($A15="","",IFERROR(INDEX(RAW_DHIS2_EXPORT!$A:$ZZ,ROW(),MATCH("*"&amp;INDEX(INDICATOR_MAP!$D:$D,MATCH(AO$1,INDICATOR_MAP!$B:$B,0))&amp;"*",RAW_DHIS2_EXPORT!$1:$1,0)),""))</f>
        <v/>
      </c>
      <c r="AP15" s="2" t="str">
        <f>IF($A15="","",IFERROR(INDEX(RAW_DHIS2_EXPORT!$A:$ZZ,ROW(),MATCH("*"&amp;INDEX(INDICATOR_MAP!$D:$D,MATCH(AP$1,INDICATOR_MAP!$B:$B,0))&amp;"*",RAW_DHIS2_EXPORT!$1:$1,0)),""))</f>
        <v/>
      </c>
      <c r="AQ15" s="2" t="str">
        <f>IF($A15="","",IFERROR(INDEX(RAW_DHIS2_EXPORT!$A:$ZZ,ROW(),MATCH("*"&amp;INDEX(INDICATOR_MAP!$D:$D,MATCH(AQ$1,INDICATOR_MAP!$B:$B,0))&amp;"*",RAW_DHIS2_EXPORT!$1:$1,0)),""))</f>
        <v/>
      </c>
      <c r="AR15" s="2" t="str">
        <f>IF($A15="","",IFERROR(INDEX(RAW_DHIS2_EXPORT!$A:$ZZ,ROW(),MATCH("*"&amp;INDEX(INDICATOR_MAP!$D:$D,MATCH(AR$1,INDICATOR_MAP!$B:$B,0))&amp;"*",RAW_DHIS2_EXPORT!$1:$1,0)),""))</f>
        <v/>
      </c>
      <c r="AS15" s="2" t="str">
        <f>IF($A15="","",IFERROR(INDEX(RAW_DHIS2_EXPORT!$A:$ZZ,ROW(),MATCH("*"&amp;INDEX(INDICATOR_MAP!$D:$D,MATCH(AS$1,INDICATOR_MAP!$B:$B,0))&amp;"*",RAW_DHIS2_EXPORT!$1:$1,0)),""))</f>
        <v/>
      </c>
      <c r="AT15" s="2" t="str">
        <f>IF($A15="","",IFERROR(INDEX(RAW_DHIS2_EXPORT!$A:$ZZ,ROW(),MATCH("*"&amp;INDEX(INDICATOR_MAP!$D:$D,MATCH(AT$1,INDICATOR_MAP!$B:$B,0))&amp;"*",RAW_DHIS2_EXPORT!$1:$1,0)),""))</f>
        <v/>
      </c>
      <c r="AU15" s="2" t="str">
        <f>IF($A15="","",IFERROR(INDEX(RAW_DHIS2_EXPORT!$A:$ZZ,ROW(),MATCH("*"&amp;INDEX(INDICATOR_MAP!$D:$D,MATCH(AU$1,INDICATOR_MAP!$B:$B,0))&amp;"*",RAW_DHIS2_EXPORT!$1:$1,0)),""))</f>
        <v/>
      </c>
      <c r="AV15" s="2" t="str">
        <f>IF($A15="","",IFERROR(INDEX(RAW_DHIS2_EXPORT!$A:$ZZ,ROW(),MATCH("*"&amp;INDEX(INDICATOR_MAP!$D:$D,MATCH(AV$1,INDICATOR_MAP!$B:$B,0))&amp;"*",RAW_DHIS2_EXPORT!$1:$1,0)),""))</f>
        <v/>
      </c>
      <c r="AW15" s="2" t="str">
        <f>IF($A15="","",IFERROR(INDEX(RAW_DHIS2_EXPORT!$A:$ZZ,ROW(),MATCH("*"&amp;INDEX(INDICATOR_MAP!$D:$D,MATCH(AW$1,INDICATOR_MAP!$B:$B,0))&amp;"*",RAW_DHIS2_EXPORT!$1:$1,0)),""))</f>
        <v/>
      </c>
      <c r="AX15" s="2" t="str">
        <f>IF($A15="","",IFERROR(INDEX(RAW_DHIS2_EXPORT!$A:$ZZ,ROW(),MATCH("*"&amp;INDEX(INDICATOR_MAP!$D:$D,MATCH(AX$1,INDICATOR_MAP!$B:$B,0))&amp;"*",RAW_DHIS2_EXPORT!$1:$1,0)),""))</f>
        <v/>
      </c>
      <c r="AY15" s="2" t="str">
        <f>IF($A15="","",IFERROR(INDEX(RAW_DHIS2_EXPORT!$A:$ZZ,ROW(),MATCH("*"&amp;INDEX(INDICATOR_MAP!$D:$D,MATCH(AY$1,INDICATOR_MAP!$B:$B,0))&amp;"*",RAW_DHIS2_EXPORT!$1:$1,0)),""))</f>
        <v/>
      </c>
      <c r="AZ15" s="2" t="str">
        <f>IF($A15="","",IFERROR(INDEX(RAW_DHIS2_EXPORT!$A:$ZZ,ROW(),MATCH("*"&amp;INDEX(INDICATOR_MAP!$D:$D,MATCH(AZ$1,INDICATOR_MAP!$B:$B,0))&amp;"*",RAW_DHIS2_EXPORT!$1:$1,0)),""))</f>
        <v/>
      </c>
      <c r="BA15" s="2" t="str">
        <f>IF($A15="","",IFERROR(INDEX(RAW_DHIS2_EXPORT!$A:$ZZ,ROW(),MATCH("*"&amp;INDEX(INDICATOR_MAP!$D:$D,MATCH(BA$1,INDICATOR_MAP!$B:$B,0))&amp;"*",RAW_DHIS2_EXPORT!$1:$1,0)),""))</f>
        <v/>
      </c>
      <c r="BB15" s="2" t="str">
        <f>IF($A15="","",IFERROR(INDEX(RAW_DHIS2_EXPORT!$A:$ZZ,ROW(),MATCH("*"&amp;INDEX(INDICATOR_MAP!$D:$D,MATCH(BB$1,INDICATOR_MAP!$B:$B,0))&amp;"*",RAW_DHIS2_EXPORT!$1:$1,0)),""))</f>
        <v/>
      </c>
      <c r="BC15" s="2" t="str">
        <f>IF($A15="","",IFERROR(INDEX(RAW_DHIS2_EXPORT!$A:$ZZ,ROW(),MATCH("*"&amp;INDEX(INDICATOR_MAP!$D:$D,MATCH(BC$1,INDICATOR_MAP!$B:$B,0))&amp;"*",RAW_DHIS2_EXPORT!$1:$1,0)),""))</f>
        <v/>
      </c>
    </row>
    <row r="16" spans="1:55">
      <c r="A16" s="2" t="str">
        <f>IF(RAW_DHIS2_EXPORT!A16="","",RAW_DHIS2_EXPORT!A16)</f>
        <v/>
      </c>
      <c r="B16" s="2"/>
      <c r="C16" s="2"/>
      <c r="D16" s="2" t="str">
        <f>IF($A16="","",IFERROR(INDEX(RAW_DHIS2_EXPORT!$A:$ZZ,ROW(),MATCH("*"&amp;INDEX(INDICATOR_MAP!$D:$D,MATCH(D$1,INDICATOR_MAP!$B:$B,0))&amp;"*",RAW_DHIS2_EXPORT!$1:$1,0)),""))</f>
        <v/>
      </c>
      <c r="E16" s="2" t="str">
        <f>IF($A16="","",IFERROR(INDEX(RAW_DHIS2_EXPORT!$A:$ZZ,ROW(),MATCH("*"&amp;INDEX(INDICATOR_MAP!$D:$D,MATCH(E$1,INDICATOR_MAP!$B:$B,0))&amp;"*",RAW_DHIS2_EXPORT!$1:$1,0)),""))</f>
        <v/>
      </c>
      <c r="F16" s="2" t="str">
        <f>IF($A16="","",IFERROR(INDEX(RAW_DHIS2_EXPORT!$A:$ZZ,ROW(),MATCH("*"&amp;INDEX(INDICATOR_MAP!$D:$D,MATCH(F$1,INDICATOR_MAP!$B:$B,0))&amp;"*",RAW_DHIS2_EXPORT!$1:$1,0)),""))</f>
        <v/>
      </c>
      <c r="G16" s="2" t="str">
        <f>IF($A16="","",IFERROR(INDEX(RAW_DHIS2_EXPORT!$A:$ZZ,ROW(),MATCH("*"&amp;INDEX(INDICATOR_MAP!$D:$D,MATCH(G$1,INDICATOR_MAP!$B:$B,0))&amp;"*",RAW_DHIS2_EXPORT!$1:$1,0)),""))</f>
        <v/>
      </c>
      <c r="H16" s="2" t="str">
        <f>IF($A16="","",IFERROR(INDEX(RAW_DHIS2_EXPORT!$A:$ZZ,ROW(),MATCH("*"&amp;INDEX(INDICATOR_MAP!$D:$D,MATCH(H$1,INDICATOR_MAP!$B:$B,0))&amp;"*",RAW_DHIS2_EXPORT!$1:$1,0)),""))</f>
        <v/>
      </c>
      <c r="I16" s="2" t="str">
        <f>IF($A16="","",IFERROR(INDEX(RAW_DHIS2_EXPORT!$A:$ZZ,ROW(),MATCH("*"&amp;INDEX(INDICATOR_MAP!$D:$D,MATCH(I$1,INDICATOR_MAP!$B:$B,0))&amp;"*",RAW_DHIS2_EXPORT!$1:$1,0)),""))</f>
        <v/>
      </c>
      <c r="J16" s="2" t="str">
        <f>IF($A16="","",IFERROR(INDEX(RAW_DHIS2_EXPORT!$A:$ZZ,ROW(),MATCH("*"&amp;INDEX(INDICATOR_MAP!$D:$D,MATCH(J$1,INDICATOR_MAP!$B:$B,0))&amp;"*",RAW_DHIS2_EXPORT!$1:$1,0)),""))</f>
        <v/>
      </c>
      <c r="K16" s="2" t="str">
        <f>IF($A16="","",IFERROR(INDEX(RAW_DHIS2_EXPORT!$A:$ZZ,ROW(),MATCH("*"&amp;INDEX(INDICATOR_MAP!$D:$D,MATCH(K$1,INDICATOR_MAP!$B:$B,0))&amp;"*",RAW_DHIS2_EXPORT!$1:$1,0)),""))</f>
        <v/>
      </c>
      <c r="L16" s="2" t="str">
        <f>IF($A16="","",IFERROR(INDEX(RAW_DHIS2_EXPORT!$A:$ZZ,ROW(),MATCH("*"&amp;INDEX(INDICATOR_MAP!$D:$D,MATCH(L$1,INDICATOR_MAP!$B:$B,0))&amp;"*",RAW_DHIS2_EXPORT!$1:$1,0)),""))</f>
        <v/>
      </c>
      <c r="M16" s="2" t="str">
        <f>IF($A16="","",IFERROR(INDEX(RAW_DHIS2_EXPORT!$A:$ZZ,ROW(),MATCH("*"&amp;INDEX(INDICATOR_MAP!$D:$D,MATCH(M$1,INDICATOR_MAP!$B:$B,0))&amp;"*",RAW_DHIS2_EXPORT!$1:$1,0)),""))</f>
        <v/>
      </c>
      <c r="N16" s="2" t="str">
        <f>IF($A16="","",IFERROR(INDEX(RAW_DHIS2_EXPORT!$A:$ZZ,ROW(),MATCH("*"&amp;INDEX(INDICATOR_MAP!$D:$D,MATCH(N$1,INDICATOR_MAP!$B:$B,0))&amp;"*",RAW_DHIS2_EXPORT!$1:$1,0)),""))</f>
        <v/>
      </c>
      <c r="O16" s="2" t="str">
        <f>IF($A16="","",IFERROR(INDEX(RAW_DHIS2_EXPORT!$A:$ZZ,ROW(),MATCH("*"&amp;INDEX(INDICATOR_MAP!$D:$D,MATCH(O$1,INDICATOR_MAP!$B:$B,0))&amp;"*",RAW_DHIS2_EXPORT!$1:$1,0)),""))</f>
        <v/>
      </c>
      <c r="P16" s="2" t="str">
        <f>IF($A16="","",IFERROR(INDEX(RAW_DHIS2_EXPORT!$A:$ZZ,ROW(),MATCH("*"&amp;INDEX(INDICATOR_MAP!$D:$D,MATCH(P$1,INDICATOR_MAP!$B:$B,0))&amp;"*",RAW_DHIS2_EXPORT!$1:$1,0)),""))</f>
        <v/>
      </c>
      <c r="Q16" s="2" t="str">
        <f>IF($A16="","",IFERROR(INDEX(RAW_DHIS2_EXPORT!$A:$ZZ,ROW(),MATCH("*"&amp;INDEX(INDICATOR_MAP!$D:$D,MATCH(Q$1,INDICATOR_MAP!$B:$B,0))&amp;"*",RAW_DHIS2_EXPORT!$1:$1,0)),""))</f>
        <v/>
      </c>
      <c r="R16" s="2" t="str">
        <f>IF($A16="","",IFERROR(INDEX(RAW_DHIS2_EXPORT!$A:$ZZ,ROW(),MATCH("*"&amp;INDEX(INDICATOR_MAP!$D:$D,MATCH(R$1,INDICATOR_MAP!$B:$B,0))&amp;"*",RAW_DHIS2_EXPORT!$1:$1,0)),""))</f>
        <v/>
      </c>
      <c r="S16" s="2" t="str">
        <f>IF($A16="","",IFERROR(INDEX(RAW_DHIS2_EXPORT!$A:$ZZ,ROW(),MATCH("*"&amp;INDEX(INDICATOR_MAP!$D:$D,MATCH(S$1,INDICATOR_MAP!$B:$B,0))&amp;"*",RAW_DHIS2_EXPORT!$1:$1,0)),""))</f>
        <v/>
      </c>
      <c r="T16" s="2" t="str">
        <f>IF($A16="","",IFERROR(INDEX(RAW_DHIS2_EXPORT!$A:$ZZ,ROW(),MATCH("*"&amp;INDEX(INDICATOR_MAP!$D:$D,MATCH(T$1,INDICATOR_MAP!$B:$B,0))&amp;"*",RAW_DHIS2_EXPORT!$1:$1,0)),""))</f>
        <v/>
      </c>
      <c r="U16" s="2" t="str">
        <f>IF($A16="","",IFERROR(INDEX(RAW_DHIS2_EXPORT!$A:$ZZ,ROW(),MATCH("*"&amp;INDEX(INDICATOR_MAP!$D:$D,MATCH(U$1,INDICATOR_MAP!$B:$B,0))&amp;"*",RAW_DHIS2_EXPORT!$1:$1,0)),""))</f>
        <v/>
      </c>
      <c r="V16" s="2" t="str">
        <f>IF($A16="","",IFERROR(INDEX(RAW_DHIS2_EXPORT!$A:$ZZ,ROW(),MATCH("*"&amp;INDEX(INDICATOR_MAP!$D:$D,MATCH(V$1,INDICATOR_MAP!$B:$B,0))&amp;"*",RAW_DHIS2_EXPORT!$1:$1,0)),""))</f>
        <v/>
      </c>
      <c r="W16" s="2" t="str">
        <f>IF($A16="","",IFERROR(INDEX(RAW_DHIS2_EXPORT!$A:$ZZ,ROW(),MATCH("*"&amp;INDEX(INDICATOR_MAP!$D:$D,MATCH(W$1,INDICATOR_MAP!$B:$B,0))&amp;"*",RAW_DHIS2_EXPORT!$1:$1,0)),""))</f>
        <v/>
      </c>
      <c r="X16" s="2" t="str">
        <f>IF($A16="","",IFERROR(INDEX(RAW_DHIS2_EXPORT!$A:$ZZ,ROW(),MATCH("*"&amp;INDEX(INDICATOR_MAP!$D:$D,MATCH(X$1,INDICATOR_MAP!$B:$B,0))&amp;"*",RAW_DHIS2_EXPORT!$1:$1,0)),""))</f>
        <v/>
      </c>
      <c r="Y16" s="2" t="str">
        <f>IF($A16="","",IFERROR(INDEX(RAW_DHIS2_EXPORT!$A:$ZZ,ROW(),MATCH("*"&amp;INDEX(INDICATOR_MAP!$D:$D,MATCH(Y$1,INDICATOR_MAP!$B:$B,0))&amp;"*",RAW_DHIS2_EXPORT!$1:$1,0)),""))</f>
        <v/>
      </c>
      <c r="Z16" s="2" t="str">
        <f>IF($A16="","",IFERROR(INDEX(RAW_DHIS2_EXPORT!$A:$ZZ,ROW(),MATCH("*"&amp;INDEX(INDICATOR_MAP!$D:$D,MATCH(Z$1,INDICATOR_MAP!$B:$B,0))&amp;"*",RAW_DHIS2_EXPORT!$1:$1,0)),""))</f>
        <v/>
      </c>
      <c r="AA16" s="2" t="str">
        <f>IF($A16="","",IFERROR(INDEX(RAW_DHIS2_EXPORT!$A:$ZZ,ROW(),MATCH("*"&amp;INDEX(INDICATOR_MAP!$D:$D,MATCH(AA$1,INDICATOR_MAP!$B:$B,0))&amp;"*",RAW_DHIS2_EXPORT!$1:$1,0)),""))</f>
        <v/>
      </c>
      <c r="AB16" s="2" t="str">
        <f>IF($A16="","",IFERROR(INDEX(RAW_DHIS2_EXPORT!$A:$ZZ,ROW(),MATCH("*"&amp;INDEX(INDICATOR_MAP!$D:$D,MATCH(AB$1,INDICATOR_MAP!$B:$B,0))&amp;"*",RAW_DHIS2_EXPORT!$1:$1,0)),""))</f>
        <v/>
      </c>
      <c r="AC16" s="2" t="str">
        <f>IF($A16="","",IFERROR(INDEX(RAW_DHIS2_EXPORT!$A:$ZZ,ROW(),MATCH("*"&amp;INDEX(INDICATOR_MAP!$D:$D,MATCH(AC$1,INDICATOR_MAP!$B:$B,0))&amp;"*",RAW_DHIS2_EXPORT!$1:$1,0)),""))</f>
        <v/>
      </c>
      <c r="AD16" s="2" t="str">
        <f>IF($A16="","",IFERROR(INDEX(RAW_DHIS2_EXPORT!$A:$ZZ,ROW(),MATCH("*"&amp;INDEX(INDICATOR_MAP!$D:$D,MATCH(AD$1,INDICATOR_MAP!$B:$B,0))&amp;"*",RAW_DHIS2_EXPORT!$1:$1,0)),""))</f>
        <v/>
      </c>
      <c r="AE16" s="2" t="str">
        <f>IF($A16="","",IFERROR(INDEX(RAW_DHIS2_EXPORT!$A:$ZZ,ROW(),MATCH("*"&amp;INDEX(INDICATOR_MAP!$D:$D,MATCH(AE$1,INDICATOR_MAP!$B:$B,0))&amp;"*",RAW_DHIS2_EXPORT!$1:$1,0)),""))</f>
        <v/>
      </c>
      <c r="AF16" s="2" t="str">
        <f>IF($A16="","",IFERROR(INDEX(RAW_DHIS2_EXPORT!$A:$ZZ,ROW(),MATCH("*"&amp;INDEX(INDICATOR_MAP!$D:$D,MATCH(AF$1,INDICATOR_MAP!$B:$B,0))&amp;"*",RAW_DHIS2_EXPORT!$1:$1,0)),""))</f>
        <v/>
      </c>
      <c r="AG16" s="2" t="str">
        <f>IF($A16="","",IFERROR(INDEX(RAW_DHIS2_EXPORT!$A:$ZZ,ROW(),MATCH("*"&amp;INDEX(INDICATOR_MAP!$D:$D,MATCH(AG$1,INDICATOR_MAP!$B:$B,0))&amp;"*",RAW_DHIS2_EXPORT!$1:$1,0)),""))</f>
        <v/>
      </c>
      <c r="AH16" s="2" t="str">
        <f>IF($A16="","",IFERROR(INDEX(RAW_DHIS2_EXPORT!$A:$ZZ,ROW(),MATCH("*"&amp;INDEX(INDICATOR_MAP!$D:$D,MATCH(AH$1,INDICATOR_MAP!$B:$B,0))&amp;"*",RAW_DHIS2_EXPORT!$1:$1,0)),""))</f>
        <v/>
      </c>
      <c r="AI16" s="2" t="str">
        <f>IF($A16="","",IFERROR(INDEX(RAW_DHIS2_EXPORT!$A:$ZZ,ROW(),MATCH("*"&amp;INDEX(INDICATOR_MAP!$D:$D,MATCH(AI$1,INDICATOR_MAP!$B:$B,0))&amp;"*",RAW_DHIS2_EXPORT!$1:$1,0)),""))</f>
        <v/>
      </c>
      <c r="AJ16" s="2" t="str">
        <f>IF($A16="","",IFERROR(INDEX(RAW_DHIS2_EXPORT!$A:$ZZ,ROW(),MATCH("*"&amp;INDEX(INDICATOR_MAP!$D:$D,MATCH(AJ$1,INDICATOR_MAP!$B:$B,0))&amp;"*",RAW_DHIS2_EXPORT!$1:$1,0)),""))</f>
        <v/>
      </c>
      <c r="AK16" s="2" t="str">
        <f>IF($A16="","",IFERROR(INDEX(RAW_DHIS2_EXPORT!$A:$ZZ,ROW(),MATCH("*"&amp;INDEX(INDICATOR_MAP!$D:$D,MATCH(AK$1,INDICATOR_MAP!$B:$B,0))&amp;"*",RAW_DHIS2_EXPORT!$1:$1,0)),""))</f>
        <v/>
      </c>
      <c r="AL16" s="2" t="str">
        <f>IF($A16="","",IFERROR(INDEX(RAW_DHIS2_EXPORT!$A:$ZZ,ROW(),MATCH("*"&amp;INDEX(INDICATOR_MAP!$D:$D,MATCH(AL$1,INDICATOR_MAP!$B:$B,0))&amp;"*",RAW_DHIS2_EXPORT!$1:$1,0)),""))</f>
        <v/>
      </c>
      <c r="AM16" s="2" t="str">
        <f>IF($A16="","",IFERROR(INDEX(RAW_DHIS2_EXPORT!$A:$ZZ,ROW(),MATCH("*"&amp;INDEX(INDICATOR_MAP!$D:$D,MATCH(AM$1,INDICATOR_MAP!$B:$B,0))&amp;"*",RAW_DHIS2_EXPORT!$1:$1,0)),""))</f>
        <v/>
      </c>
      <c r="AN16" s="2" t="str">
        <f>IF($A16="","",IFERROR(INDEX(RAW_DHIS2_EXPORT!$A:$ZZ,ROW(),MATCH("*"&amp;INDEX(INDICATOR_MAP!$D:$D,MATCH(AN$1,INDICATOR_MAP!$B:$B,0))&amp;"*",RAW_DHIS2_EXPORT!$1:$1,0)),""))</f>
        <v/>
      </c>
      <c r="AO16" s="2" t="str">
        <f>IF($A16="","",IFERROR(INDEX(RAW_DHIS2_EXPORT!$A:$ZZ,ROW(),MATCH("*"&amp;INDEX(INDICATOR_MAP!$D:$D,MATCH(AO$1,INDICATOR_MAP!$B:$B,0))&amp;"*",RAW_DHIS2_EXPORT!$1:$1,0)),""))</f>
        <v/>
      </c>
      <c r="AP16" s="2" t="str">
        <f>IF($A16="","",IFERROR(INDEX(RAW_DHIS2_EXPORT!$A:$ZZ,ROW(),MATCH("*"&amp;INDEX(INDICATOR_MAP!$D:$D,MATCH(AP$1,INDICATOR_MAP!$B:$B,0))&amp;"*",RAW_DHIS2_EXPORT!$1:$1,0)),""))</f>
        <v/>
      </c>
      <c r="AQ16" s="2" t="str">
        <f>IF($A16="","",IFERROR(INDEX(RAW_DHIS2_EXPORT!$A:$ZZ,ROW(),MATCH("*"&amp;INDEX(INDICATOR_MAP!$D:$D,MATCH(AQ$1,INDICATOR_MAP!$B:$B,0))&amp;"*",RAW_DHIS2_EXPORT!$1:$1,0)),""))</f>
        <v/>
      </c>
      <c r="AR16" s="2" t="str">
        <f>IF($A16="","",IFERROR(INDEX(RAW_DHIS2_EXPORT!$A:$ZZ,ROW(),MATCH("*"&amp;INDEX(INDICATOR_MAP!$D:$D,MATCH(AR$1,INDICATOR_MAP!$B:$B,0))&amp;"*",RAW_DHIS2_EXPORT!$1:$1,0)),""))</f>
        <v/>
      </c>
      <c r="AS16" s="2" t="str">
        <f>IF($A16="","",IFERROR(INDEX(RAW_DHIS2_EXPORT!$A:$ZZ,ROW(),MATCH("*"&amp;INDEX(INDICATOR_MAP!$D:$D,MATCH(AS$1,INDICATOR_MAP!$B:$B,0))&amp;"*",RAW_DHIS2_EXPORT!$1:$1,0)),""))</f>
        <v/>
      </c>
      <c r="AT16" s="2" t="str">
        <f>IF($A16="","",IFERROR(INDEX(RAW_DHIS2_EXPORT!$A:$ZZ,ROW(),MATCH("*"&amp;INDEX(INDICATOR_MAP!$D:$D,MATCH(AT$1,INDICATOR_MAP!$B:$B,0))&amp;"*",RAW_DHIS2_EXPORT!$1:$1,0)),""))</f>
        <v/>
      </c>
      <c r="AU16" s="2" t="str">
        <f>IF($A16="","",IFERROR(INDEX(RAW_DHIS2_EXPORT!$A:$ZZ,ROW(),MATCH("*"&amp;INDEX(INDICATOR_MAP!$D:$D,MATCH(AU$1,INDICATOR_MAP!$B:$B,0))&amp;"*",RAW_DHIS2_EXPORT!$1:$1,0)),""))</f>
        <v/>
      </c>
      <c r="AV16" s="2" t="str">
        <f>IF($A16="","",IFERROR(INDEX(RAW_DHIS2_EXPORT!$A:$ZZ,ROW(),MATCH("*"&amp;INDEX(INDICATOR_MAP!$D:$D,MATCH(AV$1,INDICATOR_MAP!$B:$B,0))&amp;"*",RAW_DHIS2_EXPORT!$1:$1,0)),""))</f>
        <v/>
      </c>
      <c r="AW16" s="2" t="str">
        <f>IF($A16="","",IFERROR(INDEX(RAW_DHIS2_EXPORT!$A:$ZZ,ROW(),MATCH("*"&amp;INDEX(INDICATOR_MAP!$D:$D,MATCH(AW$1,INDICATOR_MAP!$B:$B,0))&amp;"*",RAW_DHIS2_EXPORT!$1:$1,0)),""))</f>
        <v/>
      </c>
      <c r="AX16" s="2" t="str">
        <f>IF($A16="","",IFERROR(INDEX(RAW_DHIS2_EXPORT!$A:$ZZ,ROW(),MATCH("*"&amp;INDEX(INDICATOR_MAP!$D:$D,MATCH(AX$1,INDICATOR_MAP!$B:$B,0))&amp;"*",RAW_DHIS2_EXPORT!$1:$1,0)),""))</f>
        <v/>
      </c>
      <c r="AY16" s="2" t="str">
        <f>IF($A16="","",IFERROR(INDEX(RAW_DHIS2_EXPORT!$A:$ZZ,ROW(),MATCH("*"&amp;INDEX(INDICATOR_MAP!$D:$D,MATCH(AY$1,INDICATOR_MAP!$B:$B,0))&amp;"*",RAW_DHIS2_EXPORT!$1:$1,0)),""))</f>
        <v/>
      </c>
      <c r="AZ16" s="2" t="str">
        <f>IF($A16="","",IFERROR(INDEX(RAW_DHIS2_EXPORT!$A:$ZZ,ROW(),MATCH("*"&amp;INDEX(INDICATOR_MAP!$D:$D,MATCH(AZ$1,INDICATOR_MAP!$B:$B,0))&amp;"*",RAW_DHIS2_EXPORT!$1:$1,0)),""))</f>
        <v/>
      </c>
      <c r="BA16" s="2" t="str">
        <f>IF($A16="","",IFERROR(INDEX(RAW_DHIS2_EXPORT!$A:$ZZ,ROW(),MATCH("*"&amp;INDEX(INDICATOR_MAP!$D:$D,MATCH(BA$1,INDICATOR_MAP!$B:$B,0))&amp;"*",RAW_DHIS2_EXPORT!$1:$1,0)),""))</f>
        <v/>
      </c>
      <c r="BB16" s="2" t="str">
        <f>IF($A16="","",IFERROR(INDEX(RAW_DHIS2_EXPORT!$A:$ZZ,ROW(),MATCH("*"&amp;INDEX(INDICATOR_MAP!$D:$D,MATCH(BB$1,INDICATOR_MAP!$B:$B,0))&amp;"*",RAW_DHIS2_EXPORT!$1:$1,0)),""))</f>
        <v/>
      </c>
      <c r="BC16" s="2" t="str">
        <f>IF($A16="","",IFERROR(INDEX(RAW_DHIS2_EXPORT!$A:$ZZ,ROW(),MATCH("*"&amp;INDEX(INDICATOR_MAP!$D:$D,MATCH(BC$1,INDICATOR_MAP!$B:$B,0))&amp;"*",RAW_DHIS2_EXPORT!$1:$1,0)),""))</f>
        <v/>
      </c>
    </row>
    <row r="17" spans="1:55">
      <c r="A17" s="2" t="str">
        <f>IF(RAW_DHIS2_EXPORT!A17="","",RAW_DHIS2_EXPORT!A17)</f>
        <v/>
      </c>
      <c r="B17" s="2"/>
      <c r="C17" s="2"/>
      <c r="D17" s="2" t="str">
        <f>IF($A17="","",IFERROR(INDEX(RAW_DHIS2_EXPORT!$A:$ZZ,ROW(),MATCH("*"&amp;INDEX(INDICATOR_MAP!$D:$D,MATCH(D$1,INDICATOR_MAP!$B:$B,0))&amp;"*",RAW_DHIS2_EXPORT!$1:$1,0)),""))</f>
        <v/>
      </c>
      <c r="E17" s="2" t="str">
        <f>IF($A17="","",IFERROR(INDEX(RAW_DHIS2_EXPORT!$A:$ZZ,ROW(),MATCH("*"&amp;INDEX(INDICATOR_MAP!$D:$D,MATCH(E$1,INDICATOR_MAP!$B:$B,0))&amp;"*",RAW_DHIS2_EXPORT!$1:$1,0)),""))</f>
        <v/>
      </c>
      <c r="F17" s="2" t="str">
        <f>IF($A17="","",IFERROR(INDEX(RAW_DHIS2_EXPORT!$A:$ZZ,ROW(),MATCH("*"&amp;INDEX(INDICATOR_MAP!$D:$D,MATCH(F$1,INDICATOR_MAP!$B:$B,0))&amp;"*",RAW_DHIS2_EXPORT!$1:$1,0)),""))</f>
        <v/>
      </c>
      <c r="G17" s="2" t="str">
        <f>IF($A17="","",IFERROR(INDEX(RAW_DHIS2_EXPORT!$A:$ZZ,ROW(),MATCH("*"&amp;INDEX(INDICATOR_MAP!$D:$D,MATCH(G$1,INDICATOR_MAP!$B:$B,0))&amp;"*",RAW_DHIS2_EXPORT!$1:$1,0)),""))</f>
        <v/>
      </c>
      <c r="H17" s="2" t="str">
        <f>IF($A17="","",IFERROR(INDEX(RAW_DHIS2_EXPORT!$A:$ZZ,ROW(),MATCH("*"&amp;INDEX(INDICATOR_MAP!$D:$D,MATCH(H$1,INDICATOR_MAP!$B:$B,0))&amp;"*",RAW_DHIS2_EXPORT!$1:$1,0)),""))</f>
        <v/>
      </c>
      <c r="I17" s="2" t="str">
        <f>IF($A17="","",IFERROR(INDEX(RAW_DHIS2_EXPORT!$A:$ZZ,ROW(),MATCH("*"&amp;INDEX(INDICATOR_MAP!$D:$D,MATCH(I$1,INDICATOR_MAP!$B:$B,0))&amp;"*",RAW_DHIS2_EXPORT!$1:$1,0)),""))</f>
        <v/>
      </c>
      <c r="J17" s="2" t="str">
        <f>IF($A17="","",IFERROR(INDEX(RAW_DHIS2_EXPORT!$A:$ZZ,ROW(),MATCH("*"&amp;INDEX(INDICATOR_MAP!$D:$D,MATCH(J$1,INDICATOR_MAP!$B:$B,0))&amp;"*",RAW_DHIS2_EXPORT!$1:$1,0)),""))</f>
        <v/>
      </c>
      <c r="K17" s="2" t="str">
        <f>IF($A17="","",IFERROR(INDEX(RAW_DHIS2_EXPORT!$A:$ZZ,ROW(),MATCH("*"&amp;INDEX(INDICATOR_MAP!$D:$D,MATCH(K$1,INDICATOR_MAP!$B:$B,0))&amp;"*",RAW_DHIS2_EXPORT!$1:$1,0)),""))</f>
        <v/>
      </c>
      <c r="L17" s="2" t="str">
        <f>IF($A17="","",IFERROR(INDEX(RAW_DHIS2_EXPORT!$A:$ZZ,ROW(),MATCH("*"&amp;INDEX(INDICATOR_MAP!$D:$D,MATCH(L$1,INDICATOR_MAP!$B:$B,0))&amp;"*",RAW_DHIS2_EXPORT!$1:$1,0)),""))</f>
        <v/>
      </c>
      <c r="M17" s="2" t="str">
        <f>IF($A17="","",IFERROR(INDEX(RAW_DHIS2_EXPORT!$A:$ZZ,ROW(),MATCH("*"&amp;INDEX(INDICATOR_MAP!$D:$D,MATCH(M$1,INDICATOR_MAP!$B:$B,0))&amp;"*",RAW_DHIS2_EXPORT!$1:$1,0)),""))</f>
        <v/>
      </c>
      <c r="N17" s="2" t="str">
        <f>IF($A17="","",IFERROR(INDEX(RAW_DHIS2_EXPORT!$A:$ZZ,ROW(),MATCH("*"&amp;INDEX(INDICATOR_MAP!$D:$D,MATCH(N$1,INDICATOR_MAP!$B:$B,0))&amp;"*",RAW_DHIS2_EXPORT!$1:$1,0)),""))</f>
        <v/>
      </c>
      <c r="O17" s="2" t="str">
        <f>IF($A17="","",IFERROR(INDEX(RAW_DHIS2_EXPORT!$A:$ZZ,ROW(),MATCH("*"&amp;INDEX(INDICATOR_MAP!$D:$D,MATCH(O$1,INDICATOR_MAP!$B:$B,0))&amp;"*",RAW_DHIS2_EXPORT!$1:$1,0)),""))</f>
        <v/>
      </c>
      <c r="P17" s="2" t="str">
        <f>IF($A17="","",IFERROR(INDEX(RAW_DHIS2_EXPORT!$A:$ZZ,ROW(),MATCH("*"&amp;INDEX(INDICATOR_MAP!$D:$D,MATCH(P$1,INDICATOR_MAP!$B:$B,0))&amp;"*",RAW_DHIS2_EXPORT!$1:$1,0)),""))</f>
        <v/>
      </c>
      <c r="Q17" s="2" t="str">
        <f>IF($A17="","",IFERROR(INDEX(RAW_DHIS2_EXPORT!$A:$ZZ,ROW(),MATCH("*"&amp;INDEX(INDICATOR_MAP!$D:$D,MATCH(Q$1,INDICATOR_MAP!$B:$B,0))&amp;"*",RAW_DHIS2_EXPORT!$1:$1,0)),""))</f>
        <v/>
      </c>
      <c r="R17" s="2" t="str">
        <f>IF($A17="","",IFERROR(INDEX(RAW_DHIS2_EXPORT!$A:$ZZ,ROW(),MATCH("*"&amp;INDEX(INDICATOR_MAP!$D:$D,MATCH(R$1,INDICATOR_MAP!$B:$B,0))&amp;"*",RAW_DHIS2_EXPORT!$1:$1,0)),""))</f>
        <v/>
      </c>
      <c r="S17" s="2" t="str">
        <f>IF($A17="","",IFERROR(INDEX(RAW_DHIS2_EXPORT!$A:$ZZ,ROW(),MATCH("*"&amp;INDEX(INDICATOR_MAP!$D:$D,MATCH(S$1,INDICATOR_MAP!$B:$B,0))&amp;"*",RAW_DHIS2_EXPORT!$1:$1,0)),""))</f>
        <v/>
      </c>
      <c r="T17" s="2" t="str">
        <f>IF($A17="","",IFERROR(INDEX(RAW_DHIS2_EXPORT!$A:$ZZ,ROW(),MATCH("*"&amp;INDEX(INDICATOR_MAP!$D:$D,MATCH(T$1,INDICATOR_MAP!$B:$B,0))&amp;"*",RAW_DHIS2_EXPORT!$1:$1,0)),""))</f>
        <v/>
      </c>
      <c r="U17" s="2" t="str">
        <f>IF($A17="","",IFERROR(INDEX(RAW_DHIS2_EXPORT!$A:$ZZ,ROW(),MATCH("*"&amp;INDEX(INDICATOR_MAP!$D:$D,MATCH(U$1,INDICATOR_MAP!$B:$B,0))&amp;"*",RAW_DHIS2_EXPORT!$1:$1,0)),""))</f>
        <v/>
      </c>
      <c r="V17" s="2" t="str">
        <f>IF($A17="","",IFERROR(INDEX(RAW_DHIS2_EXPORT!$A:$ZZ,ROW(),MATCH("*"&amp;INDEX(INDICATOR_MAP!$D:$D,MATCH(V$1,INDICATOR_MAP!$B:$B,0))&amp;"*",RAW_DHIS2_EXPORT!$1:$1,0)),""))</f>
        <v/>
      </c>
      <c r="W17" s="2" t="str">
        <f>IF($A17="","",IFERROR(INDEX(RAW_DHIS2_EXPORT!$A:$ZZ,ROW(),MATCH("*"&amp;INDEX(INDICATOR_MAP!$D:$D,MATCH(W$1,INDICATOR_MAP!$B:$B,0))&amp;"*",RAW_DHIS2_EXPORT!$1:$1,0)),""))</f>
        <v/>
      </c>
      <c r="X17" s="2" t="str">
        <f>IF($A17="","",IFERROR(INDEX(RAW_DHIS2_EXPORT!$A:$ZZ,ROW(),MATCH("*"&amp;INDEX(INDICATOR_MAP!$D:$D,MATCH(X$1,INDICATOR_MAP!$B:$B,0))&amp;"*",RAW_DHIS2_EXPORT!$1:$1,0)),""))</f>
        <v/>
      </c>
      <c r="Y17" s="2" t="str">
        <f>IF($A17="","",IFERROR(INDEX(RAW_DHIS2_EXPORT!$A:$ZZ,ROW(),MATCH("*"&amp;INDEX(INDICATOR_MAP!$D:$D,MATCH(Y$1,INDICATOR_MAP!$B:$B,0))&amp;"*",RAW_DHIS2_EXPORT!$1:$1,0)),""))</f>
        <v/>
      </c>
      <c r="Z17" s="2" t="str">
        <f>IF($A17="","",IFERROR(INDEX(RAW_DHIS2_EXPORT!$A:$ZZ,ROW(),MATCH("*"&amp;INDEX(INDICATOR_MAP!$D:$D,MATCH(Z$1,INDICATOR_MAP!$B:$B,0))&amp;"*",RAW_DHIS2_EXPORT!$1:$1,0)),""))</f>
        <v/>
      </c>
      <c r="AA17" s="2" t="str">
        <f>IF($A17="","",IFERROR(INDEX(RAW_DHIS2_EXPORT!$A:$ZZ,ROW(),MATCH("*"&amp;INDEX(INDICATOR_MAP!$D:$D,MATCH(AA$1,INDICATOR_MAP!$B:$B,0))&amp;"*",RAW_DHIS2_EXPORT!$1:$1,0)),""))</f>
        <v/>
      </c>
      <c r="AB17" s="2" t="str">
        <f>IF($A17="","",IFERROR(INDEX(RAW_DHIS2_EXPORT!$A:$ZZ,ROW(),MATCH("*"&amp;INDEX(INDICATOR_MAP!$D:$D,MATCH(AB$1,INDICATOR_MAP!$B:$B,0))&amp;"*",RAW_DHIS2_EXPORT!$1:$1,0)),""))</f>
        <v/>
      </c>
      <c r="AC17" s="2" t="str">
        <f>IF($A17="","",IFERROR(INDEX(RAW_DHIS2_EXPORT!$A:$ZZ,ROW(),MATCH("*"&amp;INDEX(INDICATOR_MAP!$D:$D,MATCH(AC$1,INDICATOR_MAP!$B:$B,0))&amp;"*",RAW_DHIS2_EXPORT!$1:$1,0)),""))</f>
        <v/>
      </c>
      <c r="AD17" s="2" t="str">
        <f>IF($A17="","",IFERROR(INDEX(RAW_DHIS2_EXPORT!$A:$ZZ,ROW(),MATCH("*"&amp;INDEX(INDICATOR_MAP!$D:$D,MATCH(AD$1,INDICATOR_MAP!$B:$B,0))&amp;"*",RAW_DHIS2_EXPORT!$1:$1,0)),""))</f>
        <v/>
      </c>
      <c r="AE17" s="2" t="str">
        <f>IF($A17="","",IFERROR(INDEX(RAW_DHIS2_EXPORT!$A:$ZZ,ROW(),MATCH("*"&amp;INDEX(INDICATOR_MAP!$D:$D,MATCH(AE$1,INDICATOR_MAP!$B:$B,0))&amp;"*",RAW_DHIS2_EXPORT!$1:$1,0)),""))</f>
        <v/>
      </c>
      <c r="AF17" s="2" t="str">
        <f>IF($A17="","",IFERROR(INDEX(RAW_DHIS2_EXPORT!$A:$ZZ,ROW(),MATCH("*"&amp;INDEX(INDICATOR_MAP!$D:$D,MATCH(AF$1,INDICATOR_MAP!$B:$B,0))&amp;"*",RAW_DHIS2_EXPORT!$1:$1,0)),""))</f>
        <v/>
      </c>
      <c r="AG17" s="2" t="str">
        <f>IF($A17="","",IFERROR(INDEX(RAW_DHIS2_EXPORT!$A:$ZZ,ROW(),MATCH("*"&amp;INDEX(INDICATOR_MAP!$D:$D,MATCH(AG$1,INDICATOR_MAP!$B:$B,0))&amp;"*",RAW_DHIS2_EXPORT!$1:$1,0)),""))</f>
        <v/>
      </c>
      <c r="AH17" s="2" t="str">
        <f>IF($A17="","",IFERROR(INDEX(RAW_DHIS2_EXPORT!$A:$ZZ,ROW(),MATCH("*"&amp;INDEX(INDICATOR_MAP!$D:$D,MATCH(AH$1,INDICATOR_MAP!$B:$B,0))&amp;"*",RAW_DHIS2_EXPORT!$1:$1,0)),""))</f>
        <v/>
      </c>
      <c r="AI17" s="2" t="str">
        <f>IF($A17="","",IFERROR(INDEX(RAW_DHIS2_EXPORT!$A:$ZZ,ROW(),MATCH("*"&amp;INDEX(INDICATOR_MAP!$D:$D,MATCH(AI$1,INDICATOR_MAP!$B:$B,0))&amp;"*",RAW_DHIS2_EXPORT!$1:$1,0)),""))</f>
        <v/>
      </c>
      <c r="AJ17" s="2" t="str">
        <f>IF($A17="","",IFERROR(INDEX(RAW_DHIS2_EXPORT!$A:$ZZ,ROW(),MATCH("*"&amp;INDEX(INDICATOR_MAP!$D:$D,MATCH(AJ$1,INDICATOR_MAP!$B:$B,0))&amp;"*",RAW_DHIS2_EXPORT!$1:$1,0)),""))</f>
        <v/>
      </c>
      <c r="AK17" s="2" t="str">
        <f>IF($A17="","",IFERROR(INDEX(RAW_DHIS2_EXPORT!$A:$ZZ,ROW(),MATCH("*"&amp;INDEX(INDICATOR_MAP!$D:$D,MATCH(AK$1,INDICATOR_MAP!$B:$B,0))&amp;"*",RAW_DHIS2_EXPORT!$1:$1,0)),""))</f>
        <v/>
      </c>
      <c r="AL17" s="2" t="str">
        <f>IF($A17="","",IFERROR(INDEX(RAW_DHIS2_EXPORT!$A:$ZZ,ROW(),MATCH("*"&amp;INDEX(INDICATOR_MAP!$D:$D,MATCH(AL$1,INDICATOR_MAP!$B:$B,0))&amp;"*",RAW_DHIS2_EXPORT!$1:$1,0)),""))</f>
        <v/>
      </c>
      <c r="AM17" s="2" t="str">
        <f>IF($A17="","",IFERROR(INDEX(RAW_DHIS2_EXPORT!$A:$ZZ,ROW(),MATCH("*"&amp;INDEX(INDICATOR_MAP!$D:$D,MATCH(AM$1,INDICATOR_MAP!$B:$B,0))&amp;"*",RAW_DHIS2_EXPORT!$1:$1,0)),""))</f>
        <v/>
      </c>
      <c r="AN17" s="2" t="str">
        <f>IF($A17="","",IFERROR(INDEX(RAW_DHIS2_EXPORT!$A:$ZZ,ROW(),MATCH("*"&amp;INDEX(INDICATOR_MAP!$D:$D,MATCH(AN$1,INDICATOR_MAP!$B:$B,0))&amp;"*",RAW_DHIS2_EXPORT!$1:$1,0)),""))</f>
        <v/>
      </c>
      <c r="AO17" s="2" t="str">
        <f>IF($A17="","",IFERROR(INDEX(RAW_DHIS2_EXPORT!$A:$ZZ,ROW(),MATCH("*"&amp;INDEX(INDICATOR_MAP!$D:$D,MATCH(AO$1,INDICATOR_MAP!$B:$B,0))&amp;"*",RAW_DHIS2_EXPORT!$1:$1,0)),""))</f>
        <v/>
      </c>
      <c r="AP17" s="2" t="str">
        <f>IF($A17="","",IFERROR(INDEX(RAW_DHIS2_EXPORT!$A:$ZZ,ROW(),MATCH("*"&amp;INDEX(INDICATOR_MAP!$D:$D,MATCH(AP$1,INDICATOR_MAP!$B:$B,0))&amp;"*",RAW_DHIS2_EXPORT!$1:$1,0)),""))</f>
        <v/>
      </c>
      <c r="AQ17" s="2" t="str">
        <f>IF($A17="","",IFERROR(INDEX(RAW_DHIS2_EXPORT!$A:$ZZ,ROW(),MATCH("*"&amp;INDEX(INDICATOR_MAP!$D:$D,MATCH(AQ$1,INDICATOR_MAP!$B:$B,0))&amp;"*",RAW_DHIS2_EXPORT!$1:$1,0)),""))</f>
        <v/>
      </c>
      <c r="AR17" s="2" t="str">
        <f>IF($A17="","",IFERROR(INDEX(RAW_DHIS2_EXPORT!$A:$ZZ,ROW(),MATCH("*"&amp;INDEX(INDICATOR_MAP!$D:$D,MATCH(AR$1,INDICATOR_MAP!$B:$B,0))&amp;"*",RAW_DHIS2_EXPORT!$1:$1,0)),""))</f>
        <v/>
      </c>
      <c r="AS17" s="2" t="str">
        <f>IF($A17="","",IFERROR(INDEX(RAW_DHIS2_EXPORT!$A:$ZZ,ROW(),MATCH("*"&amp;INDEX(INDICATOR_MAP!$D:$D,MATCH(AS$1,INDICATOR_MAP!$B:$B,0))&amp;"*",RAW_DHIS2_EXPORT!$1:$1,0)),""))</f>
        <v/>
      </c>
      <c r="AT17" s="2" t="str">
        <f>IF($A17="","",IFERROR(INDEX(RAW_DHIS2_EXPORT!$A:$ZZ,ROW(),MATCH("*"&amp;INDEX(INDICATOR_MAP!$D:$D,MATCH(AT$1,INDICATOR_MAP!$B:$B,0))&amp;"*",RAW_DHIS2_EXPORT!$1:$1,0)),""))</f>
        <v/>
      </c>
      <c r="AU17" s="2" t="str">
        <f>IF($A17="","",IFERROR(INDEX(RAW_DHIS2_EXPORT!$A:$ZZ,ROW(),MATCH("*"&amp;INDEX(INDICATOR_MAP!$D:$D,MATCH(AU$1,INDICATOR_MAP!$B:$B,0))&amp;"*",RAW_DHIS2_EXPORT!$1:$1,0)),""))</f>
        <v/>
      </c>
      <c r="AV17" s="2" t="str">
        <f>IF($A17="","",IFERROR(INDEX(RAW_DHIS2_EXPORT!$A:$ZZ,ROW(),MATCH("*"&amp;INDEX(INDICATOR_MAP!$D:$D,MATCH(AV$1,INDICATOR_MAP!$B:$B,0))&amp;"*",RAW_DHIS2_EXPORT!$1:$1,0)),""))</f>
        <v/>
      </c>
      <c r="AW17" s="2" t="str">
        <f>IF($A17="","",IFERROR(INDEX(RAW_DHIS2_EXPORT!$A:$ZZ,ROW(),MATCH("*"&amp;INDEX(INDICATOR_MAP!$D:$D,MATCH(AW$1,INDICATOR_MAP!$B:$B,0))&amp;"*",RAW_DHIS2_EXPORT!$1:$1,0)),""))</f>
        <v/>
      </c>
      <c r="AX17" s="2" t="str">
        <f>IF($A17="","",IFERROR(INDEX(RAW_DHIS2_EXPORT!$A:$ZZ,ROW(),MATCH("*"&amp;INDEX(INDICATOR_MAP!$D:$D,MATCH(AX$1,INDICATOR_MAP!$B:$B,0))&amp;"*",RAW_DHIS2_EXPORT!$1:$1,0)),""))</f>
        <v/>
      </c>
      <c r="AY17" s="2" t="str">
        <f>IF($A17="","",IFERROR(INDEX(RAW_DHIS2_EXPORT!$A:$ZZ,ROW(),MATCH("*"&amp;INDEX(INDICATOR_MAP!$D:$D,MATCH(AY$1,INDICATOR_MAP!$B:$B,0))&amp;"*",RAW_DHIS2_EXPORT!$1:$1,0)),""))</f>
        <v/>
      </c>
      <c r="AZ17" s="2" t="str">
        <f>IF($A17="","",IFERROR(INDEX(RAW_DHIS2_EXPORT!$A:$ZZ,ROW(),MATCH("*"&amp;INDEX(INDICATOR_MAP!$D:$D,MATCH(AZ$1,INDICATOR_MAP!$B:$B,0))&amp;"*",RAW_DHIS2_EXPORT!$1:$1,0)),""))</f>
        <v/>
      </c>
      <c r="BA17" s="2" t="str">
        <f>IF($A17="","",IFERROR(INDEX(RAW_DHIS2_EXPORT!$A:$ZZ,ROW(),MATCH("*"&amp;INDEX(INDICATOR_MAP!$D:$D,MATCH(BA$1,INDICATOR_MAP!$B:$B,0))&amp;"*",RAW_DHIS2_EXPORT!$1:$1,0)),""))</f>
        <v/>
      </c>
      <c r="BB17" s="2" t="str">
        <f>IF($A17="","",IFERROR(INDEX(RAW_DHIS2_EXPORT!$A:$ZZ,ROW(),MATCH("*"&amp;INDEX(INDICATOR_MAP!$D:$D,MATCH(BB$1,INDICATOR_MAP!$B:$B,0))&amp;"*",RAW_DHIS2_EXPORT!$1:$1,0)),""))</f>
        <v/>
      </c>
      <c r="BC17" s="2" t="str">
        <f>IF($A17="","",IFERROR(INDEX(RAW_DHIS2_EXPORT!$A:$ZZ,ROW(),MATCH("*"&amp;INDEX(INDICATOR_MAP!$D:$D,MATCH(BC$1,INDICATOR_MAP!$B:$B,0))&amp;"*",RAW_DHIS2_EXPORT!$1:$1,0)),""))</f>
        <v/>
      </c>
    </row>
    <row r="18" spans="1:55">
      <c r="A18" s="2" t="str">
        <f>IF(RAW_DHIS2_EXPORT!A18="","",RAW_DHIS2_EXPORT!A18)</f>
        <v/>
      </c>
      <c r="B18" s="2"/>
      <c r="C18" s="2"/>
      <c r="D18" s="2" t="str">
        <f>IF($A18="","",IFERROR(INDEX(RAW_DHIS2_EXPORT!$A:$ZZ,ROW(),MATCH("*"&amp;INDEX(INDICATOR_MAP!$D:$D,MATCH(D$1,INDICATOR_MAP!$B:$B,0))&amp;"*",RAW_DHIS2_EXPORT!$1:$1,0)),""))</f>
        <v/>
      </c>
      <c r="E18" s="2" t="str">
        <f>IF($A18="","",IFERROR(INDEX(RAW_DHIS2_EXPORT!$A:$ZZ,ROW(),MATCH("*"&amp;INDEX(INDICATOR_MAP!$D:$D,MATCH(E$1,INDICATOR_MAP!$B:$B,0))&amp;"*",RAW_DHIS2_EXPORT!$1:$1,0)),""))</f>
        <v/>
      </c>
      <c r="F18" s="2" t="str">
        <f>IF($A18="","",IFERROR(INDEX(RAW_DHIS2_EXPORT!$A:$ZZ,ROW(),MATCH("*"&amp;INDEX(INDICATOR_MAP!$D:$D,MATCH(F$1,INDICATOR_MAP!$B:$B,0))&amp;"*",RAW_DHIS2_EXPORT!$1:$1,0)),""))</f>
        <v/>
      </c>
      <c r="G18" s="2" t="str">
        <f>IF($A18="","",IFERROR(INDEX(RAW_DHIS2_EXPORT!$A:$ZZ,ROW(),MATCH("*"&amp;INDEX(INDICATOR_MAP!$D:$D,MATCH(G$1,INDICATOR_MAP!$B:$B,0))&amp;"*",RAW_DHIS2_EXPORT!$1:$1,0)),""))</f>
        <v/>
      </c>
      <c r="H18" s="2" t="str">
        <f>IF($A18="","",IFERROR(INDEX(RAW_DHIS2_EXPORT!$A:$ZZ,ROW(),MATCH("*"&amp;INDEX(INDICATOR_MAP!$D:$D,MATCH(H$1,INDICATOR_MAP!$B:$B,0))&amp;"*",RAW_DHIS2_EXPORT!$1:$1,0)),""))</f>
        <v/>
      </c>
      <c r="I18" s="2" t="str">
        <f>IF($A18="","",IFERROR(INDEX(RAW_DHIS2_EXPORT!$A:$ZZ,ROW(),MATCH("*"&amp;INDEX(INDICATOR_MAP!$D:$D,MATCH(I$1,INDICATOR_MAP!$B:$B,0))&amp;"*",RAW_DHIS2_EXPORT!$1:$1,0)),""))</f>
        <v/>
      </c>
      <c r="J18" s="2" t="str">
        <f>IF($A18="","",IFERROR(INDEX(RAW_DHIS2_EXPORT!$A:$ZZ,ROW(),MATCH("*"&amp;INDEX(INDICATOR_MAP!$D:$D,MATCH(J$1,INDICATOR_MAP!$B:$B,0))&amp;"*",RAW_DHIS2_EXPORT!$1:$1,0)),""))</f>
        <v/>
      </c>
      <c r="K18" s="2" t="str">
        <f>IF($A18="","",IFERROR(INDEX(RAW_DHIS2_EXPORT!$A:$ZZ,ROW(),MATCH("*"&amp;INDEX(INDICATOR_MAP!$D:$D,MATCH(K$1,INDICATOR_MAP!$B:$B,0))&amp;"*",RAW_DHIS2_EXPORT!$1:$1,0)),""))</f>
        <v/>
      </c>
      <c r="L18" s="2" t="str">
        <f>IF($A18="","",IFERROR(INDEX(RAW_DHIS2_EXPORT!$A:$ZZ,ROW(),MATCH("*"&amp;INDEX(INDICATOR_MAP!$D:$D,MATCH(L$1,INDICATOR_MAP!$B:$B,0))&amp;"*",RAW_DHIS2_EXPORT!$1:$1,0)),""))</f>
        <v/>
      </c>
      <c r="M18" s="2" t="str">
        <f>IF($A18="","",IFERROR(INDEX(RAW_DHIS2_EXPORT!$A:$ZZ,ROW(),MATCH("*"&amp;INDEX(INDICATOR_MAP!$D:$D,MATCH(M$1,INDICATOR_MAP!$B:$B,0))&amp;"*",RAW_DHIS2_EXPORT!$1:$1,0)),""))</f>
        <v/>
      </c>
      <c r="N18" s="2" t="str">
        <f>IF($A18="","",IFERROR(INDEX(RAW_DHIS2_EXPORT!$A:$ZZ,ROW(),MATCH("*"&amp;INDEX(INDICATOR_MAP!$D:$D,MATCH(N$1,INDICATOR_MAP!$B:$B,0))&amp;"*",RAW_DHIS2_EXPORT!$1:$1,0)),""))</f>
        <v/>
      </c>
      <c r="O18" s="2" t="str">
        <f>IF($A18="","",IFERROR(INDEX(RAW_DHIS2_EXPORT!$A:$ZZ,ROW(),MATCH("*"&amp;INDEX(INDICATOR_MAP!$D:$D,MATCH(O$1,INDICATOR_MAP!$B:$B,0))&amp;"*",RAW_DHIS2_EXPORT!$1:$1,0)),""))</f>
        <v/>
      </c>
      <c r="P18" s="2" t="str">
        <f>IF($A18="","",IFERROR(INDEX(RAW_DHIS2_EXPORT!$A:$ZZ,ROW(),MATCH("*"&amp;INDEX(INDICATOR_MAP!$D:$D,MATCH(P$1,INDICATOR_MAP!$B:$B,0))&amp;"*",RAW_DHIS2_EXPORT!$1:$1,0)),""))</f>
        <v/>
      </c>
      <c r="Q18" s="2" t="str">
        <f>IF($A18="","",IFERROR(INDEX(RAW_DHIS2_EXPORT!$A:$ZZ,ROW(),MATCH("*"&amp;INDEX(INDICATOR_MAP!$D:$D,MATCH(Q$1,INDICATOR_MAP!$B:$B,0))&amp;"*",RAW_DHIS2_EXPORT!$1:$1,0)),""))</f>
        <v/>
      </c>
      <c r="R18" s="2" t="str">
        <f>IF($A18="","",IFERROR(INDEX(RAW_DHIS2_EXPORT!$A:$ZZ,ROW(),MATCH("*"&amp;INDEX(INDICATOR_MAP!$D:$D,MATCH(R$1,INDICATOR_MAP!$B:$B,0))&amp;"*",RAW_DHIS2_EXPORT!$1:$1,0)),""))</f>
        <v/>
      </c>
      <c r="S18" s="2" t="str">
        <f>IF($A18="","",IFERROR(INDEX(RAW_DHIS2_EXPORT!$A:$ZZ,ROW(),MATCH("*"&amp;INDEX(INDICATOR_MAP!$D:$D,MATCH(S$1,INDICATOR_MAP!$B:$B,0))&amp;"*",RAW_DHIS2_EXPORT!$1:$1,0)),""))</f>
        <v/>
      </c>
      <c r="T18" s="2" t="str">
        <f>IF($A18="","",IFERROR(INDEX(RAW_DHIS2_EXPORT!$A:$ZZ,ROW(),MATCH("*"&amp;INDEX(INDICATOR_MAP!$D:$D,MATCH(T$1,INDICATOR_MAP!$B:$B,0))&amp;"*",RAW_DHIS2_EXPORT!$1:$1,0)),""))</f>
        <v/>
      </c>
      <c r="U18" s="2" t="str">
        <f>IF($A18="","",IFERROR(INDEX(RAW_DHIS2_EXPORT!$A:$ZZ,ROW(),MATCH("*"&amp;INDEX(INDICATOR_MAP!$D:$D,MATCH(U$1,INDICATOR_MAP!$B:$B,0))&amp;"*",RAW_DHIS2_EXPORT!$1:$1,0)),""))</f>
        <v/>
      </c>
      <c r="V18" s="2" t="str">
        <f>IF($A18="","",IFERROR(INDEX(RAW_DHIS2_EXPORT!$A:$ZZ,ROW(),MATCH("*"&amp;INDEX(INDICATOR_MAP!$D:$D,MATCH(V$1,INDICATOR_MAP!$B:$B,0))&amp;"*",RAW_DHIS2_EXPORT!$1:$1,0)),""))</f>
        <v/>
      </c>
      <c r="W18" s="2" t="str">
        <f>IF($A18="","",IFERROR(INDEX(RAW_DHIS2_EXPORT!$A:$ZZ,ROW(),MATCH("*"&amp;INDEX(INDICATOR_MAP!$D:$D,MATCH(W$1,INDICATOR_MAP!$B:$B,0))&amp;"*",RAW_DHIS2_EXPORT!$1:$1,0)),""))</f>
        <v/>
      </c>
      <c r="X18" s="2" t="str">
        <f>IF($A18="","",IFERROR(INDEX(RAW_DHIS2_EXPORT!$A:$ZZ,ROW(),MATCH("*"&amp;INDEX(INDICATOR_MAP!$D:$D,MATCH(X$1,INDICATOR_MAP!$B:$B,0))&amp;"*",RAW_DHIS2_EXPORT!$1:$1,0)),""))</f>
        <v/>
      </c>
      <c r="Y18" s="2" t="str">
        <f>IF($A18="","",IFERROR(INDEX(RAW_DHIS2_EXPORT!$A:$ZZ,ROW(),MATCH("*"&amp;INDEX(INDICATOR_MAP!$D:$D,MATCH(Y$1,INDICATOR_MAP!$B:$B,0))&amp;"*",RAW_DHIS2_EXPORT!$1:$1,0)),""))</f>
        <v/>
      </c>
      <c r="Z18" s="2" t="str">
        <f>IF($A18="","",IFERROR(INDEX(RAW_DHIS2_EXPORT!$A:$ZZ,ROW(),MATCH("*"&amp;INDEX(INDICATOR_MAP!$D:$D,MATCH(Z$1,INDICATOR_MAP!$B:$B,0))&amp;"*",RAW_DHIS2_EXPORT!$1:$1,0)),""))</f>
        <v/>
      </c>
      <c r="AA18" s="2" t="str">
        <f>IF($A18="","",IFERROR(INDEX(RAW_DHIS2_EXPORT!$A:$ZZ,ROW(),MATCH("*"&amp;INDEX(INDICATOR_MAP!$D:$D,MATCH(AA$1,INDICATOR_MAP!$B:$B,0))&amp;"*",RAW_DHIS2_EXPORT!$1:$1,0)),""))</f>
        <v/>
      </c>
      <c r="AB18" s="2" t="str">
        <f>IF($A18="","",IFERROR(INDEX(RAW_DHIS2_EXPORT!$A:$ZZ,ROW(),MATCH("*"&amp;INDEX(INDICATOR_MAP!$D:$D,MATCH(AB$1,INDICATOR_MAP!$B:$B,0))&amp;"*",RAW_DHIS2_EXPORT!$1:$1,0)),""))</f>
        <v/>
      </c>
      <c r="AC18" s="2" t="str">
        <f>IF($A18="","",IFERROR(INDEX(RAW_DHIS2_EXPORT!$A:$ZZ,ROW(),MATCH("*"&amp;INDEX(INDICATOR_MAP!$D:$D,MATCH(AC$1,INDICATOR_MAP!$B:$B,0))&amp;"*",RAW_DHIS2_EXPORT!$1:$1,0)),""))</f>
        <v/>
      </c>
      <c r="AD18" s="2" t="str">
        <f>IF($A18="","",IFERROR(INDEX(RAW_DHIS2_EXPORT!$A:$ZZ,ROW(),MATCH("*"&amp;INDEX(INDICATOR_MAP!$D:$D,MATCH(AD$1,INDICATOR_MAP!$B:$B,0))&amp;"*",RAW_DHIS2_EXPORT!$1:$1,0)),""))</f>
        <v/>
      </c>
      <c r="AE18" s="2" t="str">
        <f>IF($A18="","",IFERROR(INDEX(RAW_DHIS2_EXPORT!$A:$ZZ,ROW(),MATCH("*"&amp;INDEX(INDICATOR_MAP!$D:$D,MATCH(AE$1,INDICATOR_MAP!$B:$B,0))&amp;"*",RAW_DHIS2_EXPORT!$1:$1,0)),""))</f>
        <v/>
      </c>
      <c r="AF18" s="2" t="str">
        <f>IF($A18="","",IFERROR(INDEX(RAW_DHIS2_EXPORT!$A:$ZZ,ROW(),MATCH("*"&amp;INDEX(INDICATOR_MAP!$D:$D,MATCH(AF$1,INDICATOR_MAP!$B:$B,0))&amp;"*",RAW_DHIS2_EXPORT!$1:$1,0)),""))</f>
        <v/>
      </c>
      <c r="AG18" s="2" t="str">
        <f>IF($A18="","",IFERROR(INDEX(RAW_DHIS2_EXPORT!$A:$ZZ,ROW(),MATCH("*"&amp;INDEX(INDICATOR_MAP!$D:$D,MATCH(AG$1,INDICATOR_MAP!$B:$B,0))&amp;"*",RAW_DHIS2_EXPORT!$1:$1,0)),""))</f>
        <v/>
      </c>
      <c r="AH18" s="2" t="str">
        <f>IF($A18="","",IFERROR(INDEX(RAW_DHIS2_EXPORT!$A:$ZZ,ROW(),MATCH("*"&amp;INDEX(INDICATOR_MAP!$D:$D,MATCH(AH$1,INDICATOR_MAP!$B:$B,0))&amp;"*",RAW_DHIS2_EXPORT!$1:$1,0)),""))</f>
        <v/>
      </c>
      <c r="AI18" s="2" t="str">
        <f>IF($A18="","",IFERROR(INDEX(RAW_DHIS2_EXPORT!$A:$ZZ,ROW(),MATCH("*"&amp;INDEX(INDICATOR_MAP!$D:$D,MATCH(AI$1,INDICATOR_MAP!$B:$B,0))&amp;"*",RAW_DHIS2_EXPORT!$1:$1,0)),""))</f>
        <v/>
      </c>
      <c r="AJ18" s="2" t="str">
        <f>IF($A18="","",IFERROR(INDEX(RAW_DHIS2_EXPORT!$A:$ZZ,ROW(),MATCH("*"&amp;INDEX(INDICATOR_MAP!$D:$D,MATCH(AJ$1,INDICATOR_MAP!$B:$B,0))&amp;"*",RAW_DHIS2_EXPORT!$1:$1,0)),""))</f>
        <v/>
      </c>
      <c r="AK18" s="2" t="str">
        <f>IF($A18="","",IFERROR(INDEX(RAW_DHIS2_EXPORT!$A:$ZZ,ROW(),MATCH("*"&amp;INDEX(INDICATOR_MAP!$D:$D,MATCH(AK$1,INDICATOR_MAP!$B:$B,0))&amp;"*",RAW_DHIS2_EXPORT!$1:$1,0)),""))</f>
        <v/>
      </c>
      <c r="AL18" s="2" t="str">
        <f>IF($A18="","",IFERROR(INDEX(RAW_DHIS2_EXPORT!$A:$ZZ,ROW(),MATCH("*"&amp;INDEX(INDICATOR_MAP!$D:$D,MATCH(AL$1,INDICATOR_MAP!$B:$B,0))&amp;"*",RAW_DHIS2_EXPORT!$1:$1,0)),""))</f>
        <v/>
      </c>
      <c r="AM18" s="2" t="str">
        <f>IF($A18="","",IFERROR(INDEX(RAW_DHIS2_EXPORT!$A:$ZZ,ROW(),MATCH("*"&amp;INDEX(INDICATOR_MAP!$D:$D,MATCH(AM$1,INDICATOR_MAP!$B:$B,0))&amp;"*",RAW_DHIS2_EXPORT!$1:$1,0)),""))</f>
        <v/>
      </c>
      <c r="AN18" s="2" t="str">
        <f>IF($A18="","",IFERROR(INDEX(RAW_DHIS2_EXPORT!$A:$ZZ,ROW(),MATCH("*"&amp;INDEX(INDICATOR_MAP!$D:$D,MATCH(AN$1,INDICATOR_MAP!$B:$B,0))&amp;"*",RAW_DHIS2_EXPORT!$1:$1,0)),""))</f>
        <v/>
      </c>
      <c r="AO18" s="2" t="str">
        <f>IF($A18="","",IFERROR(INDEX(RAW_DHIS2_EXPORT!$A:$ZZ,ROW(),MATCH("*"&amp;INDEX(INDICATOR_MAP!$D:$D,MATCH(AO$1,INDICATOR_MAP!$B:$B,0))&amp;"*",RAW_DHIS2_EXPORT!$1:$1,0)),""))</f>
        <v/>
      </c>
      <c r="AP18" s="2" t="str">
        <f>IF($A18="","",IFERROR(INDEX(RAW_DHIS2_EXPORT!$A:$ZZ,ROW(),MATCH("*"&amp;INDEX(INDICATOR_MAP!$D:$D,MATCH(AP$1,INDICATOR_MAP!$B:$B,0))&amp;"*",RAW_DHIS2_EXPORT!$1:$1,0)),""))</f>
        <v/>
      </c>
      <c r="AQ18" s="2" t="str">
        <f>IF($A18="","",IFERROR(INDEX(RAW_DHIS2_EXPORT!$A:$ZZ,ROW(),MATCH("*"&amp;INDEX(INDICATOR_MAP!$D:$D,MATCH(AQ$1,INDICATOR_MAP!$B:$B,0))&amp;"*",RAW_DHIS2_EXPORT!$1:$1,0)),""))</f>
        <v/>
      </c>
      <c r="AR18" s="2" t="str">
        <f>IF($A18="","",IFERROR(INDEX(RAW_DHIS2_EXPORT!$A:$ZZ,ROW(),MATCH("*"&amp;INDEX(INDICATOR_MAP!$D:$D,MATCH(AR$1,INDICATOR_MAP!$B:$B,0))&amp;"*",RAW_DHIS2_EXPORT!$1:$1,0)),""))</f>
        <v/>
      </c>
      <c r="AS18" s="2" t="str">
        <f>IF($A18="","",IFERROR(INDEX(RAW_DHIS2_EXPORT!$A:$ZZ,ROW(),MATCH("*"&amp;INDEX(INDICATOR_MAP!$D:$D,MATCH(AS$1,INDICATOR_MAP!$B:$B,0))&amp;"*",RAW_DHIS2_EXPORT!$1:$1,0)),""))</f>
        <v/>
      </c>
      <c r="AT18" s="2" t="str">
        <f>IF($A18="","",IFERROR(INDEX(RAW_DHIS2_EXPORT!$A:$ZZ,ROW(),MATCH("*"&amp;INDEX(INDICATOR_MAP!$D:$D,MATCH(AT$1,INDICATOR_MAP!$B:$B,0))&amp;"*",RAW_DHIS2_EXPORT!$1:$1,0)),""))</f>
        <v/>
      </c>
      <c r="AU18" s="2" t="str">
        <f>IF($A18="","",IFERROR(INDEX(RAW_DHIS2_EXPORT!$A:$ZZ,ROW(),MATCH("*"&amp;INDEX(INDICATOR_MAP!$D:$D,MATCH(AU$1,INDICATOR_MAP!$B:$B,0))&amp;"*",RAW_DHIS2_EXPORT!$1:$1,0)),""))</f>
        <v/>
      </c>
      <c r="AV18" s="2" t="str">
        <f>IF($A18="","",IFERROR(INDEX(RAW_DHIS2_EXPORT!$A:$ZZ,ROW(),MATCH("*"&amp;INDEX(INDICATOR_MAP!$D:$D,MATCH(AV$1,INDICATOR_MAP!$B:$B,0))&amp;"*",RAW_DHIS2_EXPORT!$1:$1,0)),""))</f>
        <v/>
      </c>
      <c r="AW18" s="2" t="str">
        <f>IF($A18="","",IFERROR(INDEX(RAW_DHIS2_EXPORT!$A:$ZZ,ROW(),MATCH("*"&amp;INDEX(INDICATOR_MAP!$D:$D,MATCH(AW$1,INDICATOR_MAP!$B:$B,0))&amp;"*",RAW_DHIS2_EXPORT!$1:$1,0)),""))</f>
        <v/>
      </c>
      <c r="AX18" s="2" t="str">
        <f>IF($A18="","",IFERROR(INDEX(RAW_DHIS2_EXPORT!$A:$ZZ,ROW(),MATCH("*"&amp;INDEX(INDICATOR_MAP!$D:$D,MATCH(AX$1,INDICATOR_MAP!$B:$B,0))&amp;"*",RAW_DHIS2_EXPORT!$1:$1,0)),""))</f>
        <v/>
      </c>
      <c r="AY18" s="2" t="str">
        <f>IF($A18="","",IFERROR(INDEX(RAW_DHIS2_EXPORT!$A:$ZZ,ROW(),MATCH("*"&amp;INDEX(INDICATOR_MAP!$D:$D,MATCH(AY$1,INDICATOR_MAP!$B:$B,0))&amp;"*",RAW_DHIS2_EXPORT!$1:$1,0)),""))</f>
        <v/>
      </c>
      <c r="AZ18" s="2" t="str">
        <f>IF($A18="","",IFERROR(INDEX(RAW_DHIS2_EXPORT!$A:$ZZ,ROW(),MATCH("*"&amp;INDEX(INDICATOR_MAP!$D:$D,MATCH(AZ$1,INDICATOR_MAP!$B:$B,0))&amp;"*",RAW_DHIS2_EXPORT!$1:$1,0)),""))</f>
        <v/>
      </c>
      <c r="BA18" s="2" t="str">
        <f>IF($A18="","",IFERROR(INDEX(RAW_DHIS2_EXPORT!$A:$ZZ,ROW(),MATCH("*"&amp;INDEX(INDICATOR_MAP!$D:$D,MATCH(BA$1,INDICATOR_MAP!$B:$B,0))&amp;"*",RAW_DHIS2_EXPORT!$1:$1,0)),""))</f>
        <v/>
      </c>
      <c r="BB18" s="2" t="str">
        <f>IF($A18="","",IFERROR(INDEX(RAW_DHIS2_EXPORT!$A:$ZZ,ROW(),MATCH("*"&amp;INDEX(INDICATOR_MAP!$D:$D,MATCH(BB$1,INDICATOR_MAP!$B:$B,0))&amp;"*",RAW_DHIS2_EXPORT!$1:$1,0)),""))</f>
        <v/>
      </c>
      <c r="BC18" s="2" t="str">
        <f>IF($A18="","",IFERROR(INDEX(RAW_DHIS2_EXPORT!$A:$ZZ,ROW(),MATCH("*"&amp;INDEX(INDICATOR_MAP!$D:$D,MATCH(BC$1,INDICATOR_MAP!$B:$B,0))&amp;"*",RAW_DHIS2_EXPORT!$1:$1,0)),""))</f>
        <v/>
      </c>
    </row>
    <row r="19" spans="1:55">
      <c r="A19" s="2" t="str">
        <f>IF(RAW_DHIS2_EXPORT!A19="","",RAW_DHIS2_EXPORT!A19)</f>
        <v/>
      </c>
      <c r="B19" s="2"/>
      <c r="C19" s="2"/>
      <c r="D19" s="2" t="str">
        <f>IF($A19="","",IFERROR(INDEX(RAW_DHIS2_EXPORT!$A:$ZZ,ROW(),MATCH("*"&amp;INDEX(INDICATOR_MAP!$D:$D,MATCH(D$1,INDICATOR_MAP!$B:$B,0))&amp;"*",RAW_DHIS2_EXPORT!$1:$1,0)),""))</f>
        <v/>
      </c>
      <c r="E19" s="2" t="str">
        <f>IF($A19="","",IFERROR(INDEX(RAW_DHIS2_EXPORT!$A:$ZZ,ROW(),MATCH("*"&amp;INDEX(INDICATOR_MAP!$D:$D,MATCH(E$1,INDICATOR_MAP!$B:$B,0))&amp;"*",RAW_DHIS2_EXPORT!$1:$1,0)),""))</f>
        <v/>
      </c>
      <c r="F19" s="2" t="str">
        <f>IF($A19="","",IFERROR(INDEX(RAW_DHIS2_EXPORT!$A:$ZZ,ROW(),MATCH("*"&amp;INDEX(INDICATOR_MAP!$D:$D,MATCH(F$1,INDICATOR_MAP!$B:$B,0))&amp;"*",RAW_DHIS2_EXPORT!$1:$1,0)),""))</f>
        <v/>
      </c>
      <c r="G19" s="2" t="str">
        <f>IF($A19="","",IFERROR(INDEX(RAW_DHIS2_EXPORT!$A:$ZZ,ROW(),MATCH("*"&amp;INDEX(INDICATOR_MAP!$D:$D,MATCH(G$1,INDICATOR_MAP!$B:$B,0))&amp;"*",RAW_DHIS2_EXPORT!$1:$1,0)),""))</f>
        <v/>
      </c>
      <c r="H19" s="2" t="str">
        <f>IF($A19="","",IFERROR(INDEX(RAW_DHIS2_EXPORT!$A:$ZZ,ROW(),MATCH("*"&amp;INDEX(INDICATOR_MAP!$D:$D,MATCH(H$1,INDICATOR_MAP!$B:$B,0))&amp;"*",RAW_DHIS2_EXPORT!$1:$1,0)),""))</f>
        <v/>
      </c>
      <c r="I19" s="2" t="str">
        <f>IF($A19="","",IFERROR(INDEX(RAW_DHIS2_EXPORT!$A:$ZZ,ROW(),MATCH("*"&amp;INDEX(INDICATOR_MAP!$D:$D,MATCH(I$1,INDICATOR_MAP!$B:$B,0))&amp;"*",RAW_DHIS2_EXPORT!$1:$1,0)),""))</f>
        <v/>
      </c>
      <c r="J19" s="2" t="str">
        <f>IF($A19="","",IFERROR(INDEX(RAW_DHIS2_EXPORT!$A:$ZZ,ROW(),MATCH("*"&amp;INDEX(INDICATOR_MAP!$D:$D,MATCH(J$1,INDICATOR_MAP!$B:$B,0))&amp;"*",RAW_DHIS2_EXPORT!$1:$1,0)),""))</f>
        <v/>
      </c>
      <c r="K19" s="2" t="str">
        <f>IF($A19="","",IFERROR(INDEX(RAW_DHIS2_EXPORT!$A:$ZZ,ROW(),MATCH("*"&amp;INDEX(INDICATOR_MAP!$D:$D,MATCH(K$1,INDICATOR_MAP!$B:$B,0))&amp;"*",RAW_DHIS2_EXPORT!$1:$1,0)),""))</f>
        <v/>
      </c>
      <c r="L19" s="2" t="str">
        <f>IF($A19="","",IFERROR(INDEX(RAW_DHIS2_EXPORT!$A:$ZZ,ROW(),MATCH("*"&amp;INDEX(INDICATOR_MAP!$D:$D,MATCH(L$1,INDICATOR_MAP!$B:$B,0))&amp;"*",RAW_DHIS2_EXPORT!$1:$1,0)),""))</f>
        <v/>
      </c>
      <c r="M19" s="2" t="str">
        <f>IF($A19="","",IFERROR(INDEX(RAW_DHIS2_EXPORT!$A:$ZZ,ROW(),MATCH("*"&amp;INDEX(INDICATOR_MAP!$D:$D,MATCH(M$1,INDICATOR_MAP!$B:$B,0))&amp;"*",RAW_DHIS2_EXPORT!$1:$1,0)),""))</f>
        <v/>
      </c>
      <c r="N19" s="2" t="str">
        <f>IF($A19="","",IFERROR(INDEX(RAW_DHIS2_EXPORT!$A:$ZZ,ROW(),MATCH("*"&amp;INDEX(INDICATOR_MAP!$D:$D,MATCH(N$1,INDICATOR_MAP!$B:$B,0))&amp;"*",RAW_DHIS2_EXPORT!$1:$1,0)),""))</f>
        <v/>
      </c>
      <c r="O19" s="2" t="str">
        <f>IF($A19="","",IFERROR(INDEX(RAW_DHIS2_EXPORT!$A:$ZZ,ROW(),MATCH("*"&amp;INDEX(INDICATOR_MAP!$D:$D,MATCH(O$1,INDICATOR_MAP!$B:$B,0))&amp;"*",RAW_DHIS2_EXPORT!$1:$1,0)),""))</f>
        <v/>
      </c>
      <c r="P19" s="2" t="str">
        <f>IF($A19="","",IFERROR(INDEX(RAW_DHIS2_EXPORT!$A:$ZZ,ROW(),MATCH("*"&amp;INDEX(INDICATOR_MAP!$D:$D,MATCH(P$1,INDICATOR_MAP!$B:$B,0))&amp;"*",RAW_DHIS2_EXPORT!$1:$1,0)),""))</f>
        <v/>
      </c>
      <c r="Q19" s="2" t="str">
        <f>IF($A19="","",IFERROR(INDEX(RAW_DHIS2_EXPORT!$A:$ZZ,ROW(),MATCH("*"&amp;INDEX(INDICATOR_MAP!$D:$D,MATCH(Q$1,INDICATOR_MAP!$B:$B,0))&amp;"*",RAW_DHIS2_EXPORT!$1:$1,0)),""))</f>
        <v/>
      </c>
      <c r="R19" s="2" t="str">
        <f>IF($A19="","",IFERROR(INDEX(RAW_DHIS2_EXPORT!$A:$ZZ,ROW(),MATCH("*"&amp;INDEX(INDICATOR_MAP!$D:$D,MATCH(R$1,INDICATOR_MAP!$B:$B,0))&amp;"*",RAW_DHIS2_EXPORT!$1:$1,0)),""))</f>
        <v/>
      </c>
      <c r="S19" s="2" t="str">
        <f>IF($A19="","",IFERROR(INDEX(RAW_DHIS2_EXPORT!$A:$ZZ,ROW(),MATCH("*"&amp;INDEX(INDICATOR_MAP!$D:$D,MATCH(S$1,INDICATOR_MAP!$B:$B,0))&amp;"*",RAW_DHIS2_EXPORT!$1:$1,0)),""))</f>
        <v/>
      </c>
      <c r="T19" s="2" t="str">
        <f>IF($A19="","",IFERROR(INDEX(RAW_DHIS2_EXPORT!$A:$ZZ,ROW(),MATCH("*"&amp;INDEX(INDICATOR_MAP!$D:$D,MATCH(T$1,INDICATOR_MAP!$B:$B,0))&amp;"*",RAW_DHIS2_EXPORT!$1:$1,0)),""))</f>
        <v/>
      </c>
      <c r="U19" s="2" t="str">
        <f>IF($A19="","",IFERROR(INDEX(RAW_DHIS2_EXPORT!$A:$ZZ,ROW(),MATCH("*"&amp;INDEX(INDICATOR_MAP!$D:$D,MATCH(U$1,INDICATOR_MAP!$B:$B,0))&amp;"*",RAW_DHIS2_EXPORT!$1:$1,0)),""))</f>
        <v/>
      </c>
      <c r="V19" s="2" t="str">
        <f>IF($A19="","",IFERROR(INDEX(RAW_DHIS2_EXPORT!$A:$ZZ,ROW(),MATCH("*"&amp;INDEX(INDICATOR_MAP!$D:$D,MATCH(V$1,INDICATOR_MAP!$B:$B,0))&amp;"*",RAW_DHIS2_EXPORT!$1:$1,0)),""))</f>
        <v/>
      </c>
      <c r="W19" s="2" t="str">
        <f>IF($A19="","",IFERROR(INDEX(RAW_DHIS2_EXPORT!$A:$ZZ,ROW(),MATCH("*"&amp;INDEX(INDICATOR_MAP!$D:$D,MATCH(W$1,INDICATOR_MAP!$B:$B,0))&amp;"*",RAW_DHIS2_EXPORT!$1:$1,0)),""))</f>
        <v/>
      </c>
      <c r="X19" s="2" t="str">
        <f>IF($A19="","",IFERROR(INDEX(RAW_DHIS2_EXPORT!$A:$ZZ,ROW(),MATCH("*"&amp;INDEX(INDICATOR_MAP!$D:$D,MATCH(X$1,INDICATOR_MAP!$B:$B,0))&amp;"*",RAW_DHIS2_EXPORT!$1:$1,0)),""))</f>
        <v/>
      </c>
      <c r="Y19" s="2" t="str">
        <f>IF($A19="","",IFERROR(INDEX(RAW_DHIS2_EXPORT!$A:$ZZ,ROW(),MATCH("*"&amp;INDEX(INDICATOR_MAP!$D:$D,MATCH(Y$1,INDICATOR_MAP!$B:$B,0))&amp;"*",RAW_DHIS2_EXPORT!$1:$1,0)),""))</f>
        <v/>
      </c>
      <c r="Z19" s="2" t="str">
        <f>IF($A19="","",IFERROR(INDEX(RAW_DHIS2_EXPORT!$A:$ZZ,ROW(),MATCH("*"&amp;INDEX(INDICATOR_MAP!$D:$D,MATCH(Z$1,INDICATOR_MAP!$B:$B,0))&amp;"*",RAW_DHIS2_EXPORT!$1:$1,0)),""))</f>
        <v/>
      </c>
      <c r="AA19" s="2" t="str">
        <f>IF($A19="","",IFERROR(INDEX(RAW_DHIS2_EXPORT!$A:$ZZ,ROW(),MATCH("*"&amp;INDEX(INDICATOR_MAP!$D:$D,MATCH(AA$1,INDICATOR_MAP!$B:$B,0))&amp;"*",RAW_DHIS2_EXPORT!$1:$1,0)),""))</f>
        <v/>
      </c>
      <c r="AB19" s="2" t="str">
        <f>IF($A19="","",IFERROR(INDEX(RAW_DHIS2_EXPORT!$A:$ZZ,ROW(),MATCH("*"&amp;INDEX(INDICATOR_MAP!$D:$D,MATCH(AB$1,INDICATOR_MAP!$B:$B,0))&amp;"*",RAW_DHIS2_EXPORT!$1:$1,0)),""))</f>
        <v/>
      </c>
      <c r="AC19" s="2" t="str">
        <f>IF($A19="","",IFERROR(INDEX(RAW_DHIS2_EXPORT!$A:$ZZ,ROW(),MATCH("*"&amp;INDEX(INDICATOR_MAP!$D:$D,MATCH(AC$1,INDICATOR_MAP!$B:$B,0))&amp;"*",RAW_DHIS2_EXPORT!$1:$1,0)),""))</f>
        <v/>
      </c>
      <c r="AD19" s="2" t="str">
        <f>IF($A19="","",IFERROR(INDEX(RAW_DHIS2_EXPORT!$A:$ZZ,ROW(),MATCH("*"&amp;INDEX(INDICATOR_MAP!$D:$D,MATCH(AD$1,INDICATOR_MAP!$B:$B,0))&amp;"*",RAW_DHIS2_EXPORT!$1:$1,0)),""))</f>
        <v/>
      </c>
      <c r="AE19" s="2" t="str">
        <f>IF($A19="","",IFERROR(INDEX(RAW_DHIS2_EXPORT!$A:$ZZ,ROW(),MATCH("*"&amp;INDEX(INDICATOR_MAP!$D:$D,MATCH(AE$1,INDICATOR_MAP!$B:$B,0))&amp;"*",RAW_DHIS2_EXPORT!$1:$1,0)),""))</f>
        <v/>
      </c>
      <c r="AF19" s="2" t="str">
        <f>IF($A19="","",IFERROR(INDEX(RAW_DHIS2_EXPORT!$A:$ZZ,ROW(),MATCH("*"&amp;INDEX(INDICATOR_MAP!$D:$D,MATCH(AF$1,INDICATOR_MAP!$B:$B,0))&amp;"*",RAW_DHIS2_EXPORT!$1:$1,0)),""))</f>
        <v/>
      </c>
      <c r="AG19" s="2" t="str">
        <f>IF($A19="","",IFERROR(INDEX(RAW_DHIS2_EXPORT!$A:$ZZ,ROW(),MATCH("*"&amp;INDEX(INDICATOR_MAP!$D:$D,MATCH(AG$1,INDICATOR_MAP!$B:$B,0))&amp;"*",RAW_DHIS2_EXPORT!$1:$1,0)),""))</f>
        <v/>
      </c>
      <c r="AH19" s="2" t="str">
        <f>IF($A19="","",IFERROR(INDEX(RAW_DHIS2_EXPORT!$A:$ZZ,ROW(),MATCH("*"&amp;INDEX(INDICATOR_MAP!$D:$D,MATCH(AH$1,INDICATOR_MAP!$B:$B,0))&amp;"*",RAW_DHIS2_EXPORT!$1:$1,0)),""))</f>
        <v/>
      </c>
      <c r="AI19" s="2" t="str">
        <f>IF($A19="","",IFERROR(INDEX(RAW_DHIS2_EXPORT!$A:$ZZ,ROW(),MATCH("*"&amp;INDEX(INDICATOR_MAP!$D:$D,MATCH(AI$1,INDICATOR_MAP!$B:$B,0))&amp;"*",RAW_DHIS2_EXPORT!$1:$1,0)),""))</f>
        <v/>
      </c>
      <c r="AJ19" s="2" t="str">
        <f>IF($A19="","",IFERROR(INDEX(RAW_DHIS2_EXPORT!$A:$ZZ,ROW(),MATCH("*"&amp;INDEX(INDICATOR_MAP!$D:$D,MATCH(AJ$1,INDICATOR_MAP!$B:$B,0))&amp;"*",RAW_DHIS2_EXPORT!$1:$1,0)),""))</f>
        <v/>
      </c>
      <c r="AK19" s="2" t="str">
        <f>IF($A19="","",IFERROR(INDEX(RAW_DHIS2_EXPORT!$A:$ZZ,ROW(),MATCH("*"&amp;INDEX(INDICATOR_MAP!$D:$D,MATCH(AK$1,INDICATOR_MAP!$B:$B,0))&amp;"*",RAW_DHIS2_EXPORT!$1:$1,0)),""))</f>
        <v/>
      </c>
      <c r="AL19" s="2" t="str">
        <f>IF($A19="","",IFERROR(INDEX(RAW_DHIS2_EXPORT!$A:$ZZ,ROW(),MATCH("*"&amp;INDEX(INDICATOR_MAP!$D:$D,MATCH(AL$1,INDICATOR_MAP!$B:$B,0))&amp;"*",RAW_DHIS2_EXPORT!$1:$1,0)),""))</f>
        <v/>
      </c>
      <c r="AM19" s="2" t="str">
        <f>IF($A19="","",IFERROR(INDEX(RAW_DHIS2_EXPORT!$A:$ZZ,ROW(),MATCH("*"&amp;INDEX(INDICATOR_MAP!$D:$D,MATCH(AM$1,INDICATOR_MAP!$B:$B,0))&amp;"*",RAW_DHIS2_EXPORT!$1:$1,0)),""))</f>
        <v/>
      </c>
      <c r="AN19" s="2" t="str">
        <f>IF($A19="","",IFERROR(INDEX(RAW_DHIS2_EXPORT!$A:$ZZ,ROW(),MATCH("*"&amp;INDEX(INDICATOR_MAP!$D:$D,MATCH(AN$1,INDICATOR_MAP!$B:$B,0))&amp;"*",RAW_DHIS2_EXPORT!$1:$1,0)),""))</f>
        <v/>
      </c>
      <c r="AO19" s="2" t="str">
        <f>IF($A19="","",IFERROR(INDEX(RAW_DHIS2_EXPORT!$A:$ZZ,ROW(),MATCH("*"&amp;INDEX(INDICATOR_MAP!$D:$D,MATCH(AO$1,INDICATOR_MAP!$B:$B,0))&amp;"*",RAW_DHIS2_EXPORT!$1:$1,0)),""))</f>
        <v/>
      </c>
      <c r="AP19" s="2" t="str">
        <f>IF($A19="","",IFERROR(INDEX(RAW_DHIS2_EXPORT!$A:$ZZ,ROW(),MATCH("*"&amp;INDEX(INDICATOR_MAP!$D:$D,MATCH(AP$1,INDICATOR_MAP!$B:$B,0))&amp;"*",RAW_DHIS2_EXPORT!$1:$1,0)),""))</f>
        <v/>
      </c>
      <c r="AQ19" s="2" t="str">
        <f>IF($A19="","",IFERROR(INDEX(RAW_DHIS2_EXPORT!$A:$ZZ,ROW(),MATCH("*"&amp;INDEX(INDICATOR_MAP!$D:$D,MATCH(AQ$1,INDICATOR_MAP!$B:$B,0))&amp;"*",RAW_DHIS2_EXPORT!$1:$1,0)),""))</f>
        <v/>
      </c>
      <c r="AR19" s="2" t="str">
        <f>IF($A19="","",IFERROR(INDEX(RAW_DHIS2_EXPORT!$A:$ZZ,ROW(),MATCH("*"&amp;INDEX(INDICATOR_MAP!$D:$D,MATCH(AR$1,INDICATOR_MAP!$B:$B,0))&amp;"*",RAW_DHIS2_EXPORT!$1:$1,0)),""))</f>
        <v/>
      </c>
      <c r="AS19" s="2" t="str">
        <f>IF($A19="","",IFERROR(INDEX(RAW_DHIS2_EXPORT!$A:$ZZ,ROW(),MATCH("*"&amp;INDEX(INDICATOR_MAP!$D:$D,MATCH(AS$1,INDICATOR_MAP!$B:$B,0))&amp;"*",RAW_DHIS2_EXPORT!$1:$1,0)),""))</f>
        <v/>
      </c>
      <c r="AT19" s="2" t="str">
        <f>IF($A19="","",IFERROR(INDEX(RAW_DHIS2_EXPORT!$A:$ZZ,ROW(),MATCH("*"&amp;INDEX(INDICATOR_MAP!$D:$D,MATCH(AT$1,INDICATOR_MAP!$B:$B,0))&amp;"*",RAW_DHIS2_EXPORT!$1:$1,0)),""))</f>
        <v/>
      </c>
      <c r="AU19" s="2" t="str">
        <f>IF($A19="","",IFERROR(INDEX(RAW_DHIS2_EXPORT!$A:$ZZ,ROW(),MATCH("*"&amp;INDEX(INDICATOR_MAP!$D:$D,MATCH(AU$1,INDICATOR_MAP!$B:$B,0))&amp;"*",RAW_DHIS2_EXPORT!$1:$1,0)),""))</f>
        <v/>
      </c>
      <c r="AV19" s="2" t="str">
        <f>IF($A19="","",IFERROR(INDEX(RAW_DHIS2_EXPORT!$A:$ZZ,ROW(),MATCH("*"&amp;INDEX(INDICATOR_MAP!$D:$D,MATCH(AV$1,INDICATOR_MAP!$B:$B,0))&amp;"*",RAW_DHIS2_EXPORT!$1:$1,0)),""))</f>
        <v/>
      </c>
      <c r="AW19" s="2" t="str">
        <f>IF($A19="","",IFERROR(INDEX(RAW_DHIS2_EXPORT!$A:$ZZ,ROW(),MATCH("*"&amp;INDEX(INDICATOR_MAP!$D:$D,MATCH(AW$1,INDICATOR_MAP!$B:$B,0))&amp;"*",RAW_DHIS2_EXPORT!$1:$1,0)),""))</f>
        <v/>
      </c>
      <c r="AX19" s="2" t="str">
        <f>IF($A19="","",IFERROR(INDEX(RAW_DHIS2_EXPORT!$A:$ZZ,ROW(),MATCH("*"&amp;INDEX(INDICATOR_MAP!$D:$D,MATCH(AX$1,INDICATOR_MAP!$B:$B,0))&amp;"*",RAW_DHIS2_EXPORT!$1:$1,0)),""))</f>
        <v/>
      </c>
      <c r="AY19" s="2" t="str">
        <f>IF($A19="","",IFERROR(INDEX(RAW_DHIS2_EXPORT!$A:$ZZ,ROW(),MATCH("*"&amp;INDEX(INDICATOR_MAP!$D:$D,MATCH(AY$1,INDICATOR_MAP!$B:$B,0))&amp;"*",RAW_DHIS2_EXPORT!$1:$1,0)),""))</f>
        <v/>
      </c>
      <c r="AZ19" s="2" t="str">
        <f>IF($A19="","",IFERROR(INDEX(RAW_DHIS2_EXPORT!$A:$ZZ,ROW(),MATCH("*"&amp;INDEX(INDICATOR_MAP!$D:$D,MATCH(AZ$1,INDICATOR_MAP!$B:$B,0))&amp;"*",RAW_DHIS2_EXPORT!$1:$1,0)),""))</f>
        <v/>
      </c>
      <c r="BA19" s="2" t="str">
        <f>IF($A19="","",IFERROR(INDEX(RAW_DHIS2_EXPORT!$A:$ZZ,ROW(),MATCH("*"&amp;INDEX(INDICATOR_MAP!$D:$D,MATCH(BA$1,INDICATOR_MAP!$B:$B,0))&amp;"*",RAW_DHIS2_EXPORT!$1:$1,0)),""))</f>
        <v/>
      </c>
      <c r="BB19" s="2" t="str">
        <f>IF($A19="","",IFERROR(INDEX(RAW_DHIS2_EXPORT!$A:$ZZ,ROW(),MATCH("*"&amp;INDEX(INDICATOR_MAP!$D:$D,MATCH(BB$1,INDICATOR_MAP!$B:$B,0))&amp;"*",RAW_DHIS2_EXPORT!$1:$1,0)),""))</f>
        <v/>
      </c>
      <c r="BC19" s="2" t="str">
        <f>IF($A19="","",IFERROR(INDEX(RAW_DHIS2_EXPORT!$A:$ZZ,ROW(),MATCH("*"&amp;INDEX(INDICATOR_MAP!$D:$D,MATCH(BC$1,INDICATOR_MAP!$B:$B,0))&amp;"*",RAW_DHIS2_EXPORT!$1:$1,0)),""))</f>
        <v/>
      </c>
    </row>
    <row r="20" spans="1:55">
      <c r="A20" s="2" t="str">
        <f>IF(RAW_DHIS2_EXPORT!A20="","",RAW_DHIS2_EXPORT!A20)</f>
        <v/>
      </c>
      <c r="B20" s="2"/>
      <c r="C20" s="2"/>
      <c r="D20" s="2" t="str">
        <f>IF($A20="","",IFERROR(INDEX(RAW_DHIS2_EXPORT!$A:$ZZ,ROW(),MATCH("*"&amp;INDEX(INDICATOR_MAP!$D:$D,MATCH(D$1,INDICATOR_MAP!$B:$B,0))&amp;"*",RAW_DHIS2_EXPORT!$1:$1,0)),""))</f>
        <v/>
      </c>
      <c r="E20" s="2" t="str">
        <f>IF($A20="","",IFERROR(INDEX(RAW_DHIS2_EXPORT!$A:$ZZ,ROW(),MATCH("*"&amp;INDEX(INDICATOR_MAP!$D:$D,MATCH(E$1,INDICATOR_MAP!$B:$B,0))&amp;"*",RAW_DHIS2_EXPORT!$1:$1,0)),""))</f>
        <v/>
      </c>
      <c r="F20" s="2" t="str">
        <f>IF($A20="","",IFERROR(INDEX(RAW_DHIS2_EXPORT!$A:$ZZ,ROW(),MATCH("*"&amp;INDEX(INDICATOR_MAP!$D:$D,MATCH(F$1,INDICATOR_MAP!$B:$B,0))&amp;"*",RAW_DHIS2_EXPORT!$1:$1,0)),""))</f>
        <v/>
      </c>
      <c r="G20" s="2" t="str">
        <f>IF($A20="","",IFERROR(INDEX(RAW_DHIS2_EXPORT!$A:$ZZ,ROW(),MATCH("*"&amp;INDEX(INDICATOR_MAP!$D:$D,MATCH(G$1,INDICATOR_MAP!$B:$B,0))&amp;"*",RAW_DHIS2_EXPORT!$1:$1,0)),""))</f>
        <v/>
      </c>
      <c r="H20" s="2" t="str">
        <f>IF($A20="","",IFERROR(INDEX(RAW_DHIS2_EXPORT!$A:$ZZ,ROW(),MATCH("*"&amp;INDEX(INDICATOR_MAP!$D:$D,MATCH(H$1,INDICATOR_MAP!$B:$B,0))&amp;"*",RAW_DHIS2_EXPORT!$1:$1,0)),""))</f>
        <v/>
      </c>
      <c r="I20" s="2" t="str">
        <f>IF($A20="","",IFERROR(INDEX(RAW_DHIS2_EXPORT!$A:$ZZ,ROW(),MATCH("*"&amp;INDEX(INDICATOR_MAP!$D:$D,MATCH(I$1,INDICATOR_MAP!$B:$B,0))&amp;"*",RAW_DHIS2_EXPORT!$1:$1,0)),""))</f>
        <v/>
      </c>
      <c r="J20" s="2" t="str">
        <f>IF($A20="","",IFERROR(INDEX(RAW_DHIS2_EXPORT!$A:$ZZ,ROW(),MATCH("*"&amp;INDEX(INDICATOR_MAP!$D:$D,MATCH(J$1,INDICATOR_MAP!$B:$B,0))&amp;"*",RAW_DHIS2_EXPORT!$1:$1,0)),""))</f>
        <v/>
      </c>
      <c r="K20" s="2" t="str">
        <f>IF($A20="","",IFERROR(INDEX(RAW_DHIS2_EXPORT!$A:$ZZ,ROW(),MATCH("*"&amp;INDEX(INDICATOR_MAP!$D:$D,MATCH(K$1,INDICATOR_MAP!$B:$B,0))&amp;"*",RAW_DHIS2_EXPORT!$1:$1,0)),""))</f>
        <v/>
      </c>
      <c r="L20" s="2" t="str">
        <f>IF($A20="","",IFERROR(INDEX(RAW_DHIS2_EXPORT!$A:$ZZ,ROW(),MATCH("*"&amp;INDEX(INDICATOR_MAP!$D:$D,MATCH(L$1,INDICATOR_MAP!$B:$B,0))&amp;"*",RAW_DHIS2_EXPORT!$1:$1,0)),""))</f>
        <v/>
      </c>
      <c r="M20" s="2" t="str">
        <f>IF($A20="","",IFERROR(INDEX(RAW_DHIS2_EXPORT!$A:$ZZ,ROW(),MATCH("*"&amp;INDEX(INDICATOR_MAP!$D:$D,MATCH(M$1,INDICATOR_MAP!$B:$B,0))&amp;"*",RAW_DHIS2_EXPORT!$1:$1,0)),""))</f>
        <v/>
      </c>
      <c r="N20" s="2" t="str">
        <f>IF($A20="","",IFERROR(INDEX(RAW_DHIS2_EXPORT!$A:$ZZ,ROW(),MATCH("*"&amp;INDEX(INDICATOR_MAP!$D:$D,MATCH(N$1,INDICATOR_MAP!$B:$B,0))&amp;"*",RAW_DHIS2_EXPORT!$1:$1,0)),""))</f>
        <v/>
      </c>
      <c r="O20" s="2" t="str">
        <f>IF($A20="","",IFERROR(INDEX(RAW_DHIS2_EXPORT!$A:$ZZ,ROW(),MATCH("*"&amp;INDEX(INDICATOR_MAP!$D:$D,MATCH(O$1,INDICATOR_MAP!$B:$B,0))&amp;"*",RAW_DHIS2_EXPORT!$1:$1,0)),""))</f>
        <v/>
      </c>
      <c r="P20" s="2" t="str">
        <f>IF($A20="","",IFERROR(INDEX(RAW_DHIS2_EXPORT!$A:$ZZ,ROW(),MATCH("*"&amp;INDEX(INDICATOR_MAP!$D:$D,MATCH(P$1,INDICATOR_MAP!$B:$B,0))&amp;"*",RAW_DHIS2_EXPORT!$1:$1,0)),""))</f>
        <v/>
      </c>
      <c r="Q20" s="2" t="str">
        <f>IF($A20="","",IFERROR(INDEX(RAW_DHIS2_EXPORT!$A:$ZZ,ROW(),MATCH("*"&amp;INDEX(INDICATOR_MAP!$D:$D,MATCH(Q$1,INDICATOR_MAP!$B:$B,0))&amp;"*",RAW_DHIS2_EXPORT!$1:$1,0)),""))</f>
        <v/>
      </c>
      <c r="R20" s="2" t="str">
        <f>IF($A20="","",IFERROR(INDEX(RAW_DHIS2_EXPORT!$A:$ZZ,ROW(),MATCH("*"&amp;INDEX(INDICATOR_MAP!$D:$D,MATCH(R$1,INDICATOR_MAP!$B:$B,0))&amp;"*",RAW_DHIS2_EXPORT!$1:$1,0)),""))</f>
        <v/>
      </c>
      <c r="S20" s="2" t="str">
        <f>IF($A20="","",IFERROR(INDEX(RAW_DHIS2_EXPORT!$A:$ZZ,ROW(),MATCH("*"&amp;INDEX(INDICATOR_MAP!$D:$D,MATCH(S$1,INDICATOR_MAP!$B:$B,0))&amp;"*",RAW_DHIS2_EXPORT!$1:$1,0)),""))</f>
        <v/>
      </c>
      <c r="T20" s="2" t="str">
        <f>IF($A20="","",IFERROR(INDEX(RAW_DHIS2_EXPORT!$A:$ZZ,ROW(),MATCH("*"&amp;INDEX(INDICATOR_MAP!$D:$D,MATCH(T$1,INDICATOR_MAP!$B:$B,0))&amp;"*",RAW_DHIS2_EXPORT!$1:$1,0)),""))</f>
        <v/>
      </c>
      <c r="U20" s="2" t="str">
        <f>IF($A20="","",IFERROR(INDEX(RAW_DHIS2_EXPORT!$A:$ZZ,ROW(),MATCH("*"&amp;INDEX(INDICATOR_MAP!$D:$D,MATCH(U$1,INDICATOR_MAP!$B:$B,0))&amp;"*",RAW_DHIS2_EXPORT!$1:$1,0)),""))</f>
        <v/>
      </c>
      <c r="V20" s="2" t="str">
        <f>IF($A20="","",IFERROR(INDEX(RAW_DHIS2_EXPORT!$A:$ZZ,ROW(),MATCH("*"&amp;INDEX(INDICATOR_MAP!$D:$D,MATCH(V$1,INDICATOR_MAP!$B:$B,0))&amp;"*",RAW_DHIS2_EXPORT!$1:$1,0)),""))</f>
        <v/>
      </c>
      <c r="W20" s="2" t="str">
        <f>IF($A20="","",IFERROR(INDEX(RAW_DHIS2_EXPORT!$A:$ZZ,ROW(),MATCH("*"&amp;INDEX(INDICATOR_MAP!$D:$D,MATCH(W$1,INDICATOR_MAP!$B:$B,0))&amp;"*",RAW_DHIS2_EXPORT!$1:$1,0)),""))</f>
        <v/>
      </c>
      <c r="X20" s="2" t="str">
        <f>IF($A20="","",IFERROR(INDEX(RAW_DHIS2_EXPORT!$A:$ZZ,ROW(),MATCH("*"&amp;INDEX(INDICATOR_MAP!$D:$D,MATCH(X$1,INDICATOR_MAP!$B:$B,0))&amp;"*",RAW_DHIS2_EXPORT!$1:$1,0)),""))</f>
        <v/>
      </c>
      <c r="Y20" s="2" t="str">
        <f>IF($A20="","",IFERROR(INDEX(RAW_DHIS2_EXPORT!$A:$ZZ,ROW(),MATCH("*"&amp;INDEX(INDICATOR_MAP!$D:$D,MATCH(Y$1,INDICATOR_MAP!$B:$B,0))&amp;"*",RAW_DHIS2_EXPORT!$1:$1,0)),""))</f>
        <v/>
      </c>
      <c r="Z20" s="2" t="str">
        <f>IF($A20="","",IFERROR(INDEX(RAW_DHIS2_EXPORT!$A:$ZZ,ROW(),MATCH("*"&amp;INDEX(INDICATOR_MAP!$D:$D,MATCH(Z$1,INDICATOR_MAP!$B:$B,0))&amp;"*",RAW_DHIS2_EXPORT!$1:$1,0)),""))</f>
        <v/>
      </c>
      <c r="AA20" s="2" t="str">
        <f>IF($A20="","",IFERROR(INDEX(RAW_DHIS2_EXPORT!$A:$ZZ,ROW(),MATCH("*"&amp;INDEX(INDICATOR_MAP!$D:$D,MATCH(AA$1,INDICATOR_MAP!$B:$B,0))&amp;"*",RAW_DHIS2_EXPORT!$1:$1,0)),""))</f>
        <v/>
      </c>
      <c r="AB20" s="2" t="str">
        <f>IF($A20="","",IFERROR(INDEX(RAW_DHIS2_EXPORT!$A:$ZZ,ROW(),MATCH("*"&amp;INDEX(INDICATOR_MAP!$D:$D,MATCH(AB$1,INDICATOR_MAP!$B:$B,0))&amp;"*",RAW_DHIS2_EXPORT!$1:$1,0)),""))</f>
        <v/>
      </c>
      <c r="AC20" s="2" t="str">
        <f>IF($A20="","",IFERROR(INDEX(RAW_DHIS2_EXPORT!$A:$ZZ,ROW(),MATCH("*"&amp;INDEX(INDICATOR_MAP!$D:$D,MATCH(AC$1,INDICATOR_MAP!$B:$B,0))&amp;"*",RAW_DHIS2_EXPORT!$1:$1,0)),""))</f>
        <v/>
      </c>
      <c r="AD20" s="2" t="str">
        <f>IF($A20="","",IFERROR(INDEX(RAW_DHIS2_EXPORT!$A:$ZZ,ROW(),MATCH("*"&amp;INDEX(INDICATOR_MAP!$D:$D,MATCH(AD$1,INDICATOR_MAP!$B:$B,0))&amp;"*",RAW_DHIS2_EXPORT!$1:$1,0)),""))</f>
        <v/>
      </c>
      <c r="AE20" s="2" t="str">
        <f>IF($A20="","",IFERROR(INDEX(RAW_DHIS2_EXPORT!$A:$ZZ,ROW(),MATCH("*"&amp;INDEX(INDICATOR_MAP!$D:$D,MATCH(AE$1,INDICATOR_MAP!$B:$B,0))&amp;"*",RAW_DHIS2_EXPORT!$1:$1,0)),""))</f>
        <v/>
      </c>
      <c r="AF20" s="2" t="str">
        <f>IF($A20="","",IFERROR(INDEX(RAW_DHIS2_EXPORT!$A:$ZZ,ROW(),MATCH("*"&amp;INDEX(INDICATOR_MAP!$D:$D,MATCH(AF$1,INDICATOR_MAP!$B:$B,0))&amp;"*",RAW_DHIS2_EXPORT!$1:$1,0)),""))</f>
        <v/>
      </c>
      <c r="AG20" s="2" t="str">
        <f>IF($A20="","",IFERROR(INDEX(RAW_DHIS2_EXPORT!$A:$ZZ,ROW(),MATCH("*"&amp;INDEX(INDICATOR_MAP!$D:$D,MATCH(AG$1,INDICATOR_MAP!$B:$B,0))&amp;"*",RAW_DHIS2_EXPORT!$1:$1,0)),""))</f>
        <v/>
      </c>
      <c r="AH20" s="2" t="str">
        <f>IF($A20="","",IFERROR(INDEX(RAW_DHIS2_EXPORT!$A:$ZZ,ROW(),MATCH("*"&amp;INDEX(INDICATOR_MAP!$D:$D,MATCH(AH$1,INDICATOR_MAP!$B:$B,0))&amp;"*",RAW_DHIS2_EXPORT!$1:$1,0)),""))</f>
        <v/>
      </c>
      <c r="AI20" s="2" t="str">
        <f>IF($A20="","",IFERROR(INDEX(RAW_DHIS2_EXPORT!$A:$ZZ,ROW(),MATCH("*"&amp;INDEX(INDICATOR_MAP!$D:$D,MATCH(AI$1,INDICATOR_MAP!$B:$B,0))&amp;"*",RAW_DHIS2_EXPORT!$1:$1,0)),""))</f>
        <v/>
      </c>
      <c r="AJ20" s="2" t="str">
        <f>IF($A20="","",IFERROR(INDEX(RAW_DHIS2_EXPORT!$A:$ZZ,ROW(),MATCH("*"&amp;INDEX(INDICATOR_MAP!$D:$D,MATCH(AJ$1,INDICATOR_MAP!$B:$B,0))&amp;"*",RAW_DHIS2_EXPORT!$1:$1,0)),""))</f>
        <v/>
      </c>
      <c r="AK20" s="2" t="str">
        <f>IF($A20="","",IFERROR(INDEX(RAW_DHIS2_EXPORT!$A:$ZZ,ROW(),MATCH("*"&amp;INDEX(INDICATOR_MAP!$D:$D,MATCH(AK$1,INDICATOR_MAP!$B:$B,0))&amp;"*",RAW_DHIS2_EXPORT!$1:$1,0)),""))</f>
        <v/>
      </c>
      <c r="AL20" s="2" t="str">
        <f>IF($A20="","",IFERROR(INDEX(RAW_DHIS2_EXPORT!$A:$ZZ,ROW(),MATCH("*"&amp;INDEX(INDICATOR_MAP!$D:$D,MATCH(AL$1,INDICATOR_MAP!$B:$B,0))&amp;"*",RAW_DHIS2_EXPORT!$1:$1,0)),""))</f>
        <v/>
      </c>
      <c r="AM20" s="2" t="str">
        <f>IF($A20="","",IFERROR(INDEX(RAW_DHIS2_EXPORT!$A:$ZZ,ROW(),MATCH("*"&amp;INDEX(INDICATOR_MAP!$D:$D,MATCH(AM$1,INDICATOR_MAP!$B:$B,0))&amp;"*",RAW_DHIS2_EXPORT!$1:$1,0)),""))</f>
        <v/>
      </c>
      <c r="AN20" s="2" t="str">
        <f>IF($A20="","",IFERROR(INDEX(RAW_DHIS2_EXPORT!$A:$ZZ,ROW(),MATCH("*"&amp;INDEX(INDICATOR_MAP!$D:$D,MATCH(AN$1,INDICATOR_MAP!$B:$B,0))&amp;"*",RAW_DHIS2_EXPORT!$1:$1,0)),""))</f>
        <v/>
      </c>
      <c r="AO20" s="2" t="str">
        <f>IF($A20="","",IFERROR(INDEX(RAW_DHIS2_EXPORT!$A:$ZZ,ROW(),MATCH("*"&amp;INDEX(INDICATOR_MAP!$D:$D,MATCH(AO$1,INDICATOR_MAP!$B:$B,0))&amp;"*",RAW_DHIS2_EXPORT!$1:$1,0)),""))</f>
        <v/>
      </c>
      <c r="AP20" s="2" t="str">
        <f>IF($A20="","",IFERROR(INDEX(RAW_DHIS2_EXPORT!$A:$ZZ,ROW(),MATCH("*"&amp;INDEX(INDICATOR_MAP!$D:$D,MATCH(AP$1,INDICATOR_MAP!$B:$B,0))&amp;"*",RAW_DHIS2_EXPORT!$1:$1,0)),""))</f>
        <v/>
      </c>
      <c r="AQ20" s="2" t="str">
        <f>IF($A20="","",IFERROR(INDEX(RAW_DHIS2_EXPORT!$A:$ZZ,ROW(),MATCH("*"&amp;INDEX(INDICATOR_MAP!$D:$D,MATCH(AQ$1,INDICATOR_MAP!$B:$B,0))&amp;"*",RAW_DHIS2_EXPORT!$1:$1,0)),""))</f>
        <v/>
      </c>
      <c r="AR20" s="2" t="str">
        <f>IF($A20="","",IFERROR(INDEX(RAW_DHIS2_EXPORT!$A:$ZZ,ROW(),MATCH("*"&amp;INDEX(INDICATOR_MAP!$D:$D,MATCH(AR$1,INDICATOR_MAP!$B:$B,0))&amp;"*",RAW_DHIS2_EXPORT!$1:$1,0)),""))</f>
        <v/>
      </c>
      <c r="AS20" s="2" t="str">
        <f>IF($A20="","",IFERROR(INDEX(RAW_DHIS2_EXPORT!$A:$ZZ,ROW(),MATCH("*"&amp;INDEX(INDICATOR_MAP!$D:$D,MATCH(AS$1,INDICATOR_MAP!$B:$B,0))&amp;"*",RAW_DHIS2_EXPORT!$1:$1,0)),""))</f>
        <v/>
      </c>
      <c r="AT20" s="2" t="str">
        <f>IF($A20="","",IFERROR(INDEX(RAW_DHIS2_EXPORT!$A:$ZZ,ROW(),MATCH("*"&amp;INDEX(INDICATOR_MAP!$D:$D,MATCH(AT$1,INDICATOR_MAP!$B:$B,0))&amp;"*",RAW_DHIS2_EXPORT!$1:$1,0)),""))</f>
        <v/>
      </c>
      <c r="AU20" s="2" t="str">
        <f>IF($A20="","",IFERROR(INDEX(RAW_DHIS2_EXPORT!$A:$ZZ,ROW(),MATCH("*"&amp;INDEX(INDICATOR_MAP!$D:$D,MATCH(AU$1,INDICATOR_MAP!$B:$B,0))&amp;"*",RAW_DHIS2_EXPORT!$1:$1,0)),""))</f>
        <v/>
      </c>
      <c r="AV20" s="2" t="str">
        <f>IF($A20="","",IFERROR(INDEX(RAW_DHIS2_EXPORT!$A:$ZZ,ROW(),MATCH("*"&amp;INDEX(INDICATOR_MAP!$D:$D,MATCH(AV$1,INDICATOR_MAP!$B:$B,0))&amp;"*",RAW_DHIS2_EXPORT!$1:$1,0)),""))</f>
        <v/>
      </c>
      <c r="AW20" s="2" t="str">
        <f>IF($A20="","",IFERROR(INDEX(RAW_DHIS2_EXPORT!$A:$ZZ,ROW(),MATCH("*"&amp;INDEX(INDICATOR_MAP!$D:$D,MATCH(AW$1,INDICATOR_MAP!$B:$B,0))&amp;"*",RAW_DHIS2_EXPORT!$1:$1,0)),""))</f>
        <v/>
      </c>
      <c r="AX20" s="2" t="str">
        <f>IF($A20="","",IFERROR(INDEX(RAW_DHIS2_EXPORT!$A:$ZZ,ROW(),MATCH("*"&amp;INDEX(INDICATOR_MAP!$D:$D,MATCH(AX$1,INDICATOR_MAP!$B:$B,0))&amp;"*",RAW_DHIS2_EXPORT!$1:$1,0)),""))</f>
        <v/>
      </c>
      <c r="AY20" s="2" t="str">
        <f>IF($A20="","",IFERROR(INDEX(RAW_DHIS2_EXPORT!$A:$ZZ,ROW(),MATCH("*"&amp;INDEX(INDICATOR_MAP!$D:$D,MATCH(AY$1,INDICATOR_MAP!$B:$B,0))&amp;"*",RAW_DHIS2_EXPORT!$1:$1,0)),""))</f>
        <v/>
      </c>
      <c r="AZ20" s="2" t="str">
        <f>IF($A20="","",IFERROR(INDEX(RAW_DHIS2_EXPORT!$A:$ZZ,ROW(),MATCH("*"&amp;INDEX(INDICATOR_MAP!$D:$D,MATCH(AZ$1,INDICATOR_MAP!$B:$B,0))&amp;"*",RAW_DHIS2_EXPORT!$1:$1,0)),""))</f>
        <v/>
      </c>
      <c r="BA20" s="2" t="str">
        <f>IF($A20="","",IFERROR(INDEX(RAW_DHIS2_EXPORT!$A:$ZZ,ROW(),MATCH("*"&amp;INDEX(INDICATOR_MAP!$D:$D,MATCH(BA$1,INDICATOR_MAP!$B:$B,0))&amp;"*",RAW_DHIS2_EXPORT!$1:$1,0)),""))</f>
        <v/>
      </c>
      <c r="BB20" s="2" t="str">
        <f>IF($A20="","",IFERROR(INDEX(RAW_DHIS2_EXPORT!$A:$ZZ,ROW(),MATCH("*"&amp;INDEX(INDICATOR_MAP!$D:$D,MATCH(BB$1,INDICATOR_MAP!$B:$B,0))&amp;"*",RAW_DHIS2_EXPORT!$1:$1,0)),""))</f>
        <v/>
      </c>
      <c r="BC20" s="2" t="str">
        <f>IF($A20="","",IFERROR(INDEX(RAW_DHIS2_EXPORT!$A:$ZZ,ROW(),MATCH("*"&amp;INDEX(INDICATOR_MAP!$D:$D,MATCH(BC$1,INDICATOR_MAP!$B:$B,0))&amp;"*",RAW_DHIS2_EXPORT!$1:$1,0)),""))</f>
        <v/>
      </c>
    </row>
    <row r="21" spans="1:55">
      <c r="A21" s="2" t="str">
        <f>IF(RAW_DHIS2_EXPORT!A21="","",RAW_DHIS2_EXPORT!A21)</f>
        <v/>
      </c>
      <c r="B21" s="2"/>
      <c r="C21" s="2"/>
      <c r="D21" s="2" t="str">
        <f>IF($A21="","",IFERROR(INDEX(RAW_DHIS2_EXPORT!$A:$ZZ,ROW(),MATCH("*"&amp;INDEX(INDICATOR_MAP!$D:$D,MATCH(D$1,INDICATOR_MAP!$B:$B,0))&amp;"*",RAW_DHIS2_EXPORT!$1:$1,0)),""))</f>
        <v/>
      </c>
      <c r="E21" s="2" t="str">
        <f>IF($A21="","",IFERROR(INDEX(RAW_DHIS2_EXPORT!$A:$ZZ,ROW(),MATCH("*"&amp;INDEX(INDICATOR_MAP!$D:$D,MATCH(E$1,INDICATOR_MAP!$B:$B,0))&amp;"*",RAW_DHIS2_EXPORT!$1:$1,0)),""))</f>
        <v/>
      </c>
      <c r="F21" s="2" t="str">
        <f>IF($A21="","",IFERROR(INDEX(RAW_DHIS2_EXPORT!$A:$ZZ,ROW(),MATCH("*"&amp;INDEX(INDICATOR_MAP!$D:$D,MATCH(F$1,INDICATOR_MAP!$B:$B,0))&amp;"*",RAW_DHIS2_EXPORT!$1:$1,0)),""))</f>
        <v/>
      </c>
      <c r="G21" s="2" t="str">
        <f>IF($A21="","",IFERROR(INDEX(RAW_DHIS2_EXPORT!$A:$ZZ,ROW(),MATCH("*"&amp;INDEX(INDICATOR_MAP!$D:$D,MATCH(G$1,INDICATOR_MAP!$B:$B,0))&amp;"*",RAW_DHIS2_EXPORT!$1:$1,0)),""))</f>
        <v/>
      </c>
      <c r="H21" s="2" t="str">
        <f>IF($A21="","",IFERROR(INDEX(RAW_DHIS2_EXPORT!$A:$ZZ,ROW(),MATCH("*"&amp;INDEX(INDICATOR_MAP!$D:$D,MATCH(H$1,INDICATOR_MAP!$B:$B,0))&amp;"*",RAW_DHIS2_EXPORT!$1:$1,0)),""))</f>
        <v/>
      </c>
      <c r="I21" s="2" t="str">
        <f>IF($A21="","",IFERROR(INDEX(RAW_DHIS2_EXPORT!$A:$ZZ,ROW(),MATCH("*"&amp;INDEX(INDICATOR_MAP!$D:$D,MATCH(I$1,INDICATOR_MAP!$B:$B,0))&amp;"*",RAW_DHIS2_EXPORT!$1:$1,0)),""))</f>
        <v/>
      </c>
      <c r="J21" s="2" t="str">
        <f>IF($A21="","",IFERROR(INDEX(RAW_DHIS2_EXPORT!$A:$ZZ,ROW(),MATCH("*"&amp;INDEX(INDICATOR_MAP!$D:$D,MATCH(J$1,INDICATOR_MAP!$B:$B,0))&amp;"*",RAW_DHIS2_EXPORT!$1:$1,0)),""))</f>
        <v/>
      </c>
      <c r="K21" s="2" t="str">
        <f>IF($A21="","",IFERROR(INDEX(RAW_DHIS2_EXPORT!$A:$ZZ,ROW(),MATCH("*"&amp;INDEX(INDICATOR_MAP!$D:$D,MATCH(K$1,INDICATOR_MAP!$B:$B,0))&amp;"*",RAW_DHIS2_EXPORT!$1:$1,0)),""))</f>
        <v/>
      </c>
      <c r="L21" s="2" t="str">
        <f>IF($A21="","",IFERROR(INDEX(RAW_DHIS2_EXPORT!$A:$ZZ,ROW(),MATCH("*"&amp;INDEX(INDICATOR_MAP!$D:$D,MATCH(L$1,INDICATOR_MAP!$B:$B,0))&amp;"*",RAW_DHIS2_EXPORT!$1:$1,0)),""))</f>
        <v/>
      </c>
      <c r="M21" s="2" t="str">
        <f>IF($A21="","",IFERROR(INDEX(RAW_DHIS2_EXPORT!$A:$ZZ,ROW(),MATCH("*"&amp;INDEX(INDICATOR_MAP!$D:$D,MATCH(M$1,INDICATOR_MAP!$B:$B,0))&amp;"*",RAW_DHIS2_EXPORT!$1:$1,0)),""))</f>
        <v/>
      </c>
      <c r="N21" s="2" t="str">
        <f>IF($A21="","",IFERROR(INDEX(RAW_DHIS2_EXPORT!$A:$ZZ,ROW(),MATCH("*"&amp;INDEX(INDICATOR_MAP!$D:$D,MATCH(N$1,INDICATOR_MAP!$B:$B,0))&amp;"*",RAW_DHIS2_EXPORT!$1:$1,0)),""))</f>
        <v/>
      </c>
      <c r="O21" s="2" t="str">
        <f>IF($A21="","",IFERROR(INDEX(RAW_DHIS2_EXPORT!$A:$ZZ,ROW(),MATCH("*"&amp;INDEX(INDICATOR_MAP!$D:$D,MATCH(O$1,INDICATOR_MAP!$B:$B,0))&amp;"*",RAW_DHIS2_EXPORT!$1:$1,0)),""))</f>
        <v/>
      </c>
      <c r="P21" s="2" t="str">
        <f>IF($A21="","",IFERROR(INDEX(RAW_DHIS2_EXPORT!$A:$ZZ,ROW(),MATCH("*"&amp;INDEX(INDICATOR_MAP!$D:$D,MATCH(P$1,INDICATOR_MAP!$B:$B,0))&amp;"*",RAW_DHIS2_EXPORT!$1:$1,0)),""))</f>
        <v/>
      </c>
      <c r="Q21" s="2" t="str">
        <f>IF($A21="","",IFERROR(INDEX(RAW_DHIS2_EXPORT!$A:$ZZ,ROW(),MATCH("*"&amp;INDEX(INDICATOR_MAP!$D:$D,MATCH(Q$1,INDICATOR_MAP!$B:$B,0))&amp;"*",RAW_DHIS2_EXPORT!$1:$1,0)),""))</f>
        <v/>
      </c>
      <c r="R21" s="2" t="str">
        <f>IF($A21="","",IFERROR(INDEX(RAW_DHIS2_EXPORT!$A:$ZZ,ROW(),MATCH("*"&amp;INDEX(INDICATOR_MAP!$D:$D,MATCH(R$1,INDICATOR_MAP!$B:$B,0))&amp;"*",RAW_DHIS2_EXPORT!$1:$1,0)),""))</f>
        <v/>
      </c>
      <c r="S21" s="2" t="str">
        <f>IF($A21="","",IFERROR(INDEX(RAW_DHIS2_EXPORT!$A:$ZZ,ROW(),MATCH("*"&amp;INDEX(INDICATOR_MAP!$D:$D,MATCH(S$1,INDICATOR_MAP!$B:$B,0))&amp;"*",RAW_DHIS2_EXPORT!$1:$1,0)),""))</f>
        <v/>
      </c>
      <c r="T21" s="2" t="str">
        <f>IF($A21="","",IFERROR(INDEX(RAW_DHIS2_EXPORT!$A:$ZZ,ROW(),MATCH("*"&amp;INDEX(INDICATOR_MAP!$D:$D,MATCH(T$1,INDICATOR_MAP!$B:$B,0))&amp;"*",RAW_DHIS2_EXPORT!$1:$1,0)),""))</f>
        <v/>
      </c>
      <c r="U21" s="2" t="str">
        <f>IF($A21="","",IFERROR(INDEX(RAW_DHIS2_EXPORT!$A:$ZZ,ROW(),MATCH("*"&amp;INDEX(INDICATOR_MAP!$D:$D,MATCH(U$1,INDICATOR_MAP!$B:$B,0))&amp;"*",RAW_DHIS2_EXPORT!$1:$1,0)),""))</f>
        <v/>
      </c>
      <c r="V21" s="2" t="str">
        <f>IF($A21="","",IFERROR(INDEX(RAW_DHIS2_EXPORT!$A:$ZZ,ROW(),MATCH("*"&amp;INDEX(INDICATOR_MAP!$D:$D,MATCH(V$1,INDICATOR_MAP!$B:$B,0))&amp;"*",RAW_DHIS2_EXPORT!$1:$1,0)),""))</f>
        <v/>
      </c>
      <c r="W21" s="2" t="str">
        <f>IF($A21="","",IFERROR(INDEX(RAW_DHIS2_EXPORT!$A:$ZZ,ROW(),MATCH("*"&amp;INDEX(INDICATOR_MAP!$D:$D,MATCH(W$1,INDICATOR_MAP!$B:$B,0))&amp;"*",RAW_DHIS2_EXPORT!$1:$1,0)),""))</f>
        <v/>
      </c>
      <c r="X21" s="2" t="str">
        <f>IF($A21="","",IFERROR(INDEX(RAW_DHIS2_EXPORT!$A:$ZZ,ROW(),MATCH("*"&amp;INDEX(INDICATOR_MAP!$D:$D,MATCH(X$1,INDICATOR_MAP!$B:$B,0))&amp;"*",RAW_DHIS2_EXPORT!$1:$1,0)),""))</f>
        <v/>
      </c>
      <c r="Y21" s="2" t="str">
        <f>IF($A21="","",IFERROR(INDEX(RAW_DHIS2_EXPORT!$A:$ZZ,ROW(),MATCH("*"&amp;INDEX(INDICATOR_MAP!$D:$D,MATCH(Y$1,INDICATOR_MAP!$B:$B,0))&amp;"*",RAW_DHIS2_EXPORT!$1:$1,0)),""))</f>
        <v/>
      </c>
      <c r="Z21" s="2" t="str">
        <f>IF($A21="","",IFERROR(INDEX(RAW_DHIS2_EXPORT!$A:$ZZ,ROW(),MATCH("*"&amp;INDEX(INDICATOR_MAP!$D:$D,MATCH(Z$1,INDICATOR_MAP!$B:$B,0))&amp;"*",RAW_DHIS2_EXPORT!$1:$1,0)),""))</f>
        <v/>
      </c>
      <c r="AA21" s="2" t="str">
        <f>IF($A21="","",IFERROR(INDEX(RAW_DHIS2_EXPORT!$A:$ZZ,ROW(),MATCH("*"&amp;INDEX(INDICATOR_MAP!$D:$D,MATCH(AA$1,INDICATOR_MAP!$B:$B,0))&amp;"*",RAW_DHIS2_EXPORT!$1:$1,0)),""))</f>
        <v/>
      </c>
      <c r="AB21" s="2" t="str">
        <f>IF($A21="","",IFERROR(INDEX(RAW_DHIS2_EXPORT!$A:$ZZ,ROW(),MATCH("*"&amp;INDEX(INDICATOR_MAP!$D:$D,MATCH(AB$1,INDICATOR_MAP!$B:$B,0))&amp;"*",RAW_DHIS2_EXPORT!$1:$1,0)),""))</f>
        <v/>
      </c>
      <c r="AC21" s="2" t="str">
        <f>IF($A21="","",IFERROR(INDEX(RAW_DHIS2_EXPORT!$A:$ZZ,ROW(),MATCH("*"&amp;INDEX(INDICATOR_MAP!$D:$D,MATCH(AC$1,INDICATOR_MAP!$B:$B,0))&amp;"*",RAW_DHIS2_EXPORT!$1:$1,0)),""))</f>
        <v/>
      </c>
      <c r="AD21" s="2" t="str">
        <f>IF($A21="","",IFERROR(INDEX(RAW_DHIS2_EXPORT!$A:$ZZ,ROW(),MATCH("*"&amp;INDEX(INDICATOR_MAP!$D:$D,MATCH(AD$1,INDICATOR_MAP!$B:$B,0))&amp;"*",RAW_DHIS2_EXPORT!$1:$1,0)),""))</f>
        <v/>
      </c>
      <c r="AE21" s="2" t="str">
        <f>IF($A21="","",IFERROR(INDEX(RAW_DHIS2_EXPORT!$A:$ZZ,ROW(),MATCH("*"&amp;INDEX(INDICATOR_MAP!$D:$D,MATCH(AE$1,INDICATOR_MAP!$B:$B,0))&amp;"*",RAW_DHIS2_EXPORT!$1:$1,0)),""))</f>
        <v/>
      </c>
      <c r="AF21" s="2" t="str">
        <f>IF($A21="","",IFERROR(INDEX(RAW_DHIS2_EXPORT!$A:$ZZ,ROW(),MATCH("*"&amp;INDEX(INDICATOR_MAP!$D:$D,MATCH(AF$1,INDICATOR_MAP!$B:$B,0))&amp;"*",RAW_DHIS2_EXPORT!$1:$1,0)),""))</f>
        <v/>
      </c>
      <c r="AG21" s="2" t="str">
        <f>IF($A21="","",IFERROR(INDEX(RAW_DHIS2_EXPORT!$A:$ZZ,ROW(),MATCH("*"&amp;INDEX(INDICATOR_MAP!$D:$D,MATCH(AG$1,INDICATOR_MAP!$B:$B,0))&amp;"*",RAW_DHIS2_EXPORT!$1:$1,0)),""))</f>
        <v/>
      </c>
      <c r="AH21" s="2" t="str">
        <f>IF($A21="","",IFERROR(INDEX(RAW_DHIS2_EXPORT!$A:$ZZ,ROW(),MATCH("*"&amp;INDEX(INDICATOR_MAP!$D:$D,MATCH(AH$1,INDICATOR_MAP!$B:$B,0))&amp;"*",RAW_DHIS2_EXPORT!$1:$1,0)),""))</f>
        <v/>
      </c>
      <c r="AI21" s="2" t="str">
        <f>IF($A21="","",IFERROR(INDEX(RAW_DHIS2_EXPORT!$A:$ZZ,ROW(),MATCH("*"&amp;INDEX(INDICATOR_MAP!$D:$D,MATCH(AI$1,INDICATOR_MAP!$B:$B,0))&amp;"*",RAW_DHIS2_EXPORT!$1:$1,0)),""))</f>
        <v/>
      </c>
      <c r="AJ21" s="2" t="str">
        <f>IF($A21="","",IFERROR(INDEX(RAW_DHIS2_EXPORT!$A:$ZZ,ROW(),MATCH("*"&amp;INDEX(INDICATOR_MAP!$D:$D,MATCH(AJ$1,INDICATOR_MAP!$B:$B,0))&amp;"*",RAW_DHIS2_EXPORT!$1:$1,0)),""))</f>
        <v/>
      </c>
      <c r="AK21" s="2" t="str">
        <f>IF($A21="","",IFERROR(INDEX(RAW_DHIS2_EXPORT!$A:$ZZ,ROW(),MATCH("*"&amp;INDEX(INDICATOR_MAP!$D:$D,MATCH(AK$1,INDICATOR_MAP!$B:$B,0))&amp;"*",RAW_DHIS2_EXPORT!$1:$1,0)),""))</f>
        <v/>
      </c>
      <c r="AL21" s="2" t="str">
        <f>IF($A21="","",IFERROR(INDEX(RAW_DHIS2_EXPORT!$A:$ZZ,ROW(),MATCH("*"&amp;INDEX(INDICATOR_MAP!$D:$D,MATCH(AL$1,INDICATOR_MAP!$B:$B,0))&amp;"*",RAW_DHIS2_EXPORT!$1:$1,0)),""))</f>
        <v/>
      </c>
      <c r="AM21" s="2" t="str">
        <f>IF($A21="","",IFERROR(INDEX(RAW_DHIS2_EXPORT!$A:$ZZ,ROW(),MATCH("*"&amp;INDEX(INDICATOR_MAP!$D:$D,MATCH(AM$1,INDICATOR_MAP!$B:$B,0))&amp;"*",RAW_DHIS2_EXPORT!$1:$1,0)),""))</f>
        <v/>
      </c>
      <c r="AN21" s="2" t="str">
        <f>IF($A21="","",IFERROR(INDEX(RAW_DHIS2_EXPORT!$A:$ZZ,ROW(),MATCH("*"&amp;INDEX(INDICATOR_MAP!$D:$D,MATCH(AN$1,INDICATOR_MAP!$B:$B,0))&amp;"*",RAW_DHIS2_EXPORT!$1:$1,0)),""))</f>
        <v/>
      </c>
      <c r="AO21" s="2" t="str">
        <f>IF($A21="","",IFERROR(INDEX(RAW_DHIS2_EXPORT!$A:$ZZ,ROW(),MATCH("*"&amp;INDEX(INDICATOR_MAP!$D:$D,MATCH(AO$1,INDICATOR_MAP!$B:$B,0))&amp;"*",RAW_DHIS2_EXPORT!$1:$1,0)),""))</f>
        <v/>
      </c>
      <c r="AP21" s="2" t="str">
        <f>IF($A21="","",IFERROR(INDEX(RAW_DHIS2_EXPORT!$A:$ZZ,ROW(),MATCH("*"&amp;INDEX(INDICATOR_MAP!$D:$D,MATCH(AP$1,INDICATOR_MAP!$B:$B,0))&amp;"*",RAW_DHIS2_EXPORT!$1:$1,0)),""))</f>
        <v/>
      </c>
      <c r="AQ21" s="2" t="str">
        <f>IF($A21="","",IFERROR(INDEX(RAW_DHIS2_EXPORT!$A:$ZZ,ROW(),MATCH("*"&amp;INDEX(INDICATOR_MAP!$D:$D,MATCH(AQ$1,INDICATOR_MAP!$B:$B,0))&amp;"*",RAW_DHIS2_EXPORT!$1:$1,0)),""))</f>
        <v/>
      </c>
      <c r="AR21" s="2" t="str">
        <f>IF($A21="","",IFERROR(INDEX(RAW_DHIS2_EXPORT!$A:$ZZ,ROW(),MATCH("*"&amp;INDEX(INDICATOR_MAP!$D:$D,MATCH(AR$1,INDICATOR_MAP!$B:$B,0))&amp;"*",RAW_DHIS2_EXPORT!$1:$1,0)),""))</f>
        <v/>
      </c>
      <c r="AS21" s="2" t="str">
        <f>IF($A21="","",IFERROR(INDEX(RAW_DHIS2_EXPORT!$A:$ZZ,ROW(),MATCH("*"&amp;INDEX(INDICATOR_MAP!$D:$D,MATCH(AS$1,INDICATOR_MAP!$B:$B,0))&amp;"*",RAW_DHIS2_EXPORT!$1:$1,0)),""))</f>
        <v/>
      </c>
      <c r="AT21" s="2" t="str">
        <f>IF($A21="","",IFERROR(INDEX(RAW_DHIS2_EXPORT!$A:$ZZ,ROW(),MATCH("*"&amp;INDEX(INDICATOR_MAP!$D:$D,MATCH(AT$1,INDICATOR_MAP!$B:$B,0))&amp;"*",RAW_DHIS2_EXPORT!$1:$1,0)),""))</f>
        <v/>
      </c>
      <c r="AU21" s="2" t="str">
        <f>IF($A21="","",IFERROR(INDEX(RAW_DHIS2_EXPORT!$A:$ZZ,ROW(),MATCH("*"&amp;INDEX(INDICATOR_MAP!$D:$D,MATCH(AU$1,INDICATOR_MAP!$B:$B,0))&amp;"*",RAW_DHIS2_EXPORT!$1:$1,0)),""))</f>
        <v/>
      </c>
      <c r="AV21" s="2" t="str">
        <f>IF($A21="","",IFERROR(INDEX(RAW_DHIS2_EXPORT!$A:$ZZ,ROW(),MATCH("*"&amp;INDEX(INDICATOR_MAP!$D:$D,MATCH(AV$1,INDICATOR_MAP!$B:$B,0))&amp;"*",RAW_DHIS2_EXPORT!$1:$1,0)),""))</f>
        <v/>
      </c>
      <c r="AW21" s="2" t="str">
        <f>IF($A21="","",IFERROR(INDEX(RAW_DHIS2_EXPORT!$A:$ZZ,ROW(),MATCH("*"&amp;INDEX(INDICATOR_MAP!$D:$D,MATCH(AW$1,INDICATOR_MAP!$B:$B,0))&amp;"*",RAW_DHIS2_EXPORT!$1:$1,0)),""))</f>
        <v/>
      </c>
      <c r="AX21" s="2" t="str">
        <f>IF($A21="","",IFERROR(INDEX(RAW_DHIS2_EXPORT!$A:$ZZ,ROW(),MATCH("*"&amp;INDEX(INDICATOR_MAP!$D:$D,MATCH(AX$1,INDICATOR_MAP!$B:$B,0))&amp;"*",RAW_DHIS2_EXPORT!$1:$1,0)),""))</f>
        <v/>
      </c>
      <c r="AY21" s="2" t="str">
        <f>IF($A21="","",IFERROR(INDEX(RAW_DHIS2_EXPORT!$A:$ZZ,ROW(),MATCH("*"&amp;INDEX(INDICATOR_MAP!$D:$D,MATCH(AY$1,INDICATOR_MAP!$B:$B,0))&amp;"*",RAW_DHIS2_EXPORT!$1:$1,0)),""))</f>
        <v/>
      </c>
      <c r="AZ21" s="2" t="str">
        <f>IF($A21="","",IFERROR(INDEX(RAW_DHIS2_EXPORT!$A:$ZZ,ROW(),MATCH("*"&amp;INDEX(INDICATOR_MAP!$D:$D,MATCH(AZ$1,INDICATOR_MAP!$B:$B,0))&amp;"*",RAW_DHIS2_EXPORT!$1:$1,0)),""))</f>
        <v/>
      </c>
      <c r="BA21" s="2" t="str">
        <f>IF($A21="","",IFERROR(INDEX(RAW_DHIS2_EXPORT!$A:$ZZ,ROW(),MATCH("*"&amp;INDEX(INDICATOR_MAP!$D:$D,MATCH(BA$1,INDICATOR_MAP!$B:$B,0))&amp;"*",RAW_DHIS2_EXPORT!$1:$1,0)),""))</f>
        <v/>
      </c>
      <c r="BB21" s="2" t="str">
        <f>IF($A21="","",IFERROR(INDEX(RAW_DHIS2_EXPORT!$A:$ZZ,ROW(),MATCH("*"&amp;INDEX(INDICATOR_MAP!$D:$D,MATCH(BB$1,INDICATOR_MAP!$B:$B,0))&amp;"*",RAW_DHIS2_EXPORT!$1:$1,0)),""))</f>
        <v/>
      </c>
      <c r="BC21" s="2" t="str">
        <f>IF($A21="","",IFERROR(INDEX(RAW_DHIS2_EXPORT!$A:$ZZ,ROW(),MATCH("*"&amp;INDEX(INDICATOR_MAP!$D:$D,MATCH(BC$1,INDICATOR_MAP!$B:$B,0))&amp;"*",RAW_DHIS2_EXPORT!$1:$1,0)),""))</f>
        <v/>
      </c>
    </row>
    <row r="22" spans="1:55">
      <c r="A22" s="2" t="str">
        <f>IF(RAW_DHIS2_EXPORT!A22="","",RAW_DHIS2_EXPORT!A22)</f>
        <v/>
      </c>
      <c r="B22" s="2"/>
      <c r="C22" s="2"/>
      <c r="D22" s="2" t="str">
        <f>IF($A22="","",IFERROR(INDEX(RAW_DHIS2_EXPORT!$A:$ZZ,ROW(),MATCH("*"&amp;INDEX(INDICATOR_MAP!$D:$D,MATCH(D$1,INDICATOR_MAP!$B:$B,0))&amp;"*",RAW_DHIS2_EXPORT!$1:$1,0)),""))</f>
        <v/>
      </c>
      <c r="E22" s="2" t="str">
        <f>IF($A22="","",IFERROR(INDEX(RAW_DHIS2_EXPORT!$A:$ZZ,ROW(),MATCH("*"&amp;INDEX(INDICATOR_MAP!$D:$D,MATCH(E$1,INDICATOR_MAP!$B:$B,0))&amp;"*",RAW_DHIS2_EXPORT!$1:$1,0)),""))</f>
        <v/>
      </c>
      <c r="F22" s="2" t="str">
        <f>IF($A22="","",IFERROR(INDEX(RAW_DHIS2_EXPORT!$A:$ZZ,ROW(),MATCH("*"&amp;INDEX(INDICATOR_MAP!$D:$D,MATCH(F$1,INDICATOR_MAP!$B:$B,0))&amp;"*",RAW_DHIS2_EXPORT!$1:$1,0)),""))</f>
        <v/>
      </c>
      <c r="G22" s="2" t="str">
        <f>IF($A22="","",IFERROR(INDEX(RAW_DHIS2_EXPORT!$A:$ZZ,ROW(),MATCH("*"&amp;INDEX(INDICATOR_MAP!$D:$D,MATCH(G$1,INDICATOR_MAP!$B:$B,0))&amp;"*",RAW_DHIS2_EXPORT!$1:$1,0)),""))</f>
        <v/>
      </c>
      <c r="H22" s="2" t="str">
        <f>IF($A22="","",IFERROR(INDEX(RAW_DHIS2_EXPORT!$A:$ZZ,ROW(),MATCH("*"&amp;INDEX(INDICATOR_MAP!$D:$D,MATCH(H$1,INDICATOR_MAP!$B:$B,0))&amp;"*",RAW_DHIS2_EXPORT!$1:$1,0)),""))</f>
        <v/>
      </c>
      <c r="I22" s="2" t="str">
        <f>IF($A22="","",IFERROR(INDEX(RAW_DHIS2_EXPORT!$A:$ZZ,ROW(),MATCH("*"&amp;INDEX(INDICATOR_MAP!$D:$D,MATCH(I$1,INDICATOR_MAP!$B:$B,0))&amp;"*",RAW_DHIS2_EXPORT!$1:$1,0)),""))</f>
        <v/>
      </c>
      <c r="J22" s="2" t="str">
        <f>IF($A22="","",IFERROR(INDEX(RAW_DHIS2_EXPORT!$A:$ZZ,ROW(),MATCH("*"&amp;INDEX(INDICATOR_MAP!$D:$D,MATCH(J$1,INDICATOR_MAP!$B:$B,0))&amp;"*",RAW_DHIS2_EXPORT!$1:$1,0)),""))</f>
        <v/>
      </c>
      <c r="K22" s="2" t="str">
        <f>IF($A22="","",IFERROR(INDEX(RAW_DHIS2_EXPORT!$A:$ZZ,ROW(),MATCH("*"&amp;INDEX(INDICATOR_MAP!$D:$D,MATCH(K$1,INDICATOR_MAP!$B:$B,0))&amp;"*",RAW_DHIS2_EXPORT!$1:$1,0)),""))</f>
        <v/>
      </c>
      <c r="L22" s="2" t="str">
        <f>IF($A22="","",IFERROR(INDEX(RAW_DHIS2_EXPORT!$A:$ZZ,ROW(),MATCH("*"&amp;INDEX(INDICATOR_MAP!$D:$D,MATCH(L$1,INDICATOR_MAP!$B:$B,0))&amp;"*",RAW_DHIS2_EXPORT!$1:$1,0)),""))</f>
        <v/>
      </c>
      <c r="M22" s="2" t="str">
        <f>IF($A22="","",IFERROR(INDEX(RAW_DHIS2_EXPORT!$A:$ZZ,ROW(),MATCH("*"&amp;INDEX(INDICATOR_MAP!$D:$D,MATCH(M$1,INDICATOR_MAP!$B:$B,0))&amp;"*",RAW_DHIS2_EXPORT!$1:$1,0)),""))</f>
        <v/>
      </c>
      <c r="N22" s="2" t="str">
        <f>IF($A22="","",IFERROR(INDEX(RAW_DHIS2_EXPORT!$A:$ZZ,ROW(),MATCH("*"&amp;INDEX(INDICATOR_MAP!$D:$D,MATCH(N$1,INDICATOR_MAP!$B:$B,0))&amp;"*",RAW_DHIS2_EXPORT!$1:$1,0)),""))</f>
        <v/>
      </c>
      <c r="O22" s="2" t="str">
        <f>IF($A22="","",IFERROR(INDEX(RAW_DHIS2_EXPORT!$A:$ZZ,ROW(),MATCH("*"&amp;INDEX(INDICATOR_MAP!$D:$D,MATCH(O$1,INDICATOR_MAP!$B:$B,0))&amp;"*",RAW_DHIS2_EXPORT!$1:$1,0)),""))</f>
        <v/>
      </c>
      <c r="P22" s="2" t="str">
        <f>IF($A22="","",IFERROR(INDEX(RAW_DHIS2_EXPORT!$A:$ZZ,ROW(),MATCH("*"&amp;INDEX(INDICATOR_MAP!$D:$D,MATCH(P$1,INDICATOR_MAP!$B:$B,0))&amp;"*",RAW_DHIS2_EXPORT!$1:$1,0)),""))</f>
        <v/>
      </c>
      <c r="Q22" s="2" t="str">
        <f>IF($A22="","",IFERROR(INDEX(RAW_DHIS2_EXPORT!$A:$ZZ,ROW(),MATCH("*"&amp;INDEX(INDICATOR_MAP!$D:$D,MATCH(Q$1,INDICATOR_MAP!$B:$B,0))&amp;"*",RAW_DHIS2_EXPORT!$1:$1,0)),""))</f>
        <v/>
      </c>
      <c r="R22" s="2" t="str">
        <f>IF($A22="","",IFERROR(INDEX(RAW_DHIS2_EXPORT!$A:$ZZ,ROW(),MATCH("*"&amp;INDEX(INDICATOR_MAP!$D:$D,MATCH(R$1,INDICATOR_MAP!$B:$B,0))&amp;"*",RAW_DHIS2_EXPORT!$1:$1,0)),""))</f>
        <v/>
      </c>
      <c r="S22" s="2" t="str">
        <f>IF($A22="","",IFERROR(INDEX(RAW_DHIS2_EXPORT!$A:$ZZ,ROW(),MATCH("*"&amp;INDEX(INDICATOR_MAP!$D:$D,MATCH(S$1,INDICATOR_MAP!$B:$B,0))&amp;"*",RAW_DHIS2_EXPORT!$1:$1,0)),""))</f>
        <v/>
      </c>
      <c r="T22" s="2" t="str">
        <f>IF($A22="","",IFERROR(INDEX(RAW_DHIS2_EXPORT!$A:$ZZ,ROW(),MATCH("*"&amp;INDEX(INDICATOR_MAP!$D:$D,MATCH(T$1,INDICATOR_MAP!$B:$B,0))&amp;"*",RAW_DHIS2_EXPORT!$1:$1,0)),""))</f>
        <v/>
      </c>
      <c r="U22" s="2" t="str">
        <f>IF($A22="","",IFERROR(INDEX(RAW_DHIS2_EXPORT!$A:$ZZ,ROW(),MATCH("*"&amp;INDEX(INDICATOR_MAP!$D:$D,MATCH(U$1,INDICATOR_MAP!$B:$B,0))&amp;"*",RAW_DHIS2_EXPORT!$1:$1,0)),""))</f>
        <v/>
      </c>
      <c r="V22" s="2" t="str">
        <f>IF($A22="","",IFERROR(INDEX(RAW_DHIS2_EXPORT!$A:$ZZ,ROW(),MATCH("*"&amp;INDEX(INDICATOR_MAP!$D:$D,MATCH(V$1,INDICATOR_MAP!$B:$B,0))&amp;"*",RAW_DHIS2_EXPORT!$1:$1,0)),""))</f>
        <v/>
      </c>
      <c r="W22" s="2" t="str">
        <f>IF($A22="","",IFERROR(INDEX(RAW_DHIS2_EXPORT!$A:$ZZ,ROW(),MATCH("*"&amp;INDEX(INDICATOR_MAP!$D:$D,MATCH(W$1,INDICATOR_MAP!$B:$B,0))&amp;"*",RAW_DHIS2_EXPORT!$1:$1,0)),""))</f>
        <v/>
      </c>
      <c r="X22" s="2" t="str">
        <f>IF($A22="","",IFERROR(INDEX(RAW_DHIS2_EXPORT!$A:$ZZ,ROW(),MATCH("*"&amp;INDEX(INDICATOR_MAP!$D:$D,MATCH(X$1,INDICATOR_MAP!$B:$B,0))&amp;"*",RAW_DHIS2_EXPORT!$1:$1,0)),""))</f>
        <v/>
      </c>
      <c r="Y22" s="2" t="str">
        <f>IF($A22="","",IFERROR(INDEX(RAW_DHIS2_EXPORT!$A:$ZZ,ROW(),MATCH("*"&amp;INDEX(INDICATOR_MAP!$D:$D,MATCH(Y$1,INDICATOR_MAP!$B:$B,0))&amp;"*",RAW_DHIS2_EXPORT!$1:$1,0)),""))</f>
        <v/>
      </c>
      <c r="Z22" s="2" t="str">
        <f>IF($A22="","",IFERROR(INDEX(RAW_DHIS2_EXPORT!$A:$ZZ,ROW(),MATCH("*"&amp;INDEX(INDICATOR_MAP!$D:$D,MATCH(Z$1,INDICATOR_MAP!$B:$B,0))&amp;"*",RAW_DHIS2_EXPORT!$1:$1,0)),""))</f>
        <v/>
      </c>
      <c r="AA22" s="2" t="str">
        <f>IF($A22="","",IFERROR(INDEX(RAW_DHIS2_EXPORT!$A:$ZZ,ROW(),MATCH("*"&amp;INDEX(INDICATOR_MAP!$D:$D,MATCH(AA$1,INDICATOR_MAP!$B:$B,0))&amp;"*",RAW_DHIS2_EXPORT!$1:$1,0)),""))</f>
        <v/>
      </c>
      <c r="AB22" s="2" t="str">
        <f>IF($A22="","",IFERROR(INDEX(RAW_DHIS2_EXPORT!$A:$ZZ,ROW(),MATCH("*"&amp;INDEX(INDICATOR_MAP!$D:$D,MATCH(AB$1,INDICATOR_MAP!$B:$B,0))&amp;"*",RAW_DHIS2_EXPORT!$1:$1,0)),""))</f>
        <v/>
      </c>
      <c r="AC22" s="2" t="str">
        <f>IF($A22="","",IFERROR(INDEX(RAW_DHIS2_EXPORT!$A:$ZZ,ROW(),MATCH("*"&amp;INDEX(INDICATOR_MAP!$D:$D,MATCH(AC$1,INDICATOR_MAP!$B:$B,0))&amp;"*",RAW_DHIS2_EXPORT!$1:$1,0)),""))</f>
        <v/>
      </c>
      <c r="AD22" s="2" t="str">
        <f>IF($A22="","",IFERROR(INDEX(RAW_DHIS2_EXPORT!$A:$ZZ,ROW(),MATCH("*"&amp;INDEX(INDICATOR_MAP!$D:$D,MATCH(AD$1,INDICATOR_MAP!$B:$B,0))&amp;"*",RAW_DHIS2_EXPORT!$1:$1,0)),""))</f>
        <v/>
      </c>
      <c r="AE22" s="2" t="str">
        <f>IF($A22="","",IFERROR(INDEX(RAW_DHIS2_EXPORT!$A:$ZZ,ROW(),MATCH("*"&amp;INDEX(INDICATOR_MAP!$D:$D,MATCH(AE$1,INDICATOR_MAP!$B:$B,0))&amp;"*",RAW_DHIS2_EXPORT!$1:$1,0)),""))</f>
        <v/>
      </c>
      <c r="AF22" s="2" t="str">
        <f>IF($A22="","",IFERROR(INDEX(RAW_DHIS2_EXPORT!$A:$ZZ,ROW(),MATCH("*"&amp;INDEX(INDICATOR_MAP!$D:$D,MATCH(AF$1,INDICATOR_MAP!$B:$B,0))&amp;"*",RAW_DHIS2_EXPORT!$1:$1,0)),""))</f>
        <v/>
      </c>
      <c r="AG22" s="2" t="str">
        <f>IF($A22="","",IFERROR(INDEX(RAW_DHIS2_EXPORT!$A:$ZZ,ROW(),MATCH("*"&amp;INDEX(INDICATOR_MAP!$D:$D,MATCH(AG$1,INDICATOR_MAP!$B:$B,0))&amp;"*",RAW_DHIS2_EXPORT!$1:$1,0)),""))</f>
        <v/>
      </c>
      <c r="AH22" s="2" t="str">
        <f>IF($A22="","",IFERROR(INDEX(RAW_DHIS2_EXPORT!$A:$ZZ,ROW(),MATCH("*"&amp;INDEX(INDICATOR_MAP!$D:$D,MATCH(AH$1,INDICATOR_MAP!$B:$B,0))&amp;"*",RAW_DHIS2_EXPORT!$1:$1,0)),""))</f>
        <v/>
      </c>
      <c r="AI22" s="2" t="str">
        <f>IF($A22="","",IFERROR(INDEX(RAW_DHIS2_EXPORT!$A:$ZZ,ROW(),MATCH("*"&amp;INDEX(INDICATOR_MAP!$D:$D,MATCH(AI$1,INDICATOR_MAP!$B:$B,0))&amp;"*",RAW_DHIS2_EXPORT!$1:$1,0)),""))</f>
        <v/>
      </c>
      <c r="AJ22" s="2" t="str">
        <f>IF($A22="","",IFERROR(INDEX(RAW_DHIS2_EXPORT!$A:$ZZ,ROW(),MATCH("*"&amp;INDEX(INDICATOR_MAP!$D:$D,MATCH(AJ$1,INDICATOR_MAP!$B:$B,0))&amp;"*",RAW_DHIS2_EXPORT!$1:$1,0)),""))</f>
        <v/>
      </c>
      <c r="AK22" s="2" t="str">
        <f>IF($A22="","",IFERROR(INDEX(RAW_DHIS2_EXPORT!$A:$ZZ,ROW(),MATCH("*"&amp;INDEX(INDICATOR_MAP!$D:$D,MATCH(AK$1,INDICATOR_MAP!$B:$B,0))&amp;"*",RAW_DHIS2_EXPORT!$1:$1,0)),""))</f>
        <v/>
      </c>
      <c r="AL22" s="2" t="str">
        <f>IF($A22="","",IFERROR(INDEX(RAW_DHIS2_EXPORT!$A:$ZZ,ROW(),MATCH("*"&amp;INDEX(INDICATOR_MAP!$D:$D,MATCH(AL$1,INDICATOR_MAP!$B:$B,0))&amp;"*",RAW_DHIS2_EXPORT!$1:$1,0)),""))</f>
        <v/>
      </c>
      <c r="AM22" s="2" t="str">
        <f>IF($A22="","",IFERROR(INDEX(RAW_DHIS2_EXPORT!$A:$ZZ,ROW(),MATCH("*"&amp;INDEX(INDICATOR_MAP!$D:$D,MATCH(AM$1,INDICATOR_MAP!$B:$B,0))&amp;"*",RAW_DHIS2_EXPORT!$1:$1,0)),""))</f>
        <v/>
      </c>
      <c r="AN22" s="2" t="str">
        <f>IF($A22="","",IFERROR(INDEX(RAW_DHIS2_EXPORT!$A:$ZZ,ROW(),MATCH("*"&amp;INDEX(INDICATOR_MAP!$D:$D,MATCH(AN$1,INDICATOR_MAP!$B:$B,0))&amp;"*",RAW_DHIS2_EXPORT!$1:$1,0)),""))</f>
        <v/>
      </c>
      <c r="AO22" s="2" t="str">
        <f>IF($A22="","",IFERROR(INDEX(RAW_DHIS2_EXPORT!$A:$ZZ,ROW(),MATCH("*"&amp;INDEX(INDICATOR_MAP!$D:$D,MATCH(AO$1,INDICATOR_MAP!$B:$B,0))&amp;"*",RAW_DHIS2_EXPORT!$1:$1,0)),""))</f>
        <v/>
      </c>
      <c r="AP22" s="2" t="str">
        <f>IF($A22="","",IFERROR(INDEX(RAW_DHIS2_EXPORT!$A:$ZZ,ROW(),MATCH("*"&amp;INDEX(INDICATOR_MAP!$D:$D,MATCH(AP$1,INDICATOR_MAP!$B:$B,0))&amp;"*",RAW_DHIS2_EXPORT!$1:$1,0)),""))</f>
        <v/>
      </c>
      <c r="AQ22" s="2" t="str">
        <f>IF($A22="","",IFERROR(INDEX(RAW_DHIS2_EXPORT!$A:$ZZ,ROW(),MATCH("*"&amp;INDEX(INDICATOR_MAP!$D:$D,MATCH(AQ$1,INDICATOR_MAP!$B:$B,0))&amp;"*",RAW_DHIS2_EXPORT!$1:$1,0)),""))</f>
        <v/>
      </c>
      <c r="AR22" s="2" t="str">
        <f>IF($A22="","",IFERROR(INDEX(RAW_DHIS2_EXPORT!$A:$ZZ,ROW(),MATCH("*"&amp;INDEX(INDICATOR_MAP!$D:$D,MATCH(AR$1,INDICATOR_MAP!$B:$B,0))&amp;"*",RAW_DHIS2_EXPORT!$1:$1,0)),""))</f>
        <v/>
      </c>
      <c r="AS22" s="2" t="str">
        <f>IF($A22="","",IFERROR(INDEX(RAW_DHIS2_EXPORT!$A:$ZZ,ROW(),MATCH("*"&amp;INDEX(INDICATOR_MAP!$D:$D,MATCH(AS$1,INDICATOR_MAP!$B:$B,0))&amp;"*",RAW_DHIS2_EXPORT!$1:$1,0)),""))</f>
        <v/>
      </c>
      <c r="AT22" s="2" t="str">
        <f>IF($A22="","",IFERROR(INDEX(RAW_DHIS2_EXPORT!$A:$ZZ,ROW(),MATCH("*"&amp;INDEX(INDICATOR_MAP!$D:$D,MATCH(AT$1,INDICATOR_MAP!$B:$B,0))&amp;"*",RAW_DHIS2_EXPORT!$1:$1,0)),""))</f>
        <v/>
      </c>
      <c r="AU22" s="2" t="str">
        <f>IF($A22="","",IFERROR(INDEX(RAW_DHIS2_EXPORT!$A:$ZZ,ROW(),MATCH("*"&amp;INDEX(INDICATOR_MAP!$D:$D,MATCH(AU$1,INDICATOR_MAP!$B:$B,0))&amp;"*",RAW_DHIS2_EXPORT!$1:$1,0)),""))</f>
        <v/>
      </c>
      <c r="AV22" s="2" t="str">
        <f>IF($A22="","",IFERROR(INDEX(RAW_DHIS2_EXPORT!$A:$ZZ,ROW(),MATCH("*"&amp;INDEX(INDICATOR_MAP!$D:$D,MATCH(AV$1,INDICATOR_MAP!$B:$B,0))&amp;"*",RAW_DHIS2_EXPORT!$1:$1,0)),""))</f>
        <v/>
      </c>
      <c r="AW22" s="2" t="str">
        <f>IF($A22="","",IFERROR(INDEX(RAW_DHIS2_EXPORT!$A:$ZZ,ROW(),MATCH("*"&amp;INDEX(INDICATOR_MAP!$D:$D,MATCH(AW$1,INDICATOR_MAP!$B:$B,0))&amp;"*",RAW_DHIS2_EXPORT!$1:$1,0)),""))</f>
        <v/>
      </c>
      <c r="AX22" s="2" t="str">
        <f>IF($A22="","",IFERROR(INDEX(RAW_DHIS2_EXPORT!$A:$ZZ,ROW(),MATCH("*"&amp;INDEX(INDICATOR_MAP!$D:$D,MATCH(AX$1,INDICATOR_MAP!$B:$B,0))&amp;"*",RAW_DHIS2_EXPORT!$1:$1,0)),""))</f>
        <v/>
      </c>
      <c r="AY22" s="2" t="str">
        <f>IF($A22="","",IFERROR(INDEX(RAW_DHIS2_EXPORT!$A:$ZZ,ROW(),MATCH("*"&amp;INDEX(INDICATOR_MAP!$D:$D,MATCH(AY$1,INDICATOR_MAP!$B:$B,0))&amp;"*",RAW_DHIS2_EXPORT!$1:$1,0)),""))</f>
        <v/>
      </c>
      <c r="AZ22" s="2" t="str">
        <f>IF($A22="","",IFERROR(INDEX(RAW_DHIS2_EXPORT!$A:$ZZ,ROW(),MATCH("*"&amp;INDEX(INDICATOR_MAP!$D:$D,MATCH(AZ$1,INDICATOR_MAP!$B:$B,0))&amp;"*",RAW_DHIS2_EXPORT!$1:$1,0)),""))</f>
        <v/>
      </c>
      <c r="BA22" s="2" t="str">
        <f>IF($A22="","",IFERROR(INDEX(RAW_DHIS2_EXPORT!$A:$ZZ,ROW(),MATCH("*"&amp;INDEX(INDICATOR_MAP!$D:$D,MATCH(BA$1,INDICATOR_MAP!$B:$B,0))&amp;"*",RAW_DHIS2_EXPORT!$1:$1,0)),""))</f>
        <v/>
      </c>
      <c r="BB22" s="2" t="str">
        <f>IF($A22="","",IFERROR(INDEX(RAW_DHIS2_EXPORT!$A:$ZZ,ROW(),MATCH("*"&amp;INDEX(INDICATOR_MAP!$D:$D,MATCH(BB$1,INDICATOR_MAP!$B:$B,0))&amp;"*",RAW_DHIS2_EXPORT!$1:$1,0)),""))</f>
        <v/>
      </c>
      <c r="BC22" s="2" t="str">
        <f>IF($A22="","",IFERROR(INDEX(RAW_DHIS2_EXPORT!$A:$ZZ,ROW(),MATCH("*"&amp;INDEX(INDICATOR_MAP!$D:$D,MATCH(BC$1,INDICATOR_MAP!$B:$B,0))&amp;"*",RAW_DHIS2_EXPORT!$1:$1,0)),""))</f>
        <v/>
      </c>
    </row>
    <row r="23" spans="1:55">
      <c r="A23" s="2" t="str">
        <f>IF(RAW_DHIS2_EXPORT!A23="","",RAW_DHIS2_EXPORT!A23)</f>
        <v/>
      </c>
      <c r="B23" s="2"/>
      <c r="C23" s="2"/>
      <c r="D23" s="2" t="str">
        <f>IF($A23="","",IFERROR(INDEX(RAW_DHIS2_EXPORT!$A:$ZZ,ROW(),MATCH("*"&amp;INDEX(INDICATOR_MAP!$D:$D,MATCH(D$1,INDICATOR_MAP!$B:$B,0))&amp;"*",RAW_DHIS2_EXPORT!$1:$1,0)),""))</f>
        <v/>
      </c>
      <c r="E23" s="2" t="str">
        <f>IF($A23="","",IFERROR(INDEX(RAW_DHIS2_EXPORT!$A:$ZZ,ROW(),MATCH("*"&amp;INDEX(INDICATOR_MAP!$D:$D,MATCH(E$1,INDICATOR_MAP!$B:$B,0))&amp;"*",RAW_DHIS2_EXPORT!$1:$1,0)),""))</f>
        <v/>
      </c>
      <c r="F23" s="2" t="str">
        <f>IF($A23="","",IFERROR(INDEX(RAW_DHIS2_EXPORT!$A:$ZZ,ROW(),MATCH("*"&amp;INDEX(INDICATOR_MAP!$D:$D,MATCH(F$1,INDICATOR_MAP!$B:$B,0))&amp;"*",RAW_DHIS2_EXPORT!$1:$1,0)),""))</f>
        <v/>
      </c>
      <c r="G23" s="2" t="str">
        <f>IF($A23="","",IFERROR(INDEX(RAW_DHIS2_EXPORT!$A:$ZZ,ROW(),MATCH("*"&amp;INDEX(INDICATOR_MAP!$D:$D,MATCH(G$1,INDICATOR_MAP!$B:$B,0))&amp;"*",RAW_DHIS2_EXPORT!$1:$1,0)),""))</f>
        <v/>
      </c>
      <c r="H23" s="2" t="str">
        <f>IF($A23="","",IFERROR(INDEX(RAW_DHIS2_EXPORT!$A:$ZZ,ROW(),MATCH("*"&amp;INDEX(INDICATOR_MAP!$D:$D,MATCH(H$1,INDICATOR_MAP!$B:$B,0))&amp;"*",RAW_DHIS2_EXPORT!$1:$1,0)),""))</f>
        <v/>
      </c>
      <c r="I23" s="2" t="str">
        <f>IF($A23="","",IFERROR(INDEX(RAW_DHIS2_EXPORT!$A:$ZZ,ROW(),MATCH("*"&amp;INDEX(INDICATOR_MAP!$D:$D,MATCH(I$1,INDICATOR_MAP!$B:$B,0))&amp;"*",RAW_DHIS2_EXPORT!$1:$1,0)),""))</f>
        <v/>
      </c>
      <c r="J23" s="2" t="str">
        <f>IF($A23="","",IFERROR(INDEX(RAW_DHIS2_EXPORT!$A:$ZZ,ROW(),MATCH("*"&amp;INDEX(INDICATOR_MAP!$D:$D,MATCH(J$1,INDICATOR_MAP!$B:$B,0))&amp;"*",RAW_DHIS2_EXPORT!$1:$1,0)),""))</f>
        <v/>
      </c>
      <c r="K23" s="2" t="str">
        <f>IF($A23="","",IFERROR(INDEX(RAW_DHIS2_EXPORT!$A:$ZZ,ROW(),MATCH("*"&amp;INDEX(INDICATOR_MAP!$D:$D,MATCH(K$1,INDICATOR_MAP!$B:$B,0))&amp;"*",RAW_DHIS2_EXPORT!$1:$1,0)),""))</f>
        <v/>
      </c>
      <c r="L23" s="2" t="str">
        <f>IF($A23="","",IFERROR(INDEX(RAW_DHIS2_EXPORT!$A:$ZZ,ROW(),MATCH("*"&amp;INDEX(INDICATOR_MAP!$D:$D,MATCH(L$1,INDICATOR_MAP!$B:$B,0))&amp;"*",RAW_DHIS2_EXPORT!$1:$1,0)),""))</f>
        <v/>
      </c>
      <c r="M23" s="2" t="str">
        <f>IF($A23="","",IFERROR(INDEX(RAW_DHIS2_EXPORT!$A:$ZZ,ROW(),MATCH("*"&amp;INDEX(INDICATOR_MAP!$D:$D,MATCH(M$1,INDICATOR_MAP!$B:$B,0))&amp;"*",RAW_DHIS2_EXPORT!$1:$1,0)),""))</f>
        <v/>
      </c>
      <c r="N23" s="2" t="str">
        <f>IF($A23="","",IFERROR(INDEX(RAW_DHIS2_EXPORT!$A:$ZZ,ROW(),MATCH("*"&amp;INDEX(INDICATOR_MAP!$D:$D,MATCH(N$1,INDICATOR_MAP!$B:$B,0))&amp;"*",RAW_DHIS2_EXPORT!$1:$1,0)),""))</f>
        <v/>
      </c>
      <c r="O23" s="2" t="str">
        <f>IF($A23="","",IFERROR(INDEX(RAW_DHIS2_EXPORT!$A:$ZZ,ROW(),MATCH("*"&amp;INDEX(INDICATOR_MAP!$D:$D,MATCH(O$1,INDICATOR_MAP!$B:$B,0))&amp;"*",RAW_DHIS2_EXPORT!$1:$1,0)),""))</f>
        <v/>
      </c>
      <c r="P23" s="2" t="str">
        <f>IF($A23="","",IFERROR(INDEX(RAW_DHIS2_EXPORT!$A:$ZZ,ROW(),MATCH("*"&amp;INDEX(INDICATOR_MAP!$D:$D,MATCH(P$1,INDICATOR_MAP!$B:$B,0))&amp;"*",RAW_DHIS2_EXPORT!$1:$1,0)),""))</f>
        <v/>
      </c>
      <c r="Q23" s="2" t="str">
        <f>IF($A23="","",IFERROR(INDEX(RAW_DHIS2_EXPORT!$A:$ZZ,ROW(),MATCH("*"&amp;INDEX(INDICATOR_MAP!$D:$D,MATCH(Q$1,INDICATOR_MAP!$B:$B,0))&amp;"*",RAW_DHIS2_EXPORT!$1:$1,0)),""))</f>
        <v/>
      </c>
      <c r="R23" s="2" t="str">
        <f>IF($A23="","",IFERROR(INDEX(RAW_DHIS2_EXPORT!$A:$ZZ,ROW(),MATCH("*"&amp;INDEX(INDICATOR_MAP!$D:$D,MATCH(R$1,INDICATOR_MAP!$B:$B,0))&amp;"*",RAW_DHIS2_EXPORT!$1:$1,0)),""))</f>
        <v/>
      </c>
      <c r="S23" s="2" t="str">
        <f>IF($A23="","",IFERROR(INDEX(RAW_DHIS2_EXPORT!$A:$ZZ,ROW(),MATCH("*"&amp;INDEX(INDICATOR_MAP!$D:$D,MATCH(S$1,INDICATOR_MAP!$B:$B,0))&amp;"*",RAW_DHIS2_EXPORT!$1:$1,0)),""))</f>
        <v/>
      </c>
      <c r="T23" s="2" t="str">
        <f>IF($A23="","",IFERROR(INDEX(RAW_DHIS2_EXPORT!$A:$ZZ,ROW(),MATCH("*"&amp;INDEX(INDICATOR_MAP!$D:$D,MATCH(T$1,INDICATOR_MAP!$B:$B,0))&amp;"*",RAW_DHIS2_EXPORT!$1:$1,0)),""))</f>
        <v/>
      </c>
      <c r="U23" s="2" t="str">
        <f>IF($A23="","",IFERROR(INDEX(RAW_DHIS2_EXPORT!$A:$ZZ,ROW(),MATCH("*"&amp;INDEX(INDICATOR_MAP!$D:$D,MATCH(U$1,INDICATOR_MAP!$B:$B,0))&amp;"*",RAW_DHIS2_EXPORT!$1:$1,0)),""))</f>
        <v/>
      </c>
      <c r="V23" s="2" t="str">
        <f>IF($A23="","",IFERROR(INDEX(RAW_DHIS2_EXPORT!$A:$ZZ,ROW(),MATCH("*"&amp;INDEX(INDICATOR_MAP!$D:$D,MATCH(V$1,INDICATOR_MAP!$B:$B,0))&amp;"*",RAW_DHIS2_EXPORT!$1:$1,0)),""))</f>
        <v/>
      </c>
      <c r="W23" s="2" t="str">
        <f>IF($A23="","",IFERROR(INDEX(RAW_DHIS2_EXPORT!$A:$ZZ,ROW(),MATCH("*"&amp;INDEX(INDICATOR_MAP!$D:$D,MATCH(W$1,INDICATOR_MAP!$B:$B,0))&amp;"*",RAW_DHIS2_EXPORT!$1:$1,0)),""))</f>
        <v/>
      </c>
      <c r="X23" s="2" t="str">
        <f>IF($A23="","",IFERROR(INDEX(RAW_DHIS2_EXPORT!$A:$ZZ,ROW(),MATCH("*"&amp;INDEX(INDICATOR_MAP!$D:$D,MATCH(X$1,INDICATOR_MAP!$B:$B,0))&amp;"*",RAW_DHIS2_EXPORT!$1:$1,0)),""))</f>
        <v/>
      </c>
      <c r="Y23" s="2" t="str">
        <f>IF($A23="","",IFERROR(INDEX(RAW_DHIS2_EXPORT!$A:$ZZ,ROW(),MATCH("*"&amp;INDEX(INDICATOR_MAP!$D:$D,MATCH(Y$1,INDICATOR_MAP!$B:$B,0))&amp;"*",RAW_DHIS2_EXPORT!$1:$1,0)),""))</f>
        <v/>
      </c>
      <c r="Z23" s="2" t="str">
        <f>IF($A23="","",IFERROR(INDEX(RAW_DHIS2_EXPORT!$A:$ZZ,ROW(),MATCH("*"&amp;INDEX(INDICATOR_MAP!$D:$D,MATCH(Z$1,INDICATOR_MAP!$B:$B,0))&amp;"*",RAW_DHIS2_EXPORT!$1:$1,0)),""))</f>
        <v/>
      </c>
      <c r="AA23" s="2" t="str">
        <f>IF($A23="","",IFERROR(INDEX(RAW_DHIS2_EXPORT!$A:$ZZ,ROW(),MATCH("*"&amp;INDEX(INDICATOR_MAP!$D:$D,MATCH(AA$1,INDICATOR_MAP!$B:$B,0))&amp;"*",RAW_DHIS2_EXPORT!$1:$1,0)),""))</f>
        <v/>
      </c>
      <c r="AB23" s="2" t="str">
        <f>IF($A23="","",IFERROR(INDEX(RAW_DHIS2_EXPORT!$A:$ZZ,ROW(),MATCH("*"&amp;INDEX(INDICATOR_MAP!$D:$D,MATCH(AB$1,INDICATOR_MAP!$B:$B,0))&amp;"*",RAW_DHIS2_EXPORT!$1:$1,0)),""))</f>
        <v/>
      </c>
      <c r="AC23" s="2" t="str">
        <f>IF($A23="","",IFERROR(INDEX(RAW_DHIS2_EXPORT!$A:$ZZ,ROW(),MATCH("*"&amp;INDEX(INDICATOR_MAP!$D:$D,MATCH(AC$1,INDICATOR_MAP!$B:$B,0))&amp;"*",RAW_DHIS2_EXPORT!$1:$1,0)),""))</f>
        <v/>
      </c>
      <c r="AD23" s="2" t="str">
        <f>IF($A23="","",IFERROR(INDEX(RAW_DHIS2_EXPORT!$A:$ZZ,ROW(),MATCH("*"&amp;INDEX(INDICATOR_MAP!$D:$D,MATCH(AD$1,INDICATOR_MAP!$B:$B,0))&amp;"*",RAW_DHIS2_EXPORT!$1:$1,0)),""))</f>
        <v/>
      </c>
      <c r="AE23" s="2" t="str">
        <f>IF($A23="","",IFERROR(INDEX(RAW_DHIS2_EXPORT!$A:$ZZ,ROW(),MATCH("*"&amp;INDEX(INDICATOR_MAP!$D:$D,MATCH(AE$1,INDICATOR_MAP!$B:$B,0))&amp;"*",RAW_DHIS2_EXPORT!$1:$1,0)),""))</f>
        <v/>
      </c>
      <c r="AF23" s="2" t="str">
        <f>IF($A23="","",IFERROR(INDEX(RAW_DHIS2_EXPORT!$A:$ZZ,ROW(),MATCH("*"&amp;INDEX(INDICATOR_MAP!$D:$D,MATCH(AF$1,INDICATOR_MAP!$B:$B,0))&amp;"*",RAW_DHIS2_EXPORT!$1:$1,0)),""))</f>
        <v/>
      </c>
      <c r="AG23" s="2" t="str">
        <f>IF($A23="","",IFERROR(INDEX(RAW_DHIS2_EXPORT!$A:$ZZ,ROW(),MATCH("*"&amp;INDEX(INDICATOR_MAP!$D:$D,MATCH(AG$1,INDICATOR_MAP!$B:$B,0))&amp;"*",RAW_DHIS2_EXPORT!$1:$1,0)),""))</f>
        <v/>
      </c>
      <c r="AH23" s="2" t="str">
        <f>IF($A23="","",IFERROR(INDEX(RAW_DHIS2_EXPORT!$A:$ZZ,ROW(),MATCH("*"&amp;INDEX(INDICATOR_MAP!$D:$D,MATCH(AH$1,INDICATOR_MAP!$B:$B,0))&amp;"*",RAW_DHIS2_EXPORT!$1:$1,0)),""))</f>
        <v/>
      </c>
      <c r="AI23" s="2" t="str">
        <f>IF($A23="","",IFERROR(INDEX(RAW_DHIS2_EXPORT!$A:$ZZ,ROW(),MATCH("*"&amp;INDEX(INDICATOR_MAP!$D:$D,MATCH(AI$1,INDICATOR_MAP!$B:$B,0))&amp;"*",RAW_DHIS2_EXPORT!$1:$1,0)),""))</f>
        <v/>
      </c>
      <c r="AJ23" s="2" t="str">
        <f>IF($A23="","",IFERROR(INDEX(RAW_DHIS2_EXPORT!$A:$ZZ,ROW(),MATCH("*"&amp;INDEX(INDICATOR_MAP!$D:$D,MATCH(AJ$1,INDICATOR_MAP!$B:$B,0))&amp;"*",RAW_DHIS2_EXPORT!$1:$1,0)),""))</f>
        <v/>
      </c>
      <c r="AK23" s="2" t="str">
        <f>IF($A23="","",IFERROR(INDEX(RAW_DHIS2_EXPORT!$A:$ZZ,ROW(),MATCH("*"&amp;INDEX(INDICATOR_MAP!$D:$D,MATCH(AK$1,INDICATOR_MAP!$B:$B,0))&amp;"*",RAW_DHIS2_EXPORT!$1:$1,0)),""))</f>
        <v/>
      </c>
      <c r="AL23" s="2" t="str">
        <f>IF($A23="","",IFERROR(INDEX(RAW_DHIS2_EXPORT!$A:$ZZ,ROW(),MATCH("*"&amp;INDEX(INDICATOR_MAP!$D:$D,MATCH(AL$1,INDICATOR_MAP!$B:$B,0))&amp;"*",RAW_DHIS2_EXPORT!$1:$1,0)),""))</f>
        <v/>
      </c>
      <c r="AM23" s="2" t="str">
        <f>IF($A23="","",IFERROR(INDEX(RAW_DHIS2_EXPORT!$A:$ZZ,ROW(),MATCH("*"&amp;INDEX(INDICATOR_MAP!$D:$D,MATCH(AM$1,INDICATOR_MAP!$B:$B,0))&amp;"*",RAW_DHIS2_EXPORT!$1:$1,0)),""))</f>
        <v/>
      </c>
      <c r="AN23" s="2" t="str">
        <f>IF($A23="","",IFERROR(INDEX(RAW_DHIS2_EXPORT!$A:$ZZ,ROW(),MATCH("*"&amp;INDEX(INDICATOR_MAP!$D:$D,MATCH(AN$1,INDICATOR_MAP!$B:$B,0))&amp;"*",RAW_DHIS2_EXPORT!$1:$1,0)),""))</f>
        <v/>
      </c>
      <c r="AO23" s="2" t="str">
        <f>IF($A23="","",IFERROR(INDEX(RAW_DHIS2_EXPORT!$A:$ZZ,ROW(),MATCH("*"&amp;INDEX(INDICATOR_MAP!$D:$D,MATCH(AO$1,INDICATOR_MAP!$B:$B,0))&amp;"*",RAW_DHIS2_EXPORT!$1:$1,0)),""))</f>
        <v/>
      </c>
      <c r="AP23" s="2" t="str">
        <f>IF($A23="","",IFERROR(INDEX(RAW_DHIS2_EXPORT!$A:$ZZ,ROW(),MATCH("*"&amp;INDEX(INDICATOR_MAP!$D:$D,MATCH(AP$1,INDICATOR_MAP!$B:$B,0))&amp;"*",RAW_DHIS2_EXPORT!$1:$1,0)),""))</f>
        <v/>
      </c>
      <c r="AQ23" s="2" t="str">
        <f>IF($A23="","",IFERROR(INDEX(RAW_DHIS2_EXPORT!$A:$ZZ,ROW(),MATCH("*"&amp;INDEX(INDICATOR_MAP!$D:$D,MATCH(AQ$1,INDICATOR_MAP!$B:$B,0))&amp;"*",RAW_DHIS2_EXPORT!$1:$1,0)),""))</f>
        <v/>
      </c>
      <c r="AR23" s="2" t="str">
        <f>IF($A23="","",IFERROR(INDEX(RAW_DHIS2_EXPORT!$A:$ZZ,ROW(),MATCH("*"&amp;INDEX(INDICATOR_MAP!$D:$D,MATCH(AR$1,INDICATOR_MAP!$B:$B,0))&amp;"*",RAW_DHIS2_EXPORT!$1:$1,0)),""))</f>
        <v/>
      </c>
      <c r="AS23" s="2" t="str">
        <f>IF($A23="","",IFERROR(INDEX(RAW_DHIS2_EXPORT!$A:$ZZ,ROW(),MATCH("*"&amp;INDEX(INDICATOR_MAP!$D:$D,MATCH(AS$1,INDICATOR_MAP!$B:$B,0))&amp;"*",RAW_DHIS2_EXPORT!$1:$1,0)),""))</f>
        <v/>
      </c>
      <c r="AT23" s="2" t="str">
        <f>IF($A23="","",IFERROR(INDEX(RAW_DHIS2_EXPORT!$A:$ZZ,ROW(),MATCH("*"&amp;INDEX(INDICATOR_MAP!$D:$D,MATCH(AT$1,INDICATOR_MAP!$B:$B,0))&amp;"*",RAW_DHIS2_EXPORT!$1:$1,0)),""))</f>
        <v/>
      </c>
      <c r="AU23" s="2" t="str">
        <f>IF($A23="","",IFERROR(INDEX(RAW_DHIS2_EXPORT!$A:$ZZ,ROW(),MATCH("*"&amp;INDEX(INDICATOR_MAP!$D:$D,MATCH(AU$1,INDICATOR_MAP!$B:$B,0))&amp;"*",RAW_DHIS2_EXPORT!$1:$1,0)),""))</f>
        <v/>
      </c>
      <c r="AV23" s="2" t="str">
        <f>IF($A23="","",IFERROR(INDEX(RAW_DHIS2_EXPORT!$A:$ZZ,ROW(),MATCH("*"&amp;INDEX(INDICATOR_MAP!$D:$D,MATCH(AV$1,INDICATOR_MAP!$B:$B,0))&amp;"*",RAW_DHIS2_EXPORT!$1:$1,0)),""))</f>
        <v/>
      </c>
      <c r="AW23" s="2" t="str">
        <f>IF($A23="","",IFERROR(INDEX(RAW_DHIS2_EXPORT!$A:$ZZ,ROW(),MATCH("*"&amp;INDEX(INDICATOR_MAP!$D:$D,MATCH(AW$1,INDICATOR_MAP!$B:$B,0))&amp;"*",RAW_DHIS2_EXPORT!$1:$1,0)),""))</f>
        <v/>
      </c>
      <c r="AX23" s="2" t="str">
        <f>IF($A23="","",IFERROR(INDEX(RAW_DHIS2_EXPORT!$A:$ZZ,ROW(),MATCH("*"&amp;INDEX(INDICATOR_MAP!$D:$D,MATCH(AX$1,INDICATOR_MAP!$B:$B,0))&amp;"*",RAW_DHIS2_EXPORT!$1:$1,0)),""))</f>
        <v/>
      </c>
      <c r="AY23" s="2" t="str">
        <f>IF($A23="","",IFERROR(INDEX(RAW_DHIS2_EXPORT!$A:$ZZ,ROW(),MATCH("*"&amp;INDEX(INDICATOR_MAP!$D:$D,MATCH(AY$1,INDICATOR_MAP!$B:$B,0))&amp;"*",RAW_DHIS2_EXPORT!$1:$1,0)),""))</f>
        <v/>
      </c>
      <c r="AZ23" s="2" t="str">
        <f>IF($A23="","",IFERROR(INDEX(RAW_DHIS2_EXPORT!$A:$ZZ,ROW(),MATCH("*"&amp;INDEX(INDICATOR_MAP!$D:$D,MATCH(AZ$1,INDICATOR_MAP!$B:$B,0))&amp;"*",RAW_DHIS2_EXPORT!$1:$1,0)),""))</f>
        <v/>
      </c>
      <c r="BA23" s="2" t="str">
        <f>IF($A23="","",IFERROR(INDEX(RAW_DHIS2_EXPORT!$A:$ZZ,ROW(),MATCH("*"&amp;INDEX(INDICATOR_MAP!$D:$D,MATCH(BA$1,INDICATOR_MAP!$B:$B,0))&amp;"*",RAW_DHIS2_EXPORT!$1:$1,0)),""))</f>
        <v/>
      </c>
      <c r="BB23" s="2" t="str">
        <f>IF($A23="","",IFERROR(INDEX(RAW_DHIS2_EXPORT!$A:$ZZ,ROW(),MATCH("*"&amp;INDEX(INDICATOR_MAP!$D:$D,MATCH(BB$1,INDICATOR_MAP!$B:$B,0))&amp;"*",RAW_DHIS2_EXPORT!$1:$1,0)),""))</f>
        <v/>
      </c>
      <c r="BC23" s="2" t="str">
        <f>IF($A23="","",IFERROR(INDEX(RAW_DHIS2_EXPORT!$A:$ZZ,ROW(),MATCH("*"&amp;INDEX(INDICATOR_MAP!$D:$D,MATCH(BC$1,INDICATOR_MAP!$B:$B,0))&amp;"*",RAW_DHIS2_EXPORT!$1:$1,0)),""))</f>
        <v/>
      </c>
    </row>
    <row r="24" spans="1:55">
      <c r="A24" s="2" t="str">
        <f>IF(RAW_DHIS2_EXPORT!A24="","",RAW_DHIS2_EXPORT!A24)</f>
        <v/>
      </c>
      <c r="B24" s="2"/>
      <c r="C24" s="2"/>
      <c r="D24" s="2" t="str">
        <f>IF($A24="","",IFERROR(INDEX(RAW_DHIS2_EXPORT!$A:$ZZ,ROW(),MATCH("*"&amp;INDEX(INDICATOR_MAP!$D:$D,MATCH(D$1,INDICATOR_MAP!$B:$B,0))&amp;"*",RAW_DHIS2_EXPORT!$1:$1,0)),""))</f>
        <v/>
      </c>
      <c r="E24" s="2" t="str">
        <f>IF($A24="","",IFERROR(INDEX(RAW_DHIS2_EXPORT!$A:$ZZ,ROW(),MATCH("*"&amp;INDEX(INDICATOR_MAP!$D:$D,MATCH(E$1,INDICATOR_MAP!$B:$B,0))&amp;"*",RAW_DHIS2_EXPORT!$1:$1,0)),""))</f>
        <v/>
      </c>
      <c r="F24" s="2" t="str">
        <f>IF($A24="","",IFERROR(INDEX(RAW_DHIS2_EXPORT!$A:$ZZ,ROW(),MATCH("*"&amp;INDEX(INDICATOR_MAP!$D:$D,MATCH(F$1,INDICATOR_MAP!$B:$B,0))&amp;"*",RAW_DHIS2_EXPORT!$1:$1,0)),""))</f>
        <v/>
      </c>
      <c r="G24" s="2" t="str">
        <f>IF($A24="","",IFERROR(INDEX(RAW_DHIS2_EXPORT!$A:$ZZ,ROW(),MATCH("*"&amp;INDEX(INDICATOR_MAP!$D:$D,MATCH(G$1,INDICATOR_MAP!$B:$B,0))&amp;"*",RAW_DHIS2_EXPORT!$1:$1,0)),""))</f>
        <v/>
      </c>
      <c r="H24" s="2" t="str">
        <f>IF($A24="","",IFERROR(INDEX(RAW_DHIS2_EXPORT!$A:$ZZ,ROW(),MATCH("*"&amp;INDEX(INDICATOR_MAP!$D:$D,MATCH(H$1,INDICATOR_MAP!$B:$B,0))&amp;"*",RAW_DHIS2_EXPORT!$1:$1,0)),""))</f>
        <v/>
      </c>
      <c r="I24" s="2" t="str">
        <f>IF($A24="","",IFERROR(INDEX(RAW_DHIS2_EXPORT!$A:$ZZ,ROW(),MATCH("*"&amp;INDEX(INDICATOR_MAP!$D:$D,MATCH(I$1,INDICATOR_MAP!$B:$B,0))&amp;"*",RAW_DHIS2_EXPORT!$1:$1,0)),""))</f>
        <v/>
      </c>
      <c r="J24" s="2" t="str">
        <f>IF($A24="","",IFERROR(INDEX(RAW_DHIS2_EXPORT!$A:$ZZ,ROW(),MATCH("*"&amp;INDEX(INDICATOR_MAP!$D:$D,MATCH(J$1,INDICATOR_MAP!$B:$B,0))&amp;"*",RAW_DHIS2_EXPORT!$1:$1,0)),""))</f>
        <v/>
      </c>
      <c r="K24" s="2" t="str">
        <f>IF($A24="","",IFERROR(INDEX(RAW_DHIS2_EXPORT!$A:$ZZ,ROW(),MATCH("*"&amp;INDEX(INDICATOR_MAP!$D:$D,MATCH(K$1,INDICATOR_MAP!$B:$B,0))&amp;"*",RAW_DHIS2_EXPORT!$1:$1,0)),""))</f>
        <v/>
      </c>
      <c r="L24" s="2" t="str">
        <f>IF($A24="","",IFERROR(INDEX(RAW_DHIS2_EXPORT!$A:$ZZ,ROW(),MATCH("*"&amp;INDEX(INDICATOR_MAP!$D:$D,MATCH(L$1,INDICATOR_MAP!$B:$B,0))&amp;"*",RAW_DHIS2_EXPORT!$1:$1,0)),""))</f>
        <v/>
      </c>
      <c r="M24" s="2" t="str">
        <f>IF($A24="","",IFERROR(INDEX(RAW_DHIS2_EXPORT!$A:$ZZ,ROW(),MATCH("*"&amp;INDEX(INDICATOR_MAP!$D:$D,MATCH(M$1,INDICATOR_MAP!$B:$B,0))&amp;"*",RAW_DHIS2_EXPORT!$1:$1,0)),""))</f>
        <v/>
      </c>
      <c r="N24" s="2" t="str">
        <f>IF($A24="","",IFERROR(INDEX(RAW_DHIS2_EXPORT!$A:$ZZ,ROW(),MATCH("*"&amp;INDEX(INDICATOR_MAP!$D:$D,MATCH(N$1,INDICATOR_MAP!$B:$B,0))&amp;"*",RAW_DHIS2_EXPORT!$1:$1,0)),""))</f>
        <v/>
      </c>
      <c r="O24" s="2" t="str">
        <f>IF($A24="","",IFERROR(INDEX(RAW_DHIS2_EXPORT!$A:$ZZ,ROW(),MATCH("*"&amp;INDEX(INDICATOR_MAP!$D:$D,MATCH(O$1,INDICATOR_MAP!$B:$B,0))&amp;"*",RAW_DHIS2_EXPORT!$1:$1,0)),""))</f>
        <v/>
      </c>
      <c r="P24" s="2" t="str">
        <f>IF($A24="","",IFERROR(INDEX(RAW_DHIS2_EXPORT!$A:$ZZ,ROW(),MATCH("*"&amp;INDEX(INDICATOR_MAP!$D:$D,MATCH(P$1,INDICATOR_MAP!$B:$B,0))&amp;"*",RAW_DHIS2_EXPORT!$1:$1,0)),""))</f>
        <v/>
      </c>
      <c r="Q24" s="2" t="str">
        <f>IF($A24="","",IFERROR(INDEX(RAW_DHIS2_EXPORT!$A:$ZZ,ROW(),MATCH("*"&amp;INDEX(INDICATOR_MAP!$D:$D,MATCH(Q$1,INDICATOR_MAP!$B:$B,0))&amp;"*",RAW_DHIS2_EXPORT!$1:$1,0)),""))</f>
        <v/>
      </c>
      <c r="R24" s="2" t="str">
        <f>IF($A24="","",IFERROR(INDEX(RAW_DHIS2_EXPORT!$A:$ZZ,ROW(),MATCH("*"&amp;INDEX(INDICATOR_MAP!$D:$D,MATCH(R$1,INDICATOR_MAP!$B:$B,0))&amp;"*",RAW_DHIS2_EXPORT!$1:$1,0)),""))</f>
        <v/>
      </c>
      <c r="S24" s="2" t="str">
        <f>IF($A24="","",IFERROR(INDEX(RAW_DHIS2_EXPORT!$A:$ZZ,ROW(),MATCH("*"&amp;INDEX(INDICATOR_MAP!$D:$D,MATCH(S$1,INDICATOR_MAP!$B:$B,0))&amp;"*",RAW_DHIS2_EXPORT!$1:$1,0)),""))</f>
        <v/>
      </c>
      <c r="T24" s="2" t="str">
        <f>IF($A24="","",IFERROR(INDEX(RAW_DHIS2_EXPORT!$A:$ZZ,ROW(),MATCH("*"&amp;INDEX(INDICATOR_MAP!$D:$D,MATCH(T$1,INDICATOR_MAP!$B:$B,0))&amp;"*",RAW_DHIS2_EXPORT!$1:$1,0)),""))</f>
        <v/>
      </c>
      <c r="U24" s="2" t="str">
        <f>IF($A24="","",IFERROR(INDEX(RAW_DHIS2_EXPORT!$A:$ZZ,ROW(),MATCH("*"&amp;INDEX(INDICATOR_MAP!$D:$D,MATCH(U$1,INDICATOR_MAP!$B:$B,0))&amp;"*",RAW_DHIS2_EXPORT!$1:$1,0)),""))</f>
        <v/>
      </c>
      <c r="V24" s="2" t="str">
        <f>IF($A24="","",IFERROR(INDEX(RAW_DHIS2_EXPORT!$A:$ZZ,ROW(),MATCH("*"&amp;INDEX(INDICATOR_MAP!$D:$D,MATCH(V$1,INDICATOR_MAP!$B:$B,0))&amp;"*",RAW_DHIS2_EXPORT!$1:$1,0)),""))</f>
        <v/>
      </c>
      <c r="W24" s="2" t="str">
        <f>IF($A24="","",IFERROR(INDEX(RAW_DHIS2_EXPORT!$A:$ZZ,ROW(),MATCH("*"&amp;INDEX(INDICATOR_MAP!$D:$D,MATCH(W$1,INDICATOR_MAP!$B:$B,0))&amp;"*",RAW_DHIS2_EXPORT!$1:$1,0)),""))</f>
        <v/>
      </c>
      <c r="X24" s="2" t="str">
        <f>IF($A24="","",IFERROR(INDEX(RAW_DHIS2_EXPORT!$A:$ZZ,ROW(),MATCH("*"&amp;INDEX(INDICATOR_MAP!$D:$D,MATCH(X$1,INDICATOR_MAP!$B:$B,0))&amp;"*",RAW_DHIS2_EXPORT!$1:$1,0)),""))</f>
        <v/>
      </c>
      <c r="Y24" s="2" t="str">
        <f>IF($A24="","",IFERROR(INDEX(RAW_DHIS2_EXPORT!$A:$ZZ,ROW(),MATCH("*"&amp;INDEX(INDICATOR_MAP!$D:$D,MATCH(Y$1,INDICATOR_MAP!$B:$B,0))&amp;"*",RAW_DHIS2_EXPORT!$1:$1,0)),""))</f>
        <v/>
      </c>
      <c r="Z24" s="2" t="str">
        <f>IF($A24="","",IFERROR(INDEX(RAW_DHIS2_EXPORT!$A:$ZZ,ROW(),MATCH("*"&amp;INDEX(INDICATOR_MAP!$D:$D,MATCH(Z$1,INDICATOR_MAP!$B:$B,0))&amp;"*",RAW_DHIS2_EXPORT!$1:$1,0)),""))</f>
        <v/>
      </c>
      <c r="AA24" s="2" t="str">
        <f>IF($A24="","",IFERROR(INDEX(RAW_DHIS2_EXPORT!$A:$ZZ,ROW(),MATCH("*"&amp;INDEX(INDICATOR_MAP!$D:$D,MATCH(AA$1,INDICATOR_MAP!$B:$B,0))&amp;"*",RAW_DHIS2_EXPORT!$1:$1,0)),""))</f>
        <v/>
      </c>
      <c r="AB24" s="2" t="str">
        <f>IF($A24="","",IFERROR(INDEX(RAW_DHIS2_EXPORT!$A:$ZZ,ROW(),MATCH("*"&amp;INDEX(INDICATOR_MAP!$D:$D,MATCH(AB$1,INDICATOR_MAP!$B:$B,0))&amp;"*",RAW_DHIS2_EXPORT!$1:$1,0)),""))</f>
        <v/>
      </c>
      <c r="AC24" s="2" t="str">
        <f>IF($A24="","",IFERROR(INDEX(RAW_DHIS2_EXPORT!$A:$ZZ,ROW(),MATCH("*"&amp;INDEX(INDICATOR_MAP!$D:$D,MATCH(AC$1,INDICATOR_MAP!$B:$B,0))&amp;"*",RAW_DHIS2_EXPORT!$1:$1,0)),""))</f>
        <v/>
      </c>
      <c r="AD24" s="2" t="str">
        <f>IF($A24="","",IFERROR(INDEX(RAW_DHIS2_EXPORT!$A:$ZZ,ROW(),MATCH("*"&amp;INDEX(INDICATOR_MAP!$D:$D,MATCH(AD$1,INDICATOR_MAP!$B:$B,0))&amp;"*",RAW_DHIS2_EXPORT!$1:$1,0)),""))</f>
        <v/>
      </c>
      <c r="AE24" s="2" t="str">
        <f>IF($A24="","",IFERROR(INDEX(RAW_DHIS2_EXPORT!$A:$ZZ,ROW(),MATCH("*"&amp;INDEX(INDICATOR_MAP!$D:$D,MATCH(AE$1,INDICATOR_MAP!$B:$B,0))&amp;"*",RAW_DHIS2_EXPORT!$1:$1,0)),""))</f>
        <v/>
      </c>
      <c r="AF24" s="2" t="str">
        <f>IF($A24="","",IFERROR(INDEX(RAW_DHIS2_EXPORT!$A:$ZZ,ROW(),MATCH("*"&amp;INDEX(INDICATOR_MAP!$D:$D,MATCH(AF$1,INDICATOR_MAP!$B:$B,0))&amp;"*",RAW_DHIS2_EXPORT!$1:$1,0)),""))</f>
        <v/>
      </c>
      <c r="AG24" s="2" t="str">
        <f>IF($A24="","",IFERROR(INDEX(RAW_DHIS2_EXPORT!$A:$ZZ,ROW(),MATCH("*"&amp;INDEX(INDICATOR_MAP!$D:$D,MATCH(AG$1,INDICATOR_MAP!$B:$B,0))&amp;"*",RAW_DHIS2_EXPORT!$1:$1,0)),""))</f>
        <v/>
      </c>
      <c r="AH24" s="2" t="str">
        <f>IF($A24="","",IFERROR(INDEX(RAW_DHIS2_EXPORT!$A:$ZZ,ROW(),MATCH("*"&amp;INDEX(INDICATOR_MAP!$D:$D,MATCH(AH$1,INDICATOR_MAP!$B:$B,0))&amp;"*",RAW_DHIS2_EXPORT!$1:$1,0)),""))</f>
        <v/>
      </c>
      <c r="AI24" s="2" t="str">
        <f>IF($A24="","",IFERROR(INDEX(RAW_DHIS2_EXPORT!$A:$ZZ,ROW(),MATCH("*"&amp;INDEX(INDICATOR_MAP!$D:$D,MATCH(AI$1,INDICATOR_MAP!$B:$B,0))&amp;"*",RAW_DHIS2_EXPORT!$1:$1,0)),""))</f>
        <v/>
      </c>
      <c r="AJ24" s="2" t="str">
        <f>IF($A24="","",IFERROR(INDEX(RAW_DHIS2_EXPORT!$A:$ZZ,ROW(),MATCH("*"&amp;INDEX(INDICATOR_MAP!$D:$D,MATCH(AJ$1,INDICATOR_MAP!$B:$B,0))&amp;"*",RAW_DHIS2_EXPORT!$1:$1,0)),""))</f>
        <v/>
      </c>
      <c r="AK24" s="2" t="str">
        <f>IF($A24="","",IFERROR(INDEX(RAW_DHIS2_EXPORT!$A:$ZZ,ROW(),MATCH("*"&amp;INDEX(INDICATOR_MAP!$D:$D,MATCH(AK$1,INDICATOR_MAP!$B:$B,0))&amp;"*",RAW_DHIS2_EXPORT!$1:$1,0)),""))</f>
        <v/>
      </c>
      <c r="AL24" s="2" t="str">
        <f>IF($A24="","",IFERROR(INDEX(RAW_DHIS2_EXPORT!$A:$ZZ,ROW(),MATCH("*"&amp;INDEX(INDICATOR_MAP!$D:$D,MATCH(AL$1,INDICATOR_MAP!$B:$B,0))&amp;"*",RAW_DHIS2_EXPORT!$1:$1,0)),""))</f>
        <v/>
      </c>
      <c r="AM24" s="2" t="str">
        <f>IF($A24="","",IFERROR(INDEX(RAW_DHIS2_EXPORT!$A:$ZZ,ROW(),MATCH("*"&amp;INDEX(INDICATOR_MAP!$D:$D,MATCH(AM$1,INDICATOR_MAP!$B:$B,0))&amp;"*",RAW_DHIS2_EXPORT!$1:$1,0)),""))</f>
        <v/>
      </c>
      <c r="AN24" s="2" t="str">
        <f>IF($A24="","",IFERROR(INDEX(RAW_DHIS2_EXPORT!$A:$ZZ,ROW(),MATCH("*"&amp;INDEX(INDICATOR_MAP!$D:$D,MATCH(AN$1,INDICATOR_MAP!$B:$B,0))&amp;"*",RAW_DHIS2_EXPORT!$1:$1,0)),""))</f>
        <v/>
      </c>
      <c r="AO24" s="2" t="str">
        <f>IF($A24="","",IFERROR(INDEX(RAW_DHIS2_EXPORT!$A:$ZZ,ROW(),MATCH("*"&amp;INDEX(INDICATOR_MAP!$D:$D,MATCH(AO$1,INDICATOR_MAP!$B:$B,0))&amp;"*",RAW_DHIS2_EXPORT!$1:$1,0)),""))</f>
        <v/>
      </c>
      <c r="AP24" s="2" t="str">
        <f>IF($A24="","",IFERROR(INDEX(RAW_DHIS2_EXPORT!$A:$ZZ,ROW(),MATCH("*"&amp;INDEX(INDICATOR_MAP!$D:$D,MATCH(AP$1,INDICATOR_MAP!$B:$B,0))&amp;"*",RAW_DHIS2_EXPORT!$1:$1,0)),""))</f>
        <v/>
      </c>
      <c r="AQ24" s="2" t="str">
        <f>IF($A24="","",IFERROR(INDEX(RAW_DHIS2_EXPORT!$A:$ZZ,ROW(),MATCH("*"&amp;INDEX(INDICATOR_MAP!$D:$D,MATCH(AQ$1,INDICATOR_MAP!$B:$B,0))&amp;"*",RAW_DHIS2_EXPORT!$1:$1,0)),""))</f>
        <v/>
      </c>
      <c r="AR24" s="2" t="str">
        <f>IF($A24="","",IFERROR(INDEX(RAW_DHIS2_EXPORT!$A:$ZZ,ROW(),MATCH("*"&amp;INDEX(INDICATOR_MAP!$D:$D,MATCH(AR$1,INDICATOR_MAP!$B:$B,0))&amp;"*",RAW_DHIS2_EXPORT!$1:$1,0)),""))</f>
        <v/>
      </c>
      <c r="AS24" s="2" t="str">
        <f>IF($A24="","",IFERROR(INDEX(RAW_DHIS2_EXPORT!$A:$ZZ,ROW(),MATCH("*"&amp;INDEX(INDICATOR_MAP!$D:$D,MATCH(AS$1,INDICATOR_MAP!$B:$B,0))&amp;"*",RAW_DHIS2_EXPORT!$1:$1,0)),""))</f>
        <v/>
      </c>
      <c r="AT24" s="2" t="str">
        <f>IF($A24="","",IFERROR(INDEX(RAW_DHIS2_EXPORT!$A:$ZZ,ROW(),MATCH("*"&amp;INDEX(INDICATOR_MAP!$D:$D,MATCH(AT$1,INDICATOR_MAP!$B:$B,0))&amp;"*",RAW_DHIS2_EXPORT!$1:$1,0)),""))</f>
        <v/>
      </c>
      <c r="AU24" s="2" t="str">
        <f>IF($A24="","",IFERROR(INDEX(RAW_DHIS2_EXPORT!$A:$ZZ,ROW(),MATCH("*"&amp;INDEX(INDICATOR_MAP!$D:$D,MATCH(AU$1,INDICATOR_MAP!$B:$B,0))&amp;"*",RAW_DHIS2_EXPORT!$1:$1,0)),""))</f>
        <v/>
      </c>
      <c r="AV24" s="2" t="str">
        <f>IF($A24="","",IFERROR(INDEX(RAW_DHIS2_EXPORT!$A:$ZZ,ROW(),MATCH("*"&amp;INDEX(INDICATOR_MAP!$D:$D,MATCH(AV$1,INDICATOR_MAP!$B:$B,0))&amp;"*",RAW_DHIS2_EXPORT!$1:$1,0)),""))</f>
        <v/>
      </c>
      <c r="AW24" s="2" t="str">
        <f>IF($A24="","",IFERROR(INDEX(RAW_DHIS2_EXPORT!$A:$ZZ,ROW(),MATCH("*"&amp;INDEX(INDICATOR_MAP!$D:$D,MATCH(AW$1,INDICATOR_MAP!$B:$B,0))&amp;"*",RAW_DHIS2_EXPORT!$1:$1,0)),""))</f>
        <v/>
      </c>
      <c r="AX24" s="2" t="str">
        <f>IF($A24="","",IFERROR(INDEX(RAW_DHIS2_EXPORT!$A:$ZZ,ROW(),MATCH("*"&amp;INDEX(INDICATOR_MAP!$D:$D,MATCH(AX$1,INDICATOR_MAP!$B:$B,0))&amp;"*",RAW_DHIS2_EXPORT!$1:$1,0)),""))</f>
        <v/>
      </c>
      <c r="AY24" s="2" t="str">
        <f>IF($A24="","",IFERROR(INDEX(RAW_DHIS2_EXPORT!$A:$ZZ,ROW(),MATCH("*"&amp;INDEX(INDICATOR_MAP!$D:$D,MATCH(AY$1,INDICATOR_MAP!$B:$B,0))&amp;"*",RAW_DHIS2_EXPORT!$1:$1,0)),""))</f>
        <v/>
      </c>
      <c r="AZ24" s="2" t="str">
        <f>IF($A24="","",IFERROR(INDEX(RAW_DHIS2_EXPORT!$A:$ZZ,ROW(),MATCH("*"&amp;INDEX(INDICATOR_MAP!$D:$D,MATCH(AZ$1,INDICATOR_MAP!$B:$B,0))&amp;"*",RAW_DHIS2_EXPORT!$1:$1,0)),""))</f>
        <v/>
      </c>
      <c r="BA24" s="2" t="str">
        <f>IF($A24="","",IFERROR(INDEX(RAW_DHIS2_EXPORT!$A:$ZZ,ROW(),MATCH("*"&amp;INDEX(INDICATOR_MAP!$D:$D,MATCH(BA$1,INDICATOR_MAP!$B:$B,0))&amp;"*",RAW_DHIS2_EXPORT!$1:$1,0)),""))</f>
        <v/>
      </c>
      <c r="BB24" s="2" t="str">
        <f>IF($A24="","",IFERROR(INDEX(RAW_DHIS2_EXPORT!$A:$ZZ,ROW(),MATCH("*"&amp;INDEX(INDICATOR_MAP!$D:$D,MATCH(BB$1,INDICATOR_MAP!$B:$B,0))&amp;"*",RAW_DHIS2_EXPORT!$1:$1,0)),""))</f>
        <v/>
      </c>
      <c r="BC24" s="2" t="str">
        <f>IF($A24="","",IFERROR(INDEX(RAW_DHIS2_EXPORT!$A:$ZZ,ROW(),MATCH("*"&amp;INDEX(INDICATOR_MAP!$D:$D,MATCH(BC$1,INDICATOR_MAP!$B:$B,0))&amp;"*",RAW_DHIS2_EXPORT!$1:$1,0)),""))</f>
        <v/>
      </c>
    </row>
    <row r="25" spans="1:55">
      <c r="A25" s="2" t="str">
        <f>IF(RAW_DHIS2_EXPORT!A25="","",RAW_DHIS2_EXPORT!A25)</f>
        <v/>
      </c>
      <c r="B25" s="2"/>
      <c r="C25" s="2"/>
      <c r="D25" s="2" t="str">
        <f>IF($A25="","",IFERROR(INDEX(RAW_DHIS2_EXPORT!$A:$ZZ,ROW(),MATCH("*"&amp;INDEX(INDICATOR_MAP!$D:$D,MATCH(D$1,INDICATOR_MAP!$B:$B,0))&amp;"*",RAW_DHIS2_EXPORT!$1:$1,0)),""))</f>
        <v/>
      </c>
      <c r="E25" s="2" t="str">
        <f>IF($A25="","",IFERROR(INDEX(RAW_DHIS2_EXPORT!$A:$ZZ,ROW(),MATCH("*"&amp;INDEX(INDICATOR_MAP!$D:$D,MATCH(E$1,INDICATOR_MAP!$B:$B,0))&amp;"*",RAW_DHIS2_EXPORT!$1:$1,0)),""))</f>
        <v/>
      </c>
      <c r="F25" s="2" t="str">
        <f>IF($A25="","",IFERROR(INDEX(RAW_DHIS2_EXPORT!$A:$ZZ,ROW(),MATCH("*"&amp;INDEX(INDICATOR_MAP!$D:$D,MATCH(F$1,INDICATOR_MAP!$B:$B,0))&amp;"*",RAW_DHIS2_EXPORT!$1:$1,0)),""))</f>
        <v/>
      </c>
      <c r="G25" s="2" t="str">
        <f>IF($A25="","",IFERROR(INDEX(RAW_DHIS2_EXPORT!$A:$ZZ,ROW(),MATCH("*"&amp;INDEX(INDICATOR_MAP!$D:$D,MATCH(G$1,INDICATOR_MAP!$B:$B,0))&amp;"*",RAW_DHIS2_EXPORT!$1:$1,0)),""))</f>
        <v/>
      </c>
      <c r="H25" s="2" t="str">
        <f>IF($A25="","",IFERROR(INDEX(RAW_DHIS2_EXPORT!$A:$ZZ,ROW(),MATCH("*"&amp;INDEX(INDICATOR_MAP!$D:$D,MATCH(H$1,INDICATOR_MAP!$B:$B,0))&amp;"*",RAW_DHIS2_EXPORT!$1:$1,0)),""))</f>
        <v/>
      </c>
      <c r="I25" s="2" t="str">
        <f>IF($A25="","",IFERROR(INDEX(RAW_DHIS2_EXPORT!$A:$ZZ,ROW(),MATCH("*"&amp;INDEX(INDICATOR_MAP!$D:$D,MATCH(I$1,INDICATOR_MAP!$B:$B,0))&amp;"*",RAW_DHIS2_EXPORT!$1:$1,0)),""))</f>
        <v/>
      </c>
      <c r="J25" s="2" t="str">
        <f>IF($A25="","",IFERROR(INDEX(RAW_DHIS2_EXPORT!$A:$ZZ,ROW(),MATCH("*"&amp;INDEX(INDICATOR_MAP!$D:$D,MATCH(J$1,INDICATOR_MAP!$B:$B,0))&amp;"*",RAW_DHIS2_EXPORT!$1:$1,0)),""))</f>
        <v/>
      </c>
      <c r="K25" s="2" t="str">
        <f>IF($A25="","",IFERROR(INDEX(RAW_DHIS2_EXPORT!$A:$ZZ,ROW(),MATCH("*"&amp;INDEX(INDICATOR_MAP!$D:$D,MATCH(K$1,INDICATOR_MAP!$B:$B,0))&amp;"*",RAW_DHIS2_EXPORT!$1:$1,0)),""))</f>
        <v/>
      </c>
      <c r="L25" s="2" t="str">
        <f>IF($A25="","",IFERROR(INDEX(RAW_DHIS2_EXPORT!$A:$ZZ,ROW(),MATCH("*"&amp;INDEX(INDICATOR_MAP!$D:$D,MATCH(L$1,INDICATOR_MAP!$B:$B,0))&amp;"*",RAW_DHIS2_EXPORT!$1:$1,0)),""))</f>
        <v/>
      </c>
      <c r="M25" s="2" t="str">
        <f>IF($A25="","",IFERROR(INDEX(RAW_DHIS2_EXPORT!$A:$ZZ,ROW(),MATCH("*"&amp;INDEX(INDICATOR_MAP!$D:$D,MATCH(M$1,INDICATOR_MAP!$B:$B,0))&amp;"*",RAW_DHIS2_EXPORT!$1:$1,0)),""))</f>
        <v/>
      </c>
      <c r="N25" s="2" t="str">
        <f>IF($A25="","",IFERROR(INDEX(RAW_DHIS2_EXPORT!$A:$ZZ,ROW(),MATCH("*"&amp;INDEX(INDICATOR_MAP!$D:$D,MATCH(N$1,INDICATOR_MAP!$B:$B,0))&amp;"*",RAW_DHIS2_EXPORT!$1:$1,0)),""))</f>
        <v/>
      </c>
      <c r="O25" s="2" t="str">
        <f>IF($A25="","",IFERROR(INDEX(RAW_DHIS2_EXPORT!$A:$ZZ,ROW(),MATCH("*"&amp;INDEX(INDICATOR_MAP!$D:$D,MATCH(O$1,INDICATOR_MAP!$B:$B,0))&amp;"*",RAW_DHIS2_EXPORT!$1:$1,0)),""))</f>
        <v/>
      </c>
      <c r="P25" s="2" t="str">
        <f>IF($A25="","",IFERROR(INDEX(RAW_DHIS2_EXPORT!$A:$ZZ,ROW(),MATCH("*"&amp;INDEX(INDICATOR_MAP!$D:$D,MATCH(P$1,INDICATOR_MAP!$B:$B,0))&amp;"*",RAW_DHIS2_EXPORT!$1:$1,0)),""))</f>
        <v/>
      </c>
      <c r="Q25" s="2" t="str">
        <f>IF($A25="","",IFERROR(INDEX(RAW_DHIS2_EXPORT!$A:$ZZ,ROW(),MATCH("*"&amp;INDEX(INDICATOR_MAP!$D:$D,MATCH(Q$1,INDICATOR_MAP!$B:$B,0))&amp;"*",RAW_DHIS2_EXPORT!$1:$1,0)),""))</f>
        <v/>
      </c>
      <c r="R25" s="2" t="str">
        <f>IF($A25="","",IFERROR(INDEX(RAW_DHIS2_EXPORT!$A:$ZZ,ROW(),MATCH("*"&amp;INDEX(INDICATOR_MAP!$D:$D,MATCH(R$1,INDICATOR_MAP!$B:$B,0))&amp;"*",RAW_DHIS2_EXPORT!$1:$1,0)),""))</f>
        <v/>
      </c>
      <c r="S25" s="2" t="str">
        <f>IF($A25="","",IFERROR(INDEX(RAW_DHIS2_EXPORT!$A:$ZZ,ROW(),MATCH("*"&amp;INDEX(INDICATOR_MAP!$D:$D,MATCH(S$1,INDICATOR_MAP!$B:$B,0))&amp;"*",RAW_DHIS2_EXPORT!$1:$1,0)),""))</f>
        <v/>
      </c>
      <c r="T25" s="2" t="str">
        <f>IF($A25="","",IFERROR(INDEX(RAW_DHIS2_EXPORT!$A:$ZZ,ROW(),MATCH("*"&amp;INDEX(INDICATOR_MAP!$D:$D,MATCH(T$1,INDICATOR_MAP!$B:$B,0))&amp;"*",RAW_DHIS2_EXPORT!$1:$1,0)),""))</f>
        <v/>
      </c>
      <c r="U25" s="2" t="str">
        <f>IF($A25="","",IFERROR(INDEX(RAW_DHIS2_EXPORT!$A:$ZZ,ROW(),MATCH("*"&amp;INDEX(INDICATOR_MAP!$D:$D,MATCH(U$1,INDICATOR_MAP!$B:$B,0))&amp;"*",RAW_DHIS2_EXPORT!$1:$1,0)),""))</f>
        <v/>
      </c>
      <c r="V25" s="2" t="str">
        <f>IF($A25="","",IFERROR(INDEX(RAW_DHIS2_EXPORT!$A:$ZZ,ROW(),MATCH("*"&amp;INDEX(INDICATOR_MAP!$D:$D,MATCH(V$1,INDICATOR_MAP!$B:$B,0))&amp;"*",RAW_DHIS2_EXPORT!$1:$1,0)),""))</f>
        <v/>
      </c>
      <c r="W25" s="2" t="str">
        <f>IF($A25="","",IFERROR(INDEX(RAW_DHIS2_EXPORT!$A:$ZZ,ROW(),MATCH("*"&amp;INDEX(INDICATOR_MAP!$D:$D,MATCH(W$1,INDICATOR_MAP!$B:$B,0))&amp;"*",RAW_DHIS2_EXPORT!$1:$1,0)),""))</f>
        <v/>
      </c>
      <c r="X25" s="2" t="str">
        <f>IF($A25="","",IFERROR(INDEX(RAW_DHIS2_EXPORT!$A:$ZZ,ROW(),MATCH("*"&amp;INDEX(INDICATOR_MAP!$D:$D,MATCH(X$1,INDICATOR_MAP!$B:$B,0))&amp;"*",RAW_DHIS2_EXPORT!$1:$1,0)),""))</f>
        <v/>
      </c>
      <c r="Y25" s="2" t="str">
        <f>IF($A25="","",IFERROR(INDEX(RAW_DHIS2_EXPORT!$A:$ZZ,ROW(),MATCH("*"&amp;INDEX(INDICATOR_MAP!$D:$D,MATCH(Y$1,INDICATOR_MAP!$B:$B,0))&amp;"*",RAW_DHIS2_EXPORT!$1:$1,0)),""))</f>
        <v/>
      </c>
      <c r="Z25" s="2" t="str">
        <f>IF($A25="","",IFERROR(INDEX(RAW_DHIS2_EXPORT!$A:$ZZ,ROW(),MATCH("*"&amp;INDEX(INDICATOR_MAP!$D:$D,MATCH(Z$1,INDICATOR_MAP!$B:$B,0))&amp;"*",RAW_DHIS2_EXPORT!$1:$1,0)),""))</f>
        <v/>
      </c>
      <c r="AA25" s="2" t="str">
        <f>IF($A25="","",IFERROR(INDEX(RAW_DHIS2_EXPORT!$A:$ZZ,ROW(),MATCH("*"&amp;INDEX(INDICATOR_MAP!$D:$D,MATCH(AA$1,INDICATOR_MAP!$B:$B,0))&amp;"*",RAW_DHIS2_EXPORT!$1:$1,0)),""))</f>
        <v/>
      </c>
      <c r="AB25" s="2" t="str">
        <f>IF($A25="","",IFERROR(INDEX(RAW_DHIS2_EXPORT!$A:$ZZ,ROW(),MATCH("*"&amp;INDEX(INDICATOR_MAP!$D:$D,MATCH(AB$1,INDICATOR_MAP!$B:$B,0))&amp;"*",RAW_DHIS2_EXPORT!$1:$1,0)),""))</f>
        <v/>
      </c>
      <c r="AC25" s="2" t="str">
        <f>IF($A25="","",IFERROR(INDEX(RAW_DHIS2_EXPORT!$A:$ZZ,ROW(),MATCH("*"&amp;INDEX(INDICATOR_MAP!$D:$D,MATCH(AC$1,INDICATOR_MAP!$B:$B,0))&amp;"*",RAW_DHIS2_EXPORT!$1:$1,0)),""))</f>
        <v/>
      </c>
      <c r="AD25" s="2" t="str">
        <f>IF($A25="","",IFERROR(INDEX(RAW_DHIS2_EXPORT!$A:$ZZ,ROW(),MATCH("*"&amp;INDEX(INDICATOR_MAP!$D:$D,MATCH(AD$1,INDICATOR_MAP!$B:$B,0))&amp;"*",RAW_DHIS2_EXPORT!$1:$1,0)),""))</f>
        <v/>
      </c>
      <c r="AE25" s="2" t="str">
        <f>IF($A25="","",IFERROR(INDEX(RAW_DHIS2_EXPORT!$A:$ZZ,ROW(),MATCH("*"&amp;INDEX(INDICATOR_MAP!$D:$D,MATCH(AE$1,INDICATOR_MAP!$B:$B,0))&amp;"*",RAW_DHIS2_EXPORT!$1:$1,0)),""))</f>
        <v/>
      </c>
      <c r="AF25" s="2" t="str">
        <f>IF($A25="","",IFERROR(INDEX(RAW_DHIS2_EXPORT!$A:$ZZ,ROW(),MATCH("*"&amp;INDEX(INDICATOR_MAP!$D:$D,MATCH(AF$1,INDICATOR_MAP!$B:$B,0))&amp;"*",RAW_DHIS2_EXPORT!$1:$1,0)),""))</f>
        <v/>
      </c>
      <c r="AG25" s="2" t="str">
        <f>IF($A25="","",IFERROR(INDEX(RAW_DHIS2_EXPORT!$A:$ZZ,ROW(),MATCH("*"&amp;INDEX(INDICATOR_MAP!$D:$D,MATCH(AG$1,INDICATOR_MAP!$B:$B,0))&amp;"*",RAW_DHIS2_EXPORT!$1:$1,0)),""))</f>
        <v/>
      </c>
      <c r="AH25" s="2" t="str">
        <f>IF($A25="","",IFERROR(INDEX(RAW_DHIS2_EXPORT!$A:$ZZ,ROW(),MATCH("*"&amp;INDEX(INDICATOR_MAP!$D:$D,MATCH(AH$1,INDICATOR_MAP!$B:$B,0))&amp;"*",RAW_DHIS2_EXPORT!$1:$1,0)),""))</f>
        <v/>
      </c>
      <c r="AI25" s="2" t="str">
        <f>IF($A25="","",IFERROR(INDEX(RAW_DHIS2_EXPORT!$A:$ZZ,ROW(),MATCH("*"&amp;INDEX(INDICATOR_MAP!$D:$D,MATCH(AI$1,INDICATOR_MAP!$B:$B,0))&amp;"*",RAW_DHIS2_EXPORT!$1:$1,0)),""))</f>
        <v/>
      </c>
      <c r="AJ25" s="2" t="str">
        <f>IF($A25="","",IFERROR(INDEX(RAW_DHIS2_EXPORT!$A:$ZZ,ROW(),MATCH("*"&amp;INDEX(INDICATOR_MAP!$D:$D,MATCH(AJ$1,INDICATOR_MAP!$B:$B,0))&amp;"*",RAW_DHIS2_EXPORT!$1:$1,0)),""))</f>
        <v/>
      </c>
      <c r="AK25" s="2" t="str">
        <f>IF($A25="","",IFERROR(INDEX(RAW_DHIS2_EXPORT!$A:$ZZ,ROW(),MATCH("*"&amp;INDEX(INDICATOR_MAP!$D:$D,MATCH(AK$1,INDICATOR_MAP!$B:$B,0))&amp;"*",RAW_DHIS2_EXPORT!$1:$1,0)),""))</f>
        <v/>
      </c>
      <c r="AL25" s="2" t="str">
        <f>IF($A25="","",IFERROR(INDEX(RAW_DHIS2_EXPORT!$A:$ZZ,ROW(),MATCH("*"&amp;INDEX(INDICATOR_MAP!$D:$D,MATCH(AL$1,INDICATOR_MAP!$B:$B,0))&amp;"*",RAW_DHIS2_EXPORT!$1:$1,0)),""))</f>
        <v/>
      </c>
      <c r="AM25" s="2" t="str">
        <f>IF($A25="","",IFERROR(INDEX(RAW_DHIS2_EXPORT!$A:$ZZ,ROW(),MATCH("*"&amp;INDEX(INDICATOR_MAP!$D:$D,MATCH(AM$1,INDICATOR_MAP!$B:$B,0))&amp;"*",RAW_DHIS2_EXPORT!$1:$1,0)),""))</f>
        <v/>
      </c>
      <c r="AN25" s="2" t="str">
        <f>IF($A25="","",IFERROR(INDEX(RAW_DHIS2_EXPORT!$A:$ZZ,ROW(),MATCH("*"&amp;INDEX(INDICATOR_MAP!$D:$D,MATCH(AN$1,INDICATOR_MAP!$B:$B,0))&amp;"*",RAW_DHIS2_EXPORT!$1:$1,0)),""))</f>
        <v/>
      </c>
      <c r="AO25" s="2" t="str">
        <f>IF($A25="","",IFERROR(INDEX(RAW_DHIS2_EXPORT!$A:$ZZ,ROW(),MATCH("*"&amp;INDEX(INDICATOR_MAP!$D:$D,MATCH(AO$1,INDICATOR_MAP!$B:$B,0))&amp;"*",RAW_DHIS2_EXPORT!$1:$1,0)),""))</f>
        <v/>
      </c>
      <c r="AP25" s="2" t="str">
        <f>IF($A25="","",IFERROR(INDEX(RAW_DHIS2_EXPORT!$A:$ZZ,ROW(),MATCH("*"&amp;INDEX(INDICATOR_MAP!$D:$D,MATCH(AP$1,INDICATOR_MAP!$B:$B,0))&amp;"*",RAW_DHIS2_EXPORT!$1:$1,0)),""))</f>
        <v/>
      </c>
      <c r="AQ25" s="2" t="str">
        <f>IF($A25="","",IFERROR(INDEX(RAW_DHIS2_EXPORT!$A:$ZZ,ROW(),MATCH("*"&amp;INDEX(INDICATOR_MAP!$D:$D,MATCH(AQ$1,INDICATOR_MAP!$B:$B,0))&amp;"*",RAW_DHIS2_EXPORT!$1:$1,0)),""))</f>
        <v/>
      </c>
      <c r="AR25" s="2" t="str">
        <f>IF($A25="","",IFERROR(INDEX(RAW_DHIS2_EXPORT!$A:$ZZ,ROW(),MATCH("*"&amp;INDEX(INDICATOR_MAP!$D:$D,MATCH(AR$1,INDICATOR_MAP!$B:$B,0))&amp;"*",RAW_DHIS2_EXPORT!$1:$1,0)),""))</f>
        <v/>
      </c>
      <c r="AS25" s="2" t="str">
        <f>IF($A25="","",IFERROR(INDEX(RAW_DHIS2_EXPORT!$A:$ZZ,ROW(),MATCH("*"&amp;INDEX(INDICATOR_MAP!$D:$D,MATCH(AS$1,INDICATOR_MAP!$B:$B,0))&amp;"*",RAW_DHIS2_EXPORT!$1:$1,0)),""))</f>
        <v/>
      </c>
      <c r="AT25" s="2" t="str">
        <f>IF($A25="","",IFERROR(INDEX(RAW_DHIS2_EXPORT!$A:$ZZ,ROW(),MATCH("*"&amp;INDEX(INDICATOR_MAP!$D:$D,MATCH(AT$1,INDICATOR_MAP!$B:$B,0))&amp;"*",RAW_DHIS2_EXPORT!$1:$1,0)),""))</f>
        <v/>
      </c>
      <c r="AU25" s="2" t="str">
        <f>IF($A25="","",IFERROR(INDEX(RAW_DHIS2_EXPORT!$A:$ZZ,ROW(),MATCH("*"&amp;INDEX(INDICATOR_MAP!$D:$D,MATCH(AU$1,INDICATOR_MAP!$B:$B,0))&amp;"*",RAW_DHIS2_EXPORT!$1:$1,0)),""))</f>
        <v/>
      </c>
      <c r="AV25" s="2" t="str">
        <f>IF($A25="","",IFERROR(INDEX(RAW_DHIS2_EXPORT!$A:$ZZ,ROW(),MATCH("*"&amp;INDEX(INDICATOR_MAP!$D:$D,MATCH(AV$1,INDICATOR_MAP!$B:$B,0))&amp;"*",RAW_DHIS2_EXPORT!$1:$1,0)),""))</f>
        <v/>
      </c>
      <c r="AW25" s="2" t="str">
        <f>IF($A25="","",IFERROR(INDEX(RAW_DHIS2_EXPORT!$A:$ZZ,ROW(),MATCH("*"&amp;INDEX(INDICATOR_MAP!$D:$D,MATCH(AW$1,INDICATOR_MAP!$B:$B,0))&amp;"*",RAW_DHIS2_EXPORT!$1:$1,0)),""))</f>
        <v/>
      </c>
      <c r="AX25" s="2" t="str">
        <f>IF($A25="","",IFERROR(INDEX(RAW_DHIS2_EXPORT!$A:$ZZ,ROW(),MATCH("*"&amp;INDEX(INDICATOR_MAP!$D:$D,MATCH(AX$1,INDICATOR_MAP!$B:$B,0))&amp;"*",RAW_DHIS2_EXPORT!$1:$1,0)),""))</f>
        <v/>
      </c>
      <c r="AY25" s="2" t="str">
        <f>IF($A25="","",IFERROR(INDEX(RAW_DHIS2_EXPORT!$A:$ZZ,ROW(),MATCH("*"&amp;INDEX(INDICATOR_MAP!$D:$D,MATCH(AY$1,INDICATOR_MAP!$B:$B,0))&amp;"*",RAW_DHIS2_EXPORT!$1:$1,0)),""))</f>
        <v/>
      </c>
      <c r="AZ25" s="2" t="str">
        <f>IF($A25="","",IFERROR(INDEX(RAW_DHIS2_EXPORT!$A:$ZZ,ROW(),MATCH("*"&amp;INDEX(INDICATOR_MAP!$D:$D,MATCH(AZ$1,INDICATOR_MAP!$B:$B,0))&amp;"*",RAW_DHIS2_EXPORT!$1:$1,0)),""))</f>
        <v/>
      </c>
      <c r="BA25" s="2" t="str">
        <f>IF($A25="","",IFERROR(INDEX(RAW_DHIS2_EXPORT!$A:$ZZ,ROW(),MATCH("*"&amp;INDEX(INDICATOR_MAP!$D:$D,MATCH(BA$1,INDICATOR_MAP!$B:$B,0))&amp;"*",RAW_DHIS2_EXPORT!$1:$1,0)),""))</f>
        <v/>
      </c>
      <c r="BB25" s="2" t="str">
        <f>IF($A25="","",IFERROR(INDEX(RAW_DHIS2_EXPORT!$A:$ZZ,ROW(),MATCH("*"&amp;INDEX(INDICATOR_MAP!$D:$D,MATCH(BB$1,INDICATOR_MAP!$B:$B,0))&amp;"*",RAW_DHIS2_EXPORT!$1:$1,0)),""))</f>
        <v/>
      </c>
      <c r="BC25" s="2" t="str">
        <f>IF($A25="","",IFERROR(INDEX(RAW_DHIS2_EXPORT!$A:$ZZ,ROW(),MATCH("*"&amp;INDEX(INDICATOR_MAP!$D:$D,MATCH(BC$1,INDICATOR_MAP!$B:$B,0))&amp;"*",RAW_DHIS2_EXPORT!$1:$1,0)),""))</f>
        <v/>
      </c>
    </row>
    <row r="26" spans="1:55">
      <c r="A26" s="2" t="str">
        <f>IF(RAW_DHIS2_EXPORT!A26="","",RAW_DHIS2_EXPORT!A26)</f>
        <v/>
      </c>
      <c r="B26" s="2"/>
      <c r="C26" s="2"/>
      <c r="D26" s="2" t="str">
        <f>IF($A26="","",IFERROR(INDEX(RAW_DHIS2_EXPORT!$A:$ZZ,ROW(),MATCH("*"&amp;INDEX(INDICATOR_MAP!$D:$D,MATCH(D$1,INDICATOR_MAP!$B:$B,0))&amp;"*",RAW_DHIS2_EXPORT!$1:$1,0)),""))</f>
        <v/>
      </c>
      <c r="E26" s="2" t="str">
        <f>IF($A26="","",IFERROR(INDEX(RAW_DHIS2_EXPORT!$A:$ZZ,ROW(),MATCH("*"&amp;INDEX(INDICATOR_MAP!$D:$D,MATCH(E$1,INDICATOR_MAP!$B:$B,0))&amp;"*",RAW_DHIS2_EXPORT!$1:$1,0)),""))</f>
        <v/>
      </c>
      <c r="F26" s="2" t="str">
        <f>IF($A26="","",IFERROR(INDEX(RAW_DHIS2_EXPORT!$A:$ZZ,ROW(),MATCH("*"&amp;INDEX(INDICATOR_MAP!$D:$D,MATCH(F$1,INDICATOR_MAP!$B:$B,0))&amp;"*",RAW_DHIS2_EXPORT!$1:$1,0)),""))</f>
        <v/>
      </c>
      <c r="G26" s="2" t="str">
        <f>IF($A26="","",IFERROR(INDEX(RAW_DHIS2_EXPORT!$A:$ZZ,ROW(),MATCH("*"&amp;INDEX(INDICATOR_MAP!$D:$D,MATCH(G$1,INDICATOR_MAP!$B:$B,0))&amp;"*",RAW_DHIS2_EXPORT!$1:$1,0)),""))</f>
        <v/>
      </c>
      <c r="H26" s="2" t="str">
        <f>IF($A26="","",IFERROR(INDEX(RAW_DHIS2_EXPORT!$A:$ZZ,ROW(),MATCH("*"&amp;INDEX(INDICATOR_MAP!$D:$D,MATCH(H$1,INDICATOR_MAP!$B:$B,0))&amp;"*",RAW_DHIS2_EXPORT!$1:$1,0)),""))</f>
        <v/>
      </c>
      <c r="I26" s="2" t="str">
        <f>IF($A26="","",IFERROR(INDEX(RAW_DHIS2_EXPORT!$A:$ZZ,ROW(),MATCH("*"&amp;INDEX(INDICATOR_MAP!$D:$D,MATCH(I$1,INDICATOR_MAP!$B:$B,0))&amp;"*",RAW_DHIS2_EXPORT!$1:$1,0)),""))</f>
        <v/>
      </c>
      <c r="J26" s="2" t="str">
        <f>IF($A26="","",IFERROR(INDEX(RAW_DHIS2_EXPORT!$A:$ZZ,ROW(),MATCH("*"&amp;INDEX(INDICATOR_MAP!$D:$D,MATCH(J$1,INDICATOR_MAP!$B:$B,0))&amp;"*",RAW_DHIS2_EXPORT!$1:$1,0)),""))</f>
        <v/>
      </c>
      <c r="K26" s="2" t="str">
        <f>IF($A26="","",IFERROR(INDEX(RAW_DHIS2_EXPORT!$A:$ZZ,ROW(),MATCH("*"&amp;INDEX(INDICATOR_MAP!$D:$D,MATCH(K$1,INDICATOR_MAP!$B:$B,0))&amp;"*",RAW_DHIS2_EXPORT!$1:$1,0)),""))</f>
        <v/>
      </c>
      <c r="L26" s="2" t="str">
        <f>IF($A26="","",IFERROR(INDEX(RAW_DHIS2_EXPORT!$A:$ZZ,ROW(),MATCH("*"&amp;INDEX(INDICATOR_MAP!$D:$D,MATCH(L$1,INDICATOR_MAP!$B:$B,0))&amp;"*",RAW_DHIS2_EXPORT!$1:$1,0)),""))</f>
        <v/>
      </c>
      <c r="M26" s="2" t="str">
        <f>IF($A26="","",IFERROR(INDEX(RAW_DHIS2_EXPORT!$A:$ZZ,ROW(),MATCH("*"&amp;INDEX(INDICATOR_MAP!$D:$D,MATCH(M$1,INDICATOR_MAP!$B:$B,0))&amp;"*",RAW_DHIS2_EXPORT!$1:$1,0)),""))</f>
        <v/>
      </c>
      <c r="N26" s="2" t="str">
        <f>IF($A26="","",IFERROR(INDEX(RAW_DHIS2_EXPORT!$A:$ZZ,ROW(),MATCH("*"&amp;INDEX(INDICATOR_MAP!$D:$D,MATCH(N$1,INDICATOR_MAP!$B:$B,0))&amp;"*",RAW_DHIS2_EXPORT!$1:$1,0)),""))</f>
        <v/>
      </c>
      <c r="O26" s="2" t="str">
        <f>IF($A26="","",IFERROR(INDEX(RAW_DHIS2_EXPORT!$A:$ZZ,ROW(),MATCH("*"&amp;INDEX(INDICATOR_MAP!$D:$D,MATCH(O$1,INDICATOR_MAP!$B:$B,0))&amp;"*",RAW_DHIS2_EXPORT!$1:$1,0)),""))</f>
        <v/>
      </c>
      <c r="P26" s="2" t="str">
        <f>IF($A26="","",IFERROR(INDEX(RAW_DHIS2_EXPORT!$A:$ZZ,ROW(),MATCH("*"&amp;INDEX(INDICATOR_MAP!$D:$D,MATCH(P$1,INDICATOR_MAP!$B:$B,0))&amp;"*",RAW_DHIS2_EXPORT!$1:$1,0)),""))</f>
        <v/>
      </c>
      <c r="Q26" s="2" t="str">
        <f>IF($A26="","",IFERROR(INDEX(RAW_DHIS2_EXPORT!$A:$ZZ,ROW(),MATCH("*"&amp;INDEX(INDICATOR_MAP!$D:$D,MATCH(Q$1,INDICATOR_MAP!$B:$B,0))&amp;"*",RAW_DHIS2_EXPORT!$1:$1,0)),""))</f>
        <v/>
      </c>
      <c r="R26" s="2" t="str">
        <f>IF($A26="","",IFERROR(INDEX(RAW_DHIS2_EXPORT!$A:$ZZ,ROW(),MATCH("*"&amp;INDEX(INDICATOR_MAP!$D:$D,MATCH(R$1,INDICATOR_MAP!$B:$B,0))&amp;"*",RAW_DHIS2_EXPORT!$1:$1,0)),""))</f>
        <v/>
      </c>
      <c r="S26" s="2" t="str">
        <f>IF($A26="","",IFERROR(INDEX(RAW_DHIS2_EXPORT!$A:$ZZ,ROW(),MATCH("*"&amp;INDEX(INDICATOR_MAP!$D:$D,MATCH(S$1,INDICATOR_MAP!$B:$B,0))&amp;"*",RAW_DHIS2_EXPORT!$1:$1,0)),""))</f>
        <v/>
      </c>
      <c r="T26" s="2" t="str">
        <f>IF($A26="","",IFERROR(INDEX(RAW_DHIS2_EXPORT!$A:$ZZ,ROW(),MATCH("*"&amp;INDEX(INDICATOR_MAP!$D:$D,MATCH(T$1,INDICATOR_MAP!$B:$B,0))&amp;"*",RAW_DHIS2_EXPORT!$1:$1,0)),""))</f>
        <v/>
      </c>
      <c r="U26" s="2" t="str">
        <f>IF($A26="","",IFERROR(INDEX(RAW_DHIS2_EXPORT!$A:$ZZ,ROW(),MATCH("*"&amp;INDEX(INDICATOR_MAP!$D:$D,MATCH(U$1,INDICATOR_MAP!$B:$B,0))&amp;"*",RAW_DHIS2_EXPORT!$1:$1,0)),""))</f>
        <v/>
      </c>
      <c r="V26" s="2" t="str">
        <f>IF($A26="","",IFERROR(INDEX(RAW_DHIS2_EXPORT!$A:$ZZ,ROW(),MATCH("*"&amp;INDEX(INDICATOR_MAP!$D:$D,MATCH(V$1,INDICATOR_MAP!$B:$B,0))&amp;"*",RAW_DHIS2_EXPORT!$1:$1,0)),""))</f>
        <v/>
      </c>
      <c r="W26" s="2" t="str">
        <f>IF($A26="","",IFERROR(INDEX(RAW_DHIS2_EXPORT!$A:$ZZ,ROW(),MATCH("*"&amp;INDEX(INDICATOR_MAP!$D:$D,MATCH(W$1,INDICATOR_MAP!$B:$B,0))&amp;"*",RAW_DHIS2_EXPORT!$1:$1,0)),""))</f>
        <v/>
      </c>
      <c r="X26" s="2" t="str">
        <f>IF($A26="","",IFERROR(INDEX(RAW_DHIS2_EXPORT!$A:$ZZ,ROW(),MATCH("*"&amp;INDEX(INDICATOR_MAP!$D:$D,MATCH(X$1,INDICATOR_MAP!$B:$B,0))&amp;"*",RAW_DHIS2_EXPORT!$1:$1,0)),""))</f>
        <v/>
      </c>
      <c r="Y26" s="2" t="str">
        <f>IF($A26="","",IFERROR(INDEX(RAW_DHIS2_EXPORT!$A:$ZZ,ROW(),MATCH("*"&amp;INDEX(INDICATOR_MAP!$D:$D,MATCH(Y$1,INDICATOR_MAP!$B:$B,0))&amp;"*",RAW_DHIS2_EXPORT!$1:$1,0)),""))</f>
        <v/>
      </c>
      <c r="Z26" s="2" t="str">
        <f>IF($A26="","",IFERROR(INDEX(RAW_DHIS2_EXPORT!$A:$ZZ,ROW(),MATCH("*"&amp;INDEX(INDICATOR_MAP!$D:$D,MATCH(Z$1,INDICATOR_MAP!$B:$B,0))&amp;"*",RAW_DHIS2_EXPORT!$1:$1,0)),""))</f>
        <v/>
      </c>
      <c r="AA26" s="2" t="str">
        <f>IF($A26="","",IFERROR(INDEX(RAW_DHIS2_EXPORT!$A:$ZZ,ROW(),MATCH("*"&amp;INDEX(INDICATOR_MAP!$D:$D,MATCH(AA$1,INDICATOR_MAP!$B:$B,0))&amp;"*",RAW_DHIS2_EXPORT!$1:$1,0)),""))</f>
        <v/>
      </c>
      <c r="AB26" s="2" t="str">
        <f>IF($A26="","",IFERROR(INDEX(RAW_DHIS2_EXPORT!$A:$ZZ,ROW(),MATCH("*"&amp;INDEX(INDICATOR_MAP!$D:$D,MATCH(AB$1,INDICATOR_MAP!$B:$B,0))&amp;"*",RAW_DHIS2_EXPORT!$1:$1,0)),""))</f>
        <v/>
      </c>
      <c r="AC26" s="2" t="str">
        <f>IF($A26="","",IFERROR(INDEX(RAW_DHIS2_EXPORT!$A:$ZZ,ROW(),MATCH("*"&amp;INDEX(INDICATOR_MAP!$D:$D,MATCH(AC$1,INDICATOR_MAP!$B:$B,0))&amp;"*",RAW_DHIS2_EXPORT!$1:$1,0)),""))</f>
        <v/>
      </c>
      <c r="AD26" s="2" t="str">
        <f>IF($A26="","",IFERROR(INDEX(RAW_DHIS2_EXPORT!$A:$ZZ,ROW(),MATCH("*"&amp;INDEX(INDICATOR_MAP!$D:$D,MATCH(AD$1,INDICATOR_MAP!$B:$B,0))&amp;"*",RAW_DHIS2_EXPORT!$1:$1,0)),""))</f>
        <v/>
      </c>
      <c r="AE26" s="2" t="str">
        <f>IF($A26="","",IFERROR(INDEX(RAW_DHIS2_EXPORT!$A:$ZZ,ROW(),MATCH("*"&amp;INDEX(INDICATOR_MAP!$D:$D,MATCH(AE$1,INDICATOR_MAP!$B:$B,0))&amp;"*",RAW_DHIS2_EXPORT!$1:$1,0)),""))</f>
        <v/>
      </c>
      <c r="AF26" s="2" t="str">
        <f>IF($A26="","",IFERROR(INDEX(RAW_DHIS2_EXPORT!$A:$ZZ,ROW(),MATCH("*"&amp;INDEX(INDICATOR_MAP!$D:$D,MATCH(AF$1,INDICATOR_MAP!$B:$B,0))&amp;"*",RAW_DHIS2_EXPORT!$1:$1,0)),""))</f>
        <v/>
      </c>
      <c r="AG26" s="2" t="str">
        <f>IF($A26="","",IFERROR(INDEX(RAW_DHIS2_EXPORT!$A:$ZZ,ROW(),MATCH("*"&amp;INDEX(INDICATOR_MAP!$D:$D,MATCH(AG$1,INDICATOR_MAP!$B:$B,0))&amp;"*",RAW_DHIS2_EXPORT!$1:$1,0)),""))</f>
        <v/>
      </c>
      <c r="AH26" s="2" t="str">
        <f>IF($A26="","",IFERROR(INDEX(RAW_DHIS2_EXPORT!$A:$ZZ,ROW(),MATCH("*"&amp;INDEX(INDICATOR_MAP!$D:$D,MATCH(AH$1,INDICATOR_MAP!$B:$B,0))&amp;"*",RAW_DHIS2_EXPORT!$1:$1,0)),""))</f>
        <v/>
      </c>
      <c r="AI26" s="2" t="str">
        <f>IF($A26="","",IFERROR(INDEX(RAW_DHIS2_EXPORT!$A:$ZZ,ROW(),MATCH("*"&amp;INDEX(INDICATOR_MAP!$D:$D,MATCH(AI$1,INDICATOR_MAP!$B:$B,0))&amp;"*",RAW_DHIS2_EXPORT!$1:$1,0)),""))</f>
        <v/>
      </c>
      <c r="AJ26" s="2" t="str">
        <f>IF($A26="","",IFERROR(INDEX(RAW_DHIS2_EXPORT!$A:$ZZ,ROW(),MATCH("*"&amp;INDEX(INDICATOR_MAP!$D:$D,MATCH(AJ$1,INDICATOR_MAP!$B:$B,0))&amp;"*",RAW_DHIS2_EXPORT!$1:$1,0)),""))</f>
        <v/>
      </c>
      <c r="AK26" s="2" t="str">
        <f>IF($A26="","",IFERROR(INDEX(RAW_DHIS2_EXPORT!$A:$ZZ,ROW(),MATCH("*"&amp;INDEX(INDICATOR_MAP!$D:$D,MATCH(AK$1,INDICATOR_MAP!$B:$B,0))&amp;"*",RAW_DHIS2_EXPORT!$1:$1,0)),""))</f>
        <v/>
      </c>
      <c r="AL26" s="2" t="str">
        <f>IF($A26="","",IFERROR(INDEX(RAW_DHIS2_EXPORT!$A:$ZZ,ROW(),MATCH("*"&amp;INDEX(INDICATOR_MAP!$D:$D,MATCH(AL$1,INDICATOR_MAP!$B:$B,0))&amp;"*",RAW_DHIS2_EXPORT!$1:$1,0)),""))</f>
        <v/>
      </c>
      <c r="AM26" s="2" t="str">
        <f>IF($A26="","",IFERROR(INDEX(RAW_DHIS2_EXPORT!$A:$ZZ,ROW(),MATCH("*"&amp;INDEX(INDICATOR_MAP!$D:$D,MATCH(AM$1,INDICATOR_MAP!$B:$B,0))&amp;"*",RAW_DHIS2_EXPORT!$1:$1,0)),""))</f>
        <v/>
      </c>
      <c r="AN26" s="2" t="str">
        <f>IF($A26="","",IFERROR(INDEX(RAW_DHIS2_EXPORT!$A:$ZZ,ROW(),MATCH("*"&amp;INDEX(INDICATOR_MAP!$D:$D,MATCH(AN$1,INDICATOR_MAP!$B:$B,0))&amp;"*",RAW_DHIS2_EXPORT!$1:$1,0)),""))</f>
        <v/>
      </c>
      <c r="AO26" s="2" t="str">
        <f>IF($A26="","",IFERROR(INDEX(RAW_DHIS2_EXPORT!$A:$ZZ,ROW(),MATCH("*"&amp;INDEX(INDICATOR_MAP!$D:$D,MATCH(AO$1,INDICATOR_MAP!$B:$B,0))&amp;"*",RAW_DHIS2_EXPORT!$1:$1,0)),""))</f>
        <v/>
      </c>
      <c r="AP26" s="2" t="str">
        <f>IF($A26="","",IFERROR(INDEX(RAW_DHIS2_EXPORT!$A:$ZZ,ROW(),MATCH("*"&amp;INDEX(INDICATOR_MAP!$D:$D,MATCH(AP$1,INDICATOR_MAP!$B:$B,0))&amp;"*",RAW_DHIS2_EXPORT!$1:$1,0)),""))</f>
        <v/>
      </c>
      <c r="AQ26" s="2" t="str">
        <f>IF($A26="","",IFERROR(INDEX(RAW_DHIS2_EXPORT!$A:$ZZ,ROW(),MATCH("*"&amp;INDEX(INDICATOR_MAP!$D:$D,MATCH(AQ$1,INDICATOR_MAP!$B:$B,0))&amp;"*",RAW_DHIS2_EXPORT!$1:$1,0)),""))</f>
        <v/>
      </c>
      <c r="AR26" s="2" t="str">
        <f>IF($A26="","",IFERROR(INDEX(RAW_DHIS2_EXPORT!$A:$ZZ,ROW(),MATCH("*"&amp;INDEX(INDICATOR_MAP!$D:$D,MATCH(AR$1,INDICATOR_MAP!$B:$B,0))&amp;"*",RAW_DHIS2_EXPORT!$1:$1,0)),""))</f>
        <v/>
      </c>
      <c r="AS26" s="2" t="str">
        <f>IF($A26="","",IFERROR(INDEX(RAW_DHIS2_EXPORT!$A:$ZZ,ROW(),MATCH("*"&amp;INDEX(INDICATOR_MAP!$D:$D,MATCH(AS$1,INDICATOR_MAP!$B:$B,0))&amp;"*",RAW_DHIS2_EXPORT!$1:$1,0)),""))</f>
        <v/>
      </c>
      <c r="AT26" s="2" t="str">
        <f>IF($A26="","",IFERROR(INDEX(RAW_DHIS2_EXPORT!$A:$ZZ,ROW(),MATCH("*"&amp;INDEX(INDICATOR_MAP!$D:$D,MATCH(AT$1,INDICATOR_MAP!$B:$B,0))&amp;"*",RAW_DHIS2_EXPORT!$1:$1,0)),""))</f>
        <v/>
      </c>
      <c r="AU26" s="2" t="str">
        <f>IF($A26="","",IFERROR(INDEX(RAW_DHIS2_EXPORT!$A:$ZZ,ROW(),MATCH("*"&amp;INDEX(INDICATOR_MAP!$D:$D,MATCH(AU$1,INDICATOR_MAP!$B:$B,0))&amp;"*",RAW_DHIS2_EXPORT!$1:$1,0)),""))</f>
        <v/>
      </c>
      <c r="AV26" s="2" t="str">
        <f>IF($A26="","",IFERROR(INDEX(RAW_DHIS2_EXPORT!$A:$ZZ,ROW(),MATCH("*"&amp;INDEX(INDICATOR_MAP!$D:$D,MATCH(AV$1,INDICATOR_MAP!$B:$B,0))&amp;"*",RAW_DHIS2_EXPORT!$1:$1,0)),""))</f>
        <v/>
      </c>
      <c r="AW26" s="2" t="str">
        <f>IF($A26="","",IFERROR(INDEX(RAW_DHIS2_EXPORT!$A:$ZZ,ROW(),MATCH("*"&amp;INDEX(INDICATOR_MAP!$D:$D,MATCH(AW$1,INDICATOR_MAP!$B:$B,0))&amp;"*",RAW_DHIS2_EXPORT!$1:$1,0)),""))</f>
        <v/>
      </c>
      <c r="AX26" s="2" t="str">
        <f>IF($A26="","",IFERROR(INDEX(RAW_DHIS2_EXPORT!$A:$ZZ,ROW(),MATCH("*"&amp;INDEX(INDICATOR_MAP!$D:$D,MATCH(AX$1,INDICATOR_MAP!$B:$B,0))&amp;"*",RAW_DHIS2_EXPORT!$1:$1,0)),""))</f>
        <v/>
      </c>
      <c r="AY26" s="2" t="str">
        <f>IF($A26="","",IFERROR(INDEX(RAW_DHIS2_EXPORT!$A:$ZZ,ROW(),MATCH("*"&amp;INDEX(INDICATOR_MAP!$D:$D,MATCH(AY$1,INDICATOR_MAP!$B:$B,0))&amp;"*",RAW_DHIS2_EXPORT!$1:$1,0)),""))</f>
        <v/>
      </c>
      <c r="AZ26" s="2" t="str">
        <f>IF($A26="","",IFERROR(INDEX(RAW_DHIS2_EXPORT!$A:$ZZ,ROW(),MATCH("*"&amp;INDEX(INDICATOR_MAP!$D:$D,MATCH(AZ$1,INDICATOR_MAP!$B:$B,0))&amp;"*",RAW_DHIS2_EXPORT!$1:$1,0)),""))</f>
        <v/>
      </c>
      <c r="BA26" s="2" t="str">
        <f>IF($A26="","",IFERROR(INDEX(RAW_DHIS2_EXPORT!$A:$ZZ,ROW(),MATCH("*"&amp;INDEX(INDICATOR_MAP!$D:$D,MATCH(BA$1,INDICATOR_MAP!$B:$B,0))&amp;"*",RAW_DHIS2_EXPORT!$1:$1,0)),""))</f>
        <v/>
      </c>
      <c r="BB26" s="2" t="str">
        <f>IF($A26="","",IFERROR(INDEX(RAW_DHIS2_EXPORT!$A:$ZZ,ROW(),MATCH("*"&amp;INDEX(INDICATOR_MAP!$D:$D,MATCH(BB$1,INDICATOR_MAP!$B:$B,0))&amp;"*",RAW_DHIS2_EXPORT!$1:$1,0)),""))</f>
        <v/>
      </c>
      <c r="BC26" s="2" t="str">
        <f>IF($A26="","",IFERROR(INDEX(RAW_DHIS2_EXPORT!$A:$ZZ,ROW(),MATCH("*"&amp;INDEX(INDICATOR_MAP!$D:$D,MATCH(BC$1,INDICATOR_MAP!$B:$B,0))&amp;"*",RAW_DHIS2_EXPORT!$1:$1,0)),""))</f>
        <v/>
      </c>
    </row>
    <row r="27" spans="1:55">
      <c r="A27" s="2" t="str">
        <f>IF(RAW_DHIS2_EXPORT!A27="","",RAW_DHIS2_EXPORT!A27)</f>
        <v/>
      </c>
      <c r="B27" s="2"/>
      <c r="C27" s="2"/>
      <c r="D27" s="2" t="str">
        <f>IF($A27="","",IFERROR(INDEX(RAW_DHIS2_EXPORT!$A:$ZZ,ROW(),MATCH("*"&amp;INDEX(INDICATOR_MAP!$D:$D,MATCH(D$1,INDICATOR_MAP!$B:$B,0))&amp;"*",RAW_DHIS2_EXPORT!$1:$1,0)),""))</f>
        <v/>
      </c>
      <c r="E27" s="2" t="str">
        <f>IF($A27="","",IFERROR(INDEX(RAW_DHIS2_EXPORT!$A:$ZZ,ROW(),MATCH("*"&amp;INDEX(INDICATOR_MAP!$D:$D,MATCH(E$1,INDICATOR_MAP!$B:$B,0))&amp;"*",RAW_DHIS2_EXPORT!$1:$1,0)),""))</f>
        <v/>
      </c>
      <c r="F27" s="2" t="str">
        <f>IF($A27="","",IFERROR(INDEX(RAW_DHIS2_EXPORT!$A:$ZZ,ROW(),MATCH("*"&amp;INDEX(INDICATOR_MAP!$D:$D,MATCH(F$1,INDICATOR_MAP!$B:$B,0))&amp;"*",RAW_DHIS2_EXPORT!$1:$1,0)),""))</f>
        <v/>
      </c>
      <c r="G27" s="2" t="str">
        <f>IF($A27="","",IFERROR(INDEX(RAW_DHIS2_EXPORT!$A:$ZZ,ROW(),MATCH("*"&amp;INDEX(INDICATOR_MAP!$D:$D,MATCH(G$1,INDICATOR_MAP!$B:$B,0))&amp;"*",RAW_DHIS2_EXPORT!$1:$1,0)),""))</f>
        <v/>
      </c>
      <c r="H27" s="2" t="str">
        <f>IF($A27="","",IFERROR(INDEX(RAW_DHIS2_EXPORT!$A:$ZZ,ROW(),MATCH("*"&amp;INDEX(INDICATOR_MAP!$D:$D,MATCH(H$1,INDICATOR_MAP!$B:$B,0))&amp;"*",RAW_DHIS2_EXPORT!$1:$1,0)),""))</f>
        <v/>
      </c>
      <c r="I27" s="2" t="str">
        <f>IF($A27="","",IFERROR(INDEX(RAW_DHIS2_EXPORT!$A:$ZZ,ROW(),MATCH("*"&amp;INDEX(INDICATOR_MAP!$D:$D,MATCH(I$1,INDICATOR_MAP!$B:$B,0))&amp;"*",RAW_DHIS2_EXPORT!$1:$1,0)),""))</f>
        <v/>
      </c>
      <c r="J27" s="2" t="str">
        <f>IF($A27="","",IFERROR(INDEX(RAW_DHIS2_EXPORT!$A:$ZZ,ROW(),MATCH("*"&amp;INDEX(INDICATOR_MAP!$D:$D,MATCH(J$1,INDICATOR_MAP!$B:$B,0))&amp;"*",RAW_DHIS2_EXPORT!$1:$1,0)),""))</f>
        <v/>
      </c>
      <c r="K27" s="2" t="str">
        <f>IF($A27="","",IFERROR(INDEX(RAW_DHIS2_EXPORT!$A:$ZZ,ROW(),MATCH("*"&amp;INDEX(INDICATOR_MAP!$D:$D,MATCH(K$1,INDICATOR_MAP!$B:$B,0))&amp;"*",RAW_DHIS2_EXPORT!$1:$1,0)),""))</f>
        <v/>
      </c>
      <c r="L27" s="2" t="str">
        <f>IF($A27="","",IFERROR(INDEX(RAW_DHIS2_EXPORT!$A:$ZZ,ROW(),MATCH("*"&amp;INDEX(INDICATOR_MAP!$D:$D,MATCH(L$1,INDICATOR_MAP!$B:$B,0))&amp;"*",RAW_DHIS2_EXPORT!$1:$1,0)),""))</f>
        <v/>
      </c>
      <c r="M27" s="2" t="str">
        <f>IF($A27="","",IFERROR(INDEX(RAW_DHIS2_EXPORT!$A:$ZZ,ROW(),MATCH("*"&amp;INDEX(INDICATOR_MAP!$D:$D,MATCH(M$1,INDICATOR_MAP!$B:$B,0))&amp;"*",RAW_DHIS2_EXPORT!$1:$1,0)),""))</f>
        <v/>
      </c>
      <c r="N27" s="2" t="str">
        <f>IF($A27="","",IFERROR(INDEX(RAW_DHIS2_EXPORT!$A:$ZZ,ROW(),MATCH("*"&amp;INDEX(INDICATOR_MAP!$D:$D,MATCH(N$1,INDICATOR_MAP!$B:$B,0))&amp;"*",RAW_DHIS2_EXPORT!$1:$1,0)),""))</f>
        <v/>
      </c>
      <c r="O27" s="2" t="str">
        <f>IF($A27="","",IFERROR(INDEX(RAW_DHIS2_EXPORT!$A:$ZZ,ROW(),MATCH("*"&amp;INDEX(INDICATOR_MAP!$D:$D,MATCH(O$1,INDICATOR_MAP!$B:$B,0))&amp;"*",RAW_DHIS2_EXPORT!$1:$1,0)),""))</f>
        <v/>
      </c>
      <c r="P27" s="2" t="str">
        <f>IF($A27="","",IFERROR(INDEX(RAW_DHIS2_EXPORT!$A:$ZZ,ROW(),MATCH("*"&amp;INDEX(INDICATOR_MAP!$D:$D,MATCH(P$1,INDICATOR_MAP!$B:$B,0))&amp;"*",RAW_DHIS2_EXPORT!$1:$1,0)),""))</f>
        <v/>
      </c>
      <c r="Q27" s="2" t="str">
        <f>IF($A27="","",IFERROR(INDEX(RAW_DHIS2_EXPORT!$A:$ZZ,ROW(),MATCH("*"&amp;INDEX(INDICATOR_MAP!$D:$D,MATCH(Q$1,INDICATOR_MAP!$B:$B,0))&amp;"*",RAW_DHIS2_EXPORT!$1:$1,0)),""))</f>
        <v/>
      </c>
      <c r="R27" s="2" t="str">
        <f>IF($A27="","",IFERROR(INDEX(RAW_DHIS2_EXPORT!$A:$ZZ,ROW(),MATCH("*"&amp;INDEX(INDICATOR_MAP!$D:$D,MATCH(R$1,INDICATOR_MAP!$B:$B,0))&amp;"*",RAW_DHIS2_EXPORT!$1:$1,0)),""))</f>
        <v/>
      </c>
      <c r="S27" s="2" t="str">
        <f>IF($A27="","",IFERROR(INDEX(RAW_DHIS2_EXPORT!$A:$ZZ,ROW(),MATCH("*"&amp;INDEX(INDICATOR_MAP!$D:$D,MATCH(S$1,INDICATOR_MAP!$B:$B,0))&amp;"*",RAW_DHIS2_EXPORT!$1:$1,0)),""))</f>
        <v/>
      </c>
      <c r="T27" s="2" t="str">
        <f>IF($A27="","",IFERROR(INDEX(RAW_DHIS2_EXPORT!$A:$ZZ,ROW(),MATCH("*"&amp;INDEX(INDICATOR_MAP!$D:$D,MATCH(T$1,INDICATOR_MAP!$B:$B,0))&amp;"*",RAW_DHIS2_EXPORT!$1:$1,0)),""))</f>
        <v/>
      </c>
      <c r="U27" s="2" t="str">
        <f>IF($A27="","",IFERROR(INDEX(RAW_DHIS2_EXPORT!$A:$ZZ,ROW(),MATCH("*"&amp;INDEX(INDICATOR_MAP!$D:$D,MATCH(U$1,INDICATOR_MAP!$B:$B,0))&amp;"*",RAW_DHIS2_EXPORT!$1:$1,0)),""))</f>
        <v/>
      </c>
      <c r="V27" s="2" t="str">
        <f>IF($A27="","",IFERROR(INDEX(RAW_DHIS2_EXPORT!$A:$ZZ,ROW(),MATCH("*"&amp;INDEX(INDICATOR_MAP!$D:$D,MATCH(V$1,INDICATOR_MAP!$B:$B,0))&amp;"*",RAW_DHIS2_EXPORT!$1:$1,0)),""))</f>
        <v/>
      </c>
      <c r="W27" s="2" t="str">
        <f>IF($A27="","",IFERROR(INDEX(RAW_DHIS2_EXPORT!$A:$ZZ,ROW(),MATCH("*"&amp;INDEX(INDICATOR_MAP!$D:$D,MATCH(W$1,INDICATOR_MAP!$B:$B,0))&amp;"*",RAW_DHIS2_EXPORT!$1:$1,0)),""))</f>
        <v/>
      </c>
      <c r="X27" s="2" t="str">
        <f>IF($A27="","",IFERROR(INDEX(RAW_DHIS2_EXPORT!$A:$ZZ,ROW(),MATCH("*"&amp;INDEX(INDICATOR_MAP!$D:$D,MATCH(X$1,INDICATOR_MAP!$B:$B,0))&amp;"*",RAW_DHIS2_EXPORT!$1:$1,0)),""))</f>
        <v/>
      </c>
      <c r="Y27" s="2" t="str">
        <f>IF($A27="","",IFERROR(INDEX(RAW_DHIS2_EXPORT!$A:$ZZ,ROW(),MATCH("*"&amp;INDEX(INDICATOR_MAP!$D:$D,MATCH(Y$1,INDICATOR_MAP!$B:$B,0))&amp;"*",RAW_DHIS2_EXPORT!$1:$1,0)),""))</f>
        <v/>
      </c>
      <c r="Z27" s="2" t="str">
        <f>IF($A27="","",IFERROR(INDEX(RAW_DHIS2_EXPORT!$A:$ZZ,ROW(),MATCH("*"&amp;INDEX(INDICATOR_MAP!$D:$D,MATCH(Z$1,INDICATOR_MAP!$B:$B,0))&amp;"*",RAW_DHIS2_EXPORT!$1:$1,0)),""))</f>
        <v/>
      </c>
      <c r="AA27" s="2" t="str">
        <f>IF($A27="","",IFERROR(INDEX(RAW_DHIS2_EXPORT!$A:$ZZ,ROW(),MATCH("*"&amp;INDEX(INDICATOR_MAP!$D:$D,MATCH(AA$1,INDICATOR_MAP!$B:$B,0))&amp;"*",RAW_DHIS2_EXPORT!$1:$1,0)),""))</f>
        <v/>
      </c>
      <c r="AB27" s="2" t="str">
        <f>IF($A27="","",IFERROR(INDEX(RAW_DHIS2_EXPORT!$A:$ZZ,ROW(),MATCH("*"&amp;INDEX(INDICATOR_MAP!$D:$D,MATCH(AB$1,INDICATOR_MAP!$B:$B,0))&amp;"*",RAW_DHIS2_EXPORT!$1:$1,0)),""))</f>
        <v/>
      </c>
      <c r="AC27" s="2" t="str">
        <f>IF($A27="","",IFERROR(INDEX(RAW_DHIS2_EXPORT!$A:$ZZ,ROW(),MATCH("*"&amp;INDEX(INDICATOR_MAP!$D:$D,MATCH(AC$1,INDICATOR_MAP!$B:$B,0))&amp;"*",RAW_DHIS2_EXPORT!$1:$1,0)),""))</f>
        <v/>
      </c>
      <c r="AD27" s="2" t="str">
        <f>IF($A27="","",IFERROR(INDEX(RAW_DHIS2_EXPORT!$A:$ZZ,ROW(),MATCH("*"&amp;INDEX(INDICATOR_MAP!$D:$D,MATCH(AD$1,INDICATOR_MAP!$B:$B,0))&amp;"*",RAW_DHIS2_EXPORT!$1:$1,0)),""))</f>
        <v/>
      </c>
      <c r="AE27" s="2" t="str">
        <f>IF($A27="","",IFERROR(INDEX(RAW_DHIS2_EXPORT!$A:$ZZ,ROW(),MATCH("*"&amp;INDEX(INDICATOR_MAP!$D:$D,MATCH(AE$1,INDICATOR_MAP!$B:$B,0))&amp;"*",RAW_DHIS2_EXPORT!$1:$1,0)),""))</f>
        <v/>
      </c>
      <c r="AF27" s="2" t="str">
        <f>IF($A27="","",IFERROR(INDEX(RAW_DHIS2_EXPORT!$A:$ZZ,ROW(),MATCH("*"&amp;INDEX(INDICATOR_MAP!$D:$D,MATCH(AF$1,INDICATOR_MAP!$B:$B,0))&amp;"*",RAW_DHIS2_EXPORT!$1:$1,0)),""))</f>
        <v/>
      </c>
      <c r="AG27" s="2" t="str">
        <f>IF($A27="","",IFERROR(INDEX(RAW_DHIS2_EXPORT!$A:$ZZ,ROW(),MATCH("*"&amp;INDEX(INDICATOR_MAP!$D:$D,MATCH(AG$1,INDICATOR_MAP!$B:$B,0))&amp;"*",RAW_DHIS2_EXPORT!$1:$1,0)),""))</f>
        <v/>
      </c>
      <c r="AH27" s="2" t="str">
        <f>IF($A27="","",IFERROR(INDEX(RAW_DHIS2_EXPORT!$A:$ZZ,ROW(),MATCH("*"&amp;INDEX(INDICATOR_MAP!$D:$D,MATCH(AH$1,INDICATOR_MAP!$B:$B,0))&amp;"*",RAW_DHIS2_EXPORT!$1:$1,0)),""))</f>
        <v/>
      </c>
      <c r="AI27" s="2" t="str">
        <f>IF($A27="","",IFERROR(INDEX(RAW_DHIS2_EXPORT!$A:$ZZ,ROW(),MATCH("*"&amp;INDEX(INDICATOR_MAP!$D:$D,MATCH(AI$1,INDICATOR_MAP!$B:$B,0))&amp;"*",RAW_DHIS2_EXPORT!$1:$1,0)),""))</f>
        <v/>
      </c>
      <c r="AJ27" s="2" t="str">
        <f>IF($A27="","",IFERROR(INDEX(RAW_DHIS2_EXPORT!$A:$ZZ,ROW(),MATCH("*"&amp;INDEX(INDICATOR_MAP!$D:$D,MATCH(AJ$1,INDICATOR_MAP!$B:$B,0))&amp;"*",RAW_DHIS2_EXPORT!$1:$1,0)),""))</f>
        <v/>
      </c>
      <c r="AK27" s="2" t="str">
        <f>IF($A27="","",IFERROR(INDEX(RAW_DHIS2_EXPORT!$A:$ZZ,ROW(),MATCH("*"&amp;INDEX(INDICATOR_MAP!$D:$D,MATCH(AK$1,INDICATOR_MAP!$B:$B,0))&amp;"*",RAW_DHIS2_EXPORT!$1:$1,0)),""))</f>
        <v/>
      </c>
      <c r="AL27" s="2" t="str">
        <f>IF($A27="","",IFERROR(INDEX(RAW_DHIS2_EXPORT!$A:$ZZ,ROW(),MATCH("*"&amp;INDEX(INDICATOR_MAP!$D:$D,MATCH(AL$1,INDICATOR_MAP!$B:$B,0))&amp;"*",RAW_DHIS2_EXPORT!$1:$1,0)),""))</f>
        <v/>
      </c>
      <c r="AM27" s="2" t="str">
        <f>IF($A27="","",IFERROR(INDEX(RAW_DHIS2_EXPORT!$A:$ZZ,ROW(),MATCH("*"&amp;INDEX(INDICATOR_MAP!$D:$D,MATCH(AM$1,INDICATOR_MAP!$B:$B,0))&amp;"*",RAW_DHIS2_EXPORT!$1:$1,0)),""))</f>
        <v/>
      </c>
      <c r="AN27" s="2" t="str">
        <f>IF($A27="","",IFERROR(INDEX(RAW_DHIS2_EXPORT!$A:$ZZ,ROW(),MATCH("*"&amp;INDEX(INDICATOR_MAP!$D:$D,MATCH(AN$1,INDICATOR_MAP!$B:$B,0))&amp;"*",RAW_DHIS2_EXPORT!$1:$1,0)),""))</f>
        <v/>
      </c>
      <c r="AO27" s="2" t="str">
        <f>IF($A27="","",IFERROR(INDEX(RAW_DHIS2_EXPORT!$A:$ZZ,ROW(),MATCH("*"&amp;INDEX(INDICATOR_MAP!$D:$D,MATCH(AO$1,INDICATOR_MAP!$B:$B,0))&amp;"*",RAW_DHIS2_EXPORT!$1:$1,0)),""))</f>
        <v/>
      </c>
      <c r="AP27" s="2" t="str">
        <f>IF($A27="","",IFERROR(INDEX(RAW_DHIS2_EXPORT!$A:$ZZ,ROW(),MATCH("*"&amp;INDEX(INDICATOR_MAP!$D:$D,MATCH(AP$1,INDICATOR_MAP!$B:$B,0))&amp;"*",RAW_DHIS2_EXPORT!$1:$1,0)),""))</f>
        <v/>
      </c>
      <c r="AQ27" s="2" t="str">
        <f>IF($A27="","",IFERROR(INDEX(RAW_DHIS2_EXPORT!$A:$ZZ,ROW(),MATCH("*"&amp;INDEX(INDICATOR_MAP!$D:$D,MATCH(AQ$1,INDICATOR_MAP!$B:$B,0))&amp;"*",RAW_DHIS2_EXPORT!$1:$1,0)),""))</f>
        <v/>
      </c>
      <c r="AR27" s="2" t="str">
        <f>IF($A27="","",IFERROR(INDEX(RAW_DHIS2_EXPORT!$A:$ZZ,ROW(),MATCH("*"&amp;INDEX(INDICATOR_MAP!$D:$D,MATCH(AR$1,INDICATOR_MAP!$B:$B,0))&amp;"*",RAW_DHIS2_EXPORT!$1:$1,0)),""))</f>
        <v/>
      </c>
      <c r="AS27" s="2" t="str">
        <f>IF($A27="","",IFERROR(INDEX(RAW_DHIS2_EXPORT!$A:$ZZ,ROW(),MATCH("*"&amp;INDEX(INDICATOR_MAP!$D:$D,MATCH(AS$1,INDICATOR_MAP!$B:$B,0))&amp;"*",RAW_DHIS2_EXPORT!$1:$1,0)),""))</f>
        <v/>
      </c>
      <c r="AT27" s="2" t="str">
        <f>IF($A27="","",IFERROR(INDEX(RAW_DHIS2_EXPORT!$A:$ZZ,ROW(),MATCH("*"&amp;INDEX(INDICATOR_MAP!$D:$D,MATCH(AT$1,INDICATOR_MAP!$B:$B,0))&amp;"*",RAW_DHIS2_EXPORT!$1:$1,0)),""))</f>
        <v/>
      </c>
      <c r="AU27" s="2" t="str">
        <f>IF($A27="","",IFERROR(INDEX(RAW_DHIS2_EXPORT!$A:$ZZ,ROW(),MATCH("*"&amp;INDEX(INDICATOR_MAP!$D:$D,MATCH(AU$1,INDICATOR_MAP!$B:$B,0))&amp;"*",RAW_DHIS2_EXPORT!$1:$1,0)),""))</f>
        <v/>
      </c>
      <c r="AV27" s="2" t="str">
        <f>IF($A27="","",IFERROR(INDEX(RAW_DHIS2_EXPORT!$A:$ZZ,ROW(),MATCH("*"&amp;INDEX(INDICATOR_MAP!$D:$D,MATCH(AV$1,INDICATOR_MAP!$B:$B,0))&amp;"*",RAW_DHIS2_EXPORT!$1:$1,0)),""))</f>
        <v/>
      </c>
      <c r="AW27" s="2" t="str">
        <f>IF($A27="","",IFERROR(INDEX(RAW_DHIS2_EXPORT!$A:$ZZ,ROW(),MATCH("*"&amp;INDEX(INDICATOR_MAP!$D:$D,MATCH(AW$1,INDICATOR_MAP!$B:$B,0))&amp;"*",RAW_DHIS2_EXPORT!$1:$1,0)),""))</f>
        <v/>
      </c>
      <c r="AX27" s="2" t="str">
        <f>IF($A27="","",IFERROR(INDEX(RAW_DHIS2_EXPORT!$A:$ZZ,ROW(),MATCH("*"&amp;INDEX(INDICATOR_MAP!$D:$D,MATCH(AX$1,INDICATOR_MAP!$B:$B,0))&amp;"*",RAW_DHIS2_EXPORT!$1:$1,0)),""))</f>
        <v/>
      </c>
      <c r="AY27" s="2" t="str">
        <f>IF($A27="","",IFERROR(INDEX(RAW_DHIS2_EXPORT!$A:$ZZ,ROW(),MATCH("*"&amp;INDEX(INDICATOR_MAP!$D:$D,MATCH(AY$1,INDICATOR_MAP!$B:$B,0))&amp;"*",RAW_DHIS2_EXPORT!$1:$1,0)),""))</f>
        <v/>
      </c>
      <c r="AZ27" s="2" t="str">
        <f>IF($A27="","",IFERROR(INDEX(RAW_DHIS2_EXPORT!$A:$ZZ,ROW(),MATCH("*"&amp;INDEX(INDICATOR_MAP!$D:$D,MATCH(AZ$1,INDICATOR_MAP!$B:$B,0))&amp;"*",RAW_DHIS2_EXPORT!$1:$1,0)),""))</f>
        <v/>
      </c>
      <c r="BA27" s="2" t="str">
        <f>IF($A27="","",IFERROR(INDEX(RAW_DHIS2_EXPORT!$A:$ZZ,ROW(),MATCH("*"&amp;INDEX(INDICATOR_MAP!$D:$D,MATCH(BA$1,INDICATOR_MAP!$B:$B,0))&amp;"*",RAW_DHIS2_EXPORT!$1:$1,0)),""))</f>
        <v/>
      </c>
      <c r="BB27" s="2" t="str">
        <f>IF($A27="","",IFERROR(INDEX(RAW_DHIS2_EXPORT!$A:$ZZ,ROW(),MATCH("*"&amp;INDEX(INDICATOR_MAP!$D:$D,MATCH(BB$1,INDICATOR_MAP!$B:$B,0))&amp;"*",RAW_DHIS2_EXPORT!$1:$1,0)),""))</f>
        <v/>
      </c>
      <c r="BC27" s="2" t="str">
        <f>IF($A27="","",IFERROR(INDEX(RAW_DHIS2_EXPORT!$A:$ZZ,ROW(),MATCH("*"&amp;INDEX(INDICATOR_MAP!$D:$D,MATCH(BC$1,INDICATOR_MAP!$B:$B,0))&amp;"*",RAW_DHIS2_EXPORT!$1:$1,0)),""))</f>
        <v/>
      </c>
    </row>
    <row r="28" spans="1:55">
      <c r="A28" s="2" t="str">
        <f>IF(RAW_DHIS2_EXPORT!A28="","",RAW_DHIS2_EXPORT!A28)</f>
        <v/>
      </c>
      <c r="B28" s="2"/>
      <c r="C28" s="2"/>
      <c r="D28" s="2" t="str">
        <f>IF($A28="","",IFERROR(INDEX(RAW_DHIS2_EXPORT!$A:$ZZ,ROW(),MATCH("*"&amp;INDEX(INDICATOR_MAP!$D:$D,MATCH(D$1,INDICATOR_MAP!$B:$B,0))&amp;"*",RAW_DHIS2_EXPORT!$1:$1,0)),""))</f>
        <v/>
      </c>
      <c r="E28" s="2" t="str">
        <f>IF($A28="","",IFERROR(INDEX(RAW_DHIS2_EXPORT!$A:$ZZ,ROW(),MATCH("*"&amp;INDEX(INDICATOR_MAP!$D:$D,MATCH(E$1,INDICATOR_MAP!$B:$B,0))&amp;"*",RAW_DHIS2_EXPORT!$1:$1,0)),""))</f>
        <v/>
      </c>
      <c r="F28" s="2" t="str">
        <f>IF($A28="","",IFERROR(INDEX(RAW_DHIS2_EXPORT!$A:$ZZ,ROW(),MATCH("*"&amp;INDEX(INDICATOR_MAP!$D:$D,MATCH(F$1,INDICATOR_MAP!$B:$B,0))&amp;"*",RAW_DHIS2_EXPORT!$1:$1,0)),""))</f>
        <v/>
      </c>
      <c r="G28" s="2" t="str">
        <f>IF($A28="","",IFERROR(INDEX(RAW_DHIS2_EXPORT!$A:$ZZ,ROW(),MATCH("*"&amp;INDEX(INDICATOR_MAP!$D:$D,MATCH(G$1,INDICATOR_MAP!$B:$B,0))&amp;"*",RAW_DHIS2_EXPORT!$1:$1,0)),""))</f>
        <v/>
      </c>
      <c r="H28" s="2" t="str">
        <f>IF($A28="","",IFERROR(INDEX(RAW_DHIS2_EXPORT!$A:$ZZ,ROW(),MATCH("*"&amp;INDEX(INDICATOR_MAP!$D:$D,MATCH(H$1,INDICATOR_MAP!$B:$B,0))&amp;"*",RAW_DHIS2_EXPORT!$1:$1,0)),""))</f>
        <v/>
      </c>
      <c r="I28" s="2" t="str">
        <f>IF($A28="","",IFERROR(INDEX(RAW_DHIS2_EXPORT!$A:$ZZ,ROW(),MATCH("*"&amp;INDEX(INDICATOR_MAP!$D:$D,MATCH(I$1,INDICATOR_MAP!$B:$B,0))&amp;"*",RAW_DHIS2_EXPORT!$1:$1,0)),""))</f>
        <v/>
      </c>
      <c r="J28" s="2" t="str">
        <f>IF($A28="","",IFERROR(INDEX(RAW_DHIS2_EXPORT!$A:$ZZ,ROW(),MATCH("*"&amp;INDEX(INDICATOR_MAP!$D:$D,MATCH(J$1,INDICATOR_MAP!$B:$B,0))&amp;"*",RAW_DHIS2_EXPORT!$1:$1,0)),""))</f>
        <v/>
      </c>
      <c r="K28" s="2" t="str">
        <f>IF($A28="","",IFERROR(INDEX(RAW_DHIS2_EXPORT!$A:$ZZ,ROW(),MATCH("*"&amp;INDEX(INDICATOR_MAP!$D:$D,MATCH(K$1,INDICATOR_MAP!$B:$B,0))&amp;"*",RAW_DHIS2_EXPORT!$1:$1,0)),""))</f>
        <v/>
      </c>
      <c r="L28" s="2" t="str">
        <f>IF($A28="","",IFERROR(INDEX(RAW_DHIS2_EXPORT!$A:$ZZ,ROW(),MATCH("*"&amp;INDEX(INDICATOR_MAP!$D:$D,MATCH(L$1,INDICATOR_MAP!$B:$B,0))&amp;"*",RAW_DHIS2_EXPORT!$1:$1,0)),""))</f>
        <v/>
      </c>
      <c r="M28" s="2" t="str">
        <f>IF($A28="","",IFERROR(INDEX(RAW_DHIS2_EXPORT!$A:$ZZ,ROW(),MATCH("*"&amp;INDEX(INDICATOR_MAP!$D:$D,MATCH(M$1,INDICATOR_MAP!$B:$B,0))&amp;"*",RAW_DHIS2_EXPORT!$1:$1,0)),""))</f>
        <v/>
      </c>
      <c r="N28" s="2" t="str">
        <f>IF($A28="","",IFERROR(INDEX(RAW_DHIS2_EXPORT!$A:$ZZ,ROW(),MATCH("*"&amp;INDEX(INDICATOR_MAP!$D:$D,MATCH(N$1,INDICATOR_MAP!$B:$B,0))&amp;"*",RAW_DHIS2_EXPORT!$1:$1,0)),""))</f>
        <v/>
      </c>
      <c r="O28" s="2" t="str">
        <f>IF($A28="","",IFERROR(INDEX(RAW_DHIS2_EXPORT!$A:$ZZ,ROW(),MATCH("*"&amp;INDEX(INDICATOR_MAP!$D:$D,MATCH(O$1,INDICATOR_MAP!$B:$B,0))&amp;"*",RAW_DHIS2_EXPORT!$1:$1,0)),""))</f>
        <v/>
      </c>
      <c r="P28" s="2" t="str">
        <f>IF($A28="","",IFERROR(INDEX(RAW_DHIS2_EXPORT!$A:$ZZ,ROW(),MATCH("*"&amp;INDEX(INDICATOR_MAP!$D:$D,MATCH(P$1,INDICATOR_MAP!$B:$B,0))&amp;"*",RAW_DHIS2_EXPORT!$1:$1,0)),""))</f>
        <v/>
      </c>
      <c r="Q28" s="2" t="str">
        <f>IF($A28="","",IFERROR(INDEX(RAW_DHIS2_EXPORT!$A:$ZZ,ROW(),MATCH("*"&amp;INDEX(INDICATOR_MAP!$D:$D,MATCH(Q$1,INDICATOR_MAP!$B:$B,0))&amp;"*",RAW_DHIS2_EXPORT!$1:$1,0)),""))</f>
        <v/>
      </c>
      <c r="R28" s="2" t="str">
        <f>IF($A28="","",IFERROR(INDEX(RAW_DHIS2_EXPORT!$A:$ZZ,ROW(),MATCH("*"&amp;INDEX(INDICATOR_MAP!$D:$D,MATCH(R$1,INDICATOR_MAP!$B:$B,0))&amp;"*",RAW_DHIS2_EXPORT!$1:$1,0)),""))</f>
        <v/>
      </c>
      <c r="S28" s="2" t="str">
        <f>IF($A28="","",IFERROR(INDEX(RAW_DHIS2_EXPORT!$A:$ZZ,ROW(),MATCH("*"&amp;INDEX(INDICATOR_MAP!$D:$D,MATCH(S$1,INDICATOR_MAP!$B:$B,0))&amp;"*",RAW_DHIS2_EXPORT!$1:$1,0)),""))</f>
        <v/>
      </c>
      <c r="T28" s="2" t="str">
        <f>IF($A28="","",IFERROR(INDEX(RAW_DHIS2_EXPORT!$A:$ZZ,ROW(),MATCH("*"&amp;INDEX(INDICATOR_MAP!$D:$D,MATCH(T$1,INDICATOR_MAP!$B:$B,0))&amp;"*",RAW_DHIS2_EXPORT!$1:$1,0)),""))</f>
        <v/>
      </c>
      <c r="U28" s="2" t="str">
        <f>IF($A28="","",IFERROR(INDEX(RAW_DHIS2_EXPORT!$A:$ZZ,ROW(),MATCH("*"&amp;INDEX(INDICATOR_MAP!$D:$D,MATCH(U$1,INDICATOR_MAP!$B:$B,0))&amp;"*",RAW_DHIS2_EXPORT!$1:$1,0)),""))</f>
        <v/>
      </c>
      <c r="V28" s="2" t="str">
        <f>IF($A28="","",IFERROR(INDEX(RAW_DHIS2_EXPORT!$A:$ZZ,ROW(),MATCH("*"&amp;INDEX(INDICATOR_MAP!$D:$D,MATCH(V$1,INDICATOR_MAP!$B:$B,0))&amp;"*",RAW_DHIS2_EXPORT!$1:$1,0)),""))</f>
        <v/>
      </c>
      <c r="W28" s="2" t="str">
        <f>IF($A28="","",IFERROR(INDEX(RAW_DHIS2_EXPORT!$A:$ZZ,ROW(),MATCH("*"&amp;INDEX(INDICATOR_MAP!$D:$D,MATCH(W$1,INDICATOR_MAP!$B:$B,0))&amp;"*",RAW_DHIS2_EXPORT!$1:$1,0)),""))</f>
        <v/>
      </c>
      <c r="X28" s="2" t="str">
        <f>IF($A28="","",IFERROR(INDEX(RAW_DHIS2_EXPORT!$A:$ZZ,ROW(),MATCH("*"&amp;INDEX(INDICATOR_MAP!$D:$D,MATCH(X$1,INDICATOR_MAP!$B:$B,0))&amp;"*",RAW_DHIS2_EXPORT!$1:$1,0)),""))</f>
        <v/>
      </c>
      <c r="Y28" s="2" t="str">
        <f>IF($A28="","",IFERROR(INDEX(RAW_DHIS2_EXPORT!$A:$ZZ,ROW(),MATCH("*"&amp;INDEX(INDICATOR_MAP!$D:$D,MATCH(Y$1,INDICATOR_MAP!$B:$B,0))&amp;"*",RAW_DHIS2_EXPORT!$1:$1,0)),""))</f>
        <v/>
      </c>
      <c r="Z28" s="2" t="str">
        <f>IF($A28="","",IFERROR(INDEX(RAW_DHIS2_EXPORT!$A:$ZZ,ROW(),MATCH("*"&amp;INDEX(INDICATOR_MAP!$D:$D,MATCH(Z$1,INDICATOR_MAP!$B:$B,0))&amp;"*",RAW_DHIS2_EXPORT!$1:$1,0)),""))</f>
        <v/>
      </c>
      <c r="AA28" s="2" t="str">
        <f>IF($A28="","",IFERROR(INDEX(RAW_DHIS2_EXPORT!$A:$ZZ,ROW(),MATCH("*"&amp;INDEX(INDICATOR_MAP!$D:$D,MATCH(AA$1,INDICATOR_MAP!$B:$B,0))&amp;"*",RAW_DHIS2_EXPORT!$1:$1,0)),""))</f>
        <v/>
      </c>
      <c r="AB28" s="2" t="str">
        <f>IF($A28="","",IFERROR(INDEX(RAW_DHIS2_EXPORT!$A:$ZZ,ROW(),MATCH("*"&amp;INDEX(INDICATOR_MAP!$D:$D,MATCH(AB$1,INDICATOR_MAP!$B:$B,0))&amp;"*",RAW_DHIS2_EXPORT!$1:$1,0)),""))</f>
        <v/>
      </c>
      <c r="AC28" s="2" t="str">
        <f>IF($A28="","",IFERROR(INDEX(RAW_DHIS2_EXPORT!$A:$ZZ,ROW(),MATCH("*"&amp;INDEX(INDICATOR_MAP!$D:$D,MATCH(AC$1,INDICATOR_MAP!$B:$B,0))&amp;"*",RAW_DHIS2_EXPORT!$1:$1,0)),""))</f>
        <v/>
      </c>
      <c r="AD28" s="2" t="str">
        <f>IF($A28="","",IFERROR(INDEX(RAW_DHIS2_EXPORT!$A:$ZZ,ROW(),MATCH("*"&amp;INDEX(INDICATOR_MAP!$D:$D,MATCH(AD$1,INDICATOR_MAP!$B:$B,0))&amp;"*",RAW_DHIS2_EXPORT!$1:$1,0)),""))</f>
        <v/>
      </c>
      <c r="AE28" s="2" t="str">
        <f>IF($A28="","",IFERROR(INDEX(RAW_DHIS2_EXPORT!$A:$ZZ,ROW(),MATCH("*"&amp;INDEX(INDICATOR_MAP!$D:$D,MATCH(AE$1,INDICATOR_MAP!$B:$B,0))&amp;"*",RAW_DHIS2_EXPORT!$1:$1,0)),""))</f>
        <v/>
      </c>
      <c r="AF28" s="2" t="str">
        <f>IF($A28="","",IFERROR(INDEX(RAW_DHIS2_EXPORT!$A:$ZZ,ROW(),MATCH("*"&amp;INDEX(INDICATOR_MAP!$D:$D,MATCH(AF$1,INDICATOR_MAP!$B:$B,0))&amp;"*",RAW_DHIS2_EXPORT!$1:$1,0)),""))</f>
        <v/>
      </c>
      <c r="AG28" s="2" t="str">
        <f>IF($A28="","",IFERROR(INDEX(RAW_DHIS2_EXPORT!$A:$ZZ,ROW(),MATCH("*"&amp;INDEX(INDICATOR_MAP!$D:$D,MATCH(AG$1,INDICATOR_MAP!$B:$B,0))&amp;"*",RAW_DHIS2_EXPORT!$1:$1,0)),""))</f>
        <v/>
      </c>
      <c r="AH28" s="2" t="str">
        <f>IF($A28="","",IFERROR(INDEX(RAW_DHIS2_EXPORT!$A:$ZZ,ROW(),MATCH("*"&amp;INDEX(INDICATOR_MAP!$D:$D,MATCH(AH$1,INDICATOR_MAP!$B:$B,0))&amp;"*",RAW_DHIS2_EXPORT!$1:$1,0)),""))</f>
        <v/>
      </c>
      <c r="AI28" s="2" t="str">
        <f>IF($A28="","",IFERROR(INDEX(RAW_DHIS2_EXPORT!$A:$ZZ,ROW(),MATCH("*"&amp;INDEX(INDICATOR_MAP!$D:$D,MATCH(AI$1,INDICATOR_MAP!$B:$B,0))&amp;"*",RAW_DHIS2_EXPORT!$1:$1,0)),""))</f>
        <v/>
      </c>
      <c r="AJ28" s="2" t="str">
        <f>IF($A28="","",IFERROR(INDEX(RAW_DHIS2_EXPORT!$A:$ZZ,ROW(),MATCH("*"&amp;INDEX(INDICATOR_MAP!$D:$D,MATCH(AJ$1,INDICATOR_MAP!$B:$B,0))&amp;"*",RAW_DHIS2_EXPORT!$1:$1,0)),""))</f>
        <v/>
      </c>
      <c r="AK28" s="2" t="str">
        <f>IF($A28="","",IFERROR(INDEX(RAW_DHIS2_EXPORT!$A:$ZZ,ROW(),MATCH("*"&amp;INDEX(INDICATOR_MAP!$D:$D,MATCH(AK$1,INDICATOR_MAP!$B:$B,0))&amp;"*",RAW_DHIS2_EXPORT!$1:$1,0)),""))</f>
        <v/>
      </c>
      <c r="AL28" s="2" t="str">
        <f>IF($A28="","",IFERROR(INDEX(RAW_DHIS2_EXPORT!$A:$ZZ,ROW(),MATCH("*"&amp;INDEX(INDICATOR_MAP!$D:$D,MATCH(AL$1,INDICATOR_MAP!$B:$B,0))&amp;"*",RAW_DHIS2_EXPORT!$1:$1,0)),""))</f>
        <v/>
      </c>
      <c r="AM28" s="2" t="str">
        <f>IF($A28="","",IFERROR(INDEX(RAW_DHIS2_EXPORT!$A:$ZZ,ROW(),MATCH("*"&amp;INDEX(INDICATOR_MAP!$D:$D,MATCH(AM$1,INDICATOR_MAP!$B:$B,0))&amp;"*",RAW_DHIS2_EXPORT!$1:$1,0)),""))</f>
        <v/>
      </c>
      <c r="AN28" s="2" t="str">
        <f>IF($A28="","",IFERROR(INDEX(RAW_DHIS2_EXPORT!$A:$ZZ,ROW(),MATCH("*"&amp;INDEX(INDICATOR_MAP!$D:$D,MATCH(AN$1,INDICATOR_MAP!$B:$B,0))&amp;"*",RAW_DHIS2_EXPORT!$1:$1,0)),""))</f>
        <v/>
      </c>
      <c r="AO28" s="2" t="str">
        <f>IF($A28="","",IFERROR(INDEX(RAW_DHIS2_EXPORT!$A:$ZZ,ROW(),MATCH("*"&amp;INDEX(INDICATOR_MAP!$D:$D,MATCH(AO$1,INDICATOR_MAP!$B:$B,0))&amp;"*",RAW_DHIS2_EXPORT!$1:$1,0)),""))</f>
        <v/>
      </c>
      <c r="AP28" s="2" t="str">
        <f>IF($A28="","",IFERROR(INDEX(RAW_DHIS2_EXPORT!$A:$ZZ,ROW(),MATCH("*"&amp;INDEX(INDICATOR_MAP!$D:$D,MATCH(AP$1,INDICATOR_MAP!$B:$B,0))&amp;"*",RAW_DHIS2_EXPORT!$1:$1,0)),""))</f>
        <v/>
      </c>
      <c r="AQ28" s="2" t="str">
        <f>IF($A28="","",IFERROR(INDEX(RAW_DHIS2_EXPORT!$A:$ZZ,ROW(),MATCH("*"&amp;INDEX(INDICATOR_MAP!$D:$D,MATCH(AQ$1,INDICATOR_MAP!$B:$B,0))&amp;"*",RAW_DHIS2_EXPORT!$1:$1,0)),""))</f>
        <v/>
      </c>
      <c r="AR28" s="2" t="str">
        <f>IF($A28="","",IFERROR(INDEX(RAW_DHIS2_EXPORT!$A:$ZZ,ROW(),MATCH("*"&amp;INDEX(INDICATOR_MAP!$D:$D,MATCH(AR$1,INDICATOR_MAP!$B:$B,0))&amp;"*",RAW_DHIS2_EXPORT!$1:$1,0)),""))</f>
        <v/>
      </c>
      <c r="AS28" s="2" t="str">
        <f>IF($A28="","",IFERROR(INDEX(RAW_DHIS2_EXPORT!$A:$ZZ,ROW(),MATCH("*"&amp;INDEX(INDICATOR_MAP!$D:$D,MATCH(AS$1,INDICATOR_MAP!$B:$B,0))&amp;"*",RAW_DHIS2_EXPORT!$1:$1,0)),""))</f>
        <v/>
      </c>
      <c r="AT28" s="2" t="str">
        <f>IF($A28="","",IFERROR(INDEX(RAW_DHIS2_EXPORT!$A:$ZZ,ROW(),MATCH("*"&amp;INDEX(INDICATOR_MAP!$D:$D,MATCH(AT$1,INDICATOR_MAP!$B:$B,0))&amp;"*",RAW_DHIS2_EXPORT!$1:$1,0)),""))</f>
        <v/>
      </c>
      <c r="AU28" s="2" t="str">
        <f>IF($A28="","",IFERROR(INDEX(RAW_DHIS2_EXPORT!$A:$ZZ,ROW(),MATCH("*"&amp;INDEX(INDICATOR_MAP!$D:$D,MATCH(AU$1,INDICATOR_MAP!$B:$B,0))&amp;"*",RAW_DHIS2_EXPORT!$1:$1,0)),""))</f>
        <v/>
      </c>
      <c r="AV28" s="2" t="str">
        <f>IF($A28="","",IFERROR(INDEX(RAW_DHIS2_EXPORT!$A:$ZZ,ROW(),MATCH("*"&amp;INDEX(INDICATOR_MAP!$D:$D,MATCH(AV$1,INDICATOR_MAP!$B:$B,0))&amp;"*",RAW_DHIS2_EXPORT!$1:$1,0)),""))</f>
        <v/>
      </c>
      <c r="AW28" s="2" t="str">
        <f>IF($A28="","",IFERROR(INDEX(RAW_DHIS2_EXPORT!$A:$ZZ,ROW(),MATCH("*"&amp;INDEX(INDICATOR_MAP!$D:$D,MATCH(AW$1,INDICATOR_MAP!$B:$B,0))&amp;"*",RAW_DHIS2_EXPORT!$1:$1,0)),""))</f>
        <v/>
      </c>
      <c r="AX28" s="2" t="str">
        <f>IF($A28="","",IFERROR(INDEX(RAW_DHIS2_EXPORT!$A:$ZZ,ROW(),MATCH("*"&amp;INDEX(INDICATOR_MAP!$D:$D,MATCH(AX$1,INDICATOR_MAP!$B:$B,0))&amp;"*",RAW_DHIS2_EXPORT!$1:$1,0)),""))</f>
        <v/>
      </c>
      <c r="AY28" s="2" t="str">
        <f>IF($A28="","",IFERROR(INDEX(RAW_DHIS2_EXPORT!$A:$ZZ,ROW(),MATCH("*"&amp;INDEX(INDICATOR_MAP!$D:$D,MATCH(AY$1,INDICATOR_MAP!$B:$B,0))&amp;"*",RAW_DHIS2_EXPORT!$1:$1,0)),""))</f>
        <v/>
      </c>
      <c r="AZ28" s="2" t="str">
        <f>IF($A28="","",IFERROR(INDEX(RAW_DHIS2_EXPORT!$A:$ZZ,ROW(),MATCH("*"&amp;INDEX(INDICATOR_MAP!$D:$D,MATCH(AZ$1,INDICATOR_MAP!$B:$B,0))&amp;"*",RAW_DHIS2_EXPORT!$1:$1,0)),""))</f>
        <v/>
      </c>
      <c r="BA28" s="2" t="str">
        <f>IF($A28="","",IFERROR(INDEX(RAW_DHIS2_EXPORT!$A:$ZZ,ROW(),MATCH("*"&amp;INDEX(INDICATOR_MAP!$D:$D,MATCH(BA$1,INDICATOR_MAP!$B:$B,0))&amp;"*",RAW_DHIS2_EXPORT!$1:$1,0)),""))</f>
        <v/>
      </c>
      <c r="BB28" s="2" t="str">
        <f>IF($A28="","",IFERROR(INDEX(RAW_DHIS2_EXPORT!$A:$ZZ,ROW(),MATCH("*"&amp;INDEX(INDICATOR_MAP!$D:$D,MATCH(BB$1,INDICATOR_MAP!$B:$B,0))&amp;"*",RAW_DHIS2_EXPORT!$1:$1,0)),""))</f>
        <v/>
      </c>
      <c r="BC28" s="2" t="str">
        <f>IF($A28="","",IFERROR(INDEX(RAW_DHIS2_EXPORT!$A:$ZZ,ROW(),MATCH("*"&amp;INDEX(INDICATOR_MAP!$D:$D,MATCH(BC$1,INDICATOR_MAP!$B:$B,0))&amp;"*",RAW_DHIS2_EXPORT!$1:$1,0)),""))</f>
        <v/>
      </c>
    </row>
    <row r="29" spans="1:55">
      <c r="A29" s="2" t="str">
        <f>IF(RAW_DHIS2_EXPORT!A29="","",RAW_DHIS2_EXPORT!A29)</f>
        <v/>
      </c>
      <c r="B29" s="2"/>
      <c r="C29" s="2"/>
      <c r="D29" s="2" t="str">
        <f>IF($A29="","",IFERROR(INDEX(RAW_DHIS2_EXPORT!$A:$ZZ,ROW(),MATCH("*"&amp;INDEX(INDICATOR_MAP!$D:$D,MATCH(D$1,INDICATOR_MAP!$B:$B,0))&amp;"*",RAW_DHIS2_EXPORT!$1:$1,0)),""))</f>
        <v/>
      </c>
      <c r="E29" s="2" t="str">
        <f>IF($A29="","",IFERROR(INDEX(RAW_DHIS2_EXPORT!$A:$ZZ,ROW(),MATCH("*"&amp;INDEX(INDICATOR_MAP!$D:$D,MATCH(E$1,INDICATOR_MAP!$B:$B,0))&amp;"*",RAW_DHIS2_EXPORT!$1:$1,0)),""))</f>
        <v/>
      </c>
      <c r="F29" s="2" t="str">
        <f>IF($A29="","",IFERROR(INDEX(RAW_DHIS2_EXPORT!$A:$ZZ,ROW(),MATCH("*"&amp;INDEX(INDICATOR_MAP!$D:$D,MATCH(F$1,INDICATOR_MAP!$B:$B,0))&amp;"*",RAW_DHIS2_EXPORT!$1:$1,0)),""))</f>
        <v/>
      </c>
      <c r="G29" s="2" t="str">
        <f>IF($A29="","",IFERROR(INDEX(RAW_DHIS2_EXPORT!$A:$ZZ,ROW(),MATCH("*"&amp;INDEX(INDICATOR_MAP!$D:$D,MATCH(G$1,INDICATOR_MAP!$B:$B,0))&amp;"*",RAW_DHIS2_EXPORT!$1:$1,0)),""))</f>
        <v/>
      </c>
      <c r="H29" s="2" t="str">
        <f>IF($A29="","",IFERROR(INDEX(RAW_DHIS2_EXPORT!$A:$ZZ,ROW(),MATCH("*"&amp;INDEX(INDICATOR_MAP!$D:$D,MATCH(H$1,INDICATOR_MAP!$B:$B,0))&amp;"*",RAW_DHIS2_EXPORT!$1:$1,0)),""))</f>
        <v/>
      </c>
      <c r="I29" s="2" t="str">
        <f>IF($A29="","",IFERROR(INDEX(RAW_DHIS2_EXPORT!$A:$ZZ,ROW(),MATCH("*"&amp;INDEX(INDICATOR_MAP!$D:$D,MATCH(I$1,INDICATOR_MAP!$B:$B,0))&amp;"*",RAW_DHIS2_EXPORT!$1:$1,0)),""))</f>
        <v/>
      </c>
      <c r="J29" s="2" t="str">
        <f>IF($A29="","",IFERROR(INDEX(RAW_DHIS2_EXPORT!$A:$ZZ,ROW(),MATCH("*"&amp;INDEX(INDICATOR_MAP!$D:$D,MATCH(J$1,INDICATOR_MAP!$B:$B,0))&amp;"*",RAW_DHIS2_EXPORT!$1:$1,0)),""))</f>
        <v/>
      </c>
      <c r="K29" s="2" t="str">
        <f>IF($A29="","",IFERROR(INDEX(RAW_DHIS2_EXPORT!$A:$ZZ,ROW(),MATCH("*"&amp;INDEX(INDICATOR_MAP!$D:$D,MATCH(K$1,INDICATOR_MAP!$B:$B,0))&amp;"*",RAW_DHIS2_EXPORT!$1:$1,0)),""))</f>
        <v/>
      </c>
      <c r="L29" s="2" t="str">
        <f>IF($A29="","",IFERROR(INDEX(RAW_DHIS2_EXPORT!$A:$ZZ,ROW(),MATCH("*"&amp;INDEX(INDICATOR_MAP!$D:$D,MATCH(L$1,INDICATOR_MAP!$B:$B,0))&amp;"*",RAW_DHIS2_EXPORT!$1:$1,0)),""))</f>
        <v/>
      </c>
      <c r="M29" s="2" t="str">
        <f>IF($A29="","",IFERROR(INDEX(RAW_DHIS2_EXPORT!$A:$ZZ,ROW(),MATCH("*"&amp;INDEX(INDICATOR_MAP!$D:$D,MATCH(M$1,INDICATOR_MAP!$B:$B,0))&amp;"*",RAW_DHIS2_EXPORT!$1:$1,0)),""))</f>
        <v/>
      </c>
      <c r="N29" s="2" t="str">
        <f>IF($A29="","",IFERROR(INDEX(RAW_DHIS2_EXPORT!$A:$ZZ,ROW(),MATCH("*"&amp;INDEX(INDICATOR_MAP!$D:$D,MATCH(N$1,INDICATOR_MAP!$B:$B,0))&amp;"*",RAW_DHIS2_EXPORT!$1:$1,0)),""))</f>
        <v/>
      </c>
      <c r="O29" s="2" t="str">
        <f>IF($A29="","",IFERROR(INDEX(RAW_DHIS2_EXPORT!$A:$ZZ,ROW(),MATCH("*"&amp;INDEX(INDICATOR_MAP!$D:$D,MATCH(O$1,INDICATOR_MAP!$B:$B,0))&amp;"*",RAW_DHIS2_EXPORT!$1:$1,0)),""))</f>
        <v/>
      </c>
      <c r="P29" s="2" t="str">
        <f>IF($A29="","",IFERROR(INDEX(RAW_DHIS2_EXPORT!$A:$ZZ,ROW(),MATCH("*"&amp;INDEX(INDICATOR_MAP!$D:$D,MATCH(P$1,INDICATOR_MAP!$B:$B,0))&amp;"*",RAW_DHIS2_EXPORT!$1:$1,0)),""))</f>
        <v/>
      </c>
      <c r="Q29" s="2" t="str">
        <f>IF($A29="","",IFERROR(INDEX(RAW_DHIS2_EXPORT!$A:$ZZ,ROW(),MATCH("*"&amp;INDEX(INDICATOR_MAP!$D:$D,MATCH(Q$1,INDICATOR_MAP!$B:$B,0))&amp;"*",RAW_DHIS2_EXPORT!$1:$1,0)),""))</f>
        <v/>
      </c>
      <c r="R29" s="2" t="str">
        <f>IF($A29="","",IFERROR(INDEX(RAW_DHIS2_EXPORT!$A:$ZZ,ROW(),MATCH("*"&amp;INDEX(INDICATOR_MAP!$D:$D,MATCH(R$1,INDICATOR_MAP!$B:$B,0))&amp;"*",RAW_DHIS2_EXPORT!$1:$1,0)),""))</f>
        <v/>
      </c>
      <c r="S29" s="2" t="str">
        <f>IF($A29="","",IFERROR(INDEX(RAW_DHIS2_EXPORT!$A:$ZZ,ROW(),MATCH("*"&amp;INDEX(INDICATOR_MAP!$D:$D,MATCH(S$1,INDICATOR_MAP!$B:$B,0))&amp;"*",RAW_DHIS2_EXPORT!$1:$1,0)),""))</f>
        <v/>
      </c>
      <c r="T29" s="2" t="str">
        <f>IF($A29="","",IFERROR(INDEX(RAW_DHIS2_EXPORT!$A:$ZZ,ROW(),MATCH("*"&amp;INDEX(INDICATOR_MAP!$D:$D,MATCH(T$1,INDICATOR_MAP!$B:$B,0))&amp;"*",RAW_DHIS2_EXPORT!$1:$1,0)),""))</f>
        <v/>
      </c>
      <c r="U29" s="2" t="str">
        <f>IF($A29="","",IFERROR(INDEX(RAW_DHIS2_EXPORT!$A:$ZZ,ROW(),MATCH("*"&amp;INDEX(INDICATOR_MAP!$D:$D,MATCH(U$1,INDICATOR_MAP!$B:$B,0))&amp;"*",RAW_DHIS2_EXPORT!$1:$1,0)),""))</f>
        <v/>
      </c>
      <c r="V29" s="2" t="str">
        <f>IF($A29="","",IFERROR(INDEX(RAW_DHIS2_EXPORT!$A:$ZZ,ROW(),MATCH("*"&amp;INDEX(INDICATOR_MAP!$D:$D,MATCH(V$1,INDICATOR_MAP!$B:$B,0))&amp;"*",RAW_DHIS2_EXPORT!$1:$1,0)),""))</f>
        <v/>
      </c>
      <c r="W29" s="2" t="str">
        <f>IF($A29="","",IFERROR(INDEX(RAW_DHIS2_EXPORT!$A:$ZZ,ROW(),MATCH("*"&amp;INDEX(INDICATOR_MAP!$D:$D,MATCH(W$1,INDICATOR_MAP!$B:$B,0))&amp;"*",RAW_DHIS2_EXPORT!$1:$1,0)),""))</f>
        <v/>
      </c>
      <c r="X29" s="2" t="str">
        <f>IF($A29="","",IFERROR(INDEX(RAW_DHIS2_EXPORT!$A:$ZZ,ROW(),MATCH("*"&amp;INDEX(INDICATOR_MAP!$D:$D,MATCH(X$1,INDICATOR_MAP!$B:$B,0))&amp;"*",RAW_DHIS2_EXPORT!$1:$1,0)),""))</f>
        <v/>
      </c>
      <c r="Y29" s="2" t="str">
        <f>IF($A29="","",IFERROR(INDEX(RAW_DHIS2_EXPORT!$A:$ZZ,ROW(),MATCH("*"&amp;INDEX(INDICATOR_MAP!$D:$D,MATCH(Y$1,INDICATOR_MAP!$B:$B,0))&amp;"*",RAW_DHIS2_EXPORT!$1:$1,0)),""))</f>
        <v/>
      </c>
      <c r="Z29" s="2" t="str">
        <f>IF($A29="","",IFERROR(INDEX(RAW_DHIS2_EXPORT!$A:$ZZ,ROW(),MATCH("*"&amp;INDEX(INDICATOR_MAP!$D:$D,MATCH(Z$1,INDICATOR_MAP!$B:$B,0))&amp;"*",RAW_DHIS2_EXPORT!$1:$1,0)),""))</f>
        <v/>
      </c>
      <c r="AA29" s="2" t="str">
        <f>IF($A29="","",IFERROR(INDEX(RAW_DHIS2_EXPORT!$A:$ZZ,ROW(),MATCH("*"&amp;INDEX(INDICATOR_MAP!$D:$D,MATCH(AA$1,INDICATOR_MAP!$B:$B,0))&amp;"*",RAW_DHIS2_EXPORT!$1:$1,0)),""))</f>
        <v/>
      </c>
      <c r="AB29" s="2" t="str">
        <f>IF($A29="","",IFERROR(INDEX(RAW_DHIS2_EXPORT!$A:$ZZ,ROW(),MATCH("*"&amp;INDEX(INDICATOR_MAP!$D:$D,MATCH(AB$1,INDICATOR_MAP!$B:$B,0))&amp;"*",RAW_DHIS2_EXPORT!$1:$1,0)),""))</f>
        <v/>
      </c>
      <c r="AC29" s="2" t="str">
        <f>IF($A29="","",IFERROR(INDEX(RAW_DHIS2_EXPORT!$A:$ZZ,ROW(),MATCH("*"&amp;INDEX(INDICATOR_MAP!$D:$D,MATCH(AC$1,INDICATOR_MAP!$B:$B,0))&amp;"*",RAW_DHIS2_EXPORT!$1:$1,0)),""))</f>
        <v/>
      </c>
      <c r="AD29" s="2" t="str">
        <f>IF($A29="","",IFERROR(INDEX(RAW_DHIS2_EXPORT!$A:$ZZ,ROW(),MATCH("*"&amp;INDEX(INDICATOR_MAP!$D:$D,MATCH(AD$1,INDICATOR_MAP!$B:$B,0))&amp;"*",RAW_DHIS2_EXPORT!$1:$1,0)),""))</f>
        <v/>
      </c>
      <c r="AE29" s="2" t="str">
        <f>IF($A29="","",IFERROR(INDEX(RAW_DHIS2_EXPORT!$A:$ZZ,ROW(),MATCH("*"&amp;INDEX(INDICATOR_MAP!$D:$D,MATCH(AE$1,INDICATOR_MAP!$B:$B,0))&amp;"*",RAW_DHIS2_EXPORT!$1:$1,0)),""))</f>
        <v/>
      </c>
      <c r="AF29" s="2" t="str">
        <f>IF($A29="","",IFERROR(INDEX(RAW_DHIS2_EXPORT!$A:$ZZ,ROW(),MATCH("*"&amp;INDEX(INDICATOR_MAP!$D:$D,MATCH(AF$1,INDICATOR_MAP!$B:$B,0))&amp;"*",RAW_DHIS2_EXPORT!$1:$1,0)),""))</f>
        <v/>
      </c>
      <c r="AG29" s="2" t="str">
        <f>IF($A29="","",IFERROR(INDEX(RAW_DHIS2_EXPORT!$A:$ZZ,ROW(),MATCH("*"&amp;INDEX(INDICATOR_MAP!$D:$D,MATCH(AG$1,INDICATOR_MAP!$B:$B,0))&amp;"*",RAW_DHIS2_EXPORT!$1:$1,0)),""))</f>
        <v/>
      </c>
      <c r="AH29" s="2" t="str">
        <f>IF($A29="","",IFERROR(INDEX(RAW_DHIS2_EXPORT!$A:$ZZ,ROW(),MATCH("*"&amp;INDEX(INDICATOR_MAP!$D:$D,MATCH(AH$1,INDICATOR_MAP!$B:$B,0))&amp;"*",RAW_DHIS2_EXPORT!$1:$1,0)),""))</f>
        <v/>
      </c>
      <c r="AI29" s="2" t="str">
        <f>IF($A29="","",IFERROR(INDEX(RAW_DHIS2_EXPORT!$A:$ZZ,ROW(),MATCH("*"&amp;INDEX(INDICATOR_MAP!$D:$D,MATCH(AI$1,INDICATOR_MAP!$B:$B,0))&amp;"*",RAW_DHIS2_EXPORT!$1:$1,0)),""))</f>
        <v/>
      </c>
      <c r="AJ29" s="2" t="str">
        <f>IF($A29="","",IFERROR(INDEX(RAW_DHIS2_EXPORT!$A:$ZZ,ROW(),MATCH("*"&amp;INDEX(INDICATOR_MAP!$D:$D,MATCH(AJ$1,INDICATOR_MAP!$B:$B,0))&amp;"*",RAW_DHIS2_EXPORT!$1:$1,0)),""))</f>
        <v/>
      </c>
      <c r="AK29" s="2" t="str">
        <f>IF($A29="","",IFERROR(INDEX(RAW_DHIS2_EXPORT!$A:$ZZ,ROW(),MATCH("*"&amp;INDEX(INDICATOR_MAP!$D:$D,MATCH(AK$1,INDICATOR_MAP!$B:$B,0))&amp;"*",RAW_DHIS2_EXPORT!$1:$1,0)),""))</f>
        <v/>
      </c>
      <c r="AL29" s="2" t="str">
        <f>IF($A29="","",IFERROR(INDEX(RAW_DHIS2_EXPORT!$A:$ZZ,ROW(),MATCH("*"&amp;INDEX(INDICATOR_MAP!$D:$D,MATCH(AL$1,INDICATOR_MAP!$B:$B,0))&amp;"*",RAW_DHIS2_EXPORT!$1:$1,0)),""))</f>
        <v/>
      </c>
      <c r="AM29" s="2" t="str">
        <f>IF($A29="","",IFERROR(INDEX(RAW_DHIS2_EXPORT!$A:$ZZ,ROW(),MATCH("*"&amp;INDEX(INDICATOR_MAP!$D:$D,MATCH(AM$1,INDICATOR_MAP!$B:$B,0))&amp;"*",RAW_DHIS2_EXPORT!$1:$1,0)),""))</f>
        <v/>
      </c>
      <c r="AN29" s="2" t="str">
        <f>IF($A29="","",IFERROR(INDEX(RAW_DHIS2_EXPORT!$A:$ZZ,ROW(),MATCH("*"&amp;INDEX(INDICATOR_MAP!$D:$D,MATCH(AN$1,INDICATOR_MAP!$B:$B,0))&amp;"*",RAW_DHIS2_EXPORT!$1:$1,0)),""))</f>
        <v/>
      </c>
      <c r="AO29" s="2" t="str">
        <f>IF($A29="","",IFERROR(INDEX(RAW_DHIS2_EXPORT!$A:$ZZ,ROW(),MATCH("*"&amp;INDEX(INDICATOR_MAP!$D:$D,MATCH(AO$1,INDICATOR_MAP!$B:$B,0))&amp;"*",RAW_DHIS2_EXPORT!$1:$1,0)),""))</f>
        <v/>
      </c>
      <c r="AP29" s="2" t="str">
        <f>IF($A29="","",IFERROR(INDEX(RAW_DHIS2_EXPORT!$A:$ZZ,ROW(),MATCH("*"&amp;INDEX(INDICATOR_MAP!$D:$D,MATCH(AP$1,INDICATOR_MAP!$B:$B,0))&amp;"*",RAW_DHIS2_EXPORT!$1:$1,0)),""))</f>
        <v/>
      </c>
      <c r="AQ29" s="2" t="str">
        <f>IF($A29="","",IFERROR(INDEX(RAW_DHIS2_EXPORT!$A:$ZZ,ROW(),MATCH("*"&amp;INDEX(INDICATOR_MAP!$D:$D,MATCH(AQ$1,INDICATOR_MAP!$B:$B,0))&amp;"*",RAW_DHIS2_EXPORT!$1:$1,0)),""))</f>
        <v/>
      </c>
      <c r="AR29" s="2" t="str">
        <f>IF($A29="","",IFERROR(INDEX(RAW_DHIS2_EXPORT!$A:$ZZ,ROW(),MATCH("*"&amp;INDEX(INDICATOR_MAP!$D:$D,MATCH(AR$1,INDICATOR_MAP!$B:$B,0))&amp;"*",RAW_DHIS2_EXPORT!$1:$1,0)),""))</f>
        <v/>
      </c>
      <c r="AS29" s="2" t="str">
        <f>IF($A29="","",IFERROR(INDEX(RAW_DHIS2_EXPORT!$A:$ZZ,ROW(),MATCH("*"&amp;INDEX(INDICATOR_MAP!$D:$D,MATCH(AS$1,INDICATOR_MAP!$B:$B,0))&amp;"*",RAW_DHIS2_EXPORT!$1:$1,0)),""))</f>
        <v/>
      </c>
      <c r="AT29" s="2" t="str">
        <f>IF($A29="","",IFERROR(INDEX(RAW_DHIS2_EXPORT!$A:$ZZ,ROW(),MATCH("*"&amp;INDEX(INDICATOR_MAP!$D:$D,MATCH(AT$1,INDICATOR_MAP!$B:$B,0))&amp;"*",RAW_DHIS2_EXPORT!$1:$1,0)),""))</f>
        <v/>
      </c>
      <c r="AU29" s="2" t="str">
        <f>IF($A29="","",IFERROR(INDEX(RAW_DHIS2_EXPORT!$A:$ZZ,ROW(),MATCH("*"&amp;INDEX(INDICATOR_MAP!$D:$D,MATCH(AU$1,INDICATOR_MAP!$B:$B,0))&amp;"*",RAW_DHIS2_EXPORT!$1:$1,0)),""))</f>
        <v/>
      </c>
      <c r="AV29" s="2" t="str">
        <f>IF($A29="","",IFERROR(INDEX(RAW_DHIS2_EXPORT!$A:$ZZ,ROW(),MATCH("*"&amp;INDEX(INDICATOR_MAP!$D:$D,MATCH(AV$1,INDICATOR_MAP!$B:$B,0))&amp;"*",RAW_DHIS2_EXPORT!$1:$1,0)),""))</f>
        <v/>
      </c>
      <c r="AW29" s="2" t="str">
        <f>IF($A29="","",IFERROR(INDEX(RAW_DHIS2_EXPORT!$A:$ZZ,ROW(),MATCH("*"&amp;INDEX(INDICATOR_MAP!$D:$D,MATCH(AW$1,INDICATOR_MAP!$B:$B,0))&amp;"*",RAW_DHIS2_EXPORT!$1:$1,0)),""))</f>
        <v/>
      </c>
      <c r="AX29" s="2" t="str">
        <f>IF($A29="","",IFERROR(INDEX(RAW_DHIS2_EXPORT!$A:$ZZ,ROW(),MATCH("*"&amp;INDEX(INDICATOR_MAP!$D:$D,MATCH(AX$1,INDICATOR_MAP!$B:$B,0))&amp;"*",RAW_DHIS2_EXPORT!$1:$1,0)),""))</f>
        <v/>
      </c>
      <c r="AY29" s="2" t="str">
        <f>IF($A29="","",IFERROR(INDEX(RAW_DHIS2_EXPORT!$A:$ZZ,ROW(),MATCH("*"&amp;INDEX(INDICATOR_MAP!$D:$D,MATCH(AY$1,INDICATOR_MAP!$B:$B,0))&amp;"*",RAW_DHIS2_EXPORT!$1:$1,0)),""))</f>
        <v/>
      </c>
      <c r="AZ29" s="2" t="str">
        <f>IF($A29="","",IFERROR(INDEX(RAW_DHIS2_EXPORT!$A:$ZZ,ROW(),MATCH("*"&amp;INDEX(INDICATOR_MAP!$D:$D,MATCH(AZ$1,INDICATOR_MAP!$B:$B,0))&amp;"*",RAW_DHIS2_EXPORT!$1:$1,0)),""))</f>
        <v/>
      </c>
      <c r="BA29" s="2" t="str">
        <f>IF($A29="","",IFERROR(INDEX(RAW_DHIS2_EXPORT!$A:$ZZ,ROW(),MATCH("*"&amp;INDEX(INDICATOR_MAP!$D:$D,MATCH(BA$1,INDICATOR_MAP!$B:$B,0))&amp;"*",RAW_DHIS2_EXPORT!$1:$1,0)),""))</f>
        <v/>
      </c>
      <c r="BB29" s="2" t="str">
        <f>IF($A29="","",IFERROR(INDEX(RAW_DHIS2_EXPORT!$A:$ZZ,ROW(),MATCH("*"&amp;INDEX(INDICATOR_MAP!$D:$D,MATCH(BB$1,INDICATOR_MAP!$B:$B,0))&amp;"*",RAW_DHIS2_EXPORT!$1:$1,0)),""))</f>
        <v/>
      </c>
      <c r="BC29" s="2" t="str">
        <f>IF($A29="","",IFERROR(INDEX(RAW_DHIS2_EXPORT!$A:$ZZ,ROW(),MATCH("*"&amp;INDEX(INDICATOR_MAP!$D:$D,MATCH(BC$1,INDICATOR_MAP!$B:$B,0))&amp;"*",RAW_DHIS2_EXPORT!$1:$1,0)),""))</f>
        <v/>
      </c>
    </row>
    <row r="30" spans="1:55">
      <c r="A30" s="2" t="str">
        <f>IF(RAW_DHIS2_EXPORT!A30="","",RAW_DHIS2_EXPORT!A30)</f>
        <v/>
      </c>
      <c r="B30" s="2"/>
      <c r="C30" s="2"/>
      <c r="D30" s="2" t="str">
        <f>IF($A30="","",IFERROR(INDEX(RAW_DHIS2_EXPORT!$A:$ZZ,ROW(),MATCH("*"&amp;INDEX(INDICATOR_MAP!$D:$D,MATCH(D$1,INDICATOR_MAP!$B:$B,0))&amp;"*",RAW_DHIS2_EXPORT!$1:$1,0)),""))</f>
        <v/>
      </c>
      <c r="E30" s="2" t="str">
        <f>IF($A30="","",IFERROR(INDEX(RAW_DHIS2_EXPORT!$A:$ZZ,ROW(),MATCH("*"&amp;INDEX(INDICATOR_MAP!$D:$D,MATCH(E$1,INDICATOR_MAP!$B:$B,0))&amp;"*",RAW_DHIS2_EXPORT!$1:$1,0)),""))</f>
        <v/>
      </c>
      <c r="F30" s="2" t="str">
        <f>IF($A30="","",IFERROR(INDEX(RAW_DHIS2_EXPORT!$A:$ZZ,ROW(),MATCH("*"&amp;INDEX(INDICATOR_MAP!$D:$D,MATCH(F$1,INDICATOR_MAP!$B:$B,0))&amp;"*",RAW_DHIS2_EXPORT!$1:$1,0)),""))</f>
        <v/>
      </c>
      <c r="G30" s="2" t="str">
        <f>IF($A30="","",IFERROR(INDEX(RAW_DHIS2_EXPORT!$A:$ZZ,ROW(),MATCH("*"&amp;INDEX(INDICATOR_MAP!$D:$D,MATCH(G$1,INDICATOR_MAP!$B:$B,0))&amp;"*",RAW_DHIS2_EXPORT!$1:$1,0)),""))</f>
        <v/>
      </c>
      <c r="H30" s="2" t="str">
        <f>IF($A30="","",IFERROR(INDEX(RAW_DHIS2_EXPORT!$A:$ZZ,ROW(),MATCH("*"&amp;INDEX(INDICATOR_MAP!$D:$D,MATCH(H$1,INDICATOR_MAP!$B:$B,0))&amp;"*",RAW_DHIS2_EXPORT!$1:$1,0)),""))</f>
        <v/>
      </c>
      <c r="I30" s="2" t="str">
        <f>IF($A30="","",IFERROR(INDEX(RAW_DHIS2_EXPORT!$A:$ZZ,ROW(),MATCH("*"&amp;INDEX(INDICATOR_MAP!$D:$D,MATCH(I$1,INDICATOR_MAP!$B:$B,0))&amp;"*",RAW_DHIS2_EXPORT!$1:$1,0)),""))</f>
        <v/>
      </c>
      <c r="J30" s="2" t="str">
        <f>IF($A30="","",IFERROR(INDEX(RAW_DHIS2_EXPORT!$A:$ZZ,ROW(),MATCH("*"&amp;INDEX(INDICATOR_MAP!$D:$D,MATCH(J$1,INDICATOR_MAP!$B:$B,0))&amp;"*",RAW_DHIS2_EXPORT!$1:$1,0)),""))</f>
        <v/>
      </c>
      <c r="K30" s="2" t="str">
        <f>IF($A30="","",IFERROR(INDEX(RAW_DHIS2_EXPORT!$A:$ZZ,ROW(),MATCH("*"&amp;INDEX(INDICATOR_MAP!$D:$D,MATCH(K$1,INDICATOR_MAP!$B:$B,0))&amp;"*",RAW_DHIS2_EXPORT!$1:$1,0)),""))</f>
        <v/>
      </c>
      <c r="L30" s="2" t="str">
        <f>IF($A30="","",IFERROR(INDEX(RAW_DHIS2_EXPORT!$A:$ZZ,ROW(),MATCH("*"&amp;INDEX(INDICATOR_MAP!$D:$D,MATCH(L$1,INDICATOR_MAP!$B:$B,0))&amp;"*",RAW_DHIS2_EXPORT!$1:$1,0)),""))</f>
        <v/>
      </c>
      <c r="M30" s="2" t="str">
        <f>IF($A30="","",IFERROR(INDEX(RAW_DHIS2_EXPORT!$A:$ZZ,ROW(),MATCH("*"&amp;INDEX(INDICATOR_MAP!$D:$D,MATCH(M$1,INDICATOR_MAP!$B:$B,0))&amp;"*",RAW_DHIS2_EXPORT!$1:$1,0)),""))</f>
        <v/>
      </c>
      <c r="N30" s="2" t="str">
        <f>IF($A30="","",IFERROR(INDEX(RAW_DHIS2_EXPORT!$A:$ZZ,ROW(),MATCH("*"&amp;INDEX(INDICATOR_MAP!$D:$D,MATCH(N$1,INDICATOR_MAP!$B:$B,0))&amp;"*",RAW_DHIS2_EXPORT!$1:$1,0)),""))</f>
        <v/>
      </c>
      <c r="O30" s="2" t="str">
        <f>IF($A30="","",IFERROR(INDEX(RAW_DHIS2_EXPORT!$A:$ZZ,ROW(),MATCH("*"&amp;INDEX(INDICATOR_MAP!$D:$D,MATCH(O$1,INDICATOR_MAP!$B:$B,0))&amp;"*",RAW_DHIS2_EXPORT!$1:$1,0)),""))</f>
        <v/>
      </c>
      <c r="P30" s="2" t="str">
        <f>IF($A30="","",IFERROR(INDEX(RAW_DHIS2_EXPORT!$A:$ZZ,ROW(),MATCH("*"&amp;INDEX(INDICATOR_MAP!$D:$D,MATCH(P$1,INDICATOR_MAP!$B:$B,0))&amp;"*",RAW_DHIS2_EXPORT!$1:$1,0)),""))</f>
        <v/>
      </c>
      <c r="Q30" s="2" t="str">
        <f>IF($A30="","",IFERROR(INDEX(RAW_DHIS2_EXPORT!$A:$ZZ,ROW(),MATCH("*"&amp;INDEX(INDICATOR_MAP!$D:$D,MATCH(Q$1,INDICATOR_MAP!$B:$B,0))&amp;"*",RAW_DHIS2_EXPORT!$1:$1,0)),""))</f>
        <v/>
      </c>
      <c r="R30" s="2" t="str">
        <f>IF($A30="","",IFERROR(INDEX(RAW_DHIS2_EXPORT!$A:$ZZ,ROW(),MATCH("*"&amp;INDEX(INDICATOR_MAP!$D:$D,MATCH(R$1,INDICATOR_MAP!$B:$B,0))&amp;"*",RAW_DHIS2_EXPORT!$1:$1,0)),""))</f>
        <v/>
      </c>
      <c r="S30" s="2" t="str">
        <f>IF($A30="","",IFERROR(INDEX(RAW_DHIS2_EXPORT!$A:$ZZ,ROW(),MATCH("*"&amp;INDEX(INDICATOR_MAP!$D:$D,MATCH(S$1,INDICATOR_MAP!$B:$B,0))&amp;"*",RAW_DHIS2_EXPORT!$1:$1,0)),""))</f>
        <v/>
      </c>
      <c r="T30" s="2" t="str">
        <f>IF($A30="","",IFERROR(INDEX(RAW_DHIS2_EXPORT!$A:$ZZ,ROW(),MATCH("*"&amp;INDEX(INDICATOR_MAP!$D:$D,MATCH(T$1,INDICATOR_MAP!$B:$B,0))&amp;"*",RAW_DHIS2_EXPORT!$1:$1,0)),""))</f>
        <v/>
      </c>
      <c r="U30" s="2" t="str">
        <f>IF($A30="","",IFERROR(INDEX(RAW_DHIS2_EXPORT!$A:$ZZ,ROW(),MATCH("*"&amp;INDEX(INDICATOR_MAP!$D:$D,MATCH(U$1,INDICATOR_MAP!$B:$B,0))&amp;"*",RAW_DHIS2_EXPORT!$1:$1,0)),""))</f>
        <v/>
      </c>
      <c r="V30" s="2" t="str">
        <f>IF($A30="","",IFERROR(INDEX(RAW_DHIS2_EXPORT!$A:$ZZ,ROW(),MATCH("*"&amp;INDEX(INDICATOR_MAP!$D:$D,MATCH(V$1,INDICATOR_MAP!$B:$B,0))&amp;"*",RAW_DHIS2_EXPORT!$1:$1,0)),""))</f>
        <v/>
      </c>
      <c r="W30" s="2" t="str">
        <f>IF($A30="","",IFERROR(INDEX(RAW_DHIS2_EXPORT!$A:$ZZ,ROW(),MATCH("*"&amp;INDEX(INDICATOR_MAP!$D:$D,MATCH(W$1,INDICATOR_MAP!$B:$B,0))&amp;"*",RAW_DHIS2_EXPORT!$1:$1,0)),""))</f>
        <v/>
      </c>
      <c r="X30" s="2" t="str">
        <f>IF($A30="","",IFERROR(INDEX(RAW_DHIS2_EXPORT!$A:$ZZ,ROW(),MATCH("*"&amp;INDEX(INDICATOR_MAP!$D:$D,MATCH(X$1,INDICATOR_MAP!$B:$B,0))&amp;"*",RAW_DHIS2_EXPORT!$1:$1,0)),""))</f>
        <v/>
      </c>
      <c r="Y30" s="2" t="str">
        <f>IF($A30="","",IFERROR(INDEX(RAW_DHIS2_EXPORT!$A:$ZZ,ROW(),MATCH("*"&amp;INDEX(INDICATOR_MAP!$D:$D,MATCH(Y$1,INDICATOR_MAP!$B:$B,0))&amp;"*",RAW_DHIS2_EXPORT!$1:$1,0)),""))</f>
        <v/>
      </c>
      <c r="Z30" s="2" t="str">
        <f>IF($A30="","",IFERROR(INDEX(RAW_DHIS2_EXPORT!$A:$ZZ,ROW(),MATCH("*"&amp;INDEX(INDICATOR_MAP!$D:$D,MATCH(Z$1,INDICATOR_MAP!$B:$B,0))&amp;"*",RAW_DHIS2_EXPORT!$1:$1,0)),""))</f>
        <v/>
      </c>
      <c r="AA30" s="2" t="str">
        <f>IF($A30="","",IFERROR(INDEX(RAW_DHIS2_EXPORT!$A:$ZZ,ROW(),MATCH("*"&amp;INDEX(INDICATOR_MAP!$D:$D,MATCH(AA$1,INDICATOR_MAP!$B:$B,0))&amp;"*",RAW_DHIS2_EXPORT!$1:$1,0)),""))</f>
        <v/>
      </c>
      <c r="AB30" s="2" t="str">
        <f>IF($A30="","",IFERROR(INDEX(RAW_DHIS2_EXPORT!$A:$ZZ,ROW(),MATCH("*"&amp;INDEX(INDICATOR_MAP!$D:$D,MATCH(AB$1,INDICATOR_MAP!$B:$B,0))&amp;"*",RAW_DHIS2_EXPORT!$1:$1,0)),""))</f>
        <v/>
      </c>
      <c r="AC30" s="2" t="str">
        <f>IF($A30="","",IFERROR(INDEX(RAW_DHIS2_EXPORT!$A:$ZZ,ROW(),MATCH("*"&amp;INDEX(INDICATOR_MAP!$D:$D,MATCH(AC$1,INDICATOR_MAP!$B:$B,0))&amp;"*",RAW_DHIS2_EXPORT!$1:$1,0)),""))</f>
        <v/>
      </c>
      <c r="AD30" s="2" t="str">
        <f>IF($A30="","",IFERROR(INDEX(RAW_DHIS2_EXPORT!$A:$ZZ,ROW(),MATCH("*"&amp;INDEX(INDICATOR_MAP!$D:$D,MATCH(AD$1,INDICATOR_MAP!$B:$B,0))&amp;"*",RAW_DHIS2_EXPORT!$1:$1,0)),""))</f>
        <v/>
      </c>
      <c r="AE30" s="2" t="str">
        <f>IF($A30="","",IFERROR(INDEX(RAW_DHIS2_EXPORT!$A:$ZZ,ROW(),MATCH("*"&amp;INDEX(INDICATOR_MAP!$D:$D,MATCH(AE$1,INDICATOR_MAP!$B:$B,0))&amp;"*",RAW_DHIS2_EXPORT!$1:$1,0)),""))</f>
        <v/>
      </c>
      <c r="AF30" s="2" t="str">
        <f>IF($A30="","",IFERROR(INDEX(RAW_DHIS2_EXPORT!$A:$ZZ,ROW(),MATCH("*"&amp;INDEX(INDICATOR_MAP!$D:$D,MATCH(AF$1,INDICATOR_MAP!$B:$B,0))&amp;"*",RAW_DHIS2_EXPORT!$1:$1,0)),""))</f>
        <v/>
      </c>
      <c r="AG30" s="2" t="str">
        <f>IF($A30="","",IFERROR(INDEX(RAW_DHIS2_EXPORT!$A:$ZZ,ROW(),MATCH("*"&amp;INDEX(INDICATOR_MAP!$D:$D,MATCH(AG$1,INDICATOR_MAP!$B:$B,0))&amp;"*",RAW_DHIS2_EXPORT!$1:$1,0)),""))</f>
        <v/>
      </c>
      <c r="AH30" s="2" t="str">
        <f>IF($A30="","",IFERROR(INDEX(RAW_DHIS2_EXPORT!$A:$ZZ,ROW(),MATCH("*"&amp;INDEX(INDICATOR_MAP!$D:$D,MATCH(AH$1,INDICATOR_MAP!$B:$B,0))&amp;"*",RAW_DHIS2_EXPORT!$1:$1,0)),""))</f>
        <v/>
      </c>
      <c r="AI30" s="2" t="str">
        <f>IF($A30="","",IFERROR(INDEX(RAW_DHIS2_EXPORT!$A:$ZZ,ROW(),MATCH("*"&amp;INDEX(INDICATOR_MAP!$D:$D,MATCH(AI$1,INDICATOR_MAP!$B:$B,0))&amp;"*",RAW_DHIS2_EXPORT!$1:$1,0)),""))</f>
        <v/>
      </c>
      <c r="AJ30" s="2" t="str">
        <f>IF($A30="","",IFERROR(INDEX(RAW_DHIS2_EXPORT!$A:$ZZ,ROW(),MATCH("*"&amp;INDEX(INDICATOR_MAP!$D:$D,MATCH(AJ$1,INDICATOR_MAP!$B:$B,0))&amp;"*",RAW_DHIS2_EXPORT!$1:$1,0)),""))</f>
        <v/>
      </c>
      <c r="AK30" s="2" t="str">
        <f>IF($A30="","",IFERROR(INDEX(RAW_DHIS2_EXPORT!$A:$ZZ,ROW(),MATCH("*"&amp;INDEX(INDICATOR_MAP!$D:$D,MATCH(AK$1,INDICATOR_MAP!$B:$B,0))&amp;"*",RAW_DHIS2_EXPORT!$1:$1,0)),""))</f>
        <v/>
      </c>
      <c r="AL30" s="2" t="str">
        <f>IF($A30="","",IFERROR(INDEX(RAW_DHIS2_EXPORT!$A:$ZZ,ROW(),MATCH("*"&amp;INDEX(INDICATOR_MAP!$D:$D,MATCH(AL$1,INDICATOR_MAP!$B:$B,0))&amp;"*",RAW_DHIS2_EXPORT!$1:$1,0)),""))</f>
        <v/>
      </c>
      <c r="AM30" s="2" t="str">
        <f>IF($A30="","",IFERROR(INDEX(RAW_DHIS2_EXPORT!$A:$ZZ,ROW(),MATCH("*"&amp;INDEX(INDICATOR_MAP!$D:$D,MATCH(AM$1,INDICATOR_MAP!$B:$B,0))&amp;"*",RAW_DHIS2_EXPORT!$1:$1,0)),""))</f>
        <v/>
      </c>
      <c r="AN30" s="2" t="str">
        <f>IF($A30="","",IFERROR(INDEX(RAW_DHIS2_EXPORT!$A:$ZZ,ROW(),MATCH("*"&amp;INDEX(INDICATOR_MAP!$D:$D,MATCH(AN$1,INDICATOR_MAP!$B:$B,0))&amp;"*",RAW_DHIS2_EXPORT!$1:$1,0)),""))</f>
        <v/>
      </c>
      <c r="AO30" s="2" t="str">
        <f>IF($A30="","",IFERROR(INDEX(RAW_DHIS2_EXPORT!$A:$ZZ,ROW(),MATCH("*"&amp;INDEX(INDICATOR_MAP!$D:$D,MATCH(AO$1,INDICATOR_MAP!$B:$B,0))&amp;"*",RAW_DHIS2_EXPORT!$1:$1,0)),""))</f>
        <v/>
      </c>
      <c r="AP30" s="2" t="str">
        <f>IF($A30="","",IFERROR(INDEX(RAW_DHIS2_EXPORT!$A:$ZZ,ROW(),MATCH("*"&amp;INDEX(INDICATOR_MAP!$D:$D,MATCH(AP$1,INDICATOR_MAP!$B:$B,0))&amp;"*",RAW_DHIS2_EXPORT!$1:$1,0)),""))</f>
        <v/>
      </c>
      <c r="AQ30" s="2" t="str">
        <f>IF($A30="","",IFERROR(INDEX(RAW_DHIS2_EXPORT!$A:$ZZ,ROW(),MATCH("*"&amp;INDEX(INDICATOR_MAP!$D:$D,MATCH(AQ$1,INDICATOR_MAP!$B:$B,0))&amp;"*",RAW_DHIS2_EXPORT!$1:$1,0)),""))</f>
        <v/>
      </c>
      <c r="AR30" s="2" t="str">
        <f>IF($A30="","",IFERROR(INDEX(RAW_DHIS2_EXPORT!$A:$ZZ,ROW(),MATCH("*"&amp;INDEX(INDICATOR_MAP!$D:$D,MATCH(AR$1,INDICATOR_MAP!$B:$B,0))&amp;"*",RAW_DHIS2_EXPORT!$1:$1,0)),""))</f>
        <v/>
      </c>
      <c r="AS30" s="2" t="str">
        <f>IF($A30="","",IFERROR(INDEX(RAW_DHIS2_EXPORT!$A:$ZZ,ROW(),MATCH("*"&amp;INDEX(INDICATOR_MAP!$D:$D,MATCH(AS$1,INDICATOR_MAP!$B:$B,0))&amp;"*",RAW_DHIS2_EXPORT!$1:$1,0)),""))</f>
        <v/>
      </c>
      <c r="AT30" s="2" t="str">
        <f>IF($A30="","",IFERROR(INDEX(RAW_DHIS2_EXPORT!$A:$ZZ,ROW(),MATCH("*"&amp;INDEX(INDICATOR_MAP!$D:$D,MATCH(AT$1,INDICATOR_MAP!$B:$B,0))&amp;"*",RAW_DHIS2_EXPORT!$1:$1,0)),""))</f>
        <v/>
      </c>
      <c r="AU30" s="2" t="str">
        <f>IF($A30="","",IFERROR(INDEX(RAW_DHIS2_EXPORT!$A:$ZZ,ROW(),MATCH("*"&amp;INDEX(INDICATOR_MAP!$D:$D,MATCH(AU$1,INDICATOR_MAP!$B:$B,0))&amp;"*",RAW_DHIS2_EXPORT!$1:$1,0)),""))</f>
        <v/>
      </c>
      <c r="AV30" s="2" t="str">
        <f>IF($A30="","",IFERROR(INDEX(RAW_DHIS2_EXPORT!$A:$ZZ,ROW(),MATCH("*"&amp;INDEX(INDICATOR_MAP!$D:$D,MATCH(AV$1,INDICATOR_MAP!$B:$B,0))&amp;"*",RAW_DHIS2_EXPORT!$1:$1,0)),""))</f>
        <v/>
      </c>
      <c r="AW30" s="2" t="str">
        <f>IF($A30="","",IFERROR(INDEX(RAW_DHIS2_EXPORT!$A:$ZZ,ROW(),MATCH("*"&amp;INDEX(INDICATOR_MAP!$D:$D,MATCH(AW$1,INDICATOR_MAP!$B:$B,0))&amp;"*",RAW_DHIS2_EXPORT!$1:$1,0)),""))</f>
        <v/>
      </c>
      <c r="AX30" s="2" t="str">
        <f>IF($A30="","",IFERROR(INDEX(RAW_DHIS2_EXPORT!$A:$ZZ,ROW(),MATCH("*"&amp;INDEX(INDICATOR_MAP!$D:$D,MATCH(AX$1,INDICATOR_MAP!$B:$B,0))&amp;"*",RAW_DHIS2_EXPORT!$1:$1,0)),""))</f>
        <v/>
      </c>
      <c r="AY30" s="2" t="str">
        <f>IF($A30="","",IFERROR(INDEX(RAW_DHIS2_EXPORT!$A:$ZZ,ROW(),MATCH("*"&amp;INDEX(INDICATOR_MAP!$D:$D,MATCH(AY$1,INDICATOR_MAP!$B:$B,0))&amp;"*",RAW_DHIS2_EXPORT!$1:$1,0)),""))</f>
        <v/>
      </c>
      <c r="AZ30" s="2" t="str">
        <f>IF($A30="","",IFERROR(INDEX(RAW_DHIS2_EXPORT!$A:$ZZ,ROW(),MATCH("*"&amp;INDEX(INDICATOR_MAP!$D:$D,MATCH(AZ$1,INDICATOR_MAP!$B:$B,0))&amp;"*",RAW_DHIS2_EXPORT!$1:$1,0)),""))</f>
        <v/>
      </c>
      <c r="BA30" s="2" t="str">
        <f>IF($A30="","",IFERROR(INDEX(RAW_DHIS2_EXPORT!$A:$ZZ,ROW(),MATCH("*"&amp;INDEX(INDICATOR_MAP!$D:$D,MATCH(BA$1,INDICATOR_MAP!$B:$B,0))&amp;"*",RAW_DHIS2_EXPORT!$1:$1,0)),""))</f>
        <v/>
      </c>
      <c r="BB30" s="2" t="str">
        <f>IF($A30="","",IFERROR(INDEX(RAW_DHIS2_EXPORT!$A:$ZZ,ROW(),MATCH("*"&amp;INDEX(INDICATOR_MAP!$D:$D,MATCH(BB$1,INDICATOR_MAP!$B:$B,0))&amp;"*",RAW_DHIS2_EXPORT!$1:$1,0)),""))</f>
        <v/>
      </c>
      <c r="BC30" s="2" t="str">
        <f>IF($A30="","",IFERROR(INDEX(RAW_DHIS2_EXPORT!$A:$ZZ,ROW(),MATCH("*"&amp;INDEX(INDICATOR_MAP!$D:$D,MATCH(BC$1,INDICATOR_MAP!$B:$B,0))&amp;"*",RAW_DHIS2_EXPORT!$1:$1,0)),""))</f>
        <v/>
      </c>
    </row>
    <row r="31" spans="1:55">
      <c r="A31" s="2" t="str">
        <f>IF(RAW_DHIS2_EXPORT!A31="","",RAW_DHIS2_EXPORT!A31)</f>
        <v/>
      </c>
      <c r="B31" s="2"/>
      <c r="C31" s="2"/>
      <c r="D31" s="2" t="str">
        <f>IF($A31="","",IFERROR(INDEX(RAW_DHIS2_EXPORT!$A:$ZZ,ROW(),MATCH("*"&amp;INDEX(INDICATOR_MAP!$D:$D,MATCH(D$1,INDICATOR_MAP!$B:$B,0))&amp;"*",RAW_DHIS2_EXPORT!$1:$1,0)),""))</f>
        <v/>
      </c>
      <c r="E31" s="2" t="str">
        <f>IF($A31="","",IFERROR(INDEX(RAW_DHIS2_EXPORT!$A:$ZZ,ROW(),MATCH("*"&amp;INDEX(INDICATOR_MAP!$D:$D,MATCH(E$1,INDICATOR_MAP!$B:$B,0))&amp;"*",RAW_DHIS2_EXPORT!$1:$1,0)),""))</f>
        <v/>
      </c>
      <c r="F31" s="2" t="str">
        <f>IF($A31="","",IFERROR(INDEX(RAW_DHIS2_EXPORT!$A:$ZZ,ROW(),MATCH("*"&amp;INDEX(INDICATOR_MAP!$D:$D,MATCH(F$1,INDICATOR_MAP!$B:$B,0))&amp;"*",RAW_DHIS2_EXPORT!$1:$1,0)),""))</f>
        <v/>
      </c>
      <c r="G31" s="2" t="str">
        <f>IF($A31="","",IFERROR(INDEX(RAW_DHIS2_EXPORT!$A:$ZZ,ROW(),MATCH("*"&amp;INDEX(INDICATOR_MAP!$D:$D,MATCH(G$1,INDICATOR_MAP!$B:$B,0))&amp;"*",RAW_DHIS2_EXPORT!$1:$1,0)),""))</f>
        <v/>
      </c>
      <c r="H31" s="2" t="str">
        <f>IF($A31="","",IFERROR(INDEX(RAW_DHIS2_EXPORT!$A:$ZZ,ROW(),MATCH("*"&amp;INDEX(INDICATOR_MAP!$D:$D,MATCH(H$1,INDICATOR_MAP!$B:$B,0))&amp;"*",RAW_DHIS2_EXPORT!$1:$1,0)),""))</f>
        <v/>
      </c>
      <c r="I31" s="2" t="str">
        <f>IF($A31="","",IFERROR(INDEX(RAW_DHIS2_EXPORT!$A:$ZZ,ROW(),MATCH("*"&amp;INDEX(INDICATOR_MAP!$D:$D,MATCH(I$1,INDICATOR_MAP!$B:$B,0))&amp;"*",RAW_DHIS2_EXPORT!$1:$1,0)),""))</f>
        <v/>
      </c>
      <c r="J31" s="2" t="str">
        <f>IF($A31="","",IFERROR(INDEX(RAW_DHIS2_EXPORT!$A:$ZZ,ROW(),MATCH("*"&amp;INDEX(INDICATOR_MAP!$D:$D,MATCH(J$1,INDICATOR_MAP!$B:$B,0))&amp;"*",RAW_DHIS2_EXPORT!$1:$1,0)),""))</f>
        <v/>
      </c>
      <c r="K31" s="2" t="str">
        <f>IF($A31="","",IFERROR(INDEX(RAW_DHIS2_EXPORT!$A:$ZZ,ROW(),MATCH("*"&amp;INDEX(INDICATOR_MAP!$D:$D,MATCH(K$1,INDICATOR_MAP!$B:$B,0))&amp;"*",RAW_DHIS2_EXPORT!$1:$1,0)),""))</f>
        <v/>
      </c>
      <c r="L31" s="2" t="str">
        <f>IF($A31="","",IFERROR(INDEX(RAW_DHIS2_EXPORT!$A:$ZZ,ROW(),MATCH("*"&amp;INDEX(INDICATOR_MAP!$D:$D,MATCH(L$1,INDICATOR_MAP!$B:$B,0))&amp;"*",RAW_DHIS2_EXPORT!$1:$1,0)),""))</f>
        <v/>
      </c>
      <c r="M31" s="2" t="str">
        <f>IF($A31="","",IFERROR(INDEX(RAW_DHIS2_EXPORT!$A:$ZZ,ROW(),MATCH("*"&amp;INDEX(INDICATOR_MAP!$D:$D,MATCH(M$1,INDICATOR_MAP!$B:$B,0))&amp;"*",RAW_DHIS2_EXPORT!$1:$1,0)),""))</f>
        <v/>
      </c>
      <c r="N31" s="2" t="str">
        <f>IF($A31="","",IFERROR(INDEX(RAW_DHIS2_EXPORT!$A:$ZZ,ROW(),MATCH("*"&amp;INDEX(INDICATOR_MAP!$D:$D,MATCH(N$1,INDICATOR_MAP!$B:$B,0))&amp;"*",RAW_DHIS2_EXPORT!$1:$1,0)),""))</f>
        <v/>
      </c>
      <c r="O31" s="2" t="str">
        <f>IF($A31="","",IFERROR(INDEX(RAW_DHIS2_EXPORT!$A:$ZZ,ROW(),MATCH("*"&amp;INDEX(INDICATOR_MAP!$D:$D,MATCH(O$1,INDICATOR_MAP!$B:$B,0))&amp;"*",RAW_DHIS2_EXPORT!$1:$1,0)),""))</f>
        <v/>
      </c>
      <c r="P31" s="2" t="str">
        <f>IF($A31="","",IFERROR(INDEX(RAW_DHIS2_EXPORT!$A:$ZZ,ROW(),MATCH("*"&amp;INDEX(INDICATOR_MAP!$D:$D,MATCH(P$1,INDICATOR_MAP!$B:$B,0))&amp;"*",RAW_DHIS2_EXPORT!$1:$1,0)),""))</f>
        <v/>
      </c>
      <c r="Q31" s="2" t="str">
        <f>IF($A31="","",IFERROR(INDEX(RAW_DHIS2_EXPORT!$A:$ZZ,ROW(),MATCH("*"&amp;INDEX(INDICATOR_MAP!$D:$D,MATCH(Q$1,INDICATOR_MAP!$B:$B,0))&amp;"*",RAW_DHIS2_EXPORT!$1:$1,0)),""))</f>
        <v/>
      </c>
      <c r="R31" s="2" t="str">
        <f>IF($A31="","",IFERROR(INDEX(RAW_DHIS2_EXPORT!$A:$ZZ,ROW(),MATCH("*"&amp;INDEX(INDICATOR_MAP!$D:$D,MATCH(R$1,INDICATOR_MAP!$B:$B,0))&amp;"*",RAW_DHIS2_EXPORT!$1:$1,0)),""))</f>
        <v/>
      </c>
      <c r="S31" s="2" t="str">
        <f>IF($A31="","",IFERROR(INDEX(RAW_DHIS2_EXPORT!$A:$ZZ,ROW(),MATCH("*"&amp;INDEX(INDICATOR_MAP!$D:$D,MATCH(S$1,INDICATOR_MAP!$B:$B,0))&amp;"*",RAW_DHIS2_EXPORT!$1:$1,0)),""))</f>
        <v/>
      </c>
      <c r="T31" s="2" t="str">
        <f>IF($A31="","",IFERROR(INDEX(RAW_DHIS2_EXPORT!$A:$ZZ,ROW(),MATCH("*"&amp;INDEX(INDICATOR_MAP!$D:$D,MATCH(T$1,INDICATOR_MAP!$B:$B,0))&amp;"*",RAW_DHIS2_EXPORT!$1:$1,0)),""))</f>
        <v/>
      </c>
      <c r="U31" s="2" t="str">
        <f>IF($A31="","",IFERROR(INDEX(RAW_DHIS2_EXPORT!$A:$ZZ,ROW(),MATCH("*"&amp;INDEX(INDICATOR_MAP!$D:$D,MATCH(U$1,INDICATOR_MAP!$B:$B,0))&amp;"*",RAW_DHIS2_EXPORT!$1:$1,0)),""))</f>
        <v/>
      </c>
      <c r="V31" s="2" t="str">
        <f>IF($A31="","",IFERROR(INDEX(RAW_DHIS2_EXPORT!$A:$ZZ,ROW(),MATCH("*"&amp;INDEX(INDICATOR_MAP!$D:$D,MATCH(V$1,INDICATOR_MAP!$B:$B,0))&amp;"*",RAW_DHIS2_EXPORT!$1:$1,0)),""))</f>
        <v/>
      </c>
      <c r="W31" s="2" t="str">
        <f>IF($A31="","",IFERROR(INDEX(RAW_DHIS2_EXPORT!$A:$ZZ,ROW(),MATCH("*"&amp;INDEX(INDICATOR_MAP!$D:$D,MATCH(W$1,INDICATOR_MAP!$B:$B,0))&amp;"*",RAW_DHIS2_EXPORT!$1:$1,0)),""))</f>
        <v/>
      </c>
      <c r="X31" s="2" t="str">
        <f>IF($A31="","",IFERROR(INDEX(RAW_DHIS2_EXPORT!$A:$ZZ,ROW(),MATCH("*"&amp;INDEX(INDICATOR_MAP!$D:$D,MATCH(X$1,INDICATOR_MAP!$B:$B,0))&amp;"*",RAW_DHIS2_EXPORT!$1:$1,0)),""))</f>
        <v/>
      </c>
      <c r="Y31" s="2" t="str">
        <f>IF($A31="","",IFERROR(INDEX(RAW_DHIS2_EXPORT!$A:$ZZ,ROW(),MATCH("*"&amp;INDEX(INDICATOR_MAP!$D:$D,MATCH(Y$1,INDICATOR_MAP!$B:$B,0))&amp;"*",RAW_DHIS2_EXPORT!$1:$1,0)),""))</f>
        <v/>
      </c>
      <c r="Z31" s="2" t="str">
        <f>IF($A31="","",IFERROR(INDEX(RAW_DHIS2_EXPORT!$A:$ZZ,ROW(),MATCH("*"&amp;INDEX(INDICATOR_MAP!$D:$D,MATCH(Z$1,INDICATOR_MAP!$B:$B,0))&amp;"*",RAW_DHIS2_EXPORT!$1:$1,0)),""))</f>
        <v/>
      </c>
      <c r="AA31" s="2" t="str">
        <f>IF($A31="","",IFERROR(INDEX(RAW_DHIS2_EXPORT!$A:$ZZ,ROW(),MATCH("*"&amp;INDEX(INDICATOR_MAP!$D:$D,MATCH(AA$1,INDICATOR_MAP!$B:$B,0))&amp;"*",RAW_DHIS2_EXPORT!$1:$1,0)),""))</f>
        <v/>
      </c>
      <c r="AB31" s="2" t="str">
        <f>IF($A31="","",IFERROR(INDEX(RAW_DHIS2_EXPORT!$A:$ZZ,ROW(),MATCH("*"&amp;INDEX(INDICATOR_MAP!$D:$D,MATCH(AB$1,INDICATOR_MAP!$B:$B,0))&amp;"*",RAW_DHIS2_EXPORT!$1:$1,0)),""))</f>
        <v/>
      </c>
      <c r="AC31" s="2" t="str">
        <f>IF($A31="","",IFERROR(INDEX(RAW_DHIS2_EXPORT!$A:$ZZ,ROW(),MATCH("*"&amp;INDEX(INDICATOR_MAP!$D:$D,MATCH(AC$1,INDICATOR_MAP!$B:$B,0))&amp;"*",RAW_DHIS2_EXPORT!$1:$1,0)),""))</f>
        <v/>
      </c>
      <c r="AD31" s="2" t="str">
        <f>IF($A31="","",IFERROR(INDEX(RAW_DHIS2_EXPORT!$A:$ZZ,ROW(),MATCH("*"&amp;INDEX(INDICATOR_MAP!$D:$D,MATCH(AD$1,INDICATOR_MAP!$B:$B,0))&amp;"*",RAW_DHIS2_EXPORT!$1:$1,0)),""))</f>
        <v/>
      </c>
      <c r="AE31" s="2" t="str">
        <f>IF($A31="","",IFERROR(INDEX(RAW_DHIS2_EXPORT!$A:$ZZ,ROW(),MATCH("*"&amp;INDEX(INDICATOR_MAP!$D:$D,MATCH(AE$1,INDICATOR_MAP!$B:$B,0))&amp;"*",RAW_DHIS2_EXPORT!$1:$1,0)),""))</f>
        <v/>
      </c>
      <c r="AF31" s="2" t="str">
        <f>IF($A31="","",IFERROR(INDEX(RAW_DHIS2_EXPORT!$A:$ZZ,ROW(),MATCH("*"&amp;INDEX(INDICATOR_MAP!$D:$D,MATCH(AF$1,INDICATOR_MAP!$B:$B,0))&amp;"*",RAW_DHIS2_EXPORT!$1:$1,0)),""))</f>
        <v/>
      </c>
      <c r="AG31" s="2" t="str">
        <f>IF($A31="","",IFERROR(INDEX(RAW_DHIS2_EXPORT!$A:$ZZ,ROW(),MATCH("*"&amp;INDEX(INDICATOR_MAP!$D:$D,MATCH(AG$1,INDICATOR_MAP!$B:$B,0))&amp;"*",RAW_DHIS2_EXPORT!$1:$1,0)),""))</f>
        <v/>
      </c>
      <c r="AH31" s="2" t="str">
        <f>IF($A31="","",IFERROR(INDEX(RAW_DHIS2_EXPORT!$A:$ZZ,ROW(),MATCH("*"&amp;INDEX(INDICATOR_MAP!$D:$D,MATCH(AH$1,INDICATOR_MAP!$B:$B,0))&amp;"*",RAW_DHIS2_EXPORT!$1:$1,0)),""))</f>
        <v/>
      </c>
      <c r="AI31" s="2" t="str">
        <f>IF($A31="","",IFERROR(INDEX(RAW_DHIS2_EXPORT!$A:$ZZ,ROW(),MATCH("*"&amp;INDEX(INDICATOR_MAP!$D:$D,MATCH(AI$1,INDICATOR_MAP!$B:$B,0))&amp;"*",RAW_DHIS2_EXPORT!$1:$1,0)),""))</f>
        <v/>
      </c>
      <c r="AJ31" s="2" t="str">
        <f>IF($A31="","",IFERROR(INDEX(RAW_DHIS2_EXPORT!$A:$ZZ,ROW(),MATCH("*"&amp;INDEX(INDICATOR_MAP!$D:$D,MATCH(AJ$1,INDICATOR_MAP!$B:$B,0))&amp;"*",RAW_DHIS2_EXPORT!$1:$1,0)),""))</f>
        <v/>
      </c>
      <c r="AK31" s="2" t="str">
        <f>IF($A31="","",IFERROR(INDEX(RAW_DHIS2_EXPORT!$A:$ZZ,ROW(),MATCH("*"&amp;INDEX(INDICATOR_MAP!$D:$D,MATCH(AK$1,INDICATOR_MAP!$B:$B,0))&amp;"*",RAW_DHIS2_EXPORT!$1:$1,0)),""))</f>
        <v/>
      </c>
      <c r="AL31" s="2" t="str">
        <f>IF($A31="","",IFERROR(INDEX(RAW_DHIS2_EXPORT!$A:$ZZ,ROW(),MATCH("*"&amp;INDEX(INDICATOR_MAP!$D:$D,MATCH(AL$1,INDICATOR_MAP!$B:$B,0))&amp;"*",RAW_DHIS2_EXPORT!$1:$1,0)),""))</f>
        <v/>
      </c>
      <c r="AM31" s="2" t="str">
        <f>IF($A31="","",IFERROR(INDEX(RAW_DHIS2_EXPORT!$A:$ZZ,ROW(),MATCH("*"&amp;INDEX(INDICATOR_MAP!$D:$D,MATCH(AM$1,INDICATOR_MAP!$B:$B,0))&amp;"*",RAW_DHIS2_EXPORT!$1:$1,0)),""))</f>
        <v/>
      </c>
      <c r="AN31" s="2" t="str">
        <f>IF($A31="","",IFERROR(INDEX(RAW_DHIS2_EXPORT!$A:$ZZ,ROW(),MATCH("*"&amp;INDEX(INDICATOR_MAP!$D:$D,MATCH(AN$1,INDICATOR_MAP!$B:$B,0))&amp;"*",RAW_DHIS2_EXPORT!$1:$1,0)),""))</f>
        <v/>
      </c>
      <c r="AO31" s="2" t="str">
        <f>IF($A31="","",IFERROR(INDEX(RAW_DHIS2_EXPORT!$A:$ZZ,ROW(),MATCH("*"&amp;INDEX(INDICATOR_MAP!$D:$D,MATCH(AO$1,INDICATOR_MAP!$B:$B,0))&amp;"*",RAW_DHIS2_EXPORT!$1:$1,0)),""))</f>
        <v/>
      </c>
      <c r="AP31" s="2" t="str">
        <f>IF($A31="","",IFERROR(INDEX(RAW_DHIS2_EXPORT!$A:$ZZ,ROW(),MATCH("*"&amp;INDEX(INDICATOR_MAP!$D:$D,MATCH(AP$1,INDICATOR_MAP!$B:$B,0))&amp;"*",RAW_DHIS2_EXPORT!$1:$1,0)),""))</f>
        <v/>
      </c>
      <c r="AQ31" s="2" t="str">
        <f>IF($A31="","",IFERROR(INDEX(RAW_DHIS2_EXPORT!$A:$ZZ,ROW(),MATCH("*"&amp;INDEX(INDICATOR_MAP!$D:$D,MATCH(AQ$1,INDICATOR_MAP!$B:$B,0))&amp;"*",RAW_DHIS2_EXPORT!$1:$1,0)),""))</f>
        <v/>
      </c>
      <c r="AR31" s="2" t="str">
        <f>IF($A31="","",IFERROR(INDEX(RAW_DHIS2_EXPORT!$A:$ZZ,ROW(),MATCH("*"&amp;INDEX(INDICATOR_MAP!$D:$D,MATCH(AR$1,INDICATOR_MAP!$B:$B,0))&amp;"*",RAW_DHIS2_EXPORT!$1:$1,0)),""))</f>
        <v/>
      </c>
      <c r="AS31" s="2" t="str">
        <f>IF($A31="","",IFERROR(INDEX(RAW_DHIS2_EXPORT!$A:$ZZ,ROW(),MATCH("*"&amp;INDEX(INDICATOR_MAP!$D:$D,MATCH(AS$1,INDICATOR_MAP!$B:$B,0))&amp;"*",RAW_DHIS2_EXPORT!$1:$1,0)),""))</f>
        <v/>
      </c>
      <c r="AT31" s="2" t="str">
        <f>IF($A31="","",IFERROR(INDEX(RAW_DHIS2_EXPORT!$A:$ZZ,ROW(),MATCH("*"&amp;INDEX(INDICATOR_MAP!$D:$D,MATCH(AT$1,INDICATOR_MAP!$B:$B,0))&amp;"*",RAW_DHIS2_EXPORT!$1:$1,0)),""))</f>
        <v/>
      </c>
      <c r="AU31" s="2" t="str">
        <f>IF($A31="","",IFERROR(INDEX(RAW_DHIS2_EXPORT!$A:$ZZ,ROW(),MATCH("*"&amp;INDEX(INDICATOR_MAP!$D:$D,MATCH(AU$1,INDICATOR_MAP!$B:$B,0))&amp;"*",RAW_DHIS2_EXPORT!$1:$1,0)),""))</f>
        <v/>
      </c>
      <c r="AV31" s="2" t="str">
        <f>IF($A31="","",IFERROR(INDEX(RAW_DHIS2_EXPORT!$A:$ZZ,ROW(),MATCH("*"&amp;INDEX(INDICATOR_MAP!$D:$D,MATCH(AV$1,INDICATOR_MAP!$B:$B,0))&amp;"*",RAW_DHIS2_EXPORT!$1:$1,0)),""))</f>
        <v/>
      </c>
      <c r="AW31" s="2" t="str">
        <f>IF($A31="","",IFERROR(INDEX(RAW_DHIS2_EXPORT!$A:$ZZ,ROW(),MATCH("*"&amp;INDEX(INDICATOR_MAP!$D:$D,MATCH(AW$1,INDICATOR_MAP!$B:$B,0))&amp;"*",RAW_DHIS2_EXPORT!$1:$1,0)),""))</f>
        <v/>
      </c>
      <c r="AX31" s="2" t="str">
        <f>IF($A31="","",IFERROR(INDEX(RAW_DHIS2_EXPORT!$A:$ZZ,ROW(),MATCH("*"&amp;INDEX(INDICATOR_MAP!$D:$D,MATCH(AX$1,INDICATOR_MAP!$B:$B,0))&amp;"*",RAW_DHIS2_EXPORT!$1:$1,0)),""))</f>
        <v/>
      </c>
      <c r="AY31" s="2" t="str">
        <f>IF($A31="","",IFERROR(INDEX(RAW_DHIS2_EXPORT!$A:$ZZ,ROW(),MATCH("*"&amp;INDEX(INDICATOR_MAP!$D:$D,MATCH(AY$1,INDICATOR_MAP!$B:$B,0))&amp;"*",RAW_DHIS2_EXPORT!$1:$1,0)),""))</f>
        <v/>
      </c>
      <c r="AZ31" s="2" t="str">
        <f>IF($A31="","",IFERROR(INDEX(RAW_DHIS2_EXPORT!$A:$ZZ,ROW(),MATCH("*"&amp;INDEX(INDICATOR_MAP!$D:$D,MATCH(AZ$1,INDICATOR_MAP!$B:$B,0))&amp;"*",RAW_DHIS2_EXPORT!$1:$1,0)),""))</f>
        <v/>
      </c>
      <c r="BA31" s="2" t="str">
        <f>IF($A31="","",IFERROR(INDEX(RAW_DHIS2_EXPORT!$A:$ZZ,ROW(),MATCH("*"&amp;INDEX(INDICATOR_MAP!$D:$D,MATCH(BA$1,INDICATOR_MAP!$B:$B,0))&amp;"*",RAW_DHIS2_EXPORT!$1:$1,0)),""))</f>
        <v/>
      </c>
      <c r="BB31" s="2" t="str">
        <f>IF($A31="","",IFERROR(INDEX(RAW_DHIS2_EXPORT!$A:$ZZ,ROW(),MATCH("*"&amp;INDEX(INDICATOR_MAP!$D:$D,MATCH(BB$1,INDICATOR_MAP!$B:$B,0))&amp;"*",RAW_DHIS2_EXPORT!$1:$1,0)),""))</f>
        <v/>
      </c>
      <c r="BC31" s="2" t="str">
        <f>IF($A31="","",IFERROR(INDEX(RAW_DHIS2_EXPORT!$A:$ZZ,ROW(),MATCH("*"&amp;INDEX(INDICATOR_MAP!$D:$D,MATCH(BC$1,INDICATOR_MAP!$B:$B,0))&amp;"*",RAW_DHIS2_EXPORT!$1:$1,0)),""))</f>
        <v/>
      </c>
    </row>
    <row r="32" spans="1:55">
      <c r="A32" s="2" t="str">
        <f>IF(RAW_DHIS2_EXPORT!A32="","",RAW_DHIS2_EXPORT!A32)</f>
        <v/>
      </c>
      <c r="B32" s="2"/>
      <c r="C32" s="2"/>
      <c r="D32" s="2" t="str">
        <f>IF($A32="","",IFERROR(INDEX(RAW_DHIS2_EXPORT!$A:$ZZ,ROW(),MATCH("*"&amp;INDEX(INDICATOR_MAP!$D:$D,MATCH(D$1,INDICATOR_MAP!$B:$B,0))&amp;"*",RAW_DHIS2_EXPORT!$1:$1,0)),""))</f>
        <v/>
      </c>
      <c r="E32" s="2" t="str">
        <f>IF($A32="","",IFERROR(INDEX(RAW_DHIS2_EXPORT!$A:$ZZ,ROW(),MATCH("*"&amp;INDEX(INDICATOR_MAP!$D:$D,MATCH(E$1,INDICATOR_MAP!$B:$B,0))&amp;"*",RAW_DHIS2_EXPORT!$1:$1,0)),""))</f>
        <v/>
      </c>
      <c r="F32" s="2" t="str">
        <f>IF($A32="","",IFERROR(INDEX(RAW_DHIS2_EXPORT!$A:$ZZ,ROW(),MATCH("*"&amp;INDEX(INDICATOR_MAP!$D:$D,MATCH(F$1,INDICATOR_MAP!$B:$B,0))&amp;"*",RAW_DHIS2_EXPORT!$1:$1,0)),""))</f>
        <v/>
      </c>
      <c r="G32" s="2" t="str">
        <f>IF($A32="","",IFERROR(INDEX(RAW_DHIS2_EXPORT!$A:$ZZ,ROW(),MATCH("*"&amp;INDEX(INDICATOR_MAP!$D:$D,MATCH(G$1,INDICATOR_MAP!$B:$B,0))&amp;"*",RAW_DHIS2_EXPORT!$1:$1,0)),""))</f>
        <v/>
      </c>
      <c r="H32" s="2" t="str">
        <f>IF($A32="","",IFERROR(INDEX(RAW_DHIS2_EXPORT!$A:$ZZ,ROW(),MATCH("*"&amp;INDEX(INDICATOR_MAP!$D:$D,MATCH(H$1,INDICATOR_MAP!$B:$B,0))&amp;"*",RAW_DHIS2_EXPORT!$1:$1,0)),""))</f>
        <v/>
      </c>
      <c r="I32" s="2" t="str">
        <f>IF($A32="","",IFERROR(INDEX(RAW_DHIS2_EXPORT!$A:$ZZ,ROW(),MATCH("*"&amp;INDEX(INDICATOR_MAP!$D:$D,MATCH(I$1,INDICATOR_MAP!$B:$B,0))&amp;"*",RAW_DHIS2_EXPORT!$1:$1,0)),""))</f>
        <v/>
      </c>
      <c r="J32" s="2" t="str">
        <f>IF($A32="","",IFERROR(INDEX(RAW_DHIS2_EXPORT!$A:$ZZ,ROW(),MATCH("*"&amp;INDEX(INDICATOR_MAP!$D:$D,MATCH(J$1,INDICATOR_MAP!$B:$B,0))&amp;"*",RAW_DHIS2_EXPORT!$1:$1,0)),""))</f>
        <v/>
      </c>
      <c r="K32" s="2" t="str">
        <f>IF($A32="","",IFERROR(INDEX(RAW_DHIS2_EXPORT!$A:$ZZ,ROW(),MATCH("*"&amp;INDEX(INDICATOR_MAP!$D:$D,MATCH(K$1,INDICATOR_MAP!$B:$B,0))&amp;"*",RAW_DHIS2_EXPORT!$1:$1,0)),""))</f>
        <v/>
      </c>
      <c r="L32" s="2" t="str">
        <f>IF($A32="","",IFERROR(INDEX(RAW_DHIS2_EXPORT!$A:$ZZ,ROW(),MATCH("*"&amp;INDEX(INDICATOR_MAP!$D:$D,MATCH(L$1,INDICATOR_MAP!$B:$B,0))&amp;"*",RAW_DHIS2_EXPORT!$1:$1,0)),""))</f>
        <v/>
      </c>
      <c r="M32" s="2" t="str">
        <f>IF($A32="","",IFERROR(INDEX(RAW_DHIS2_EXPORT!$A:$ZZ,ROW(),MATCH("*"&amp;INDEX(INDICATOR_MAP!$D:$D,MATCH(M$1,INDICATOR_MAP!$B:$B,0))&amp;"*",RAW_DHIS2_EXPORT!$1:$1,0)),""))</f>
        <v/>
      </c>
      <c r="N32" s="2" t="str">
        <f>IF($A32="","",IFERROR(INDEX(RAW_DHIS2_EXPORT!$A:$ZZ,ROW(),MATCH("*"&amp;INDEX(INDICATOR_MAP!$D:$D,MATCH(N$1,INDICATOR_MAP!$B:$B,0))&amp;"*",RAW_DHIS2_EXPORT!$1:$1,0)),""))</f>
        <v/>
      </c>
      <c r="O32" s="2" t="str">
        <f>IF($A32="","",IFERROR(INDEX(RAW_DHIS2_EXPORT!$A:$ZZ,ROW(),MATCH("*"&amp;INDEX(INDICATOR_MAP!$D:$D,MATCH(O$1,INDICATOR_MAP!$B:$B,0))&amp;"*",RAW_DHIS2_EXPORT!$1:$1,0)),""))</f>
        <v/>
      </c>
      <c r="P32" s="2" t="str">
        <f>IF($A32="","",IFERROR(INDEX(RAW_DHIS2_EXPORT!$A:$ZZ,ROW(),MATCH("*"&amp;INDEX(INDICATOR_MAP!$D:$D,MATCH(P$1,INDICATOR_MAP!$B:$B,0))&amp;"*",RAW_DHIS2_EXPORT!$1:$1,0)),""))</f>
        <v/>
      </c>
      <c r="Q32" s="2" t="str">
        <f>IF($A32="","",IFERROR(INDEX(RAW_DHIS2_EXPORT!$A:$ZZ,ROW(),MATCH("*"&amp;INDEX(INDICATOR_MAP!$D:$D,MATCH(Q$1,INDICATOR_MAP!$B:$B,0))&amp;"*",RAW_DHIS2_EXPORT!$1:$1,0)),""))</f>
        <v/>
      </c>
      <c r="R32" s="2" t="str">
        <f>IF($A32="","",IFERROR(INDEX(RAW_DHIS2_EXPORT!$A:$ZZ,ROW(),MATCH("*"&amp;INDEX(INDICATOR_MAP!$D:$D,MATCH(R$1,INDICATOR_MAP!$B:$B,0))&amp;"*",RAW_DHIS2_EXPORT!$1:$1,0)),""))</f>
        <v/>
      </c>
      <c r="S32" s="2" t="str">
        <f>IF($A32="","",IFERROR(INDEX(RAW_DHIS2_EXPORT!$A:$ZZ,ROW(),MATCH("*"&amp;INDEX(INDICATOR_MAP!$D:$D,MATCH(S$1,INDICATOR_MAP!$B:$B,0))&amp;"*",RAW_DHIS2_EXPORT!$1:$1,0)),""))</f>
        <v/>
      </c>
      <c r="T32" s="2" t="str">
        <f>IF($A32="","",IFERROR(INDEX(RAW_DHIS2_EXPORT!$A:$ZZ,ROW(),MATCH("*"&amp;INDEX(INDICATOR_MAP!$D:$D,MATCH(T$1,INDICATOR_MAP!$B:$B,0))&amp;"*",RAW_DHIS2_EXPORT!$1:$1,0)),""))</f>
        <v/>
      </c>
      <c r="U32" s="2" t="str">
        <f>IF($A32="","",IFERROR(INDEX(RAW_DHIS2_EXPORT!$A:$ZZ,ROW(),MATCH("*"&amp;INDEX(INDICATOR_MAP!$D:$D,MATCH(U$1,INDICATOR_MAP!$B:$B,0))&amp;"*",RAW_DHIS2_EXPORT!$1:$1,0)),""))</f>
        <v/>
      </c>
      <c r="V32" s="2" t="str">
        <f>IF($A32="","",IFERROR(INDEX(RAW_DHIS2_EXPORT!$A:$ZZ,ROW(),MATCH("*"&amp;INDEX(INDICATOR_MAP!$D:$D,MATCH(V$1,INDICATOR_MAP!$B:$B,0))&amp;"*",RAW_DHIS2_EXPORT!$1:$1,0)),""))</f>
        <v/>
      </c>
      <c r="W32" s="2" t="str">
        <f>IF($A32="","",IFERROR(INDEX(RAW_DHIS2_EXPORT!$A:$ZZ,ROW(),MATCH("*"&amp;INDEX(INDICATOR_MAP!$D:$D,MATCH(W$1,INDICATOR_MAP!$B:$B,0))&amp;"*",RAW_DHIS2_EXPORT!$1:$1,0)),""))</f>
        <v/>
      </c>
      <c r="X32" s="2" t="str">
        <f>IF($A32="","",IFERROR(INDEX(RAW_DHIS2_EXPORT!$A:$ZZ,ROW(),MATCH("*"&amp;INDEX(INDICATOR_MAP!$D:$D,MATCH(X$1,INDICATOR_MAP!$B:$B,0))&amp;"*",RAW_DHIS2_EXPORT!$1:$1,0)),""))</f>
        <v/>
      </c>
      <c r="Y32" s="2" t="str">
        <f>IF($A32="","",IFERROR(INDEX(RAW_DHIS2_EXPORT!$A:$ZZ,ROW(),MATCH("*"&amp;INDEX(INDICATOR_MAP!$D:$D,MATCH(Y$1,INDICATOR_MAP!$B:$B,0))&amp;"*",RAW_DHIS2_EXPORT!$1:$1,0)),""))</f>
        <v/>
      </c>
      <c r="Z32" s="2" t="str">
        <f>IF($A32="","",IFERROR(INDEX(RAW_DHIS2_EXPORT!$A:$ZZ,ROW(),MATCH("*"&amp;INDEX(INDICATOR_MAP!$D:$D,MATCH(Z$1,INDICATOR_MAP!$B:$B,0))&amp;"*",RAW_DHIS2_EXPORT!$1:$1,0)),""))</f>
        <v/>
      </c>
      <c r="AA32" s="2" t="str">
        <f>IF($A32="","",IFERROR(INDEX(RAW_DHIS2_EXPORT!$A:$ZZ,ROW(),MATCH("*"&amp;INDEX(INDICATOR_MAP!$D:$D,MATCH(AA$1,INDICATOR_MAP!$B:$B,0))&amp;"*",RAW_DHIS2_EXPORT!$1:$1,0)),""))</f>
        <v/>
      </c>
      <c r="AB32" s="2" t="str">
        <f>IF($A32="","",IFERROR(INDEX(RAW_DHIS2_EXPORT!$A:$ZZ,ROW(),MATCH("*"&amp;INDEX(INDICATOR_MAP!$D:$D,MATCH(AB$1,INDICATOR_MAP!$B:$B,0))&amp;"*",RAW_DHIS2_EXPORT!$1:$1,0)),""))</f>
        <v/>
      </c>
      <c r="AC32" s="2" t="str">
        <f>IF($A32="","",IFERROR(INDEX(RAW_DHIS2_EXPORT!$A:$ZZ,ROW(),MATCH("*"&amp;INDEX(INDICATOR_MAP!$D:$D,MATCH(AC$1,INDICATOR_MAP!$B:$B,0))&amp;"*",RAW_DHIS2_EXPORT!$1:$1,0)),""))</f>
        <v/>
      </c>
      <c r="AD32" s="2" t="str">
        <f>IF($A32="","",IFERROR(INDEX(RAW_DHIS2_EXPORT!$A:$ZZ,ROW(),MATCH("*"&amp;INDEX(INDICATOR_MAP!$D:$D,MATCH(AD$1,INDICATOR_MAP!$B:$B,0))&amp;"*",RAW_DHIS2_EXPORT!$1:$1,0)),""))</f>
        <v/>
      </c>
      <c r="AE32" s="2" t="str">
        <f>IF($A32="","",IFERROR(INDEX(RAW_DHIS2_EXPORT!$A:$ZZ,ROW(),MATCH("*"&amp;INDEX(INDICATOR_MAP!$D:$D,MATCH(AE$1,INDICATOR_MAP!$B:$B,0))&amp;"*",RAW_DHIS2_EXPORT!$1:$1,0)),""))</f>
        <v/>
      </c>
      <c r="AF32" s="2" t="str">
        <f>IF($A32="","",IFERROR(INDEX(RAW_DHIS2_EXPORT!$A:$ZZ,ROW(),MATCH("*"&amp;INDEX(INDICATOR_MAP!$D:$D,MATCH(AF$1,INDICATOR_MAP!$B:$B,0))&amp;"*",RAW_DHIS2_EXPORT!$1:$1,0)),""))</f>
        <v/>
      </c>
      <c r="AG32" s="2" t="str">
        <f>IF($A32="","",IFERROR(INDEX(RAW_DHIS2_EXPORT!$A:$ZZ,ROW(),MATCH("*"&amp;INDEX(INDICATOR_MAP!$D:$D,MATCH(AG$1,INDICATOR_MAP!$B:$B,0))&amp;"*",RAW_DHIS2_EXPORT!$1:$1,0)),""))</f>
        <v/>
      </c>
      <c r="AH32" s="2" t="str">
        <f>IF($A32="","",IFERROR(INDEX(RAW_DHIS2_EXPORT!$A:$ZZ,ROW(),MATCH("*"&amp;INDEX(INDICATOR_MAP!$D:$D,MATCH(AH$1,INDICATOR_MAP!$B:$B,0))&amp;"*",RAW_DHIS2_EXPORT!$1:$1,0)),""))</f>
        <v/>
      </c>
      <c r="AI32" s="2" t="str">
        <f>IF($A32="","",IFERROR(INDEX(RAW_DHIS2_EXPORT!$A:$ZZ,ROW(),MATCH("*"&amp;INDEX(INDICATOR_MAP!$D:$D,MATCH(AI$1,INDICATOR_MAP!$B:$B,0))&amp;"*",RAW_DHIS2_EXPORT!$1:$1,0)),""))</f>
        <v/>
      </c>
      <c r="AJ32" s="2" t="str">
        <f>IF($A32="","",IFERROR(INDEX(RAW_DHIS2_EXPORT!$A:$ZZ,ROW(),MATCH("*"&amp;INDEX(INDICATOR_MAP!$D:$D,MATCH(AJ$1,INDICATOR_MAP!$B:$B,0))&amp;"*",RAW_DHIS2_EXPORT!$1:$1,0)),""))</f>
        <v/>
      </c>
      <c r="AK32" s="2" t="str">
        <f>IF($A32="","",IFERROR(INDEX(RAW_DHIS2_EXPORT!$A:$ZZ,ROW(),MATCH("*"&amp;INDEX(INDICATOR_MAP!$D:$D,MATCH(AK$1,INDICATOR_MAP!$B:$B,0))&amp;"*",RAW_DHIS2_EXPORT!$1:$1,0)),""))</f>
        <v/>
      </c>
      <c r="AL32" s="2" t="str">
        <f>IF($A32="","",IFERROR(INDEX(RAW_DHIS2_EXPORT!$A:$ZZ,ROW(),MATCH("*"&amp;INDEX(INDICATOR_MAP!$D:$D,MATCH(AL$1,INDICATOR_MAP!$B:$B,0))&amp;"*",RAW_DHIS2_EXPORT!$1:$1,0)),""))</f>
        <v/>
      </c>
      <c r="AM32" s="2" t="str">
        <f>IF($A32="","",IFERROR(INDEX(RAW_DHIS2_EXPORT!$A:$ZZ,ROW(),MATCH("*"&amp;INDEX(INDICATOR_MAP!$D:$D,MATCH(AM$1,INDICATOR_MAP!$B:$B,0))&amp;"*",RAW_DHIS2_EXPORT!$1:$1,0)),""))</f>
        <v/>
      </c>
      <c r="AN32" s="2" t="str">
        <f>IF($A32="","",IFERROR(INDEX(RAW_DHIS2_EXPORT!$A:$ZZ,ROW(),MATCH("*"&amp;INDEX(INDICATOR_MAP!$D:$D,MATCH(AN$1,INDICATOR_MAP!$B:$B,0))&amp;"*",RAW_DHIS2_EXPORT!$1:$1,0)),""))</f>
        <v/>
      </c>
      <c r="AO32" s="2" t="str">
        <f>IF($A32="","",IFERROR(INDEX(RAW_DHIS2_EXPORT!$A:$ZZ,ROW(),MATCH("*"&amp;INDEX(INDICATOR_MAP!$D:$D,MATCH(AO$1,INDICATOR_MAP!$B:$B,0))&amp;"*",RAW_DHIS2_EXPORT!$1:$1,0)),""))</f>
        <v/>
      </c>
      <c r="AP32" s="2" t="str">
        <f>IF($A32="","",IFERROR(INDEX(RAW_DHIS2_EXPORT!$A:$ZZ,ROW(),MATCH("*"&amp;INDEX(INDICATOR_MAP!$D:$D,MATCH(AP$1,INDICATOR_MAP!$B:$B,0))&amp;"*",RAW_DHIS2_EXPORT!$1:$1,0)),""))</f>
        <v/>
      </c>
      <c r="AQ32" s="2" t="str">
        <f>IF($A32="","",IFERROR(INDEX(RAW_DHIS2_EXPORT!$A:$ZZ,ROW(),MATCH("*"&amp;INDEX(INDICATOR_MAP!$D:$D,MATCH(AQ$1,INDICATOR_MAP!$B:$B,0))&amp;"*",RAW_DHIS2_EXPORT!$1:$1,0)),""))</f>
        <v/>
      </c>
      <c r="AR32" s="2" t="str">
        <f>IF($A32="","",IFERROR(INDEX(RAW_DHIS2_EXPORT!$A:$ZZ,ROW(),MATCH("*"&amp;INDEX(INDICATOR_MAP!$D:$D,MATCH(AR$1,INDICATOR_MAP!$B:$B,0))&amp;"*",RAW_DHIS2_EXPORT!$1:$1,0)),""))</f>
        <v/>
      </c>
      <c r="AS32" s="2" t="str">
        <f>IF($A32="","",IFERROR(INDEX(RAW_DHIS2_EXPORT!$A:$ZZ,ROW(),MATCH("*"&amp;INDEX(INDICATOR_MAP!$D:$D,MATCH(AS$1,INDICATOR_MAP!$B:$B,0))&amp;"*",RAW_DHIS2_EXPORT!$1:$1,0)),""))</f>
        <v/>
      </c>
      <c r="AT32" s="2" t="str">
        <f>IF($A32="","",IFERROR(INDEX(RAW_DHIS2_EXPORT!$A:$ZZ,ROW(),MATCH("*"&amp;INDEX(INDICATOR_MAP!$D:$D,MATCH(AT$1,INDICATOR_MAP!$B:$B,0))&amp;"*",RAW_DHIS2_EXPORT!$1:$1,0)),""))</f>
        <v/>
      </c>
      <c r="AU32" s="2" t="str">
        <f>IF($A32="","",IFERROR(INDEX(RAW_DHIS2_EXPORT!$A:$ZZ,ROW(),MATCH("*"&amp;INDEX(INDICATOR_MAP!$D:$D,MATCH(AU$1,INDICATOR_MAP!$B:$B,0))&amp;"*",RAW_DHIS2_EXPORT!$1:$1,0)),""))</f>
        <v/>
      </c>
      <c r="AV32" s="2" t="str">
        <f>IF($A32="","",IFERROR(INDEX(RAW_DHIS2_EXPORT!$A:$ZZ,ROW(),MATCH("*"&amp;INDEX(INDICATOR_MAP!$D:$D,MATCH(AV$1,INDICATOR_MAP!$B:$B,0))&amp;"*",RAW_DHIS2_EXPORT!$1:$1,0)),""))</f>
        <v/>
      </c>
      <c r="AW32" s="2" t="str">
        <f>IF($A32="","",IFERROR(INDEX(RAW_DHIS2_EXPORT!$A:$ZZ,ROW(),MATCH("*"&amp;INDEX(INDICATOR_MAP!$D:$D,MATCH(AW$1,INDICATOR_MAP!$B:$B,0))&amp;"*",RAW_DHIS2_EXPORT!$1:$1,0)),""))</f>
        <v/>
      </c>
      <c r="AX32" s="2" t="str">
        <f>IF($A32="","",IFERROR(INDEX(RAW_DHIS2_EXPORT!$A:$ZZ,ROW(),MATCH("*"&amp;INDEX(INDICATOR_MAP!$D:$D,MATCH(AX$1,INDICATOR_MAP!$B:$B,0))&amp;"*",RAW_DHIS2_EXPORT!$1:$1,0)),""))</f>
        <v/>
      </c>
      <c r="AY32" s="2" t="str">
        <f>IF($A32="","",IFERROR(INDEX(RAW_DHIS2_EXPORT!$A:$ZZ,ROW(),MATCH("*"&amp;INDEX(INDICATOR_MAP!$D:$D,MATCH(AY$1,INDICATOR_MAP!$B:$B,0))&amp;"*",RAW_DHIS2_EXPORT!$1:$1,0)),""))</f>
        <v/>
      </c>
      <c r="AZ32" s="2" t="str">
        <f>IF($A32="","",IFERROR(INDEX(RAW_DHIS2_EXPORT!$A:$ZZ,ROW(),MATCH("*"&amp;INDEX(INDICATOR_MAP!$D:$D,MATCH(AZ$1,INDICATOR_MAP!$B:$B,0))&amp;"*",RAW_DHIS2_EXPORT!$1:$1,0)),""))</f>
        <v/>
      </c>
      <c r="BA32" s="2" t="str">
        <f>IF($A32="","",IFERROR(INDEX(RAW_DHIS2_EXPORT!$A:$ZZ,ROW(),MATCH("*"&amp;INDEX(INDICATOR_MAP!$D:$D,MATCH(BA$1,INDICATOR_MAP!$B:$B,0))&amp;"*",RAW_DHIS2_EXPORT!$1:$1,0)),""))</f>
        <v/>
      </c>
      <c r="BB32" s="2" t="str">
        <f>IF($A32="","",IFERROR(INDEX(RAW_DHIS2_EXPORT!$A:$ZZ,ROW(),MATCH("*"&amp;INDEX(INDICATOR_MAP!$D:$D,MATCH(BB$1,INDICATOR_MAP!$B:$B,0))&amp;"*",RAW_DHIS2_EXPORT!$1:$1,0)),""))</f>
        <v/>
      </c>
      <c r="BC32" s="2" t="str">
        <f>IF($A32="","",IFERROR(INDEX(RAW_DHIS2_EXPORT!$A:$ZZ,ROW(),MATCH("*"&amp;INDEX(INDICATOR_MAP!$D:$D,MATCH(BC$1,INDICATOR_MAP!$B:$B,0))&amp;"*",RAW_DHIS2_EXPORT!$1:$1,0)),""))</f>
        <v/>
      </c>
    </row>
    <row r="33" spans="1:55">
      <c r="A33" s="2" t="str">
        <f>IF(RAW_DHIS2_EXPORT!A33="","",RAW_DHIS2_EXPORT!A33)</f>
        <v/>
      </c>
      <c r="B33" s="2"/>
      <c r="C33" s="2"/>
      <c r="D33" s="2" t="str">
        <f>IF($A33="","",IFERROR(INDEX(RAW_DHIS2_EXPORT!$A:$ZZ,ROW(),MATCH("*"&amp;INDEX(INDICATOR_MAP!$D:$D,MATCH(D$1,INDICATOR_MAP!$B:$B,0))&amp;"*",RAW_DHIS2_EXPORT!$1:$1,0)),""))</f>
        <v/>
      </c>
      <c r="E33" s="2" t="str">
        <f>IF($A33="","",IFERROR(INDEX(RAW_DHIS2_EXPORT!$A:$ZZ,ROW(),MATCH("*"&amp;INDEX(INDICATOR_MAP!$D:$D,MATCH(E$1,INDICATOR_MAP!$B:$B,0))&amp;"*",RAW_DHIS2_EXPORT!$1:$1,0)),""))</f>
        <v/>
      </c>
      <c r="F33" s="2" t="str">
        <f>IF($A33="","",IFERROR(INDEX(RAW_DHIS2_EXPORT!$A:$ZZ,ROW(),MATCH("*"&amp;INDEX(INDICATOR_MAP!$D:$D,MATCH(F$1,INDICATOR_MAP!$B:$B,0))&amp;"*",RAW_DHIS2_EXPORT!$1:$1,0)),""))</f>
        <v/>
      </c>
      <c r="G33" s="2" t="str">
        <f>IF($A33="","",IFERROR(INDEX(RAW_DHIS2_EXPORT!$A:$ZZ,ROW(),MATCH("*"&amp;INDEX(INDICATOR_MAP!$D:$D,MATCH(G$1,INDICATOR_MAP!$B:$B,0))&amp;"*",RAW_DHIS2_EXPORT!$1:$1,0)),""))</f>
        <v/>
      </c>
      <c r="H33" s="2" t="str">
        <f>IF($A33="","",IFERROR(INDEX(RAW_DHIS2_EXPORT!$A:$ZZ,ROW(),MATCH("*"&amp;INDEX(INDICATOR_MAP!$D:$D,MATCH(H$1,INDICATOR_MAP!$B:$B,0))&amp;"*",RAW_DHIS2_EXPORT!$1:$1,0)),""))</f>
        <v/>
      </c>
      <c r="I33" s="2" t="str">
        <f>IF($A33="","",IFERROR(INDEX(RAW_DHIS2_EXPORT!$A:$ZZ,ROW(),MATCH("*"&amp;INDEX(INDICATOR_MAP!$D:$D,MATCH(I$1,INDICATOR_MAP!$B:$B,0))&amp;"*",RAW_DHIS2_EXPORT!$1:$1,0)),""))</f>
        <v/>
      </c>
      <c r="J33" s="2" t="str">
        <f>IF($A33="","",IFERROR(INDEX(RAW_DHIS2_EXPORT!$A:$ZZ,ROW(),MATCH("*"&amp;INDEX(INDICATOR_MAP!$D:$D,MATCH(J$1,INDICATOR_MAP!$B:$B,0))&amp;"*",RAW_DHIS2_EXPORT!$1:$1,0)),""))</f>
        <v/>
      </c>
      <c r="K33" s="2" t="str">
        <f>IF($A33="","",IFERROR(INDEX(RAW_DHIS2_EXPORT!$A:$ZZ,ROW(),MATCH("*"&amp;INDEX(INDICATOR_MAP!$D:$D,MATCH(K$1,INDICATOR_MAP!$B:$B,0))&amp;"*",RAW_DHIS2_EXPORT!$1:$1,0)),""))</f>
        <v/>
      </c>
      <c r="L33" s="2" t="str">
        <f>IF($A33="","",IFERROR(INDEX(RAW_DHIS2_EXPORT!$A:$ZZ,ROW(),MATCH("*"&amp;INDEX(INDICATOR_MAP!$D:$D,MATCH(L$1,INDICATOR_MAP!$B:$B,0))&amp;"*",RAW_DHIS2_EXPORT!$1:$1,0)),""))</f>
        <v/>
      </c>
      <c r="M33" s="2" t="str">
        <f>IF($A33="","",IFERROR(INDEX(RAW_DHIS2_EXPORT!$A:$ZZ,ROW(),MATCH("*"&amp;INDEX(INDICATOR_MAP!$D:$D,MATCH(M$1,INDICATOR_MAP!$B:$B,0))&amp;"*",RAW_DHIS2_EXPORT!$1:$1,0)),""))</f>
        <v/>
      </c>
      <c r="N33" s="2" t="str">
        <f>IF($A33="","",IFERROR(INDEX(RAW_DHIS2_EXPORT!$A:$ZZ,ROW(),MATCH("*"&amp;INDEX(INDICATOR_MAP!$D:$D,MATCH(N$1,INDICATOR_MAP!$B:$B,0))&amp;"*",RAW_DHIS2_EXPORT!$1:$1,0)),""))</f>
        <v/>
      </c>
      <c r="O33" s="2" t="str">
        <f>IF($A33="","",IFERROR(INDEX(RAW_DHIS2_EXPORT!$A:$ZZ,ROW(),MATCH("*"&amp;INDEX(INDICATOR_MAP!$D:$D,MATCH(O$1,INDICATOR_MAP!$B:$B,0))&amp;"*",RAW_DHIS2_EXPORT!$1:$1,0)),""))</f>
        <v/>
      </c>
      <c r="P33" s="2" t="str">
        <f>IF($A33="","",IFERROR(INDEX(RAW_DHIS2_EXPORT!$A:$ZZ,ROW(),MATCH("*"&amp;INDEX(INDICATOR_MAP!$D:$D,MATCH(P$1,INDICATOR_MAP!$B:$B,0))&amp;"*",RAW_DHIS2_EXPORT!$1:$1,0)),""))</f>
        <v/>
      </c>
      <c r="Q33" s="2" t="str">
        <f>IF($A33="","",IFERROR(INDEX(RAW_DHIS2_EXPORT!$A:$ZZ,ROW(),MATCH("*"&amp;INDEX(INDICATOR_MAP!$D:$D,MATCH(Q$1,INDICATOR_MAP!$B:$B,0))&amp;"*",RAW_DHIS2_EXPORT!$1:$1,0)),""))</f>
        <v/>
      </c>
      <c r="R33" s="2" t="str">
        <f>IF($A33="","",IFERROR(INDEX(RAW_DHIS2_EXPORT!$A:$ZZ,ROW(),MATCH("*"&amp;INDEX(INDICATOR_MAP!$D:$D,MATCH(R$1,INDICATOR_MAP!$B:$B,0))&amp;"*",RAW_DHIS2_EXPORT!$1:$1,0)),""))</f>
        <v/>
      </c>
      <c r="S33" s="2" t="str">
        <f>IF($A33="","",IFERROR(INDEX(RAW_DHIS2_EXPORT!$A:$ZZ,ROW(),MATCH("*"&amp;INDEX(INDICATOR_MAP!$D:$D,MATCH(S$1,INDICATOR_MAP!$B:$B,0))&amp;"*",RAW_DHIS2_EXPORT!$1:$1,0)),""))</f>
        <v/>
      </c>
      <c r="T33" s="2" t="str">
        <f>IF($A33="","",IFERROR(INDEX(RAW_DHIS2_EXPORT!$A:$ZZ,ROW(),MATCH("*"&amp;INDEX(INDICATOR_MAP!$D:$D,MATCH(T$1,INDICATOR_MAP!$B:$B,0))&amp;"*",RAW_DHIS2_EXPORT!$1:$1,0)),""))</f>
        <v/>
      </c>
      <c r="U33" s="2" t="str">
        <f>IF($A33="","",IFERROR(INDEX(RAW_DHIS2_EXPORT!$A:$ZZ,ROW(),MATCH("*"&amp;INDEX(INDICATOR_MAP!$D:$D,MATCH(U$1,INDICATOR_MAP!$B:$B,0))&amp;"*",RAW_DHIS2_EXPORT!$1:$1,0)),""))</f>
        <v/>
      </c>
      <c r="V33" s="2" t="str">
        <f>IF($A33="","",IFERROR(INDEX(RAW_DHIS2_EXPORT!$A:$ZZ,ROW(),MATCH("*"&amp;INDEX(INDICATOR_MAP!$D:$D,MATCH(V$1,INDICATOR_MAP!$B:$B,0))&amp;"*",RAW_DHIS2_EXPORT!$1:$1,0)),""))</f>
        <v/>
      </c>
      <c r="W33" s="2" t="str">
        <f>IF($A33="","",IFERROR(INDEX(RAW_DHIS2_EXPORT!$A:$ZZ,ROW(),MATCH("*"&amp;INDEX(INDICATOR_MAP!$D:$D,MATCH(W$1,INDICATOR_MAP!$B:$B,0))&amp;"*",RAW_DHIS2_EXPORT!$1:$1,0)),""))</f>
        <v/>
      </c>
      <c r="X33" s="2" t="str">
        <f>IF($A33="","",IFERROR(INDEX(RAW_DHIS2_EXPORT!$A:$ZZ,ROW(),MATCH("*"&amp;INDEX(INDICATOR_MAP!$D:$D,MATCH(X$1,INDICATOR_MAP!$B:$B,0))&amp;"*",RAW_DHIS2_EXPORT!$1:$1,0)),""))</f>
        <v/>
      </c>
      <c r="Y33" s="2" t="str">
        <f>IF($A33="","",IFERROR(INDEX(RAW_DHIS2_EXPORT!$A:$ZZ,ROW(),MATCH("*"&amp;INDEX(INDICATOR_MAP!$D:$D,MATCH(Y$1,INDICATOR_MAP!$B:$B,0))&amp;"*",RAW_DHIS2_EXPORT!$1:$1,0)),""))</f>
        <v/>
      </c>
      <c r="Z33" s="2" t="str">
        <f>IF($A33="","",IFERROR(INDEX(RAW_DHIS2_EXPORT!$A:$ZZ,ROW(),MATCH("*"&amp;INDEX(INDICATOR_MAP!$D:$D,MATCH(Z$1,INDICATOR_MAP!$B:$B,0))&amp;"*",RAW_DHIS2_EXPORT!$1:$1,0)),""))</f>
        <v/>
      </c>
      <c r="AA33" s="2" t="str">
        <f>IF($A33="","",IFERROR(INDEX(RAW_DHIS2_EXPORT!$A:$ZZ,ROW(),MATCH("*"&amp;INDEX(INDICATOR_MAP!$D:$D,MATCH(AA$1,INDICATOR_MAP!$B:$B,0))&amp;"*",RAW_DHIS2_EXPORT!$1:$1,0)),""))</f>
        <v/>
      </c>
      <c r="AB33" s="2" t="str">
        <f>IF($A33="","",IFERROR(INDEX(RAW_DHIS2_EXPORT!$A:$ZZ,ROW(),MATCH("*"&amp;INDEX(INDICATOR_MAP!$D:$D,MATCH(AB$1,INDICATOR_MAP!$B:$B,0))&amp;"*",RAW_DHIS2_EXPORT!$1:$1,0)),""))</f>
        <v/>
      </c>
      <c r="AC33" s="2" t="str">
        <f>IF($A33="","",IFERROR(INDEX(RAW_DHIS2_EXPORT!$A:$ZZ,ROW(),MATCH("*"&amp;INDEX(INDICATOR_MAP!$D:$D,MATCH(AC$1,INDICATOR_MAP!$B:$B,0))&amp;"*",RAW_DHIS2_EXPORT!$1:$1,0)),""))</f>
        <v/>
      </c>
      <c r="AD33" s="2" t="str">
        <f>IF($A33="","",IFERROR(INDEX(RAW_DHIS2_EXPORT!$A:$ZZ,ROW(),MATCH("*"&amp;INDEX(INDICATOR_MAP!$D:$D,MATCH(AD$1,INDICATOR_MAP!$B:$B,0))&amp;"*",RAW_DHIS2_EXPORT!$1:$1,0)),""))</f>
        <v/>
      </c>
      <c r="AE33" s="2" t="str">
        <f>IF($A33="","",IFERROR(INDEX(RAW_DHIS2_EXPORT!$A:$ZZ,ROW(),MATCH("*"&amp;INDEX(INDICATOR_MAP!$D:$D,MATCH(AE$1,INDICATOR_MAP!$B:$B,0))&amp;"*",RAW_DHIS2_EXPORT!$1:$1,0)),""))</f>
        <v/>
      </c>
      <c r="AF33" s="2" t="str">
        <f>IF($A33="","",IFERROR(INDEX(RAW_DHIS2_EXPORT!$A:$ZZ,ROW(),MATCH("*"&amp;INDEX(INDICATOR_MAP!$D:$D,MATCH(AF$1,INDICATOR_MAP!$B:$B,0))&amp;"*",RAW_DHIS2_EXPORT!$1:$1,0)),""))</f>
        <v/>
      </c>
      <c r="AG33" s="2" t="str">
        <f>IF($A33="","",IFERROR(INDEX(RAW_DHIS2_EXPORT!$A:$ZZ,ROW(),MATCH("*"&amp;INDEX(INDICATOR_MAP!$D:$D,MATCH(AG$1,INDICATOR_MAP!$B:$B,0))&amp;"*",RAW_DHIS2_EXPORT!$1:$1,0)),""))</f>
        <v/>
      </c>
      <c r="AH33" s="2" t="str">
        <f>IF($A33="","",IFERROR(INDEX(RAW_DHIS2_EXPORT!$A:$ZZ,ROW(),MATCH("*"&amp;INDEX(INDICATOR_MAP!$D:$D,MATCH(AH$1,INDICATOR_MAP!$B:$B,0))&amp;"*",RAW_DHIS2_EXPORT!$1:$1,0)),""))</f>
        <v/>
      </c>
      <c r="AI33" s="2" t="str">
        <f>IF($A33="","",IFERROR(INDEX(RAW_DHIS2_EXPORT!$A:$ZZ,ROW(),MATCH("*"&amp;INDEX(INDICATOR_MAP!$D:$D,MATCH(AI$1,INDICATOR_MAP!$B:$B,0))&amp;"*",RAW_DHIS2_EXPORT!$1:$1,0)),""))</f>
        <v/>
      </c>
      <c r="AJ33" s="2" t="str">
        <f>IF($A33="","",IFERROR(INDEX(RAW_DHIS2_EXPORT!$A:$ZZ,ROW(),MATCH("*"&amp;INDEX(INDICATOR_MAP!$D:$D,MATCH(AJ$1,INDICATOR_MAP!$B:$B,0))&amp;"*",RAW_DHIS2_EXPORT!$1:$1,0)),""))</f>
        <v/>
      </c>
      <c r="AK33" s="2" t="str">
        <f>IF($A33="","",IFERROR(INDEX(RAW_DHIS2_EXPORT!$A:$ZZ,ROW(),MATCH("*"&amp;INDEX(INDICATOR_MAP!$D:$D,MATCH(AK$1,INDICATOR_MAP!$B:$B,0))&amp;"*",RAW_DHIS2_EXPORT!$1:$1,0)),""))</f>
        <v/>
      </c>
      <c r="AL33" s="2" t="str">
        <f>IF($A33="","",IFERROR(INDEX(RAW_DHIS2_EXPORT!$A:$ZZ,ROW(),MATCH("*"&amp;INDEX(INDICATOR_MAP!$D:$D,MATCH(AL$1,INDICATOR_MAP!$B:$B,0))&amp;"*",RAW_DHIS2_EXPORT!$1:$1,0)),""))</f>
        <v/>
      </c>
      <c r="AM33" s="2" t="str">
        <f>IF($A33="","",IFERROR(INDEX(RAW_DHIS2_EXPORT!$A:$ZZ,ROW(),MATCH("*"&amp;INDEX(INDICATOR_MAP!$D:$D,MATCH(AM$1,INDICATOR_MAP!$B:$B,0))&amp;"*",RAW_DHIS2_EXPORT!$1:$1,0)),""))</f>
        <v/>
      </c>
      <c r="AN33" s="2" t="str">
        <f>IF($A33="","",IFERROR(INDEX(RAW_DHIS2_EXPORT!$A:$ZZ,ROW(),MATCH("*"&amp;INDEX(INDICATOR_MAP!$D:$D,MATCH(AN$1,INDICATOR_MAP!$B:$B,0))&amp;"*",RAW_DHIS2_EXPORT!$1:$1,0)),""))</f>
        <v/>
      </c>
      <c r="AO33" s="2" t="str">
        <f>IF($A33="","",IFERROR(INDEX(RAW_DHIS2_EXPORT!$A:$ZZ,ROW(),MATCH("*"&amp;INDEX(INDICATOR_MAP!$D:$D,MATCH(AO$1,INDICATOR_MAP!$B:$B,0))&amp;"*",RAW_DHIS2_EXPORT!$1:$1,0)),""))</f>
        <v/>
      </c>
      <c r="AP33" s="2" t="str">
        <f>IF($A33="","",IFERROR(INDEX(RAW_DHIS2_EXPORT!$A:$ZZ,ROW(),MATCH("*"&amp;INDEX(INDICATOR_MAP!$D:$D,MATCH(AP$1,INDICATOR_MAP!$B:$B,0))&amp;"*",RAW_DHIS2_EXPORT!$1:$1,0)),""))</f>
        <v/>
      </c>
      <c r="AQ33" s="2" t="str">
        <f>IF($A33="","",IFERROR(INDEX(RAW_DHIS2_EXPORT!$A:$ZZ,ROW(),MATCH("*"&amp;INDEX(INDICATOR_MAP!$D:$D,MATCH(AQ$1,INDICATOR_MAP!$B:$B,0))&amp;"*",RAW_DHIS2_EXPORT!$1:$1,0)),""))</f>
        <v/>
      </c>
      <c r="AR33" s="2" t="str">
        <f>IF($A33="","",IFERROR(INDEX(RAW_DHIS2_EXPORT!$A:$ZZ,ROW(),MATCH("*"&amp;INDEX(INDICATOR_MAP!$D:$D,MATCH(AR$1,INDICATOR_MAP!$B:$B,0))&amp;"*",RAW_DHIS2_EXPORT!$1:$1,0)),""))</f>
        <v/>
      </c>
      <c r="AS33" s="2" t="str">
        <f>IF($A33="","",IFERROR(INDEX(RAW_DHIS2_EXPORT!$A:$ZZ,ROW(),MATCH("*"&amp;INDEX(INDICATOR_MAP!$D:$D,MATCH(AS$1,INDICATOR_MAP!$B:$B,0))&amp;"*",RAW_DHIS2_EXPORT!$1:$1,0)),""))</f>
        <v/>
      </c>
      <c r="AT33" s="2" t="str">
        <f>IF($A33="","",IFERROR(INDEX(RAW_DHIS2_EXPORT!$A:$ZZ,ROW(),MATCH("*"&amp;INDEX(INDICATOR_MAP!$D:$D,MATCH(AT$1,INDICATOR_MAP!$B:$B,0))&amp;"*",RAW_DHIS2_EXPORT!$1:$1,0)),""))</f>
        <v/>
      </c>
      <c r="AU33" s="2" t="str">
        <f>IF($A33="","",IFERROR(INDEX(RAW_DHIS2_EXPORT!$A:$ZZ,ROW(),MATCH("*"&amp;INDEX(INDICATOR_MAP!$D:$D,MATCH(AU$1,INDICATOR_MAP!$B:$B,0))&amp;"*",RAW_DHIS2_EXPORT!$1:$1,0)),""))</f>
        <v/>
      </c>
      <c r="AV33" s="2" t="str">
        <f>IF($A33="","",IFERROR(INDEX(RAW_DHIS2_EXPORT!$A:$ZZ,ROW(),MATCH("*"&amp;INDEX(INDICATOR_MAP!$D:$D,MATCH(AV$1,INDICATOR_MAP!$B:$B,0))&amp;"*",RAW_DHIS2_EXPORT!$1:$1,0)),""))</f>
        <v/>
      </c>
      <c r="AW33" s="2" t="str">
        <f>IF($A33="","",IFERROR(INDEX(RAW_DHIS2_EXPORT!$A:$ZZ,ROW(),MATCH("*"&amp;INDEX(INDICATOR_MAP!$D:$D,MATCH(AW$1,INDICATOR_MAP!$B:$B,0))&amp;"*",RAW_DHIS2_EXPORT!$1:$1,0)),""))</f>
        <v/>
      </c>
      <c r="AX33" s="2" t="str">
        <f>IF($A33="","",IFERROR(INDEX(RAW_DHIS2_EXPORT!$A:$ZZ,ROW(),MATCH("*"&amp;INDEX(INDICATOR_MAP!$D:$D,MATCH(AX$1,INDICATOR_MAP!$B:$B,0))&amp;"*",RAW_DHIS2_EXPORT!$1:$1,0)),""))</f>
        <v/>
      </c>
      <c r="AY33" s="2" t="str">
        <f>IF($A33="","",IFERROR(INDEX(RAW_DHIS2_EXPORT!$A:$ZZ,ROW(),MATCH("*"&amp;INDEX(INDICATOR_MAP!$D:$D,MATCH(AY$1,INDICATOR_MAP!$B:$B,0))&amp;"*",RAW_DHIS2_EXPORT!$1:$1,0)),""))</f>
        <v/>
      </c>
      <c r="AZ33" s="2" t="str">
        <f>IF($A33="","",IFERROR(INDEX(RAW_DHIS2_EXPORT!$A:$ZZ,ROW(),MATCH("*"&amp;INDEX(INDICATOR_MAP!$D:$D,MATCH(AZ$1,INDICATOR_MAP!$B:$B,0))&amp;"*",RAW_DHIS2_EXPORT!$1:$1,0)),""))</f>
        <v/>
      </c>
      <c r="BA33" s="2" t="str">
        <f>IF($A33="","",IFERROR(INDEX(RAW_DHIS2_EXPORT!$A:$ZZ,ROW(),MATCH("*"&amp;INDEX(INDICATOR_MAP!$D:$D,MATCH(BA$1,INDICATOR_MAP!$B:$B,0))&amp;"*",RAW_DHIS2_EXPORT!$1:$1,0)),""))</f>
        <v/>
      </c>
      <c r="BB33" s="2" t="str">
        <f>IF($A33="","",IFERROR(INDEX(RAW_DHIS2_EXPORT!$A:$ZZ,ROW(),MATCH("*"&amp;INDEX(INDICATOR_MAP!$D:$D,MATCH(BB$1,INDICATOR_MAP!$B:$B,0))&amp;"*",RAW_DHIS2_EXPORT!$1:$1,0)),""))</f>
        <v/>
      </c>
      <c r="BC33" s="2" t="str">
        <f>IF($A33="","",IFERROR(INDEX(RAW_DHIS2_EXPORT!$A:$ZZ,ROW(),MATCH("*"&amp;INDEX(INDICATOR_MAP!$D:$D,MATCH(BC$1,INDICATOR_MAP!$B:$B,0))&amp;"*",RAW_DHIS2_EXPORT!$1:$1,0)),""))</f>
        <v/>
      </c>
    </row>
    <row r="34" spans="1:55">
      <c r="A34" s="2" t="str">
        <f>IF(RAW_DHIS2_EXPORT!A34="","",RAW_DHIS2_EXPORT!A34)</f>
        <v/>
      </c>
      <c r="B34" s="2"/>
      <c r="C34" s="2"/>
      <c r="D34" s="2" t="str">
        <f>IF($A34="","",IFERROR(INDEX(RAW_DHIS2_EXPORT!$A:$ZZ,ROW(),MATCH("*"&amp;INDEX(INDICATOR_MAP!$D:$D,MATCH(D$1,INDICATOR_MAP!$B:$B,0))&amp;"*",RAW_DHIS2_EXPORT!$1:$1,0)),""))</f>
        <v/>
      </c>
      <c r="E34" s="2" t="str">
        <f>IF($A34="","",IFERROR(INDEX(RAW_DHIS2_EXPORT!$A:$ZZ,ROW(),MATCH("*"&amp;INDEX(INDICATOR_MAP!$D:$D,MATCH(E$1,INDICATOR_MAP!$B:$B,0))&amp;"*",RAW_DHIS2_EXPORT!$1:$1,0)),""))</f>
        <v/>
      </c>
      <c r="F34" s="2" t="str">
        <f>IF($A34="","",IFERROR(INDEX(RAW_DHIS2_EXPORT!$A:$ZZ,ROW(),MATCH("*"&amp;INDEX(INDICATOR_MAP!$D:$D,MATCH(F$1,INDICATOR_MAP!$B:$B,0))&amp;"*",RAW_DHIS2_EXPORT!$1:$1,0)),""))</f>
        <v/>
      </c>
      <c r="G34" s="2" t="str">
        <f>IF($A34="","",IFERROR(INDEX(RAW_DHIS2_EXPORT!$A:$ZZ,ROW(),MATCH("*"&amp;INDEX(INDICATOR_MAP!$D:$D,MATCH(G$1,INDICATOR_MAP!$B:$B,0))&amp;"*",RAW_DHIS2_EXPORT!$1:$1,0)),""))</f>
        <v/>
      </c>
      <c r="H34" s="2" t="str">
        <f>IF($A34="","",IFERROR(INDEX(RAW_DHIS2_EXPORT!$A:$ZZ,ROW(),MATCH("*"&amp;INDEX(INDICATOR_MAP!$D:$D,MATCH(H$1,INDICATOR_MAP!$B:$B,0))&amp;"*",RAW_DHIS2_EXPORT!$1:$1,0)),""))</f>
        <v/>
      </c>
      <c r="I34" s="2" t="str">
        <f>IF($A34="","",IFERROR(INDEX(RAW_DHIS2_EXPORT!$A:$ZZ,ROW(),MATCH("*"&amp;INDEX(INDICATOR_MAP!$D:$D,MATCH(I$1,INDICATOR_MAP!$B:$B,0))&amp;"*",RAW_DHIS2_EXPORT!$1:$1,0)),""))</f>
        <v/>
      </c>
      <c r="J34" s="2" t="str">
        <f>IF($A34="","",IFERROR(INDEX(RAW_DHIS2_EXPORT!$A:$ZZ,ROW(),MATCH("*"&amp;INDEX(INDICATOR_MAP!$D:$D,MATCH(J$1,INDICATOR_MAP!$B:$B,0))&amp;"*",RAW_DHIS2_EXPORT!$1:$1,0)),""))</f>
        <v/>
      </c>
      <c r="K34" s="2" t="str">
        <f>IF($A34="","",IFERROR(INDEX(RAW_DHIS2_EXPORT!$A:$ZZ,ROW(),MATCH("*"&amp;INDEX(INDICATOR_MAP!$D:$D,MATCH(K$1,INDICATOR_MAP!$B:$B,0))&amp;"*",RAW_DHIS2_EXPORT!$1:$1,0)),""))</f>
        <v/>
      </c>
      <c r="L34" s="2" t="str">
        <f>IF($A34="","",IFERROR(INDEX(RAW_DHIS2_EXPORT!$A:$ZZ,ROW(),MATCH("*"&amp;INDEX(INDICATOR_MAP!$D:$D,MATCH(L$1,INDICATOR_MAP!$B:$B,0))&amp;"*",RAW_DHIS2_EXPORT!$1:$1,0)),""))</f>
        <v/>
      </c>
      <c r="M34" s="2" t="str">
        <f>IF($A34="","",IFERROR(INDEX(RAW_DHIS2_EXPORT!$A:$ZZ,ROW(),MATCH("*"&amp;INDEX(INDICATOR_MAP!$D:$D,MATCH(M$1,INDICATOR_MAP!$B:$B,0))&amp;"*",RAW_DHIS2_EXPORT!$1:$1,0)),""))</f>
        <v/>
      </c>
      <c r="N34" s="2" t="str">
        <f>IF($A34="","",IFERROR(INDEX(RAW_DHIS2_EXPORT!$A:$ZZ,ROW(),MATCH("*"&amp;INDEX(INDICATOR_MAP!$D:$D,MATCH(N$1,INDICATOR_MAP!$B:$B,0))&amp;"*",RAW_DHIS2_EXPORT!$1:$1,0)),""))</f>
        <v/>
      </c>
      <c r="O34" s="2" t="str">
        <f>IF($A34="","",IFERROR(INDEX(RAW_DHIS2_EXPORT!$A:$ZZ,ROW(),MATCH("*"&amp;INDEX(INDICATOR_MAP!$D:$D,MATCH(O$1,INDICATOR_MAP!$B:$B,0))&amp;"*",RAW_DHIS2_EXPORT!$1:$1,0)),""))</f>
        <v/>
      </c>
      <c r="P34" s="2" t="str">
        <f>IF($A34="","",IFERROR(INDEX(RAW_DHIS2_EXPORT!$A:$ZZ,ROW(),MATCH("*"&amp;INDEX(INDICATOR_MAP!$D:$D,MATCH(P$1,INDICATOR_MAP!$B:$B,0))&amp;"*",RAW_DHIS2_EXPORT!$1:$1,0)),""))</f>
        <v/>
      </c>
      <c r="Q34" s="2" t="str">
        <f>IF($A34="","",IFERROR(INDEX(RAW_DHIS2_EXPORT!$A:$ZZ,ROW(),MATCH("*"&amp;INDEX(INDICATOR_MAP!$D:$D,MATCH(Q$1,INDICATOR_MAP!$B:$B,0))&amp;"*",RAW_DHIS2_EXPORT!$1:$1,0)),""))</f>
        <v/>
      </c>
      <c r="R34" s="2" t="str">
        <f>IF($A34="","",IFERROR(INDEX(RAW_DHIS2_EXPORT!$A:$ZZ,ROW(),MATCH("*"&amp;INDEX(INDICATOR_MAP!$D:$D,MATCH(R$1,INDICATOR_MAP!$B:$B,0))&amp;"*",RAW_DHIS2_EXPORT!$1:$1,0)),""))</f>
        <v/>
      </c>
      <c r="S34" s="2" t="str">
        <f>IF($A34="","",IFERROR(INDEX(RAW_DHIS2_EXPORT!$A:$ZZ,ROW(),MATCH("*"&amp;INDEX(INDICATOR_MAP!$D:$D,MATCH(S$1,INDICATOR_MAP!$B:$B,0))&amp;"*",RAW_DHIS2_EXPORT!$1:$1,0)),""))</f>
        <v/>
      </c>
      <c r="T34" s="2" t="str">
        <f>IF($A34="","",IFERROR(INDEX(RAW_DHIS2_EXPORT!$A:$ZZ,ROW(),MATCH("*"&amp;INDEX(INDICATOR_MAP!$D:$D,MATCH(T$1,INDICATOR_MAP!$B:$B,0))&amp;"*",RAW_DHIS2_EXPORT!$1:$1,0)),""))</f>
        <v/>
      </c>
      <c r="U34" s="2" t="str">
        <f>IF($A34="","",IFERROR(INDEX(RAW_DHIS2_EXPORT!$A:$ZZ,ROW(),MATCH("*"&amp;INDEX(INDICATOR_MAP!$D:$D,MATCH(U$1,INDICATOR_MAP!$B:$B,0))&amp;"*",RAW_DHIS2_EXPORT!$1:$1,0)),""))</f>
        <v/>
      </c>
      <c r="V34" s="2" t="str">
        <f>IF($A34="","",IFERROR(INDEX(RAW_DHIS2_EXPORT!$A:$ZZ,ROW(),MATCH("*"&amp;INDEX(INDICATOR_MAP!$D:$D,MATCH(V$1,INDICATOR_MAP!$B:$B,0))&amp;"*",RAW_DHIS2_EXPORT!$1:$1,0)),""))</f>
        <v/>
      </c>
      <c r="W34" s="2" t="str">
        <f>IF($A34="","",IFERROR(INDEX(RAW_DHIS2_EXPORT!$A:$ZZ,ROW(),MATCH("*"&amp;INDEX(INDICATOR_MAP!$D:$D,MATCH(W$1,INDICATOR_MAP!$B:$B,0))&amp;"*",RAW_DHIS2_EXPORT!$1:$1,0)),""))</f>
        <v/>
      </c>
      <c r="X34" s="2" t="str">
        <f>IF($A34="","",IFERROR(INDEX(RAW_DHIS2_EXPORT!$A:$ZZ,ROW(),MATCH("*"&amp;INDEX(INDICATOR_MAP!$D:$D,MATCH(X$1,INDICATOR_MAP!$B:$B,0))&amp;"*",RAW_DHIS2_EXPORT!$1:$1,0)),""))</f>
        <v/>
      </c>
      <c r="Y34" s="2" t="str">
        <f>IF($A34="","",IFERROR(INDEX(RAW_DHIS2_EXPORT!$A:$ZZ,ROW(),MATCH("*"&amp;INDEX(INDICATOR_MAP!$D:$D,MATCH(Y$1,INDICATOR_MAP!$B:$B,0))&amp;"*",RAW_DHIS2_EXPORT!$1:$1,0)),""))</f>
        <v/>
      </c>
      <c r="Z34" s="2" t="str">
        <f>IF($A34="","",IFERROR(INDEX(RAW_DHIS2_EXPORT!$A:$ZZ,ROW(),MATCH("*"&amp;INDEX(INDICATOR_MAP!$D:$D,MATCH(Z$1,INDICATOR_MAP!$B:$B,0))&amp;"*",RAW_DHIS2_EXPORT!$1:$1,0)),""))</f>
        <v/>
      </c>
      <c r="AA34" s="2" t="str">
        <f>IF($A34="","",IFERROR(INDEX(RAW_DHIS2_EXPORT!$A:$ZZ,ROW(),MATCH("*"&amp;INDEX(INDICATOR_MAP!$D:$D,MATCH(AA$1,INDICATOR_MAP!$B:$B,0))&amp;"*",RAW_DHIS2_EXPORT!$1:$1,0)),""))</f>
        <v/>
      </c>
      <c r="AB34" s="2" t="str">
        <f>IF($A34="","",IFERROR(INDEX(RAW_DHIS2_EXPORT!$A:$ZZ,ROW(),MATCH("*"&amp;INDEX(INDICATOR_MAP!$D:$D,MATCH(AB$1,INDICATOR_MAP!$B:$B,0))&amp;"*",RAW_DHIS2_EXPORT!$1:$1,0)),""))</f>
        <v/>
      </c>
      <c r="AC34" s="2" t="str">
        <f>IF($A34="","",IFERROR(INDEX(RAW_DHIS2_EXPORT!$A:$ZZ,ROW(),MATCH("*"&amp;INDEX(INDICATOR_MAP!$D:$D,MATCH(AC$1,INDICATOR_MAP!$B:$B,0))&amp;"*",RAW_DHIS2_EXPORT!$1:$1,0)),""))</f>
        <v/>
      </c>
      <c r="AD34" s="2" t="str">
        <f>IF($A34="","",IFERROR(INDEX(RAW_DHIS2_EXPORT!$A:$ZZ,ROW(),MATCH("*"&amp;INDEX(INDICATOR_MAP!$D:$D,MATCH(AD$1,INDICATOR_MAP!$B:$B,0))&amp;"*",RAW_DHIS2_EXPORT!$1:$1,0)),""))</f>
        <v/>
      </c>
      <c r="AE34" s="2" t="str">
        <f>IF($A34="","",IFERROR(INDEX(RAW_DHIS2_EXPORT!$A:$ZZ,ROW(),MATCH("*"&amp;INDEX(INDICATOR_MAP!$D:$D,MATCH(AE$1,INDICATOR_MAP!$B:$B,0))&amp;"*",RAW_DHIS2_EXPORT!$1:$1,0)),""))</f>
        <v/>
      </c>
      <c r="AF34" s="2" t="str">
        <f>IF($A34="","",IFERROR(INDEX(RAW_DHIS2_EXPORT!$A:$ZZ,ROW(),MATCH("*"&amp;INDEX(INDICATOR_MAP!$D:$D,MATCH(AF$1,INDICATOR_MAP!$B:$B,0))&amp;"*",RAW_DHIS2_EXPORT!$1:$1,0)),""))</f>
        <v/>
      </c>
      <c r="AG34" s="2" t="str">
        <f>IF($A34="","",IFERROR(INDEX(RAW_DHIS2_EXPORT!$A:$ZZ,ROW(),MATCH("*"&amp;INDEX(INDICATOR_MAP!$D:$D,MATCH(AG$1,INDICATOR_MAP!$B:$B,0))&amp;"*",RAW_DHIS2_EXPORT!$1:$1,0)),""))</f>
        <v/>
      </c>
      <c r="AH34" s="2" t="str">
        <f>IF($A34="","",IFERROR(INDEX(RAW_DHIS2_EXPORT!$A:$ZZ,ROW(),MATCH("*"&amp;INDEX(INDICATOR_MAP!$D:$D,MATCH(AH$1,INDICATOR_MAP!$B:$B,0))&amp;"*",RAW_DHIS2_EXPORT!$1:$1,0)),""))</f>
        <v/>
      </c>
      <c r="AI34" s="2" t="str">
        <f>IF($A34="","",IFERROR(INDEX(RAW_DHIS2_EXPORT!$A:$ZZ,ROW(),MATCH("*"&amp;INDEX(INDICATOR_MAP!$D:$D,MATCH(AI$1,INDICATOR_MAP!$B:$B,0))&amp;"*",RAW_DHIS2_EXPORT!$1:$1,0)),""))</f>
        <v/>
      </c>
      <c r="AJ34" s="2" t="str">
        <f>IF($A34="","",IFERROR(INDEX(RAW_DHIS2_EXPORT!$A:$ZZ,ROW(),MATCH("*"&amp;INDEX(INDICATOR_MAP!$D:$D,MATCH(AJ$1,INDICATOR_MAP!$B:$B,0))&amp;"*",RAW_DHIS2_EXPORT!$1:$1,0)),""))</f>
        <v/>
      </c>
      <c r="AK34" s="2" t="str">
        <f>IF($A34="","",IFERROR(INDEX(RAW_DHIS2_EXPORT!$A:$ZZ,ROW(),MATCH("*"&amp;INDEX(INDICATOR_MAP!$D:$D,MATCH(AK$1,INDICATOR_MAP!$B:$B,0))&amp;"*",RAW_DHIS2_EXPORT!$1:$1,0)),""))</f>
        <v/>
      </c>
      <c r="AL34" s="2" t="str">
        <f>IF($A34="","",IFERROR(INDEX(RAW_DHIS2_EXPORT!$A:$ZZ,ROW(),MATCH("*"&amp;INDEX(INDICATOR_MAP!$D:$D,MATCH(AL$1,INDICATOR_MAP!$B:$B,0))&amp;"*",RAW_DHIS2_EXPORT!$1:$1,0)),""))</f>
        <v/>
      </c>
      <c r="AM34" s="2" t="str">
        <f>IF($A34="","",IFERROR(INDEX(RAW_DHIS2_EXPORT!$A:$ZZ,ROW(),MATCH("*"&amp;INDEX(INDICATOR_MAP!$D:$D,MATCH(AM$1,INDICATOR_MAP!$B:$B,0))&amp;"*",RAW_DHIS2_EXPORT!$1:$1,0)),""))</f>
        <v/>
      </c>
      <c r="AN34" s="2" t="str">
        <f>IF($A34="","",IFERROR(INDEX(RAW_DHIS2_EXPORT!$A:$ZZ,ROW(),MATCH("*"&amp;INDEX(INDICATOR_MAP!$D:$D,MATCH(AN$1,INDICATOR_MAP!$B:$B,0))&amp;"*",RAW_DHIS2_EXPORT!$1:$1,0)),""))</f>
        <v/>
      </c>
      <c r="AO34" s="2" t="str">
        <f>IF($A34="","",IFERROR(INDEX(RAW_DHIS2_EXPORT!$A:$ZZ,ROW(),MATCH("*"&amp;INDEX(INDICATOR_MAP!$D:$D,MATCH(AO$1,INDICATOR_MAP!$B:$B,0))&amp;"*",RAW_DHIS2_EXPORT!$1:$1,0)),""))</f>
        <v/>
      </c>
      <c r="AP34" s="2" t="str">
        <f>IF($A34="","",IFERROR(INDEX(RAW_DHIS2_EXPORT!$A:$ZZ,ROW(),MATCH("*"&amp;INDEX(INDICATOR_MAP!$D:$D,MATCH(AP$1,INDICATOR_MAP!$B:$B,0))&amp;"*",RAW_DHIS2_EXPORT!$1:$1,0)),""))</f>
        <v/>
      </c>
      <c r="AQ34" s="2" t="str">
        <f>IF($A34="","",IFERROR(INDEX(RAW_DHIS2_EXPORT!$A:$ZZ,ROW(),MATCH("*"&amp;INDEX(INDICATOR_MAP!$D:$D,MATCH(AQ$1,INDICATOR_MAP!$B:$B,0))&amp;"*",RAW_DHIS2_EXPORT!$1:$1,0)),""))</f>
        <v/>
      </c>
      <c r="AR34" s="2" t="str">
        <f>IF($A34="","",IFERROR(INDEX(RAW_DHIS2_EXPORT!$A:$ZZ,ROW(),MATCH("*"&amp;INDEX(INDICATOR_MAP!$D:$D,MATCH(AR$1,INDICATOR_MAP!$B:$B,0))&amp;"*",RAW_DHIS2_EXPORT!$1:$1,0)),""))</f>
        <v/>
      </c>
      <c r="AS34" s="2" t="str">
        <f>IF($A34="","",IFERROR(INDEX(RAW_DHIS2_EXPORT!$A:$ZZ,ROW(),MATCH("*"&amp;INDEX(INDICATOR_MAP!$D:$D,MATCH(AS$1,INDICATOR_MAP!$B:$B,0))&amp;"*",RAW_DHIS2_EXPORT!$1:$1,0)),""))</f>
        <v/>
      </c>
      <c r="AT34" s="2" t="str">
        <f>IF($A34="","",IFERROR(INDEX(RAW_DHIS2_EXPORT!$A:$ZZ,ROW(),MATCH("*"&amp;INDEX(INDICATOR_MAP!$D:$D,MATCH(AT$1,INDICATOR_MAP!$B:$B,0))&amp;"*",RAW_DHIS2_EXPORT!$1:$1,0)),""))</f>
        <v/>
      </c>
      <c r="AU34" s="2" t="str">
        <f>IF($A34="","",IFERROR(INDEX(RAW_DHIS2_EXPORT!$A:$ZZ,ROW(),MATCH("*"&amp;INDEX(INDICATOR_MAP!$D:$D,MATCH(AU$1,INDICATOR_MAP!$B:$B,0))&amp;"*",RAW_DHIS2_EXPORT!$1:$1,0)),""))</f>
        <v/>
      </c>
      <c r="AV34" s="2" t="str">
        <f>IF($A34="","",IFERROR(INDEX(RAW_DHIS2_EXPORT!$A:$ZZ,ROW(),MATCH("*"&amp;INDEX(INDICATOR_MAP!$D:$D,MATCH(AV$1,INDICATOR_MAP!$B:$B,0))&amp;"*",RAW_DHIS2_EXPORT!$1:$1,0)),""))</f>
        <v/>
      </c>
      <c r="AW34" s="2" t="str">
        <f>IF($A34="","",IFERROR(INDEX(RAW_DHIS2_EXPORT!$A:$ZZ,ROW(),MATCH("*"&amp;INDEX(INDICATOR_MAP!$D:$D,MATCH(AW$1,INDICATOR_MAP!$B:$B,0))&amp;"*",RAW_DHIS2_EXPORT!$1:$1,0)),""))</f>
        <v/>
      </c>
      <c r="AX34" s="2" t="str">
        <f>IF($A34="","",IFERROR(INDEX(RAW_DHIS2_EXPORT!$A:$ZZ,ROW(),MATCH("*"&amp;INDEX(INDICATOR_MAP!$D:$D,MATCH(AX$1,INDICATOR_MAP!$B:$B,0))&amp;"*",RAW_DHIS2_EXPORT!$1:$1,0)),""))</f>
        <v/>
      </c>
      <c r="AY34" s="2" t="str">
        <f>IF($A34="","",IFERROR(INDEX(RAW_DHIS2_EXPORT!$A:$ZZ,ROW(),MATCH("*"&amp;INDEX(INDICATOR_MAP!$D:$D,MATCH(AY$1,INDICATOR_MAP!$B:$B,0))&amp;"*",RAW_DHIS2_EXPORT!$1:$1,0)),""))</f>
        <v/>
      </c>
      <c r="AZ34" s="2" t="str">
        <f>IF($A34="","",IFERROR(INDEX(RAW_DHIS2_EXPORT!$A:$ZZ,ROW(),MATCH("*"&amp;INDEX(INDICATOR_MAP!$D:$D,MATCH(AZ$1,INDICATOR_MAP!$B:$B,0))&amp;"*",RAW_DHIS2_EXPORT!$1:$1,0)),""))</f>
        <v/>
      </c>
      <c r="BA34" s="2" t="str">
        <f>IF($A34="","",IFERROR(INDEX(RAW_DHIS2_EXPORT!$A:$ZZ,ROW(),MATCH("*"&amp;INDEX(INDICATOR_MAP!$D:$D,MATCH(BA$1,INDICATOR_MAP!$B:$B,0))&amp;"*",RAW_DHIS2_EXPORT!$1:$1,0)),""))</f>
        <v/>
      </c>
      <c r="BB34" s="2" t="str">
        <f>IF($A34="","",IFERROR(INDEX(RAW_DHIS2_EXPORT!$A:$ZZ,ROW(),MATCH("*"&amp;INDEX(INDICATOR_MAP!$D:$D,MATCH(BB$1,INDICATOR_MAP!$B:$B,0))&amp;"*",RAW_DHIS2_EXPORT!$1:$1,0)),""))</f>
        <v/>
      </c>
      <c r="BC34" s="2" t="str">
        <f>IF($A34="","",IFERROR(INDEX(RAW_DHIS2_EXPORT!$A:$ZZ,ROW(),MATCH("*"&amp;INDEX(INDICATOR_MAP!$D:$D,MATCH(BC$1,INDICATOR_MAP!$B:$B,0))&amp;"*",RAW_DHIS2_EXPORT!$1:$1,0)),""))</f>
        <v/>
      </c>
    </row>
    <row r="35" spans="1:55">
      <c r="A35" s="2" t="str">
        <f>IF(RAW_DHIS2_EXPORT!A35="","",RAW_DHIS2_EXPORT!A35)</f>
        <v/>
      </c>
      <c r="B35" s="2"/>
      <c r="C35" s="2"/>
      <c r="D35" s="2" t="str">
        <f>IF($A35="","",IFERROR(INDEX(RAW_DHIS2_EXPORT!$A:$ZZ,ROW(),MATCH("*"&amp;INDEX(INDICATOR_MAP!$D:$D,MATCH(D$1,INDICATOR_MAP!$B:$B,0))&amp;"*",RAW_DHIS2_EXPORT!$1:$1,0)),""))</f>
        <v/>
      </c>
      <c r="E35" s="2" t="str">
        <f>IF($A35="","",IFERROR(INDEX(RAW_DHIS2_EXPORT!$A:$ZZ,ROW(),MATCH("*"&amp;INDEX(INDICATOR_MAP!$D:$D,MATCH(E$1,INDICATOR_MAP!$B:$B,0))&amp;"*",RAW_DHIS2_EXPORT!$1:$1,0)),""))</f>
        <v/>
      </c>
      <c r="F35" s="2" t="str">
        <f>IF($A35="","",IFERROR(INDEX(RAW_DHIS2_EXPORT!$A:$ZZ,ROW(),MATCH("*"&amp;INDEX(INDICATOR_MAP!$D:$D,MATCH(F$1,INDICATOR_MAP!$B:$B,0))&amp;"*",RAW_DHIS2_EXPORT!$1:$1,0)),""))</f>
        <v/>
      </c>
      <c r="G35" s="2" t="str">
        <f>IF($A35="","",IFERROR(INDEX(RAW_DHIS2_EXPORT!$A:$ZZ,ROW(),MATCH("*"&amp;INDEX(INDICATOR_MAP!$D:$D,MATCH(G$1,INDICATOR_MAP!$B:$B,0))&amp;"*",RAW_DHIS2_EXPORT!$1:$1,0)),""))</f>
        <v/>
      </c>
      <c r="H35" s="2" t="str">
        <f>IF($A35="","",IFERROR(INDEX(RAW_DHIS2_EXPORT!$A:$ZZ,ROW(),MATCH("*"&amp;INDEX(INDICATOR_MAP!$D:$D,MATCH(H$1,INDICATOR_MAP!$B:$B,0))&amp;"*",RAW_DHIS2_EXPORT!$1:$1,0)),""))</f>
        <v/>
      </c>
      <c r="I35" s="2" t="str">
        <f>IF($A35="","",IFERROR(INDEX(RAW_DHIS2_EXPORT!$A:$ZZ,ROW(),MATCH("*"&amp;INDEX(INDICATOR_MAP!$D:$D,MATCH(I$1,INDICATOR_MAP!$B:$B,0))&amp;"*",RAW_DHIS2_EXPORT!$1:$1,0)),""))</f>
        <v/>
      </c>
      <c r="J35" s="2" t="str">
        <f>IF($A35="","",IFERROR(INDEX(RAW_DHIS2_EXPORT!$A:$ZZ,ROW(),MATCH("*"&amp;INDEX(INDICATOR_MAP!$D:$D,MATCH(J$1,INDICATOR_MAP!$B:$B,0))&amp;"*",RAW_DHIS2_EXPORT!$1:$1,0)),""))</f>
        <v/>
      </c>
      <c r="K35" s="2" t="str">
        <f>IF($A35="","",IFERROR(INDEX(RAW_DHIS2_EXPORT!$A:$ZZ,ROW(),MATCH("*"&amp;INDEX(INDICATOR_MAP!$D:$D,MATCH(K$1,INDICATOR_MAP!$B:$B,0))&amp;"*",RAW_DHIS2_EXPORT!$1:$1,0)),""))</f>
        <v/>
      </c>
      <c r="L35" s="2" t="str">
        <f>IF($A35="","",IFERROR(INDEX(RAW_DHIS2_EXPORT!$A:$ZZ,ROW(),MATCH("*"&amp;INDEX(INDICATOR_MAP!$D:$D,MATCH(L$1,INDICATOR_MAP!$B:$B,0))&amp;"*",RAW_DHIS2_EXPORT!$1:$1,0)),""))</f>
        <v/>
      </c>
      <c r="M35" s="2" t="str">
        <f>IF($A35="","",IFERROR(INDEX(RAW_DHIS2_EXPORT!$A:$ZZ,ROW(),MATCH("*"&amp;INDEX(INDICATOR_MAP!$D:$D,MATCH(M$1,INDICATOR_MAP!$B:$B,0))&amp;"*",RAW_DHIS2_EXPORT!$1:$1,0)),""))</f>
        <v/>
      </c>
      <c r="N35" s="2" t="str">
        <f>IF($A35="","",IFERROR(INDEX(RAW_DHIS2_EXPORT!$A:$ZZ,ROW(),MATCH("*"&amp;INDEX(INDICATOR_MAP!$D:$D,MATCH(N$1,INDICATOR_MAP!$B:$B,0))&amp;"*",RAW_DHIS2_EXPORT!$1:$1,0)),""))</f>
        <v/>
      </c>
      <c r="O35" s="2" t="str">
        <f>IF($A35="","",IFERROR(INDEX(RAW_DHIS2_EXPORT!$A:$ZZ,ROW(),MATCH("*"&amp;INDEX(INDICATOR_MAP!$D:$D,MATCH(O$1,INDICATOR_MAP!$B:$B,0))&amp;"*",RAW_DHIS2_EXPORT!$1:$1,0)),""))</f>
        <v/>
      </c>
      <c r="P35" s="2" t="str">
        <f>IF($A35="","",IFERROR(INDEX(RAW_DHIS2_EXPORT!$A:$ZZ,ROW(),MATCH("*"&amp;INDEX(INDICATOR_MAP!$D:$D,MATCH(P$1,INDICATOR_MAP!$B:$B,0))&amp;"*",RAW_DHIS2_EXPORT!$1:$1,0)),""))</f>
        <v/>
      </c>
      <c r="Q35" s="2" t="str">
        <f>IF($A35="","",IFERROR(INDEX(RAW_DHIS2_EXPORT!$A:$ZZ,ROW(),MATCH("*"&amp;INDEX(INDICATOR_MAP!$D:$D,MATCH(Q$1,INDICATOR_MAP!$B:$B,0))&amp;"*",RAW_DHIS2_EXPORT!$1:$1,0)),""))</f>
        <v/>
      </c>
      <c r="R35" s="2" t="str">
        <f>IF($A35="","",IFERROR(INDEX(RAW_DHIS2_EXPORT!$A:$ZZ,ROW(),MATCH("*"&amp;INDEX(INDICATOR_MAP!$D:$D,MATCH(R$1,INDICATOR_MAP!$B:$B,0))&amp;"*",RAW_DHIS2_EXPORT!$1:$1,0)),""))</f>
        <v/>
      </c>
      <c r="S35" s="2" t="str">
        <f>IF($A35="","",IFERROR(INDEX(RAW_DHIS2_EXPORT!$A:$ZZ,ROW(),MATCH("*"&amp;INDEX(INDICATOR_MAP!$D:$D,MATCH(S$1,INDICATOR_MAP!$B:$B,0))&amp;"*",RAW_DHIS2_EXPORT!$1:$1,0)),""))</f>
        <v/>
      </c>
      <c r="T35" s="2" t="str">
        <f>IF($A35="","",IFERROR(INDEX(RAW_DHIS2_EXPORT!$A:$ZZ,ROW(),MATCH("*"&amp;INDEX(INDICATOR_MAP!$D:$D,MATCH(T$1,INDICATOR_MAP!$B:$B,0))&amp;"*",RAW_DHIS2_EXPORT!$1:$1,0)),""))</f>
        <v/>
      </c>
      <c r="U35" s="2" t="str">
        <f>IF($A35="","",IFERROR(INDEX(RAW_DHIS2_EXPORT!$A:$ZZ,ROW(),MATCH("*"&amp;INDEX(INDICATOR_MAP!$D:$D,MATCH(U$1,INDICATOR_MAP!$B:$B,0))&amp;"*",RAW_DHIS2_EXPORT!$1:$1,0)),""))</f>
        <v/>
      </c>
      <c r="V35" s="2" t="str">
        <f>IF($A35="","",IFERROR(INDEX(RAW_DHIS2_EXPORT!$A:$ZZ,ROW(),MATCH("*"&amp;INDEX(INDICATOR_MAP!$D:$D,MATCH(V$1,INDICATOR_MAP!$B:$B,0))&amp;"*",RAW_DHIS2_EXPORT!$1:$1,0)),""))</f>
        <v/>
      </c>
      <c r="W35" s="2" t="str">
        <f>IF($A35="","",IFERROR(INDEX(RAW_DHIS2_EXPORT!$A:$ZZ,ROW(),MATCH("*"&amp;INDEX(INDICATOR_MAP!$D:$D,MATCH(W$1,INDICATOR_MAP!$B:$B,0))&amp;"*",RAW_DHIS2_EXPORT!$1:$1,0)),""))</f>
        <v/>
      </c>
      <c r="X35" s="2" t="str">
        <f>IF($A35="","",IFERROR(INDEX(RAW_DHIS2_EXPORT!$A:$ZZ,ROW(),MATCH("*"&amp;INDEX(INDICATOR_MAP!$D:$D,MATCH(X$1,INDICATOR_MAP!$B:$B,0))&amp;"*",RAW_DHIS2_EXPORT!$1:$1,0)),""))</f>
        <v/>
      </c>
      <c r="Y35" s="2" t="str">
        <f>IF($A35="","",IFERROR(INDEX(RAW_DHIS2_EXPORT!$A:$ZZ,ROW(),MATCH("*"&amp;INDEX(INDICATOR_MAP!$D:$D,MATCH(Y$1,INDICATOR_MAP!$B:$B,0))&amp;"*",RAW_DHIS2_EXPORT!$1:$1,0)),""))</f>
        <v/>
      </c>
      <c r="Z35" s="2" t="str">
        <f>IF($A35="","",IFERROR(INDEX(RAW_DHIS2_EXPORT!$A:$ZZ,ROW(),MATCH("*"&amp;INDEX(INDICATOR_MAP!$D:$D,MATCH(Z$1,INDICATOR_MAP!$B:$B,0))&amp;"*",RAW_DHIS2_EXPORT!$1:$1,0)),""))</f>
        <v/>
      </c>
      <c r="AA35" s="2" t="str">
        <f>IF($A35="","",IFERROR(INDEX(RAW_DHIS2_EXPORT!$A:$ZZ,ROW(),MATCH("*"&amp;INDEX(INDICATOR_MAP!$D:$D,MATCH(AA$1,INDICATOR_MAP!$B:$B,0))&amp;"*",RAW_DHIS2_EXPORT!$1:$1,0)),""))</f>
        <v/>
      </c>
      <c r="AB35" s="2" t="str">
        <f>IF($A35="","",IFERROR(INDEX(RAW_DHIS2_EXPORT!$A:$ZZ,ROW(),MATCH("*"&amp;INDEX(INDICATOR_MAP!$D:$D,MATCH(AB$1,INDICATOR_MAP!$B:$B,0))&amp;"*",RAW_DHIS2_EXPORT!$1:$1,0)),""))</f>
        <v/>
      </c>
      <c r="AC35" s="2" t="str">
        <f>IF($A35="","",IFERROR(INDEX(RAW_DHIS2_EXPORT!$A:$ZZ,ROW(),MATCH("*"&amp;INDEX(INDICATOR_MAP!$D:$D,MATCH(AC$1,INDICATOR_MAP!$B:$B,0))&amp;"*",RAW_DHIS2_EXPORT!$1:$1,0)),""))</f>
        <v/>
      </c>
      <c r="AD35" s="2" t="str">
        <f>IF($A35="","",IFERROR(INDEX(RAW_DHIS2_EXPORT!$A:$ZZ,ROW(),MATCH("*"&amp;INDEX(INDICATOR_MAP!$D:$D,MATCH(AD$1,INDICATOR_MAP!$B:$B,0))&amp;"*",RAW_DHIS2_EXPORT!$1:$1,0)),""))</f>
        <v/>
      </c>
      <c r="AE35" s="2" t="str">
        <f>IF($A35="","",IFERROR(INDEX(RAW_DHIS2_EXPORT!$A:$ZZ,ROW(),MATCH("*"&amp;INDEX(INDICATOR_MAP!$D:$D,MATCH(AE$1,INDICATOR_MAP!$B:$B,0))&amp;"*",RAW_DHIS2_EXPORT!$1:$1,0)),""))</f>
        <v/>
      </c>
      <c r="AF35" s="2" t="str">
        <f>IF($A35="","",IFERROR(INDEX(RAW_DHIS2_EXPORT!$A:$ZZ,ROW(),MATCH("*"&amp;INDEX(INDICATOR_MAP!$D:$D,MATCH(AF$1,INDICATOR_MAP!$B:$B,0))&amp;"*",RAW_DHIS2_EXPORT!$1:$1,0)),""))</f>
        <v/>
      </c>
      <c r="AG35" s="2" t="str">
        <f>IF($A35="","",IFERROR(INDEX(RAW_DHIS2_EXPORT!$A:$ZZ,ROW(),MATCH("*"&amp;INDEX(INDICATOR_MAP!$D:$D,MATCH(AG$1,INDICATOR_MAP!$B:$B,0))&amp;"*",RAW_DHIS2_EXPORT!$1:$1,0)),""))</f>
        <v/>
      </c>
      <c r="AH35" s="2" t="str">
        <f>IF($A35="","",IFERROR(INDEX(RAW_DHIS2_EXPORT!$A:$ZZ,ROW(),MATCH("*"&amp;INDEX(INDICATOR_MAP!$D:$D,MATCH(AH$1,INDICATOR_MAP!$B:$B,0))&amp;"*",RAW_DHIS2_EXPORT!$1:$1,0)),""))</f>
        <v/>
      </c>
      <c r="AI35" s="2" t="str">
        <f>IF($A35="","",IFERROR(INDEX(RAW_DHIS2_EXPORT!$A:$ZZ,ROW(),MATCH("*"&amp;INDEX(INDICATOR_MAP!$D:$D,MATCH(AI$1,INDICATOR_MAP!$B:$B,0))&amp;"*",RAW_DHIS2_EXPORT!$1:$1,0)),""))</f>
        <v/>
      </c>
      <c r="AJ35" s="2" t="str">
        <f>IF($A35="","",IFERROR(INDEX(RAW_DHIS2_EXPORT!$A:$ZZ,ROW(),MATCH("*"&amp;INDEX(INDICATOR_MAP!$D:$D,MATCH(AJ$1,INDICATOR_MAP!$B:$B,0))&amp;"*",RAW_DHIS2_EXPORT!$1:$1,0)),""))</f>
        <v/>
      </c>
      <c r="AK35" s="2" t="str">
        <f>IF($A35="","",IFERROR(INDEX(RAW_DHIS2_EXPORT!$A:$ZZ,ROW(),MATCH("*"&amp;INDEX(INDICATOR_MAP!$D:$D,MATCH(AK$1,INDICATOR_MAP!$B:$B,0))&amp;"*",RAW_DHIS2_EXPORT!$1:$1,0)),""))</f>
        <v/>
      </c>
      <c r="AL35" s="2" t="str">
        <f>IF($A35="","",IFERROR(INDEX(RAW_DHIS2_EXPORT!$A:$ZZ,ROW(),MATCH("*"&amp;INDEX(INDICATOR_MAP!$D:$D,MATCH(AL$1,INDICATOR_MAP!$B:$B,0))&amp;"*",RAW_DHIS2_EXPORT!$1:$1,0)),""))</f>
        <v/>
      </c>
      <c r="AM35" s="2" t="str">
        <f>IF($A35="","",IFERROR(INDEX(RAW_DHIS2_EXPORT!$A:$ZZ,ROW(),MATCH("*"&amp;INDEX(INDICATOR_MAP!$D:$D,MATCH(AM$1,INDICATOR_MAP!$B:$B,0))&amp;"*",RAW_DHIS2_EXPORT!$1:$1,0)),""))</f>
        <v/>
      </c>
      <c r="AN35" s="2" t="str">
        <f>IF($A35="","",IFERROR(INDEX(RAW_DHIS2_EXPORT!$A:$ZZ,ROW(),MATCH("*"&amp;INDEX(INDICATOR_MAP!$D:$D,MATCH(AN$1,INDICATOR_MAP!$B:$B,0))&amp;"*",RAW_DHIS2_EXPORT!$1:$1,0)),""))</f>
        <v/>
      </c>
      <c r="AO35" s="2" t="str">
        <f>IF($A35="","",IFERROR(INDEX(RAW_DHIS2_EXPORT!$A:$ZZ,ROW(),MATCH("*"&amp;INDEX(INDICATOR_MAP!$D:$D,MATCH(AO$1,INDICATOR_MAP!$B:$B,0))&amp;"*",RAW_DHIS2_EXPORT!$1:$1,0)),""))</f>
        <v/>
      </c>
      <c r="AP35" s="2" t="str">
        <f>IF($A35="","",IFERROR(INDEX(RAW_DHIS2_EXPORT!$A:$ZZ,ROW(),MATCH("*"&amp;INDEX(INDICATOR_MAP!$D:$D,MATCH(AP$1,INDICATOR_MAP!$B:$B,0))&amp;"*",RAW_DHIS2_EXPORT!$1:$1,0)),""))</f>
        <v/>
      </c>
      <c r="AQ35" s="2" t="str">
        <f>IF($A35="","",IFERROR(INDEX(RAW_DHIS2_EXPORT!$A:$ZZ,ROW(),MATCH("*"&amp;INDEX(INDICATOR_MAP!$D:$D,MATCH(AQ$1,INDICATOR_MAP!$B:$B,0))&amp;"*",RAW_DHIS2_EXPORT!$1:$1,0)),""))</f>
        <v/>
      </c>
      <c r="AR35" s="2" t="str">
        <f>IF($A35="","",IFERROR(INDEX(RAW_DHIS2_EXPORT!$A:$ZZ,ROW(),MATCH("*"&amp;INDEX(INDICATOR_MAP!$D:$D,MATCH(AR$1,INDICATOR_MAP!$B:$B,0))&amp;"*",RAW_DHIS2_EXPORT!$1:$1,0)),""))</f>
        <v/>
      </c>
      <c r="AS35" s="2" t="str">
        <f>IF($A35="","",IFERROR(INDEX(RAW_DHIS2_EXPORT!$A:$ZZ,ROW(),MATCH("*"&amp;INDEX(INDICATOR_MAP!$D:$D,MATCH(AS$1,INDICATOR_MAP!$B:$B,0))&amp;"*",RAW_DHIS2_EXPORT!$1:$1,0)),""))</f>
        <v/>
      </c>
      <c r="AT35" s="2" t="str">
        <f>IF($A35="","",IFERROR(INDEX(RAW_DHIS2_EXPORT!$A:$ZZ,ROW(),MATCH("*"&amp;INDEX(INDICATOR_MAP!$D:$D,MATCH(AT$1,INDICATOR_MAP!$B:$B,0))&amp;"*",RAW_DHIS2_EXPORT!$1:$1,0)),""))</f>
        <v/>
      </c>
      <c r="AU35" s="2" t="str">
        <f>IF($A35="","",IFERROR(INDEX(RAW_DHIS2_EXPORT!$A:$ZZ,ROW(),MATCH("*"&amp;INDEX(INDICATOR_MAP!$D:$D,MATCH(AU$1,INDICATOR_MAP!$B:$B,0))&amp;"*",RAW_DHIS2_EXPORT!$1:$1,0)),""))</f>
        <v/>
      </c>
      <c r="AV35" s="2" t="str">
        <f>IF($A35="","",IFERROR(INDEX(RAW_DHIS2_EXPORT!$A:$ZZ,ROW(),MATCH("*"&amp;INDEX(INDICATOR_MAP!$D:$D,MATCH(AV$1,INDICATOR_MAP!$B:$B,0))&amp;"*",RAW_DHIS2_EXPORT!$1:$1,0)),""))</f>
        <v/>
      </c>
      <c r="AW35" s="2" t="str">
        <f>IF($A35="","",IFERROR(INDEX(RAW_DHIS2_EXPORT!$A:$ZZ,ROW(),MATCH("*"&amp;INDEX(INDICATOR_MAP!$D:$D,MATCH(AW$1,INDICATOR_MAP!$B:$B,0))&amp;"*",RAW_DHIS2_EXPORT!$1:$1,0)),""))</f>
        <v/>
      </c>
      <c r="AX35" s="2" t="str">
        <f>IF($A35="","",IFERROR(INDEX(RAW_DHIS2_EXPORT!$A:$ZZ,ROW(),MATCH("*"&amp;INDEX(INDICATOR_MAP!$D:$D,MATCH(AX$1,INDICATOR_MAP!$B:$B,0))&amp;"*",RAW_DHIS2_EXPORT!$1:$1,0)),""))</f>
        <v/>
      </c>
      <c r="AY35" s="2" t="str">
        <f>IF($A35="","",IFERROR(INDEX(RAW_DHIS2_EXPORT!$A:$ZZ,ROW(),MATCH("*"&amp;INDEX(INDICATOR_MAP!$D:$D,MATCH(AY$1,INDICATOR_MAP!$B:$B,0))&amp;"*",RAW_DHIS2_EXPORT!$1:$1,0)),""))</f>
        <v/>
      </c>
      <c r="AZ35" s="2" t="str">
        <f>IF($A35="","",IFERROR(INDEX(RAW_DHIS2_EXPORT!$A:$ZZ,ROW(),MATCH("*"&amp;INDEX(INDICATOR_MAP!$D:$D,MATCH(AZ$1,INDICATOR_MAP!$B:$B,0))&amp;"*",RAW_DHIS2_EXPORT!$1:$1,0)),""))</f>
        <v/>
      </c>
      <c r="BA35" s="2" t="str">
        <f>IF($A35="","",IFERROR(INDEX(RAW_DHIS2_EXPORT!$A:$ZZ,ROW(),MATCH("*"&amp;INDEX(INDICATOR_MAP!$D:$D,MATCH(BA$1,INDICATOR_MAP!$B:$B,0))&amp;"*",RAW_DHIS2_EXPORT!$1:$1,0)),""))</f>
        <v/>
      </c>
      <c r="BB35" s="2" t="str">
        <f>IF($A35="","",IFERROR(INDEX(RAW_DHIS2_EXPORT!$A:$ZZ,ROW(),MATCH("*"&amp;INDEX(INDICATOR_MAP!$D:$D,MATCH(BB$1,INDICATOR_MAP!$B:$B,0))&amp;"*",RAW_DHIS2_EXPORT!$1:$1,0)),""))</f>
        <v/>
      </c>
      <c r="BC35" s="2" t="str">
        <f>IF($A35="","",IFERROR(INDEX(RAW_DHIS2_EXPORT!$A:$ZZ,ROW(),MATCH("*"&amp;INDEX(INDICATOR_MAP!$D:$D,MATCH(BC$1,INDICATOR_MAP!$B:$B,0))&amp;"*",RAW_DHIS2_EXPORT!$1:$1,0)),""))</f>
        <v/>
      </c>
    </row>
    <row r="36" spans="1:55">
      <c r="A36" s="2" t="str">
        <f>IF(RAW_DHIS2_EXPORT!A36="","",RAW_DHIS2_EXPORT!A36)</f>
        <v/>
      </c>
      <c r="B36" s="2"/>
      <c r="C36" s="2"/>
      <c r="D36" s="2" t="str">
        <f>IF($A36="","",IFERROR(INDEX(RAW_DHIS2_EXPORT!$A:$ZZ,ROW(),MATCH("*"&amp;INDEX(INDICATOR_MAP!$D:$D,MATCH(D$1,INDICATOR_MAP!$B:$B,0))&amp;"*",RAW_DHIS2_EXPORT!$1:$1,0)),""))</f>
        <v/>
      </c>
      <c r="E36" s="2" t="str">
        <f>IF($A36="","",IFERROR(INDEX(RAW_DHIS2_EXPORT!$A:$ZZ,ROW(),MATCH("*"&amp;INDEX(INDICATOR_MAP!$D:$D,MATCH(E$1,INDICATOR_MAP!$B:$B,0))&amp;"*",RAW_DHIS2_EXPORT!$1:$1,0)),""))</f>
        <v/>
      </c>
      <c r="F36" s="2" t="str">
        <f>IF($A36="","",IFERROR(INDEX(RAW_DHIS2_EXPORT!$A:$ZZ,ROW(),MATCH("*"&amp;INDEX(INDICATOR_MAP!$D:$D,MATCH(F$1,INDICATOR_MAP!$B:$B,0))&amp;"*",RAW_DHIS2_EXPORT!$1:$1,0)),""))</f>
        <v/>
      </c>
      <c r="G36" s="2" t="str">
        <f>IF($A36="","",IFERROR(INDEX(RAW_DHIS2_EXPORT!$A:$ZZ,ROW(),MATCH("*"&amp;INDEX(INDICATOR_MAP!$D:$D,MATCH(G$1,INDICATOR_MAP!$B:$B,0))&amp;"*",RAW_DHIS2_EXPORT!$1:$1,0)),""))</f>
        <v/>
      </c>
      <c r="H36" s="2" t="str">
        <f>IF($A36="","",IFERROR(INDEX(RAW_DHIS2_EXPORT!$A:$ZZ,ROW(),MATCH("*"&amp;INDEX(INDICATOR_MAP!$D:$D,MATCH(H$1,INDICATOR_MAP!$B:$B,0))&amp;"*",RAW_DHIS2_EXPORT!$1:$1,0)),""))</f>
        <v/>
      </c>
      <c r="I36" s="2" t="str">
        <f>IF($A36="","",IFERROR(INDEX(RAW_DHIS2_EXPORT!$A:$ZZ,ROW(),MATCH("*"&amp;INDEX(INDICATOR_MAP!$D:$D,MATCH(I$1,INDICATOR_MAP!$B:$B,0))&amp;"*",RAW_DHIS2_EXPORT!$1:$1,0)),""))</f>
        <v/>
      </c>
      <c r="J36" s="2" t="str">
        <f>IF($A36="","",IFERROR(INDEX(RAW_DHIS2_EXPORT!$A:$ZZ,ROW(),MATCH("*"&amp;INDEX(INDICATOR_MAP!$D:$D,MATCH(J$1,INDICATOR_MAP!$B:$B,0))&amp;"*",RAW_DHIS2_EXPORT!$1:$1,0)),""))</f>
        <v/>
      </c>
      <c r="K36" s="2" t="str">
        <f>IF($A36="","",IFERROR(INDEX(RAW_DHIS2_EXPORT!$A:$ZZ,ROW(),MATCH("*"&amp;INDEX(INDICATOR_MAP!$D:$D,MATCH(K$1,INDICATOR_MAP!$B:$B,0))&amp;"*",RAW_DHIS2_EXPORT!$1:$1,0)),""))</f>
        <v/>
      </c>
      <c r="L36" s="2" t="str">
        <f>IF($A36="","",IFERROR(INDEX(RAW_DHIS2_EXPORT!$A:$ZZ,ROW(),MATCH("*"&amp;INDEX(INDICATOR_MAP!$D:$D,MATCH(L$1,INDICATOR_MAP!$B:$B,0))&amp;"*",RAW_DHIS2_EXPORT!$1:$1,0)),""))</f>
        <v/>
      </c>
      <c r="M36" s="2" t="str">
        <f>IF($A36="","",IFERROR(INDEX(RAW_DHIS2_EXPORT!$A:$ZZ,ROW(),MATCH("*"&amp;INDEX(INDICATOR_MAP!$D:$D,MATCH(M$1,INDICATOR_MAP!$B:$B,0))&amp;"*",RAW_DHIS2_EXPORT!$1:$1,0)),""))</f>
        <v/>
      </c>
      <c r="N36" s="2" t="str">
        <f>IF($A36="","",IFERROR(INDEX(RAW_DHIS2_EXPORT!$A:$ZZ,ROW(),MATCH("*"&amp;INDEX(INDICATOR_MAP!$D:$D,MATCH(N$1,INDICATOR_MAP!$B:$B,0))&amp;"*",RAW_DHIS2_EXPORT!$1:$1,0)),""))</f>
        <v/>
      </c>
      <c r="O36" s="2" t="str">
        <f>IF($A36="","",IFERROR(INDEX(RAW_DHIS2_EXPORT!$A:$ZZ,ROW(),MATCH("*"&amp;INDEX(INDICATOR_MAP!$D:$D,MATCH(O$1,INDICATOR_MAP!$B:$B,0))&amp;"*",RAW_DHIS2_EXPORT!$1:$1,0)),""))</f>
        <v/>
      </c>
      <c r="P36" s="2" t="str">
        <f>IF($A36="","",IFERROR(INDEX(RAW_DHIS2_EXPORT!$A:$ZZ,ROW(),MATCH("*"&amp;INDEX(INDICATOR_MAP!$D:$D,MATCH(P$1,INDICATOR_MAP!$B:$B,0))&amp;"*",RAW_DHIS2_EXPORT!$1:$1,0)),""))</f>
        <v/>
      </c>
      <c r="Q36" s="2" t="str">
        <f>IF($A36="","",IFERROR(INDEX(RAW_DHIS2_EXPORT!$A:$ZZ,ROW(),MATCH("*"&amp;INDEX(INDICATOR_MAP!$D:$D,MATCH(Q$1,INDICATOR_MAP!$B:$B,0))&amp;"*",RAW_DHIS2_EXPORT!$1:$1,0)),""))</f>
        <v/>
      </c>
      <c r="R36" s="2" t="str">
        <f>IF($A36="","",IFERROR(INDEX(RAW_DHIS2_EXPORT!$A:$ZZ,ROW(),MATCH("*"&amp;INDEX(INDICATOR_MAP!$D:$D,MATCH(R$1,INDICATOR_MAP!$B:$B,0))&amp;"*",RAW_DHIS2_EXPORT!$1:$1,0)),""))</f>
        <v/>
      </c>
      <c r="S36" s="2" t="str">
        <f>IF($A36="","",IFERROR(INDEX(RAW_DHIS2_EXPORT!$A:$ZZ,ROW(),MATCH("*"&amp;INDEX(INDICATOR_MAP!$D:$D,MATCH(S$1,INDICATOR_MAP!$B:$B,0))&amp;"*",RAW_DHIS2_EXPORT!$1:$1,0)),""))</f>
        <v/>
      </c>
      <c r="T36" s="2" t="str">
        <f>IF($A36="","",IFERROR(INDEX(RAW_DHIS2_EXPORT!$A:$ZZ,ROW(),MATCH("*"&amp;INDEX(INDICATOR_MAP!$D:$D,MATCH(T$1,INDICATOR_MAP!$B:$B,0))&amp;"*",RAW_DHIS2_EXPORT!$1:$1,0)),""))</f>
        <v/>
      </c>
      <c r="U36" s="2" t="str">
        <f>IF($A36="","",IFERROR(INDEX(RAW_DHIS2_EXPORT!$A:$ZZ,ROW(),MATCH("*"&amp;INDEX(INDICATOR_MAP!$D:$D,MATCH(U$1,INDICATOR_MAP!$B:$B,0))&amp;"*",RAW_DHIS2_EXPORT!$1:$1,0)),""))</f>
        <v/>
      </c>
      <c r="V36" s="2" t="str">
        <f>IF($A36="","",IFERROR(INDEX(RAW_DHIS2_EXPORT!$A:$ZZ,ROW(),MATCH("*"&amp;INDEX(INDICATOR_MAP!$D:$D,MATCH(V$1,INDICATOR_MAP!$B:$B,0))&amp;"*",RAW_DHIS2_EXPORT!$1:$1,0)),""))</f>
        <v/>
      </c>
      <c r="W36" s="2" t="str">
        <f>IF($A36="","",IFERROR(INDEX(RAW_DHIS2_EXPORT!$A:$ZZ,ROW(),MATCH("*"&amp;INDEX(INDICATOR_MAP!$D:$D,MATCH(W$1,INDICATOR_MAP!$B:$B,0))&amp;"*",RAW_DHIS2_EXPORT!$1:$1,0)),""))</f>
        <v/>
      </c>
      <c r="X36" s="2" t="str">
        <f>IF($A36="","",IFERROR(INDEX(RAW_DHIS2_EXPORT!$A:$ZZ,ROW(),MATCH("*"&amp;INDEX(INDICATOR_MAP!$D:$D,MATCH(X$1,INDICATOR_MAP!$B:$B,0))&amp;"*",RAW_DHIS2_EXPORT!$1:$1,0)),""))</f>
        <v/>
      </c>
      <c r="Y36" s="2" t="str">
        <f>IF($A36="","",IFERROR(INDEX(RAW_DHIS2_EXPORT!$A:$ZZ,ROW(),MATCH("*"&amp;INDEX(INDICATOR_MAP!$D:$D,MATCH(Y$1,INDICATOR_MAP!$B:$B,0))&amp;"*",RAW_DHIS2_EXPORT!$1:$1,0)),""))</f>
        <v/>
      </c>
      <c r="Z36" s="2" t="str">
        <f>IF($A36="","",IFERROR(INDEX(RAW_DHIS2_EXPORT!$A:$ZZ,ROW(),MATCH("*"&amp;INDEX(INDICATOR_MAP!$D:$D,MATCH(Z$1,INDICATOR_MAP!$B:$B,0))&amp;"*",RAW_DHIS2_EXPORT!$1:$1,0)),""))</f>
        <v/>
      </c>
      <c r="AA36" s="2" t="str">
        <f>IF($A36="","",IFERROR(INDEX(RAW_DHIS2_EXPORT!$A:$ZZ,ROW(),MATCH("*"&amp;INDEX(INDICATOR_MAP!$D:$D,MATCH(AA$1,INDICATOR_MAP!$B:$B,0))&amp;"*",RAW_DHIS2_EXPORT!$1:$1,0)),""))</f>
        <v/>
      </c>
      <c r="AB36" s="2" t="str">
        <f>IF($A36="","",IFERROR(INDEX(RAW_DHIS2_EXPORT!$A:$ZZ,ROW(),MATCH("*"&amp;INDEX(INDICATOR_MAP!$D:$D,MATCH(AB$1,INDICATOR_MAP!$B:$B,0))&amp;"*",RAW_DHIS2_EXPORT!$1:$1,0)),""))</f>
        <v/>
      </c>
      <c r="AC36" s="2" t="str">
        <f>IF($A36="","",IFERROR(INDEX(RAW_DHIS2_EXPORT!$A:$ZZ,ROW(),MATCH("*"&amp;INDEX(INDICATOR_MAP!$D:$D,MATCH(AC$1,INDICATOR_MAP!$B:$B,0))&amp;"*",RAW_DHIS2_EXPORT!$1:$1,0)),""))</f>
        <v/>
      </c>
      <c r="AD36" s="2" t="str">
        <f>IF($A36="","",IFERROR(INDEX(RAW_DHIS2_EXPORT!$A:$ZZ,ROW(),MATCH("*"&amp;INDEX(INDICATOR_MAP!$D:$D,MATCH(AD$1,INDICATOR_MAP!$B:$B,0))&amp;"*",RAW_DHIS2_EXPORT!$1:$1,0)),""))</f>
        <v/>
      </c>
      <c r="AE36" s="2" t="str">
        <f>IF($A36="","",IFERROR(INDEX(RAW_DHIS2_EXPORT!$A:$ZZ,ROW(),MATCH("*"&amp;INDEX(INDICATOR_MAP!$D:$D,MATCH(AE$1,INDICATOR_MAP!$B:$B,0))&amp;"*",RAW_DHIS2_EXPORT!$1:$1,0)),""))</f>
        <v/>
      </c>
      <c r="AF36" s="2" t="str">
        <f>IF($A36="","",IFERROR(INDEX(RAW_DHIS2_EXPORT!$A:$ZZ,ROW(),MATCH("*"&amp;INDEX(INDICATOR_MAP!$D:$D,MATCH(AF$1,INDICATOR_MAP!$B:$B,0))&amp;"*",RAW_DHIS2_EXPORT!$1:$1,0)),""))</f>
        <v/>
      </c>
      <c r="AG36" s="2" t="str">
        <f>IF($A36="","",IFERROR(INDEX(RAW_DHIS2_EXPORT!$A:$ZZ,ROW(),MATCH("*"&amp;INDEX(INDICATOR_MAP!$D:$D,MATCH(AG$1,INDICATOR_MAP!$B:$B,0))&amp;"*",RAW_DHIS2_EXPORT!$1:$1,0)),""))</f>
        <v/>
      </c>
      <c r="AH36" s="2" t="str">
        <f>IF($A36="","",IFERROR(INDEX(RAW_DHIS2_EXPORT!$A:$ZZ,ROW(),MATCH("*"&amp;INDEX(INDICATOR_MAP!$D:$D,MATCH(AH$1,INDICATOR_MAP!$B:$B,0))&amp;"*",RAW_DHIS2_EXPORT!$1:$1,0)),""))</f>
        <v/>
      </c>
      <c r="AI36" s="2" t="str">
        <f>IF($A36="","",IFERROR(INDEX(RAW_DHIS2_EXPORT!$A:$ZZ,ROW(),MATCH("*"&amp;INDEX(INDICATOR_MAP!$D:$D,MATCH(AI$1,INDICATOR_MAP!$B:$B,0))&amp;"*",RAW_DHIS2_EXPORT!$1:$1,0)),""))</f>
        <v/>
      </c>
      <c r="AJ36" s="2" t="str">
        <f>IF($A36="","",IFERROR(INDEX(RAW_DHIS2_EXPORT!$A:$ZZ,ROW(),MATCH("*"&amp;INDEX(INDICATOR_MAP!$D:$D,MATCH(AJ$1,INDICATOR_MAP!$B:$B,0))&amp;"*",RAW_DHIS2_EXPORT!$1:$1,0)),""))</f>
        <v/>
      </c>
      <c r="AK36" s="2" t="str">
        <f>IF($A36="","",IFERROR(INDEX(RAW_DHIS2_EXPORT!$A:$ZZ,ROW(),MATCH("*"&amp;INDEX(INDICATOR_MAP!$D:$D,MATCH(AK$1,INDICATOR_MAP!$B:$B,0))&amp;"*",RAW_DHIS2_EXPORT!$1:$1,0)),""))</f>
        <v/>
      </c>
      <c r="AL36" s="2" t="str">
        <f>IF($A36="","",IFERROR(INDEX(RAW_DHIS2_EXPORT!$A:$ZZ,ROW(),MATCH("*"&amp;INDEX(INDICATOR_MAP!$D:$D,MATCH(AL$1,INDICATOR_MAP!$B:$B,0))&amp;"*",RAW_DHIS2_EXPORT!$1:$1,0)),""))</f>
        <v/>
      </c>
      <c r="AM36" s="2" t="str">
        <f>IF($A36="","",IFERROR(INDEX(RAW_DHIS2_EXPORT!$A:$ZZ,ROW(),MATCH("*"&amp;INDEX(INDICATOR_MAP!$D:$D,MATCH(AM$1,INDICATOR_MAP!$B:$B,0))&amp;"*",RAW_DHIS2_EXPORT!$1:$1,0)),""))</f>
        <v/>
      </c>
      <c r="AN36" s="2" t="str">
        <f>IF($A36="","",IFERROR(INDEX(RAW_DHIS2_EXPORT!$A:$ZZ,ROW(),MATCH("*"&amp;INDEX(INDICATOR_MAP!$D:$D,MATCH(AN$1,INDICATOR_MAP!$B:$B,0))&amp;"*",RAW_DHIS2_EXPORT!$1:$1,0)),""))</f>
        <v/>
      </c>
      <c r="AO36" s="2" t="str">
        <f>IF($A36="","",IFERROR(INDEX(RAW_DHIS2_EXPORT!$A:$ZZ,ROW(),MATCH("*"&amp;INDEX(INDICATOR_MAP!$D:$D,MATCH(AO$1,INDICATOR_MAP!$B:$B,0))&amp;"*",RAW_DHIS2_EXPORT!$1:$1,0)),""))</f>
        <v/>
      </c>
      <c r="AP36" s="2" t="str">
        <f>IF($A36="","",IFERROR(INDEX(RAW_DHIS2_EXPORT!$A:$ZZ,ROW(),MATCH("*"&amp;INDEX(INDICATOR_MAP!$D:$D,MATCH(AP$1,INDICATOR_MAP!$B:$B,0))&amp;"*",RAW_DHIS2_EXPORT!$1:$1,0)),""))</f>
        <v/>
      </c>
      <c r="AQ36" s="2" t="str">
        <f>IF($A36="","",IFERROR(INDEX(RAW_DHIS2_EXPORT!$A:$ZZ,ROW(),MATCH("*"&amp;INDEX(INDICATOR_MAP!$D:$D,MATCH(AQ$1,INDICATOR_MAP!$B:$B,0))&amp;"*",RAW_DHIS2_EXPORT!$1:$1,0)),""))</f>
        <v/>
      </c>
      <c r="AR36" s="2" t="str">
        <f>IF($A36="","",IFERROR(INDEX(RAW_DHIS2_EXPORT!$A:$ZZ,ROW(),MATCH("*"&amp;INDEX(INDICATOR_MAP!$D:$D,MATCH(AR$1,INDICATOR_MAP!$B:$B,0))&amp;"*",RAW_DHIS2_EXPORT!$1:$1,0)),""))</f>
        <v/>
      </c>
      <c r="AS36" s="2" t="str">
        <f>IF($A36="","",IFERROR(INDEX(RAW_DHIS2_EXPORT!$A:$ZZ,ROW(),MATCH("*"&amp;INDEX(INDICATOR_MAP!$D:$D,MATCH(AS$1,INDICATOR_MAP!$B:$B,0))&amp;"*",RAW_DHIS2_EXPORT!$1:$1,0)),""))</f>
        <v/>
      </c>
      <c r="AT36" s="2" t="str">
        <f>IF($A36="","",IFERROR(INDEX(RAW_DHIS2_EXPORT!$A:$ZZ,ROW(),MATCH("*"&amp;INDEX(INDICATOR_MAP!$D:$D,MATCH(AT$1,INDICATOR_MAP!$B:$B,0))&amp;"*",RAW_DHIS2_EXPORT!$1:$1,0)),""))</f>
        <v/>
      </c>
      <c r="AU36" s="2" t="str">
        <f>IF($A36="","",IFERROR(INDEX(RAW_DHIS2_EXPORT!$A:$ZZ,ROW(),MATCH("*"&amp;INDEX(INDICATOR_MAP!$D:$D,MATCH(AU$1,INDICATOR_MAP!$B:$B,0))&amp;"*",RAW_DHIS2_EXPORT!$1:$1,0)),""))</f>
        <v/>
      </c>
      <c r="AV36" s="2" t="str">
        <f>IF($A36="","",IFERROR(INDEX(RAW_DHIS2_EXPORT!$A:$ZZ,ROW(),MATCH("*"&amp;INDEX(INDICATOR_MAP!$D:$D,MATCH(AV$1,INDICATOR_MAP!$B:$B,0))&amp;"*",RAW_DHIS2_EXPORT!$1:$1,0)),""))</f>
        <v/>
      </c>
      <c r="AW36" s="2" t="str">
        <f>IF($A36="","",IFERROR(INDEX(RAW_DHIS2_EXPORT!$A:$ZZ,ROW(),MATCH("*"&amp;INDEX(INDICATOR_MAP!$D:$D,MATCH(AW$1,INDICATOR_MAP!$B:$B,0))&amp;"*",RAW_DHIS2_EXPORT!$1:$1,0)),""))</f>
        <v/>
      </c>
      <c r="AX36" s="2" t="str">
        <f>IF($A36="","",IFERROR(INDEX(RAW_DHIS2_EXPORT!$A:$ZZ,ROW(),MATCH("*"&amp;INDEX(INDICATOR_MAP!$D:$D,MATCH(AX$1,INDICATOR_MAP!$B:$B,0))&amp;"*",RAW_DHIS2_EXPORT!$1:$1,0)),""))</f>
        <v/>
      </c>
      <c r="AY36" s="2" t="str">
        <f>IF($A36="","",IFERROR(INDEX(RAW_DHIS2_EXPORT!$A:$ZZ,ROW(),MATCH("*"&amp;INDEX(INDICATOR_MAP!$D:$D,MATCH(AY$1,INDICATOR_MAP!$B:$B,0))&amp;"*",RAW_DHIS2_EXPORT!$1:$1,0)),""))</f>
        <v/>
      </c>
      <c r="AZ36" s="2" t="str">
        <f>IF($A36="","",IFERROR(INDEX(RAW_DHIS2_EXPORT!$A:$ZZ,ROW(),MATCH("*"&amp;INDEX(INDICATOR_MAP!$D:$D,MATCH(AZ$1,INDICATOR_MAP!$B:$B,0))&amp;"*",RAW_DHIS2_EXPORT!$1:$1,0)),""))</f>
        <v/>
      </c>
      <c r="BA36" s="2" t="str">
        <f>IF($A36="","",IFERROR(INDEX(RAW_DHIS2_EXPORT!$A:$ZZ,ROW(),MATCH("*"&amp;INDEX(INDICATOR_MAP!$D:$D,MATCH(BA$1,INDICATOR_MAP!$B:$B,0))&amp;"*",RAW_DHIS2_EXPORT!$1:$1,0)),""))</f>
        <v/>
      </c>
      <c r="BB36" s="2" t="str">
        <f>IF($A36="","",IFERROR(INDEX(RAW_DHIS2_EXPORT!$A:$ZZ,ROW(),MATCH("*"&amp;INDEX(INDICATOR_MAP!$D:$D,MATCH(BB$1,INDICATOR_MAP!$B:$B,0))&amp;"*",RAW_DHIS2_EXPORT!$1:$1,0)),""))</f>
        <v/>
      </c>
      <c r="BC36" s="2" t="str">
        <f>IF($A36="","",IFERROR(INDEX(RAW_DHIS2_EXPORT!$A:$ZZ,ROW(),MATCH("*"&amp;INDEX(INDICATOR_MAP!$D:$D,MATCH(BC$1,INDICATOR_MAP!$B:$B,0))&amp;"*",RAW_DHIS2_EXPORT!$1:$1,0)),""))</f>
        <v/>
      </c>
    </row>
    <row r="37" spans="1:55">
      <c r="A37" s="2" t="str">
        <f>IF(RAW_DHIS2_EXPORT!A37="","",RAW_DHIS2_EXPORT!A37)</f>
        <v/>
      </c>
      <c r="B37" s="2"/>
      <c r="C37" s="2"/>
      <c r="D37" s="2" t="str">
        <f>IF($A37="","",IFERROR(INDEX(RAW_DHIS2_EXPORT!$A:$ZZ,ROW(),MATCH("*"&amp;INDEX(INDICATOR_MAP!$D:$D,MATCH(D$1,INDICATOR_MAP!$B:$B,0))&amp;"*",RAW_DHIS2_EXPORT!$1:$1,0)),""))</f>
        <v/>
      </c>
      <c r="E37" s="2" t="str">
        <f>IF($A37="","",IFERROR(INDEX(RAW_DHIS2_EXPORT!$A:$ZZ,ROW(),MATCH("*"&amp;INDEX(INDICATOR_MAP!$D:$D,MATCH(E$1,INDICATOR_MAP!$B:$B,0))&amp;"*",RAW_DHIS2_EXPORT!$1:$1,0)),""))</f>
        <v/>
      </c>
      <c r="F37" s="2" t="str">
        <f>IF($A37="","",IFERROR(INDEX(RAW_DHIS2_EXPORT!$A:$ZZ,ROW(),MATCH("*"&amp;INDEX(INDICATOR_MAP!$D:$D,MATCH(F$1,INDICATOR_MAP!$B:$B,0))&amp;"*",RAW_DHIS2_EXPORT!$1:$1,0)),""))</f>
        <v/>
      </c>
      <c r="G37" s="2" t="str">
        <f>IF($A37="","",IFERROR(INDEX(RAW_DHIS2_EXPORT!$A:$ZZ,ROW(),MATCH("*"&amp;INDEX(INDICATOR_MAP!$D:$D,MATCH(G$1,INDICATOR_MAP!$B:$B,0))&amp;"*",RAW_DHIS2_EXPORT!$1:$1,0)),""))</f>
        <v/>
      </c>
      <c r="H37" s="2" t="str">
        <f>IF($A37="","",IFERROR(INDEX(RAW_DHIS2_EXPORT!$A:$ZZ,ROW(),MATCH("*"&amp;INDEX(INDICATOR_MAP!$D:$D,MATCH(H$1,INDICATOR_MAP!$B:$B,0))&amp;"*",RAW_DHIS2_EXPORT!$1:$1,0)),""))</f>
        <v/>
      </c>
      <c r="I37" s="2" t="str">
        <f>IF($A37="","",IFERROR(INDEX(RAW_DHIS2_EXPORT!$A:$ZZ,ROW(),MATCH("*"&amp;INDEX(INDICATOR_MAP!$D:$D,MATCH(I$1,INDICATOR_MAP!$B:$B,0))&amp;"*",RAW_DHIS2_EXPORT!$1:$1,0)),""))</f>
        <v/>
      </c>
      <c r="J37" s="2" t="str">
        <f>IF($A37="","",IFERROR(INDEX(RAW_DHIS2_EXPORT!$A:$ZZ,ROW(),MATCH("*"&amp;INDEX(INDICATOR_MAP!$D:$D,MATCH(J$1,INDICATOR_MAP!$B:$B,0))&amp;"*",RAW_DHIS2_EXPORT!$1:$1,0)),""))</f>
        <v/>
      </c>
      <c r="K37" s="2" t="str">
        <f>IF($A37="","",IFERROR(INDEX(RAW_DHIS2_EXPORT!$A:$ZZ,ROW(),MATCH("*"&amp;INDEX(INDICATOR_MAP!$D:$D,MATCH(K$1,INDICATOR_MAP!$B:$B,0))&amp;"*",RAW_DHIS2_EXPORT!$1:$1,0)),""))</f>
        <v/>
      </c>
      <c r="L37" s="2" t="str">
        <f>IF($A37="","",IFERROR(INDEX(RAW_DHIS2_EXPORT!$A:$ZZ,ROW(),MATCH("*"&amp;INDEX(INDICATOR_MAP!$D:$D,MATCH(L$1,INDICATOR_MAP!$B:$B,0))&amp;"*",RAW_DHIS2_EXPORT!$1:$1,0)),""))</f>
        <v/>
      </c>
      <c r="M37" s="2" t="str">
        <f>IF($A37="","",IFERROR(INDEX(RAW_DHIS2_EXPORT!$A:$ZZ,ROW(),MATCH("*"&amp;INDEX(INDICATOR_MAP!$D:$D,MATCH(M$1,INDICATOR_MAP!$B:$B,0))&amp;"*",RAW_DHIS2_EXPORT!$1:$1,0)),""))</f>
        <v/>
      </c>
      <c r="N37" s="2" t="str">
        <f>IF($A37="","",IFERROR(INDEX(RAW_DHIS2_EXPORT!$A:$ZZ,ROW(),MATCH("*"&amp;INDEX(INDICATOR_MAP!$D:$D,MATCH(N$1,INDICATOR_MAP!$B:$B,0))&amp;"*",RAW_DHIS2_EXPORT!$1:$1,0)),""))</f>
        <v/>
      </c>
      <c r="O37" s="2" t="str">
        <f>IF($A37="","",IFERROR(INDEX(RAW_DHIS2_EXPORT!$A:$ZZ,ROW(),MATCH("*"&amp;INDEX(INDICATOR_MAP!$D:$D,MATCH(O$1,INDICATOR_MAP!$B:$B,0))&amp;"*",RAW_DHIS2_EXPORT!$1:$1,0)),""))</f>
        <v/>
      </c>
      <c r="P37" s="2" t="str">
        <f>IF($A37="","",IFERROR(INDEX(RAW_DHIS2_EXPORT!$A:$ZZ,ROW(),MATCH("*"&amp;INDEX(INDICATOR_MAP!$D:$D,MATCH(P$1,INDICATOR_MAP!$B:$B,0))&amp;"*",RAW_DHIS2_EXPORT!$1:$1,0)),""))</f>
        <v/>
      </c>
      <c r="Q37" s="2" t="str">
        <f>IF($A37="","",IFERROR(INDEX(RAW_DHIS2_EXPORT!$A:$ZZ,ROW(),MATCH("*"&amp;INDEX(INDICATOR_MAP!$D:$D,MATCH(Q$1,INDICATOR_MAP!$B:$B,0))&amp;"*",RAW_DHIS2_EXPORT!$1:$1,0)),""))</f>
        <v/>
      </c>
      <c r="R37" s="2" t="str">
        <f>IF($A37="","",IFERROR(INDEX(RAW_DHIS2_EXPORT!$A:$ZZ,ROW(),MATCH("*"&amp;INDEX(INDICATOR_MAP!$D:$D,MATCH(R$1,INDICATOR_MAP!$B:$B,0))&amp;"*",RAW_DHIS2_EXPORT!$1:$1,0)),""))</f>
        <v/>
      </c>
      <c r="S37" s="2" t="str">
        <f>IF($A37="","",IFERROR(INDEX(RAW_DHIS2_EXPORT!$A:$ZZ,ROW(),MATCH("*"&amp;INDEX(INDICATOR_MAP!$D:$D,MATCH(S$1,INDICATOR_MAP!$B:$B,0))&amp;"*",RAW_DHIS2_EXPORT!$1:$1,0)),""))</f>
        <v/>
      </c>
      <c r="T37" s="2" t="str">
        <f>IF($A37="","",IFERROR(INDEX(RAW_DHIS2_EXPORT!$A:$ZZ,ROW(),MATCH("*"&amp;INDEX(INDICATOR_MAP!$D:$D,MATCH(T$1,INDICATOR_MAP!$B:$B,0))&amp;"*",RAW_DHIS2_EXPORT!$1:$1,0)),""))</f>
        <v/>
      </c>
      <c r="U37" s="2" t="str">
        <f>IF($A37="","",IFERROR(INDEX(RAW_DHIS2_EXPORT!$A:$ZZ,ROW(),MATCH("*"&amp;INDEX(INDICATOR_MAP!$D:$D,MATCH(U$1,INDICATOR_MAP!$B:$B,0))&amp;"*",RAW_DHIS2_EXPORT!$1:$1,0)),""))</f>
        <v/>
      </c>
      <c r="V37" s="2" t="str">
        <f>IF($A37="","",IFERROR(INDEX(RAW_DHIS2_EXPORT!$A:$ZZ,ROW(),MATCH("*"&amp;INDEX(INDICATOR_MAP!$D:$D,MATCH(V$1,INDICATOR_MAP!$B:$B,0))&amp;"*",RAW_DHIS2_EXPORT!$1:$1,0)),""))</f>
        <v/>
      </c>
      <c r="W37" s="2" t="str">
        <f>IF($A37="","",IFERROR(INDEX(RAW_DHIS2_EXPORT!$A:$ZZ,ROW(),MATCH("*"&amp;INDEX(INDICATOR_MAP!$D:$D,MATCH(W$1,INDICATOR_MAP!$B:$B,0))&amp;"*",RAW_DHIS2_EXPORT!$1:$1,0)),""))</f>
        <v/>
      </c>
      <c r="X37" s="2" t="str">
        <f>IF($A37="","",IFERROR(INDEX(RAW_DHIS2_EXPORT!$A:$ZZ,ROW(),MATCH("*"&amp;INDEX(INDICATOR_MAP!$D:$D,MATCH(X$1,INDICATOR_MAP!$B:$B,0))&amp;"*",RAW_DHIS2_EXPORT!$1:$1,0)),""))</f>
        <v/>
      </c>
      <c r="Y37" s="2" t="str">
        <f>IF($A37="","",IFERROR(INDEX(RAW_DHIS2_EXPORT!$A:$ZZ,ROW(),MATCH("*"&amp;INDEX(INDICATOR_MAP!$D:$D,MATCH(Y$1,INDICATOR_MAP!$B:$B,0))&amp;"*",RAW_DHIS2_EXPORT!$1:$1,0)),""))</f>
        <v/>
      </c>
      <c r="Z37" s="2" t="str">
        <f>IF($A37="","",IFERROR(INDEX(RAW_DHIS2_EXPORT!$A:$ZZ,ROW(),MATCH("*"&amp;INDEX(INDICATOR_MAP!$D:$D,MATCH(Z$1,INDICATOR_MAP!$B:$B,0))&amp;"*",RAW_DHIS2_EXPORT!$1:$1,0)),""))</f>
        <v/>
      </c>
      <c r="AA37" s="2" t="str">
        <f>IF($A37="","",IFERROR(INDEX(RAW_DHIS2_EXPORT!$A:$ZZ,ROW(),MATCH("*"&amp;INDEX(INDICATOR_MAP!$D:$D,MATCH(AA$1,INDICATOR_MAP!$B:$B,0))&amp;"*",RAW_DHIS2_EXPORT!$1:$1,0)),""))</f>
        <v/>
      </c>
      <c r="AB37" s="2" t="str">
        <f>IF($A37="","",IFERROR(INDEX(RAW_DHIS2_EXPORT!$A:$ZZ,ROW(),MATCH("*"&amp;INDEX(INDICATOR_MAP!$D:$D,MATCH(AB$1,INDICATOR_MAP!$B:$B,0))&amp;"*",RAW_DHIS2_EXPORT!$1:$1,0)),""))</f>
        <v/>
      </c>
      <c r="AC37" s="2" t="str">
        <f>IF($A37="","",IFERROR(INDEX(RAW_DHIS2_EXPORT!$A:$ZZ,ROW(),MATCH("*"&amp;INDEX(INDICATOR_MAP!$D:$D,MATCH(AC$1,INDICATOR_MAP!$B:$B,0))&amp;"*",RAW_DHIS2_EXPORT!$1:$1,0)),""))</f>
        <v/>
      </c>
      <c r="AD37" s="2" t="str">
        <f>IF($A37="","",IFERROR(INDEX(RAW_DHIS2_EXPORT!$A:$ZZ,ROW(),MATCH("*"&amp;INDEX(INDICATOR_MAP!$D:$D,MATCH(AD$1,INDICATOR_MAP!$B:$B,0))&amp;"*",RAW_DHIS2_EXPORT!$1:$1,0)),""))</f>
        <v/>
      </c>
      <c r="AE37" s="2" t="str">
        <f>IF($A37="","",IFERROR(INDEX(RAW_DHIS2_EXPORT!$A:$ZZ,ROW(),MATCH("*"&amp;INDEX(INDICATOR_MAP!$D:$D,MATCH(AE$1,INDICATOR_MAP!$B:$B,0))&amp;"*",RAW_DHIS2_EXPORT!$1:$1,0)),""))</f>
        <v/>
      </c>
      <c r="AF37" s="2" t="str">
        <f>IF($A37="","",IFERROR(INDEX(RAW_DHIS2_EXPORT!$A:$ZZ,ROW(),MATCH("*"&amp;INDEX(INDICATOR_MAP!$D:$D,MATCH(AF$1,INDICATOR_MAP!$B:$B,0))&amp;"*",RAW_DHIS2_EXPORT!$1:$1,0)),""))</f>
        <v/>
      </c>
      <c r="AG37" s="2" t="str">
        <f>IF($A37="","",IFERROR(INDEX(RAW_DHIS2_EXPORT!$A:$ZZ,ROW(),MATCH("*"&amp;INDEX(INDICATOR_MAP!$D:$D,MATCH(AG$1,INDICATOR_MAP!$B:$B,0))&amp;"*",RAW_DHIS2_EXPORT!$1:$1,0)),""))</f>
        <v/>
      </c>
      <c r="AH37" s="2" t="str">
        <f>IF($A37="","",IFERROR(INDEX(RAW_DHIS2_EXPORT!$A:$ZZ,ROW(),MATCH("*"&amp;INDEX(INDICATOR_MAP!$D:$D,MATCH(AH$1,INDICATOR_MAP!$B:$B,0))&amp;"*",RAW_DHIS2_EXPORT!$1:$1,0)),""))</f>
        <v/>
      </c>
      <c r="AI37" s="2" t="str">
        <f>IF($A37="","",IFERROR(INDEX(RAW_DHIS2_EXPORT!$A:$ZZ,ROW(),MATCH("*"&amp;INDEX(INDICATOR_MAP!$D:$D,MATCH(AI$1,INDICATOR_MAP!$B:$B,0))&amp;"*",RAW_DHIS2_EXPORT!$1:$1,0)),""))</f>
        <v/>
      </c>
      <c r="AJ37" s="2" t="str">
        <f>IF($A37="","",IFERROR(INDEX(RAW_DHIS2_EXPORT!$A:$ZZ,ROW(),MATCH("*"&amp;INDEX(INDICATOR_MAP!$D:$D,MATCH(AJ$1,INDICATOR_MAP!$B:$B,0))&amp;"*",RAW_DHIS2_EXPORT!$1:$1,0)),""))</f>
        <v/>
      </c>
      <c r="AK37" s="2" t="str">
        <f>IF($A37="","",IFERROR(INDEX(RAW_DHIS2_EXPORT!$A:$ZZ,ROW(),MATCH("*"&amp;INDEX(INDICATOR_MAP!$D:$D,MATCH(AK$1,INDICATOR_MAP!$B:$B,0))&amp;"*",RAW_DHIS2_EXPORT!$1:$1,0)),""))</f>
        <v/>
      </c>
      <c r="AL37" s="2" t="str">
        <f>IF($A37="","",IFERROR(INDEX(RAW_DHIS2_EXPORT!$A:$ZZ,ROW(),MATCH("*"&amp;INDEX(INDICATOR_MAP!$D:$D,MATCH(AL$1,INDICATOR_MAP!$B:$B,0))&amp;"*",RAW_DHIS2_EXPORT!$1:$1,0)),""))</f>
        <v/>
      </c>
      <c r="AM37" s="2" t="str">
        <f>IF($A37="","",IFERROR(INDEX(RAW_DHIS2_EXPORT!$A:$ZZ,ROW(),MATCH("*"&amp;INDEX(INDICATOR_MAP!$D:$D,MATCH(AM$1,INDICATOR_MAP!$B:$B,0))&amp;"*",RAW_DHIS2_EXPORT!$1:$1,0)),""))</f>
        <v/>
      </c>
      <c r="AN37" s="2" t="str">
        <f>IF($A37="","",IFERROR(INDEX(RAW_DHIS2_EXPORT!$A:$ZZ,ROW(),MATCH("*"&amp;INDEX(INDICATOR_MAP!$D:$D,MATCH(AN$1,INDICATOR_MAP!$B:$B,0))&amp;"*",RAW_DHIS2_EXPORT!$1:$1,0)),""))</f>
        <v/>
      </c>
      <c r="AO37" s="2" t="str">
        <f>IF($A37="","",IFERROR(INDEX(RAW_DHIS2_EXPORT!$A:$ZZ,ROW(),MATCH("*"&amp;INDEX(INDICATOR_MAP!$D:$D,MATCH(AO$1,INDICATOR_MAP!$B:$B,0))&amp;"*",RAW_DHIS2_EXPORT!$1:$1,0)),""))</f>
        <v/>
      </c>
      <c r="AP37" s="2" t="str">
        <f>IF($A37="","",IFERROR(INDEX(RAW_DHIS2_EXPORT!$A:$ZZ,ROW(),MATCH("*"&amp;INDEX(INDICATOR_MAP!$D:$D,MATCH(AP$1,INDICATOR_MAP!$B:$B,0))&amp;"*",RAW_DHIS2_EXPORT!$1:$1,0)),""))</f>
        <v/>
      </c>
      <c r="AQ37" s="2" t="str">
        <f>IF($A37="","",IFERROR(INDEX(RAW_DHIS2_EXPORT!$A:$ZZ,ROW(),MATCH("*"&amp;INDEX(INDICATOR_MAP!$D:$D,MATCH(AQ$1,INDICATOR_MAP!$B:$B,0))&amp;"*",RAW_DHIS2_EXPORT!$1:$1,0)),""))</f>
        <v/>
      </c>
      <c r="AR37" s="2" t="str">
        <f>IF($A37="","",IFERROR(INDEX(RAW_DHIS2_EXPORT!$A:$ZZ,ROW(),MATCH("*"&amp;INDEX(INDICATOR_MAP!$D:$D,MATCH(AR$1,INDICATOR_MAP!$B:$B,0))&amp;"*",RAW_DHIS2_EXPORT!$1:$1,0)),""))</f>
        <v/>
      </c>
      <c r="AS37" s="2" t="str">
        <f>IF($A37="","",IFERROR(INDEX(RAW_DHIS2_EXPORT!$A:$ZZ,ROW(),MATCH("*"&amp;INDEX(INDICATOR_MAP!$D:$D,MATCH(AS$1,INDICATOR_MAP!$B:$B,0))&amp;"*",RAW_DHIS2_EXPORT!$1:$1,0)),""))</f>
        <v/>
      </c>
      <c r="AT37" s="2" t="str">
        <f>IF($A37="","",IFERROR(INDEX(RAW_DHIS2_EXPORT!$A:$ZZ,ROW(),MATCH("*"&amp;INDEX(INDICATOR_MAP!$D:$D,MATCH(AT$1,INDICATOR_MAP!$B:$B,0))&amp;"*",RAW_DHIS2_EXPORT!$1:$1,0)),""))</f>
        <v/>
      </c>
      <c r="AU37" s="2" t="str">
        <f>IF($A37="","",IFERROR(INDEX(RAW_DHIS2_EXPORT!$A:$ZZ,ROW(),MATCH("*"&amp;INDEX(INDICATOR_MAP!$D:$D,MATCH(AU$1,INDICATOR_MAP!$B:$B,0))&amp;"*",RAW_DHIS2_EXPORT!$1:$1,0)),""))</f>
        <v/>
      </c>
      <c r="AV37" s="2" t="str">
        <f>IF($A37="","",IFERROR(INDEX(RAW_DHIS2_EXPORT!$A:$ZZ,ROW(),MATCH("*"&amp;INDEX(INDICATOR_MAP!$D:$D,MATCH(AV$1,INDICATOR_MAP!$B:$B,0))&amp;"*",RAW_DHIS2_EXPORT!$1:$1,0)),""))</f>
        <v/>
      </c>
      <c r="AW37" s="2" t="str">
        <f>IF($A37="","",IFERROR(INDEX(RAW_DHIS2_EXPORT!$A:$ZZ,ROW(),MATCH("*"&amp;INDEX(INDICATOR_MAP!$D:$D,MATCH(AW$1,INDICATOR_MAP!$B:$B,0))&amp;"*",RAW_DHIS2_EXPORT!$1:$1,0)),""))</f>
        <v/>
      </c>
      <c r="AX37" s="2" t="str">
        <f>IF($A37="","",IFERROR(INDEX(RAW_DHIS2_EXPORT!$A:$ZZ,ROW(),MATCH("*"&amp;INDEX(INDICATOR_MAP!$D:$D,MATCH(AX$1,INDICATOR_MAP!$B:$B,0))&amp;"*",RAW_DHIS2_EXPORT!$1:$1,0)),""))</f>
        <v/>
      </c>
      <c r="AY37" s="2" t="str">
        <f>IF($A37="","",IFERROR(INDEX(RAW_DHIS2_EXPORT!$A:$ZZ,ROW(),MATCH("*"&amp;INDEX(INDICATOR_MAP!$D:$D,MATCH(AY$1,INDICATOR_MAP!$B:$B,0))&amp;"*",RAW_DHIS2_EXPORT!$1:$1,0)),""))</f>
        <v/>
      </c>
      <c r="AZ37" s="2" t="str">
        <f>IF($A37="","",IFERROR(INDEX(RAW_DHIS2_EXPORT!$A:$ZZ,ROW(),MATCH("*"&amp;INDEX(INDICATOR_MAP!$D:$D,MATCH(AZ$1,INDICATOR_MAP!$B:$B,0))&amp;"*",RAW_DHIS2_EXPORT!$1:$1,0)),""))</f>
        <v/>
      </c>
      <c r="BA37" s="2" t="str">
        <f>IF($A37="","",IFERROR(INDEX(RAW_DHIS2_EXPORT!$A:$ZZ,ROW(),MATCH("*"&amp;INDEX(INDICATOR_MAP!$D:$D,MATCH(BA$1,INDICATOR_MAP!$B:$B,0))&amp;"*",RAW_DHIS2_EXPORT!$1:$1,0)),""))</f>
        <v/>
      </c>
      <c r="BB37" s="2" t="str">
        <f>IF($A37="","",IFERROR(INDEX(RAW_DHIS2_EXPORT!$A:$ZZ,ROW(),MATCH("*"&amp;INDEX(INDICATOR_MAP!$D:$D,MATCH(BB$1,INDICATOR_MAP!$B:$B,0))&amp;"*",RAW_DHIS2_EXPORT!$1:$1,0)),""))</f>
        <v/>
      </c>
      <c r="BC37" s="2" t="str">
        <f>IF($A37="","",IFERROR(INDEX(RAW_DHIS2_EXPORT!$A:$ZZ,ROW(),MATCH("*"&amp;INDEX(INDICATOR_MAP!$D:$D,MATCH(BC$1,INDICATOR_MAP!$B:$B,0))&amp;"*",RAW_DHIS2_EXPORT!$1:$1,0)),""))</f>
        <v/>
      </c>
    </row>
    <row r="38" spans="1:55">
      <c r="A38" s="2" t="str">
        <f>IF(RAW_DHIS2_EXPORT!A38="","",RAW_DHIS2_EXPORT!A38)</f>
        <v/>
      </c>
      <c r="B38" s="2"/>
      <c r="C38" s="2"/>
      <c r="D38" s="2" t="str">
        <f>IF($A38="","",IFERROR(INDEX(RAW_DHIS2_EXPORT!$A:$ZZ,ROW(),MATCH("*"&amp;INDEX(INDICATOR_MAP!$D:$D,MATCH(D$1,INDICATOR_MAP!$B:$B,0))&amp;"*",RAW_DHIS2_EXPORT!$1:$1,0)),""))</f>
        <v/>
      </c>
      <c r="E38" s="2" t="str">
        <f>IF($A38="","",IFERROR(INDEX(RAW_DHIS2_EXPORT!$A:$ZZ,ROW(),MATCH("*"&amp;INDEX(INDICATOR_MAP!$D:$D,MATCH(E$1,INDICATOR_MAP!$B:$B,0))&amp;"*",RAW_DHIS2_EXPORT!$1:$1,0)),""))</f>
        <v/>
      </c>
      <c r="F38" s="2" t="str">
        <f>IF($A38="","",IFERROR(INDEX(RAW_DHIS2_EXPORT!$A:$ZZ,ROW(),MATCH("*"&amp;INDEX(INDICATOR_MAP!$D:$D,MATCH(F$1,INDICATOR_MAP!$B:$B,0))&amp;"*",RAW_DHIS2_EXPORT!$1:$1,0)),""))</f>
        <v/>
      </c>
      <c r="G38" s="2" t="str">
        <f>IF($A38="","",IFERROR(INDEX(RAW_DHIS2_EXPORT!$A:$ZZ,ROW(),MATCH("*"&amp;INDEX(INDICATOR_MAP!$D:$D,MATCH(G$1,INDICATOR_MAP!$B:$B,0))&amp;"*",RAW_DHIS2_EXPORT!$1:$1,0)),""))</f>
        <v/>
      </c>
      <c r="H38" s="2" t="str">
        <f>IF($A38="","",IFERROR(INDEX(RAW_DHIS2_EXPORT!$A:$ZZ,ROW(),MATCH("*"&amp;INDEX(INDICATOR_MAP!$D:$D,MATCH(H$1,INDICATOR_MAP!$B:$B,0))&amp;"*",RAW_DHIS2_EXPORT!$1:$1,0)),""))</f>
        <v/>
      </c>
      <c r="I38" s="2" t="str">
        <f>IF($A38="","",IFERROR(INDEX(RAW_DHIS2_EXPORT!$A:$ZZ,ROW(),MATCH("*"&amp;INDEX(INDICATOR_MAP!$D:$D,MATCH(I$1,INDICATOR_MAP!$B:$B,0))&amp;"*",RAW_DHIS2_EXPORT!$1:$1,0)),""))</f>
        <v/>
      </c>
      <c r="J38" s="2" t="str">
        <f>IF($A38="","",IFERROR(INDEX(RAW_DHIS2_EXPORT!$A:$ZZ,ROW(),MATCH("*"&amp;INDEX(INDICATOR_MAP!$D:$D,MATCH(J$1,INDICATOR_MAP!$B:$B,0))&amp;"*",RAW_DHIS2_EXPORT!$1:$1,0)),""))</f>
        <v/>
      </c>
      <c r="K38" s="2" t="str">
        <f>IF($A38="","",IFERROR(INDEX(RAW_DHIS2_EXPORT!$A:$ZZ,ROW(),MATCH("*"&amp;INDEX(INDICATOR_MAP!$D:$D,MATCH(K$1,INDICATOR_MAP!$B:$B,0))&amp;"*",RAW_DHIS2_EXPORT!$1:$1,0)),""))</f>
        <v/>
      </c>
      <c r="L38" s="2" t="str">
        <f>IF($A38="","",IFERROR(INDEX(RAW_DHIS2_EXPORT!$A:$ZZ,ROW(),MATCH("*"&amp;INDEX(INDICATOR_MAP!$D:$D,MATCH(L$1,INDICATOR_MAP!$B:$B,0))&amp;"*",RAW_DHIS2_EXPORT!$1:$1,0)),""))</f>
        <v/>
      </c>
      <c r="M38" s="2" t="str">
        <f>IF($A38="","",IFERROR(INDEX(RAW_DHIS2_EXPORT!$A:$ZZ,ROW(),MATCH("*"&amp;INDEX(INDICATOR_MAP!$D:$D,MATCH(M$1,INDICATOR_MAP!$B:$B,0))&amp;"*",RAW_DHIS2_EXPORT!$1:$1,0)),""))</f>
        <v/>
      </c>
      <c r="N38" s="2" t="str">
        <f>IF($A38="","",IFERROR(INDEX(RAW_DHIS2_EXPORT!$A:$ZZ,ROW(),MATCH("*"&amp;INDEX(INDICATOR_MAP!$D:$D,MATCH(N$1,INDICATOR_MAP!$B:$B,0))&amp;"*",RAW_DHIS2_EXPORT!$1:$1,0)),""))</f>
        <v/>
      </c>
      <c r="O38" s="2" t="str">
        <f>IF($A38="","",IFERROR(INDEX(RAW_DHIS2_EXPORT!$A:$ZZ,ROW(),MATCH("*"&amp;INDEX(INDICATOR_MAP!$D:$D,MATCH(O$1,INDICATOR_MAP!$B:$B,0))&amp;"*",RAW_DHIS2_EXPORT!$1:$1,0)),""))</f>
        <v/>
      </c>
      <c r="P38" s="2" t="str">
        <f>IF($A38="","",IFERROR(INDEX(RAW_DHIS2_EXPORT!$A:$ZZ,ROW(),MATCH("*"&amp;INDEX(INDICATOR_MAP!$D:$D,MATCH(P$1,INDICATOR_MAP!$B:$B,0))&amp;"*",RAW_DHIS2_EXPORT!$1:$1,0)),""))</f>
        <v/>
      </c>
      <c r="Q38" s="2" t="str">
        <f>IF($A38="","",IFERROR(INDEX(RAW_DHIS2_EXPORT!$A:$ZZ,ROW(),MATCH("*"&amp;INDEX(INDICATOR_MAP!$D:$D,MATCH(Q$1,INDICATOR_MAP!$B:$B,0))&amp;"*",RAW_DHIS2_EXPORT!$1:$1,0)),""))</f>
        <v/>
      </c>
      <c r="R38" s="2" t="str">
        <f>IF($A38="","",IFERROR(INDEX(RAW_DHIS2_EXPORT!$A:$ZZ,ROW(),MATCH("*"&amp;INDEX(INDICATOR_MAP!$D:$D,MATCH(R$1,INDICATOR_MAP!$B:$B,0))&amp;"*",RAW_DHIS2_EXPORT!$1:$1,0)),""))</f>
        <v/>
      </c>
      <c r="S38" s="2" t="str">
        <f>IF($A38="","",IFERROR(INDEX(RAW_DHIS2_EXPORT!$A:$ZZ,ROW(),MATCH("*"&amp;INDEX(INDICATOR_MAP!$D:$D,MATCH(S$1,INDICATOR_MAP!$B:$B,0))&amp;"*",RAW_DHIS2_EXPORT!$1:$1,0)),""))</f>
        <v/>
      </c>
      <c r="T38" s="2" t="str">
        <f>IF($A38="","",IFERROR(INDEX(RAW_DHIS2_EXPORT!$A:$ZZ,ROW(),MATCH("*"&amp;INDEX(INDICATOR_MAP!$D:$D,MATCH(T$1,INDICATOR_MAP!$B:$B,0))&amp;"*",RAW_DHIS2_EXPORT!$1:$1,0)),""))</f>
        <v/>
      </c>
      <c r="U38" s="2" t="str">
        <f>IF($A38="","",IFERROR(INDEX(RAW_DHIS2_EXPORT!$A:$ZZ,ROW(),MATCH("*"&amp;INDEX(INDICATOR_MAP!$D:$D,MATCH(U$1,INDICATOR_MAP!$B:$B,0))&amp;"*",RAW_DHIS2_EXPORT!$1:$1,0)),""))</f>
        <v/>
      </c>
      <c r="V38" s="2" t="str">
        <f>IF($A38="","",IFERROR(INDEX(RAW_DHIS2_EXPORT!$A:$ZZ,ROW(),MATCH("*"&amp;INDEX(INDICATOR_MAP!$D:$D,MATCH(V$1,INDICATOR_MAP!$B:$B,0))&amp;"*",RAW_DHIS2_EXPORT!$1:$1,0)),""))</f>
        <v/>
      </c>
      <c r="W38" s="2" t="str">
        <f>IF($A38="","",IFERROR(INDEX(RAW_DHIS2_EXPORT!$A:$ZZ,ROW(),MATCH("*"&amp;INDEX(INDICATOR_MAP!$D:$D,MATCH(W$1,INDICATOR_MAP!$B:$B,0))&amp;"*",RAW_DHIS2_EXPORT!$1:$1,0)),""))</f>
        <v/>
      </c>
      <c r="X38" s="2" t="str">
        <f>IF($A38="","",IFERROR(INDEX(RAW_DHIS2_EXPORT!$A:$ZZ,ROW(),MATCH("*"&amp;INDEX(INDICATOR_MAP!$D:$D,MATCH(X$1,INDICATOR_MAP!$B:$B,0))&amp;"*",RAW_DHIS2_EXPORT!$1:$1,0)),""))</f>
        <v/>
      </c>
      <c r="Y38" s="2" t="str">
        <f>IF($A38="","",IFERROR(INDEX(RAW_DHIS2_EXPORT!$A:$ZZ,ROW(),MATCH("*"&amp;INDEX(INDICATOR_MAP!$D:$D,MATCH(Y$1,INDICATOR_MAP!$B:$B,0))&amp;"*",RAW_DHIS2_EXPORT!$1:$1,0)),""))</f>
        <v/>
      </c>
      <c r="Z38" s="2" t="str">
        <f>IF($A38="","",IFERROR(INDEX(RAW_DHIS2_EXPORT!$A:$ZZ,ROW(),MATCH("*"&amp;INDEX(INDICATOR_MAP!$D:$D,MATCH(Z$1,INDICATOR_MAP!$B:$B,0))&amp;"*",RAW_DHIS2_EXPORT!$1:$1,0)),""))</f>
        <v/>
      </c>
      <c r="AA38" s="2" t="str">
        <f>IF($A38="","",IFERROR(INDEX(RAW_DHIS2_EXPORT!$A:$ZZ,ROW(),MATCH("*"&amp;INDEX(INDICATOR_MAP!$D:$D,MATCH(AA$1,INDICATOR_MAP!$B:$B,0))&amp;"*",RAW_DHIS2_EXPORT!$1:$1,0)),""))</f>
        <v/>
      </c>
      <c r="AB38" s="2" t="str">
        <f>IF($A38="","",IFERROR(INDEX(RAW_DHIS2_EXPORT!$A:$ZZ,ROW(),MATCH("*"&amp;INDEX(INDICATOR_MAP!$D:$D,MATCH(AB$1,INDICATOR_MAP!$B:$B,0))&amp;"*",RAW_DHIS2_EXPORT!$1:$1,0)),""))</f>
        <v/>
      </c>
      <c r="AC38" s="2" t="str">
        <f>IF($A38="","",IFERROR(INDEX(RAW_DHIS2_EXPORT!$A:$ZZ,ROW(),MATCH("*"&amp;INDEX(INDICATOR_MAP!$D:$D,MATCH(AC$1,INDICATOR_MAP!$B:$B,0))&amp;"*",RAW_DHIS2_EXPORT!$1:$1,0)),""))</f>
        <v/>
      </c>
      <c r="AD38" s="2" t="str">
        <f>IF($A38="","",IFERROR(INDEX(RAW_DHIS2_EXPORT!$A:$ZZ,ROW(),MATCH("*"&amp;INDEX(INDICATOR_MAP!$D:$D,MATCH(AD$1,INDICATOR_MAP!$B:$B,0))&amp;"*",RAW_DHIS2_EXPORT!$1:$1,0)),""))</f>
        <v/>
      </c>
      <c r="AE38" s="2" t="str">
        <f>IF($A38="","",IFERROR(INDEX(RAW_DHIS2_EXPORT!$A:$ZZ,ROW(),MATCH("*"&amp;INDEX(INDICATOR_MAP!$D:$D,MATCH(AE$1,INDICATOR_MAP!$B:$B,0))&amp;"*",RAW_DHIS2_EXPORT!$1:$1,0)),""))</f>
        <v/>
      </c>
      <c r="AF38" s="2" t="str">
        <f>IF($A38="","",IFERROR(INDEX(RAW_DHIS2_EXPORT!$A:$ZZ,ROW(),MATCH("*"&amp;INDEX(INDICATOR_MAP!$D:$D,MATCH(AF$1,INDICATOR_MAP!$B:$B,0))&amp;"*",RAW_DHIS2_EXPORT!$1:$1,0)),""))</f>
        <v/>
      </c>
      <c r="AG38" s="2" t="str">
        <f>IF($A38="","",IFERROR(INDEX(RAW_DHIS2_EXPORT!$A:$ZZ,ROW(),MATCH("*"&amp;INDEX(INDICATOR_MAP!$D:$D,MATCH(AG$1,INDICATOR_MAP!$B:$B,0))&amp;"*",RAW_DHIS2_EXPORT!$1:$1,0)),""))</f>
        <v/>
      </c>
      <c r="AH38" s="2" t="str">
        <f>IF($A38="","",IFERROR(INDEX(RAW_DHIS2_EXPORT!$A:$ZZ,ROW(),MATCH("*"&amp;INDEX(INDICATOR_MAP!$D:$D,MATCH(AH$1,INDICATOR_MAP!$B:$B,0))&amp;"*",RAW_DHIS2_EXPORT!$1:$1,0)),""))</f>
        <v/>
      </c>
      <c r="AI38" s="2" t="str">
        <f>IF($A38="","",IFERROR(INDEX(RAW_DHIS2_EXPORT!$A:$ZZ,ROW(),MATCH("*"&amp;INDEX(INDICATOR_MAP!$D:$D,MATCH(AI$1,INDICATOR_MAP!$B:$B,0))&amp;"*",RAW_DHIS2_EXPORT!$1:$1,0)),""))</f>
        <v/>
      </c>
      <c r="AJ38" s="2" t="str">
        <f>IF($A38="","",IFERROR(INDEX(RAW_DHIS2_EXPORT!$A:$ZZ,ROW(),MATCH("*"&amp;INDEX(INDICATOR_MAP!$D:$D,MATCH(AJ$1,INDICATOR_MAP!$B:$B,0))&amp;"*",RAW_DHIS2_EXPORT!$1:$1,0)),""))</f>
        <v/>
      </c>
      <c r="AK38" s="2" t="str">
        <f>IF($A38="","",IFERROR(INDEX(RAW_DHIS2_EXPORT!$A:$ZZ,ROW(),MATCH("*"&amp;INDEX(INDICATOR_MAP!$D:$D,MATCH(AK$1,INDICATOR_MAP!$B:$B,0))&amp;"*",RAW_DHIS2_EXPORT!$1:$1,0)),""))</f>
        <v/>
      </c>
      <c r="AL38" s="2" t="str">
        <f>IF($A38="","",IFERROR(INDEX(RAW_DHIS2_EXPORT!$A:$ZZ,ROW(),MATCH("*"&amp;INDEX(INDICATOR_MAP!$D:$D,MATCH(AL$1,INDICATOR_MAP!$B:$B,0))&amp;"*",RAW_DHIS2_EXPORT!$1:$1,0)),""))</f>
        <v/>
      </c>
      <c r="AM38" s="2" t="str">
        <f>IF($A38="","",IFERROR(INDEX(RAW_DHIS2_EXPORT!$A:$ZZ,ROW(),MATCH("*"&amp;INDEX(INDICATOR_MAP!$D:$D,MATCH(AM$1,INDICATOR_MAP!$B:$B,0))&amp;"*",RAW_DHIS2_EXPORT!$1:$1,0)),""))</f>
        <v/>
      </c>
      <c r="AN38" s="2" t="str">
        <f>IF($A38="","",IFERROR(INDEX(RAW_DHIS2_EXPORT!$A:$ZZ,ROW(),MATCH("*"&amp;INDEX(INDICATOR_MAP!$D:$D,MATCH(AN$1,INDICATOR_MAP!$B:$B,0))&amp;"*",RAW_DHIS2_EXPORT!$1:$1,0)),""))</f>
        <v/>
      </c>
      <c r="AO38" s="2" t="str">
        <f>IF($A38="","",IFERROR(INDEX(RAW_DHIS2_EXPORT!$A:$ZZ,ROW(),MATCH("*"&amp;INDEX(INDICATOR_MAP!$D:$D,MATCH(AO$1,INDICATOR_MAP!$B:$B,0))&amp;"*",RAW_DHIS2_EXPORT!$1:$1,0)),""))</f>
        <v/>
      </c>
      <c r="AP38" s="2" t="str">
        <f>IF($A38="","",IFERROR(INDEX(RAW_DHIS2_EXPORT!$A:$ZZ,ROW(),MATCH("*"&amp;INDEX(INDICATOR_MAP!$D:$D,MATCH(AP$1,INDICATOR_MAP!$B:$B,0))&amp;"*",RAW_DHIS2_EXPORT!$1:$1,0)),""))</f>
        <v/>
      </c>
      <c r="AQ38" s="2" t="str">
        <f>IF($A38="","",IFERROR(INDEX(RAW_DHIS2_EXPORT!$A:$ZZ,ROW(),MATCH("*"&amp;INDEX(INDICATOR_MAP!$D:$D,MATCH(AQ$1,INDICATOR_MAP!$B:$B,0))&amp;"*",RAW_DHIS2_EXPORT!$1:$1,0)),""))</f>
        <v/>
      </c>
      <c r="AR38" s="2" t="str">
        <f>IF($A38="","",IFERROR(INDEX(RAW_DHIS2_EXPORT!$A:$ZZ,ROW(),MATCH("*"&amp;INDEX(INDICATOR_MAP!$D:$D,MATCH(AR$1,INDICATOR_MAP!$B:$B,0))&amp;"*",RAW_DHIS2_EXPORT!$1:$1,0)),""))</f>
        <v/>
      </c>
      <c r="AS38" s="2" t="str">
        <f>IF($A38="","",IFERROR(INDEX(RAW_DHIS2_EXPORT!$A:$ZZ,ROW(),MATCH("*"&amp;INDEX(INDICATOR_MAP!$D:$D,MATCH(AS$1,INDICATOR_MAP!$B:$B,0))&amp;"*",RAW_DHIS2_EXPORT!$1:$1,0)),""))</f>
        <v/>
      </c>
      <c r="AT38" s="2" t="str">
        <f>IF($A38="","",IFERROR(INDEX(RAW_DHIS2_EXPORT!$A:$ZZ,ROW(),MATCH("*"&amp;INDEX(INDICATOR_MAP!$D:$D,MATCH(AT$1,INDICATOR_MAP!$B:$B,0))&amp;"*",RAW_DHIS2_EXPORT!$1:$1,0)),""))</f>
        <v/>
      </c>
      <c r="AU38" s="2" t="str">
        <f>IF($A38="","",IFERROR(INDEX(RAW_DHIS2_EXPORT!$A:$ZZ,ROW(),MATCH("*"&amp;INDEX(INDICATOR_MAP!$D:$D,MATCH(AU$1,INDICATOR_MAP!$B:$B,0))&amp;"*",RAW_DHIS2_EXPORT!$1:$1,0)),""))</f>
        <v/>
      </c>
      <c r="AV38" s="2" t="str">
        <f>IF($A38="","",IFERROR(INDEX(RAW_DHIS2_EXPORT!$A:$ZZ,ROW(),MATCH("*"&amp;INDEX(INDICATOR_MAP!$D:$D,MATCH(AV$1,INDICATOR_MAP!$B:$B,0))&amp;"*",RAW_DHIS2_EXPORT!$1:$1,0)),""))</f>
        <v/>
      </c>
      <c r="AW38" s="2" t="str">
        <f>IF($A38="","",IFERROR(INDEX(RAW_DHIS2_EXPORT!$A:$ZZ,ROW(),MATCH("*"&amp;INDEX(INDICATOR_MAP!$D:$D,MATCH(AW$1,INDICATOR_MAP!$B:$B,0))&amp;"*",RAW_DHIS2_EXPORT!$1:$1,0)),""))</f>
        <v/>
      </c>
      <c r="AX38" s="2" t="str">
        <f>IF($A38="","",IFERROR(INDEX(RAW_DHIS2_EXPORT!$A:$ZZ,ROW(),MATCH("*"&amp;INDEX(INDICATOR_MAP!$D:$D,MATCH(AX$1,INDICATOR_MAP!$B:$B,0))&amp;"*",RAW_DHIS2_EXPORT!$1:$1,0)),""))</f>
        <v/>
      </c>
      <c r="AY38" s="2" t="str">
        <f>IF($A38="","",IFERROR(INDEX(RAW_DHIS2_EXPORT!$A:$ZZ,ROW(),MATCH("*"&amp;INDEX(INDICATOR_MAP!$D:$D,MATCH(AY$1,INDICATOR_MAP!$B:$B,0))&amp;"*",RAW_DHIS2_EXPORT!$1:$1,0)),""))</f>
        <v/>
      </c>
      <c r="AZ38" s="2" t="str">
        <f>IF($A38="","",IFERROR(INDEX(RAW_DHIS2_EXPORT!$A:$ZZ,ROW(),MATCH("*"&amp;INDEX(INDICATOR_MAP!$D:$D,MATCH(AZ$1,INDICATOR_MAP!$B:$B,0))&amp;"*",RAW_DHIS2_EXPORT!$1:$1,0)),""))</f>
        <v/>
      </c>
      <c r="BA38" s="2" t="str">
        <f>IF($A38="","",IFERROR(INDEX(RAW_DHIS2_EXPORT!$A:$ZZ,ROW(),MATCH("*"&amp;INDEX(INDICATOR_MAP!$D:$D,MATCH(BA$1,INDICATOR_MAP!$B:$B,0))&amp;"*",RAW_DHIS2_EXPORT!$1:$1,0)),""))</f>
        <v/>
      </c>
      <c r="BB38" s="2" t="str">
        <f>IF($A38="","",IFERROR(INDEX(RAW_DHIS2_EXPORT!$A:$ZZ,ROW(),MATCH("*"&amp;INDEX(INDICATOR_MAP!$D:$D,MATCH(BB$1,INDICATOR_MAP!$B:$B,0))&amp;"*",RAW_DHIS2_EXPORT!$1:$1,0)),""))</f>
        <v/>
      </c>
      <c r="BC38" s="2" t="str">
        <f>IF($A38="","",IFERROR(INDEX(RAW_DHIS2_EXPORT!$A:$ZZ,ROW(),MATCH("*"&amp;INDEX(INDICATOR_MAP!$D:$D,MATCH(BC$1,INDICATOR_MAP!$B:$B,0))&amp;"*",RAW_DHIS2_EXPORT!$1:$1,0)),""))</f>
        <v/>
      </c>
    </row>
    <row r="39" spans="1:55">
      <c r="A39" s="2" t="str">
        <f>IF(RAW_DHIS2_EXPORT!A39="","",RAW_DHIS2_EXPORT!A39)</f>
        <v/>
      </c>
      <c r="B39" s="2"/>
      <c r="C39" s="2"/>
      <c r="D39" s="2" t="str">
        <f>IF($A39="","",IFERROR(INDEX(RAW_DHIS2_EXPORT!$A:$ZZ,ROW(),MATCH("*"&amp;INDEX(INDICATOR_MAP!$D:$D,MATCH(D$1,INDICATOR_MAP!$B:$B,0))&amp;"*",RAW_DHIS2_EXPORT!$1:$1,0)),""))</f>
        <v/>
      </c>
      <c r="E39" s="2" t="str">
        <f>IF($A39="","",IFERROR(INDEX(RAW_DHIS2_EXPORT!$A:$ZZ,ROW(),MATCH("*"&amp;INDEX(INDICATOR_MAP!$D:$D,MATCH(E$1,INDICATOR_MAP!$B:$B,0))&amp;"*",RAW_DHIS2_EXPORT!$1:$1,0)),""))</f>
        <v/>
      </c>
      <c r="F39" s="2" t="str">
        <f>IF($A39="","",IFERROR(INDEX(RAW_DHIS2_EXPORT!$A:$ZZ,ROW(),MATCH("*"&amp;INDEX(INDICATOR_MAP!$D:$D,MATCH(F$1,INDICATOR_MAP!$B:$B,0))&amp;"*",RAW_DHIS2_EXPORT!$1:$1,0)),""))</f>
        <v/>
      </c>
      <c r="G39" s="2" t="str">
        <f>IF($A39="","",IFERROR(INDEX(RAW_DHIS2_EXPORT!$A:$ZZ,ROW(),MATCH("*"&amp;INDEX(INDICATOR_MAP!$D:$D,MATCH(G$1,INDICATOR_MAP!$B:$B,0))&amp;"*",RAW_DHIS2_EXPORT!$1:$1,0)),""))</f>
        <v/>
      </c>
      <c r="H39" s="2" t="str">
        <f>IF($A39="","",IFERROR(INDEX(RAW_DHIS2_EXPORT!$A:$ZZ,ROW(),MATCH("*"&amp;INDEX(INDICATOR_MAP!$D:$D,MATCH(H$1,INDICATOR_MAP!$B:$B,0))&amp;"*",RAW_DHIS2_EXPORT!$1:$1,0)),""))</f>
        <v/>
      </c>
      <c r="I39" s="2" t="str">
        <f>IF($A39="","",IFERROR(INDEX(RAW_DHIS2_EXPORT!$A:$ZZ,ROW(),MATCH("*"&amp;INDEX(INDICATOR_MAP!$D:$D,MATCH(I$1,INDICATOR_MAP!$B:$B,0))&amp;"*",RAW_DHIS2_EXPORT!$1:$1,0)),""))</f>
        <v/>
      </c>
      <c r="J39" s="2" t="str">
        <f>IF($A39="","",IFERROR(INDEX(RAW_DHIS2_EXPORT!$A:$ZZ,ROW(),MATCH("*"&amp;INDEX(INDICATOR_MAP!$D:$D,MATCH(J$1,INDICATOR_MAP!$B:$B,0))&amp;"*",RAW_DHIS2_EXPORT!$1:$1,0)),""))</f>
        <v/>
      </c>
      <c r="K39" s="2" t="str">
        <f>IF($A39="","",IFERROR(INDEX(RAW_DHIS2_EXPORT!$A:$ZZ,ROW(),MATCH("*"&amp;INDEX(INDICATOR_MAP!$D:$D,MATCH(K$1,INDICATOR_MAP!$B:$B,0))&amp;"*",RAW_DHIS2_EXPORT!$1:$1,0)),""))</f>
        <v/>
      </c>
      <c r="L39" s="2" t="str">
        <f>IF($A39="","",IFERROR(INDEX(RAW_DHIS2_EXPORT!$A:$ZZ,ROW(),MATCH("*"&amp;INDEX(INDICATOR_MAP!$D:$D,MATCH(L$1,INDICATOR_MAP!$B:$B,0))&amp;"*",RAW_DHIS2_EXPORT!$1:$1,0)),""))</f>
        <v/>
      </c>
      <c r="M39" s="2" t="str">
        <f>IF($A39="","",IFERROR(INDEX(RAW_DHIS2_EXPORT!$A:$ZZ,ROW(),MATCH("*"&amp;INDEX(INDICATOR_MAP!$D:$D,MATCH(M$1,INDICATOR_MAP!$B:$B,0))&amp;"*",RAW_DHIS2_EXPORT!$1:$1,0)),""))</f>
        <v/>
      </c>
      <c r="N39" s="2" t="str">
        <f>IF($A39="","",IFERROR(INDEX(RAW_DHIS2_EXPORT!$A:$ZZ,ROW(),MATCH("*"&amp;INDEX(INDICATOR_MAP!$D:$D,MATCH(N$1,INDICATOR_MAP!$B:$B,0))&amp;"*",RAW_DHIS2_EXPORT!$1:$1,0)),""))</f>
        <v/>
      </c>
      <c r="O39" s="2" t="str">
        <f>IF($A39="","",IFERROR(INDEX(RAW_DHIS2_EXPORT!$A:$ZZ,ROW(),MATCH("*"&amp;INDEX(INDICATOR_MAP!$D:$D,MATCH(O$1,INDICATOR_MAP!$B:$B,0))&amp;"*",RAW_DHIS2_EXPORT!$1:$1,0)),""))</f>
        <v/>
      </c>
      <c r="P39" s="2" t="str">
        <f>IF($A39="","",IFERROR(INDEX(RAW_DHIS2_EXPORT!$A:$ZZ,ROW(),MATCH("*"&amp;INDEX(INDICATOR_MAP!$D:$D,MATCH(P$1,INDICATOR_MAP!$B:$B,0))&amp;"*",RAW_DHIS2_EXPORT!$1:$1,0)),""))</f>
        <v/>
      </c>
      <c r="Q39" s="2" t="str">
        <f>IF($A39="","",IFERROR(INDEX(RAW_DHIS2_EXPORT!$A:$ZZ,ROW(),MATCH("*"&amp;INDEX(INDICATOR_MAP!$D:$D,MATCH(Q$1,INDICATOR_MAP!$B:$B,0))&amp;"*",RAW_DHIS2_EXPORT!$1:$1,0)),""))</f>
        <v/>
      </c>
      <c r="R39" s="2" t="str">
        <f>IF($A39="","",IFERROR(INDEX(RAW_DHIS2_EXPORT!$A:$ZZ,ROW(),MATCH("*"&amp;INDEX(INDICATOR_MAP!$D:$D,MATCH(R$1,INDICATOR_MAP!$B:$B,0))&amp;"*",RAW_DHIS2_EXPORT!$1:$1,0)),""))</f>
        <v/>
      </c>
      <c r="S39" s="2" t="str">
        <f>IF($A39="","",IFERROR(INDEX(RAW_DHIS2_EXPORT!$A:$ZZ,ROW(),MATCH("*"&amp;INDEX(INDICATOR_MAP!$D:$D,MATCH(S$1,INDICATOR_MAP!$B:$B,0))&amp;"*",RAW_DHIS2_EXPORT!$1:$1,0)),""))</f>
        <v/>
      </c>
      <c r="T39" s="2" t="str">
        <f>IF($A39="","",IFERROR(INDEX(RAW_DHIS2_EXPORT!$A:$ZZ,ROW(),MATCH("*"&amp;INDEX(INDICATOR_MAP!$D:$D,MATCH(T$1,INDICATOR_MAP!$B:$B,0))&amp;"*",RAW_DHIS2_EXPORT!$1:$1,0)),""))</f>
        <v/>
      </c>
      <c r="U39" s="2" t="str">
        <f>IF($A39="","",IFERROR(INDEX(RAW_DHIS2_EXPORT!$A:$ZZ,ROW(),MATCH("*"&amp;INDEX(INDICATOR_MAP!$D:$D,MATCH(U$1,INDICATOR_MAP!$B:$B,0))&amp;"*",RAW_DHIS2_EXPORT!$1:$1,0)),""))</f>
        <v/>
      </c>
      <c r="V39" s="2" t="str">
        <f>IF($A39="","",IFERROR(INDEX(RAW_DHIS2_EXPORT!$A:$ZZ,ROW(),MATCH("*"&amp;INDEX(INDICATOR_MAP!$D:$D,MATCH(V$1,INDICATOR_MAP!$B:$B,0))&amp;"*",RAW_DHIS2_EXPORT!$1:$1,0)),""))</f>
        <v/>
      </c>
      <c r="W39" s="2" t="str">
        <f>IF($A39="","",IFERROR(INDEX(RAW_DHIS2_EXPORT!$A:$ZZ,ROW(),MATCH("*"&amp;INDEX(INDICATOR_MAP!$D:$D,MATCH(W$1,INDICATOR_MAP!$B:$B,0))&amp;"*",RAW_DHIS2_EXPORT!$1:$1,0)),""))</f>
        <v/>
      </c>
      <c r="X39" s="2" t="str">
        <f>IF($A39="","",IFERROR(INDEX(RAW_DHIS2_EXPORT!$A:$ZZ,ROW(),MATCH("*"&amp;INDEX(INDICATOR_MAP!$D:$D,MATCH(X$1,INDICATOR_MAP!$B:$B,0))&amp;"*",RAW_DHIS2_EXPORT!$1:$1,0)),""))</f>
        <v/>
      </c>
      <c r="Y39" s="2" t="str">
        <f>IF($A39="","",IFERROR(INDEX(RAW_DHIS2_EXPORT!$A:$ZZ,ROW(),MATCH("*"&amp;INDEX(INDICATOR_MAP!$D:$D,MATCH(Y$1,INDICATOR_MAP!$B:$B,0))&amp;"*",RAW_DHIS2_EXPORT!$1:$1,0)),""))</f>
        <v/>
      </c>
      <c r="Z39" s="2" t="str">
        <f>IF($A39="","",IFERROR(INDEX(RAW_DHIS2_EXPORT!$A:$ZZ,ROW(),MATCH("*"&amp;INDEX(INDICATOR_MAP!$D:$D,MATCH(Z$1,INDICATOR_MAP!$B:$B,0))&amp;"*",RAW_DHIS2_EXPORT!$1:$1,0)),""))</f>
        <v/>
      </c>
      <c r="AA39" s="2" t="str">
        <f>IF($A39="","",IFERROR(INDEX(RAW_DHIS2_EXPORT!$A:$ZZ,ROW(),MATCH("*"&amp;INDEX(INDICATOR_MAP!$D:$D,MATCH(AA$1,INDICATOR_MAP!$B:$B,0))&amp;"*",RAW_DHIS2_EXPORT!$1:$1,0)),""))</f>
        <v/>
      </c>
      <c r="AB39" s="2" t="str">
        <f>IF($A39="","",IFERROR(INDEX(RAW_DHIS2_EXPORT!$A:$ZZ,ROW(),MATCH("*"&amp;INDEX(INDICATOR_MAP!$D:$D,MATCH(AB$1,INDICATOR_MAP!$B:$B,0))&amp;"*",RAW_DHIS2_EXPORT!$1:$1,0)),""))</f>
        <v/>
      </c>
      <c r="AC39" s="2" t="str">
        <f>IF($A39="","",IFERROR(INDEX(RAW_DHIS2_EXPORT!$A:$ZZ,ROW(),MATCH("*"&amp;INDEX(INDICATOR_MAP!$D:$D,MATCH(AC$1,INDICATOR_MAP!$B:$B,0))&amp;"*",RAW_DHIS2_EXPORT!$1:$1,0)),""))</f>
        <v/>
      </c>
      <c r="AD39" s="2" t="str">
        <f>IF($A39="","",IFERROR(INDEX(RAW_DHIS2_EXPORT!$A:$ZZ,ROW(),MATCH("*"&amp;INDEX(INDICATOR_MAP!$D:$D,MATCH(AD$1,INDICATOR_MAP!$B:$B,0))&amp;"*",RAW_DHIS2_EXPORT!$1:$1,0)),""))</f>
        <v/>
      </c>
      <c r="AE39" s="2" t="str">
        <f>IF($A39="","",IFERROR(INDEX(RAW_DHIS2_EXPORT!$A:$ZZ,ROW(),MATCH("*"&amp;INDEX(INDICATOR_MAP!$D:$D,MATCH(AE$1,INDICATOR_MAP!$B:$B,0))&amp;"*",RAW_DHIS2_EXPORT!$1:$1,0)),""))</f>
        <v/>
      </c>
      <c r="AF39" s="2" t="str">
        <f>IF($A39="","",IFERROR(INDEX(RAW_DHIS2_EXPORT!$A:$ZZ,ROW(),MATCH("*"&amp;INDEX(INDICATOR_MAP!$D:$D,MATCH(AF$1,INDICATOR_MAP!$B:$B,0))&amp;"*",RAW_DHIS2_EXPORT!$1:$1,0)),""))</f>
        <v/>
      </c>
      <c r="AG39" s="2" t="str">
        <f>IF($A39="","",IFERROR(INDEX(RAW_DHIS2_EXPORT!$A:$ZZ,ROW(),MATCH("*"&amp;INDEX(INDICATOR_MAP!$D:$D,MATCH(AG$1,INDICATOR_MAP!$B:$B,0))&amp;"*",RAW_DHIS2_EXPORT!$1:$1,0)),""))</f>
        <v/>
      </c>
      <c r="AH39" s="2" t="str">
        <f>IF($A39="","",IFERROR(INDEX(RAW_DHIS2_EXPORT!$A:$ZZ,ROW(),MATCH("*"&amp;INDEX(INDICATOR_MAP!$D:$D,MATCH(AH$1,INDICATOR_MAP!$B:$B,0))&amp;"*",RAW_DHIS2_EXPORT!$1:$1,0)),""))</f>
        <v/>
      </c>
      <c r="AI39" s="2" t="str">
        <f>IF($A39="","",IFERROR(INDEX(RAW_DHIS2_EXPORT!$A:$ZZ,ROW(),MATCH("*"&amp;INDEX(INDICATOR_MAP!$D:$D,MATCH(AI$1,INDICATOR_MAP!$B:$B,0))&amp;"*",RAW_DHIS2_EXPORT!$1:$1,0)),""))</f>
        <v/>
      </c>
      <c r="AJ39" s="2" t="str">
        <f>IF($A39="","",IFERROR(INDEX(RAW_DHIS2_EXPORT!$A:$ZZ,ROW(),MATCH("*"&amp;INDEX(INDICATOR_MAP!$D:$D,MATCH(AJ$1,INDICATOR_MAP!$B:$B,0))&amp;"*",RAW_DHIS2_EXPORT!$1:$1,0)),""))</f>
        <v/>
      </c>
      <c r="AK39" s="2" t="str">
        <f>IF($A39="","",IFERROR(INDEX(RAW_DHIS2_EXPORT!$A:$ZZ,ROW(),MATCH("*"&amp;INDEX(INDICATOR_MAP!$D:$D,MATCH(AK$1,INDICATOR_MAP!$B:$B,0))&amp;"*",RAW_DHIS2_EXPORT!$1:$1,0)),""))</f>
        <v/>
      </c>
      <c r="AL39" s="2" t="str">
        <f>IF($A39="","",IFERROR(INDEX(RAW_DHIS2_EXPORT!$A:$ZZ,ROW(),MATCH("*"&amp;INDEX(INDICATOR_MAP!$D:$D,MATCH(AL$1,INDICATOR_MAP!$B:$B,0))&amp;"*",RAW_DHIS2_EXPORT!$1:$1,0)),""))</f>
        <v/>
      </c>
      <c r="AM39" s="2" t="str">
        <f>IF($A39="","",IFERROR(INDEX(RAW_DHIS2_EXPORT!$A:$ZZ,ROW(),MATCH("*"&amp;INDEX(INDICATOR_MAP!$D:$D,MATCH(AM$1,INDICATOR_MAP!$B:$B,0))&amp;"*",RAW_DHIS2_EXPORT!$1:$1,0)),""))</f>
        <v/>
      </c>
      <c r="AN39" s="2" t="str">
        <f>IF($A39="","",IFERROR(INDEX(RAW_DHIS2_EXPORT!$A:$ZZ,ROW(),MATCH("*"&amp;INDEX(INDICATOR_MAP!$D:$D,MATCH(AN$1,INDICATOR_MAP!$B:$B,0))&amp;"*",RAW_DHIS2_EXPORT!$1:$1,0)),""))</f>
        <v/>
      </c>
      <c r="AO39" s="2" t="str">
        <f>IF($A39="","",IFERROR(INDEX(RAW_DHIS2_EXPORT!$A:$ZZ,ROW(),MATCH("*"&amp;INDEX(INDICATOR_MAP!$D:$D,MATCH(AO$1,INDICATOR_MAP!$B:$B,0))&amp;"*",RAW_DHIS2_EXPORT!$1:$1,0)),""))</f>
        <v/>
      </c>
      <c r="AP39" s="2" t="str">
        <f>IF($A39="","",IFERROR(INDEX(RAW_DHIS2_EXPORT!$A:$ZZ,ROW(),MATCH("*"&amp;INDEX(INDICATOR_MAP!$D:$D,MATCH(AP$1,INDICATOR_MAP!$B:$B,0))&amp;"*",RAW_DHIS2_EXPORT!$1:$1,0)),""))</f>
        <v/>
      </c>
      <c r="AQ39" s="2" t="str">
        <f>IF($A39="","",IFERROR(INDEX(RAW_DHIS2_EXPORT!$A:$ZZ,ROW(),MATCH("*"&amp;INDEX(INDICATOR_MAP!$D:$D,MATCH(AQ$1,INDICATOR_MAP!$B:$B,0))&amp;"*",RAW_DHIS2_EXPORT!$1:$1,0)),""))</f>
        <v/>
      </c>
      <c r="AR39" s="2" t="str">
        <f>IF($A39="","",IFERROR(INDEX(RAW_DHIS2_EXPORT!$A:$ZZ,ROW(),MATCH("*"&amp;INDEX(INDICATOR_MAP!$D:$D,MATCH(AR$1,INDICATOR_MAP!$B:$B,0))&amp;"*",RAW_DHIS2_EXPORT!$1:$1,0)),""))</f>
        <v/>
      </c>
      <c r="AS39" s="2" t="str">
        <f>IF($A39="","",IFERROR(INDEX(RAW_DHIS2_EXPORT!$A:$ZZ,ROW(),MATCH("*"&amp;INDEX(INDICATOR_MAP!$D:$D,MATCH(AS$1,INDICATOR_MAP!$B:$B,0))&amp;"*",RAW_DHIS2_EXPORT!$1:$1,0)),""))</f>
        <v/>
      </c>
      <c r="AT39" s="2" t="str">
        <f>IF($A39="","",IFERROR(INDEX(RAW_DHIS2_EXPORT!$A:$ZZ,ROW(),MATCH("*"&amp;INDEX(INDICATOR_MAP!$D:$D,MATCH(AT$1,INDICATOR_MAP!$B:$B,0))&amp;"*",RAW_DHIS2_EXPORT!$1:$1,0)),""))</f>
        <v/>
      </c>
      <c r="AU39" s="2" t="str">
        <f>IF($A39="","",IFERROR(INDEX(RAW_DHIS2_EXPORT!$A:$ZZ,ROW(),MATCH("*"&amp;INDEX(INDICATOR_MAP!$D:$D,MATCH(AU$1,INDICATOR_MAP!$B:$B,0))&amp;"*",RAW_DHIS2_EXPORT!$1:$1,0)),""))</f>
        <v/>
      </c>
      <c r="AV39" s="2" t="str">
        <f>IF($A39="","",IFERROR(INDEX(RAW_DHIS2_EXPORT!$A:$ZZ,ROW(),MATCH("*"&amp;INDEX(INDICATOR_MAP!$D:$D,MATCH(AV$1,INDICATOR_MAP!$B:$B,0))&amp;"*",RAW_DHIS2_EXPORT!$1:$1,0)),""))</f>
        <v/>
      </c>
      <c r="AW39" s="2" t="str">
        <f>IF($A39="","",IFERROR(INDEX(RAW_DHIS2_EXPORT!$A:$ZZ,ROW(),MATCH("*"&amp;INDEX(INDICATOR_MAP!$D:$D,MATCH(AW$1,INDICATOR_MAP!$B:$B,0))&amp;"*",RAW_DHIS2_EXPORT!$1:$1,0)),""))</f>
        <v/>
      </c>
      <c r="AX39" s="2" t="str">
        <f>IF($A39="","",IFERROR(INDEX(RAW_DHIS2_EXPORT!$A:$ZZ,ROW(),MATCH("*"&amp;INDEX(INDICATOR_MAP!$D:$D,MATCH(AX$1,INDICATOR_MAP!$B:$B,0))&amp;"*",RAW_DHIS2_EXPORT!$1:$1,0)),""))</f>
        <v/>
      </c>
      <c r="AY39" s="2" t="str">
        <f>IF($A39="","",IFERROR(INDEX(RAW_DHIS2_EXPORT!$A:$ZZ,ROW(),MATCH("*"&amp;INDEX(INDICATOR_MAP!$D:$D,MATCH(AY$1,INDICATOR_MAP!$B:$B,0))&amp;"*",RAW_DHIS2_EXPORT!$1:$1,0)),""))</f>
        <v/>
      </c>
      <c r="AZ39" s="2" t="str">
        <f>IF($A39="","",IFERROR(INDEX(RAW_DHIS2_EXPORT!$A:$ZZ,ROW(),MATCH("*"&amp;INDEX(INDICATOR_MAP!$D:$D,MATCH(AZ$1,INDICATOR_MAP!$B:$B,0))&amp;"*",RAW_DHIS2_EXPORT!$1:$1,0)),""))</f>
        <v/>
      </c>
      <c r="BA39" s="2" t="str">
        <f>IF($A39="","",IFERROR(INDEX(RAW_DHIS2_EXPORT!$A:$ZZ,ROW(),MATCH("*"&amp;INDEX(INDICATOR_MAP!$D:$D,MATCH(BA$1,INDICATOR_MAP!$B:$B,0))&amp;"*",RAW_DHIS2_EXPORT!$1:$1,0)),""))</f>
        <v/>
      </c>
      <c r="BB39" s="2" t="str">
        <f>IF($A39="","",IFERROR(INDEX(RAW_DHIS2_EXPORT!$A:$ZZ,ROW(),MATCH("*"&amp;INDEX(INDICATOR_MAP!$D:$D,MATCH(BB$1,INDICATOR_MAP!$B:$B,0))&amp;"*",RAW_DHIS2_EXPORT!$1:$1,0)),""))</f>
        <v/>
      </c>
      <c r="BC39" s="2" t="str">
        <f>IF($A39="","",IFERROR(INDEX(RAW_DHIS2_EXPORT!$A:$ZZ,ROW(),MATCH("*"&amp;INDEX(INDICATOR_MAP!$D:$D,MATCH(BC$1,INDICATOR_MAP!$B:$B,0))&amp;"*",RAW_DHIS2_EXPORT!$1:$1,0)),""))</f>
        <v/>
      </c>
    </row>
    <row r="40" spans="1:55">
      <c r="A40" s="2" t="str">
        <f>IF(RAW_DHIS2_EXPORT!A40="","",RAW_DHIS2_EXPORT!A40)</f>
        <v/>
      </c>
      <c r="B40" s="2"/>
      <c r="C40" s="2"/>
      <c r="D40" s="2" t="str">
        <f>IF($A40="","",IFERROR(INDEX(RAW_DHIS2_EXPORT!$A:$ZZ,ROW(),MATCH("*"&amp;INDEX(INDICATOR_MAP!$D:$D,MATCH(D$1,INDICATOR_MAP!$B:$B,0))&amp;"*",RAW_DHIS2_EXPORT!$1:$1,0)),""))</f>
        <v/>
      </c>
      <c r="E40" s="2" t="str">
        <f>IF($A40="","",IFERROR(INDEX(RAW_DHIS2_EXPORT!$A:$ZZ,ROW(),MATCH("*"&amp;INDEX(INDICATOR_MAP!$D:$D,MATCH(E$1,INDICATOR_MAP!$B:$B,0))&amp;"*",RAW_DHIS2_EXPORT!$1:$1,0)),""))</f>
        <v/>
      </c>
      <c r="F40" s="2" t="str">
        <f>IF($A40="","",IFERROR(INDEX(RAW_DHIS2_EXPORT!$A:$ZZ,ROW(),MATCH("*"&amp;INDEX(INDICATOR_MAP!$D:$D,MATCH(F$1,INDICATOR_MAP!$B:$B,0))&amp;"*",RAW_DHIS2_EXPORT!$1:$1,0)),""))</f>
        <v/>
      </c>
      <c r="G40" s="2" t="str">
        <f>IF($A40="","",IFERROR(INDEX(RAW_DHIS2_EXPORT!$A:$ZZ,ROW(),MATCH("*"&amp;INDEX(INDICATOR_MAP!$D:$D,MATCH(G$1,INDICATOR_MAP!$B:$B,0))&amp;"*",RAW_DHIS2_EXPORT!$1:$1,0)),""))</f>
        <v/>
      </c>
      <c r="H40" s="2" t="str">
        <f>IF($A40="","",IFERROR(INDEX(RAW_DHIS2_EXPORT!$A:$ZZ,ROW(),MATCH("*"&amp;INDEX(INDICATOR_MAP!$D:$D,MATCH(H$1,INDICATOR_MAP!$B:$B,0))&amp;"*",RAW_DHIS2_EXPORT!$1:$1,0)),""))</f>
        <v/>
      </c>
      <c r="I40" s="2" t="str">
        <f>IF($A40="","",IFERROR(INDEX(RAW_DHIS2_EXPORT!$A:$ZZ,ROW(),MATCH("*"&amp;INDEX(INDICATOR_MAP!$D:$D,MATCH(I$1,INDICATOR_MAP!$B:$B,0))&amp;"*",RAW_DHIS2_EXPORT!$1:$1,0)),""))</f>
        <v/>
      </c>
      <c r="J40" s="2" t="str">
        <f>IF($A40="","",IFERROR(INDEX(RAW_DHIS2_EXPORT!$A:$ZZ,ROW(),MATCH("*"&amp;INDEX(INDICATOR_MAP!$D:$D,MATCH(J$1,INDICATOR_MAP!$B:$B,0))&amp;"*",RAW_DHIS2_EXPORT!$1:$1,0)),""))</f>
        <v/>
      </c>
      <c r="K40" s="2" t="str">
        <f>IF($A40="","",IFERROR(INDEX(RAW_DHIS2_EXPORT!$A:$ZZ,ROW(),MATCH("*"&amp;INDEX(INDICATOR_MAP!$D:$D,MATCH(K$1,INDICATOR_MAP!$B:$B,0))&amp;"*",RAW_DHIS2_EXPORT!$1:$1,0)),""))</f>
        <v/>
      </c>
      <c r="L40" s="2" t="str">
        <f>IF($A40="","",IFERROR(INDEX(RAW_DHIS2_EXPORT!$A:$ZZ,ROW(),MATCH("*"&amp;INDEX(INDICATOR_MAP!$D:$D,MATCH(L$1,INDICATOR_MAP!$B:$B,0))&amp;"*",RAW_DHIS2_EXPORT!$1:$1,0)),""))</f>
        <v/>
      </c>
      <c r="M40" s="2" t="str">
        <f>IF($A40="","",IFERROR(INDEX(RAW_DHIS2_EXPORT!$A:$ZZ,ROW(),MATCH("*"&amp;INDEX(INDICATOR_MAP!$D:$D,MATCH(M$1,INDICATOR_MAP!$B:$B,0))&amp;"*",RAW_DHIS2_EXPORT!$1:$1,0)),""))</f>
        <v/>
      </c>
      <c r="N40" s="2" t="str">
        <f>IF($A40="","",IFERROR(INDEX(RAW_DHIS2_EXPORT!$A:$ZZ,ROW(),MATCH("*"&amp;INDEX(INDICATOR_MAP!$D:$D,MATCH(N$1,INDICATOR_MAP!$B:$B,0))&amp;"*",RAW_DHIS2_EXPORT!$1:$1,0)),""))</f>
        <v/>
      </c>
      <c r="O40" s="2" t="str">
        <f>IF($A40="","",IFERROR(INDEX(RAW_DHIS2_EXPORT!$A:$ZZ,ROW(),MATCH("*"&amp;INDEX(INDICATOR_MAP!$D:$D,MATCH(O$1,INDICATOR_MAP!$B:$B,0))&amp;"*",RAW_DHIS2_EXPORT!$1:$1,0)),""))</f>
        <v/>
      </c>
      <c r="P40" s="2" t="str">
        <f>IF($A40="","",IFERROR(INDEX(RAW_DHIS2_EXPORT!$A:$ZZ,ROW(),MATCH("*"&amp;INDEX(INDICATOR_MAP!$D:$D,MATCH(P$1,INDICATOR_MAP!$B:$B,0))&amp;"*",RAW_DHIS2_EXPORT!$1:$1,0)),""))</f>
        <v/>
      </c>
      <c r="Q40" s="2" t="str">
        <f>IF($A40="","",IFERROR(INDEX(RAW_DHIS2_EXPORT!$A:$ZZ,ROW(),MATCH("*"&amp;INDEX(INDICATOR_MAP!$D:$D,MATCH(Q$1,INDICATOR_MAP!$B:$B,0))&amp;"*",RAW_DHIS2_EXPORT!$1:$1,0)),""))</f>
        <v/>
      </c>
      <c r="R40" s="2" t="str">
        <f>IF($A40="","",IFERROR(INDEX(RAW_DHIS2_EXPORT!$A:$ZZ,ROW(),MATCH("*"&amp;INDEX(INDICATOR_MAP!$D:$D,MATCH(R$1,INDICATOR_MAP!$B:$B,0))&amp;"*",RAW_DHIS2_EXPORT!$1:$1,0)),""))</f>
        <v/>
      </c>
      <c r="S40" s="2" t="str">
        <f>IF($A40="","",IFERROR(INDEX(RAW_DHIS2_EXPORT!$A:$ZZ,ROW(),MATCH("*"&amp;INDEX(INDICATOR_MAP!$D:$D,MATCH(S$1,INDICATOR_MAP!$B:$B,0))&amp;"*",RAW_DHIS2_EXPORT!$1:$1,0)),""))</f>
        <v/>
      </c>
      <c r="T40" s="2" t="str">
        <f>IF($A40="","",IFERROR(INDEX(RAW_DHIS2_EXPORT!$A:$ZZ,ROW(),MATCH("*"&amp;INDEX(INDICATOR_MAP!$D:$D,MATCH(T$1,INDICATOR_MAP!$B:$B,0))&amp;"*",RAW_DHIS2_EXPORT!$1:$1,0)),""))</f>
        <v/>
      </c>
      <c r="U40" s="2" t="str">
        <f>IF($A40="","",IFERROR(INDEX(RAW_DHIS2_EXPORT!$A:$ZZ,ROW(),MATCH("*"&amp;INDEX(INDICATOR_MAP!$D:$D,MATCH(U$1,INDICATOR_MAP!$B:$B,0))&amp;"*",RAW_DHIS2_EXPORT!$1:$1,0)),""))</f>
        <v/>
      </c>
      <c r="V40" s="2" t="str">
        <f>IF($A40="","",IFERROR(INDEX(RAW_DHIS2_EXPORT!$A:$ZZ,ROW(),MATCH("*"&amp;INDEX(INDICATOR_MAP!$D:$D,MATCH(V$1,INDICATOR_MAP!$B:$B,0))&amp;"*",RAW_DHIS2_EXPORT!$1:$1,0)),""))</f>
        <v/>
      </c>
      <c r="W40" s="2" t="str">
        <f>IF($A40="","",IFERROR(INDEX(RAW_DHIS2_EXPORT!$A:$ZZ,ROW(),MATCH("*"&amp;INDEX(INDICATOR_MAP!$D:$D,MATCH(W$1,INDICATOR_MAP!$B:$B,0))&amp;"*",RAW_DHIS2_EXPORT!$1:$1,0)),""))</f>
        <v/>
      </c>
      <c r="X40" s="2" t="str">
        <f>IF($A40="","",IFERROR(INDEX(RAW_DHIS2_EXPORT!$A:$ZZ,ROW(),MATCH("*"&amp;INDEX(INDICATOR_MAP!$D:$D,MATCH(X$1,INDICATOR_MAP!$B:$B,0))&amp;"*",RAW_DHIS2_EXPORT!$1:$1,0)),""))</f>
        <v/>
      </c>
      <c r="Y40" s="2" t="str">
        <f>IF($A40="","",IFERROR(INDEX(RAW_DHIS2_EXPORT!$A:$ZZ,ROW(),MATCH("*"&amp;INDEX(INDICATOR_MAP!$D:$D,MATCH(Y$1,INDICATOR_MAP!$B:$B,0))&amp;"*",RAW_DHIS2_EXPORT!$1:$1,0)),""))</f>
        <v/>
      </c>
      <c r="Z40" s="2" t="str">
        <f>IF($A40="","",IFERROR(INDEX(RAW_DHIS2_EXPORT!$A:$ZZ,ROW(),MATCH("*"&amp;INDEX(INDICATOR_MAP!$D:$D,MATCH(Z$1,INDICATOR_MAP!$B:$B,0))&amp;"*",RAW_DHIS2_EXPORT!$1:$1,0)),""))</f>
        <v/>
      </c>
      <c r="AA40" s="2" t="str">
        <f>IF($A40="","",IFERROR(INDEX(RAW_DHIS2_EXPORT!$A:$ZZ,ROW(),MATCH("*"&amp;INDEX(INDICATOR_MAP!$D:$D,MATCH(AA$1,INDICATOR_MAP!$B:$B,0))&amp;"*",RAW_DHIS2_EXPORT!$1:$1,0)),""))</f>
        <v/>
      </c>
      <c r="AB40" s="2" t="str">
        <f>IF($A40="","",IFERROR(INDEX(RAW_DHIS2_EXPORT!$A:$ZZ,ROW(),MATCH("*"&amp;INDEX(INDICATOR_MAP!$D:$D,MATCH(AB$1,INDICATOR_MAP!$B:$B,0))&amp;"*",RAW_DHIS2_EXPORT!$1:$1,0)),""))</f>
        <v/>
      </c>
      <c r="AC40" s="2" t="str">
        <f>IF($A40="","",IFERROR(INDEX(RAW_DHIS2_EXPORT!$A:$ZZ,ROW(),MATCH("*"&amp;INDEX(INDICATOR_MAP!$D:$D,MATCH(AC$1,INDICATOR_MAP!$B:$B,0))&amp;"*",RAW_DHIS2_EXPORT!$1:$1,0)),""))</f>
        <v/>
      </c>
      <c r="AD40" s="2" t="str">
        <f>IF($A40="","",IFERROR(INDEX(RAW_DHIS2_EXPORT!$A:$ZZ,ROW(),MATCH("*"&amp;INDEX(INDICATOR_MAP!$D:$D,MATCH(AD$1,INDICATOR_MAP!$B:$B,0))&amp;"*",RAW_DHIS2_EXPORT!$1:$1,0)),""))</f>
        <v/>
      </c>
      <c r="AE40" s="2" t="str">
        <f>IF($A40="","",IFERROR(INDEX(RAW_DHIS2_EXPORT!$A:$ZZ,ROW(),MATCH("*"&amp;INDEX(INDICATOR_MAP!$D:$D,MATCH(AE$1,INDICATOR_MAP!$B:$B,0))&amp;"*",RAW_DHIS2_EXPORT!$1:$1,0)),""))</f>
        <v/>
      </c>
      <c r="AF40" s="2" t="str">
        <f>IF($A40="","",IFERROR(INDEX(RAW_DHIS2_EXPORT!$A:$ZZ,ROW(),MATCH("*"&amp;INDEX(INDICATOR_MAP!$D:$D,MATCH(AF$1,INDICATOR_MAP!$B:$B,0))&amp;"*",RAW_DHIS2_EXPORT!$1:$1,0)),""))</f>
        <v/>
      </c>
      <c r="AG40" s="2" t="str">
        <f>IF($A40="","",IFERROR(INDEX(RAW_DHIS2_EXPORT!$A:$ZZ,ROW(),MATCH("*"&amp;INDEX(INDICATOR_MAP!$D:$D,MATCH(AG$1,INDICATOR_MAP!$B:$B,0))&amp;"*",RAW_DHIS2_EXPORT!$1:$1,0)),""))</f>
        <v/>
      </c>
      <c r="AH40" s="2" t="str">
        <f>IF($A40="","",IFERROR(INDEX(RAW_DHIS2_EXPORT!$A:$ZZ,ROW(),MATCH("*"&amp;INDEX(INDICATOR_MAP!$D:$D,MATCH(AH$1,INDICATOR_MAP!$B:$B,0))&amp;"*",RAW_DHIS2_EXPORT!$1:$1,0)),""))</f>
        <v/>
      </c>
      <c r="AI40" s="2" t="str">
        <f>IF($A40="","",IFERROR(INDEX(RAW_DHIS2_EXPORT!$A:$ZZ,ROW(),MATCH("*"&amp;INDEX(INDICATOR_MAP!$D:$D,MATCH(AI$1,INDICATOR_MAP!$B:$B,0))&amp;"*",RAW_DHIS2_EXPORT!$1:$1,0)),""))</f>
        <v/>
      </c>
      <c r="AJ40" s="2" t="str">
        <f>IF($A40="","",IFERROR(INDEX(RAW_DHIS2_EXPORT!$A:$ZZ,ROW(),MATCH("*"&amp;INDEX(INDICATOR_MAP!$D:$D,MATCH(AJ$1,INDICATOR_MAP!$B:$B,0))&amp;"*",RAW_DHIS2_EXPORT!$1:$1,0)),""))</f>
        <v/>
      </c>
      <c r="AK40" s="2" t="str">
        <f>IF($A40="","",IFERROR(INDEX(RAW_DHIS2_EXPORT!$A:$ZZ,ROW(),MATCH("*"&amp;INDEX(INDICATOR_MAP!$D:$D,MATCH(AK$1,INDICATOR_MAP!$B:$B,0))&amp;"*",RAW_DHIS2_EXPORT!$1:$1,0)),""))</f>
        <v/>
      </c>
      <c r="AL40" s="2" t="str">
        <f>IF($A40="","",IFERROR(INDEX(RAW_DHIS2_EXPORT!$A:$ZZ,ROW(),MATCH("*"&amp;INDEX(INDICATOR_MAP!$D:$D,MATCH(AL$1,INDICATOR_MAP!$B:$B,0))&amp;"*",RAW_DHIS2_EXPORT!$1:$1,0)),""))</f>
        <v/>
      </c>
      <c r="AM40" s="2" t="str">
        <f>IF($A40="","",IFERROR(INDEX(RAW_DHIS2_EXPORT!$A:$ZZ,ROW(),MATCH("*"&amp;INDEX(INDICATOR_MAP!$D:$D,MATCH(AM$1,INDICATOR_MAP!$B:$B,0))&amp;"*",RAW_DHIS2_EXPORT!$1:$1,0)),""))</f>
        <v/>
      </c>
      <c r="AN40" s="2" t="str">
        <f>IF($A40="","",IFERROR(INDEX(RAW_DHIS2_EXPORT!$A:$ZZ,ROW(),MATCH("*"&amp;INDEX(INDICATOR_MAP!$D:$D,MATCH(AN$1,INDICATOR_MAP!$B:$B,0))&amp;"*",RAW_DHIS2_EXPORT!$1:$1,0)),""))</f>
        <v/>
      </c>
      <c r="AO40" s="2" t="str">
        <f>IF($A40="","",IFERROR(INDEX(RAW_DHIS2_EXPORT!$A:$ZZ,ROW(),MATCH("*"&amp;INDEX(INDICATOR_MAP!$D:$D,MATCH(AO$1,INDICATOR_MAP!$B:$B,0))&amp;"*",RAW_DHIS2_EXPORT!$1:$1,0)),""))</f>
        <v/>
      </c>
      <c r="AP40" s="2" t="str">
        <f>IF($A40="","",IFERROR(INDEX(RAW_DHIS2_EXPORT!$A:$ZZ,ROW(),MATCH("*"&amp;INDEX(INDICATOR_MAP!$D:$D,MATCH(AP$1,INDICATOR_MAP!$B:$B,0))&amp;"*",RAW_DHIS2_EXPORT!$1:$1,0)),""))</f>
        <v/>
      </c>
      <c r="AQ40" s="2" t="str">
        <f>IF($A40="","",IFERROR(INDEX(RAW_DHIS2_EXPORT!$A:$ZZ,ROW(),MATCH("*"&amp;INDEX(INDICATOR_MAP!$D:$D,MATCH(AQ$1,INDICATOR_MAP!$B:$B,0))&amp;"*",RAW_DHIS2_EXPORT!$1:$1,0)),""))</f>
        <v/>
      </c>
      <c r="AR40" s="2" t="str">
        <f>IF($A40="","",IFERROR(INDEX(RAW_DHIS2_EXPORT!$A:$ZZ,ROW(),MATCH("*"&amp;INDEX(INDICATOR_MAP!$D:$D,MATCH(AR$1,INDICATOR_MAP!$B:$B,0))&amp;"*",RAW_DHIS2_EXPORT!$1:$1,0)),""))</f>
        <v/>
      </c>
      <c r="AS40" s="2" t="str">
        <f>IF($A40="","",IFERROR(INDEX(RAW_DHIS2_EXPORT!$A:$ZZ,ROW(),MATCH("*"&amp;INDEX(INDICATOR_MAP!$D:$D,MATCH(AS$1,INDICATOR_MAP!$B:$B,0))&amp;"*",RAW_DHIS2_EXPORT!$1:$1,0)),""))</f>
        <v/>
      </c>
      <c r="AT40" s="2" t="str">
        <f>IF($A40="","",IFERROR(INDEX(RAW_DHIS2_EXPORT!$A:$ZZ,ROW(),MATCH("*"&amp;INDEX(INDICATOR_MAP!$D:$D,MATCH(AT$1,INDICATOR_MAP!$B:$B,0))&amp;"*",RAW_DHIS2_EXPORT!$1:$1,0)),""))</f>
        <v/>
      </c>
      <c r="AU40" s="2" t="str">
        <f>IF($A40="","",IFERROR(INDEX(RAW_DHIS2_EXPORT!$A:$ZZ,ROW(),MATCH("*"&amp;INDEX(INDICATOR_MAP!$D:$D,MATCH(AU$1,INDICATOR_MAP!$B:$B,0))&amp;"*",RAW_DHIS2_EXPORT!$1:$1,0)),""))</f>
        <v/>
      </c>
      <c r="AV40" s="2" t="str">
        <f>IF($A40="","",IFERROR(INDEX(RAW_DHIS2_EXPORT!$A:$ZZ,ROW(),MATCH("*"&amp;INDEX(INDICATOR_MAP!$D:$D,MATCH(AV$1,INDICATOR_MAP!$B:$B,0))&amp;"*",RAW_DHIS2_EXPORT!$1:$1,0)),""))</f>
        <v/>
      </c>
      <c r="AW40" s="2" t="str">
        <f>IF($A40="","",IFERROR(INDEX(RAW_DHIS2_EXPORT!$A:$ZZ,ROW(),MATCH("*"&amp;INDEX(INDICATOR_MAP!$D:$D,MATCH(AW$1,INDICATOR_MAP!$B:$B,0))&amp;"*",RAW_DHIS2_EXPORT!$1:$1,0)),""))</f>
        <v/>
      </c>
      <c r="AX40" s="2" t="str">
        <f>IF($A40="","",IFERROR(INDEX(RAW_DHIS2_EXPORT!$A:$ZZ,ROW(),MATCH("*"&amp;INDEX(INDICATOR_MAP!$D:$D,MATCH(AX$1,INDICATOR_MAP!$B:$B,0))&amp;"*",RAW_DHIS2_EXPORT!$1:$1,0)),""))</f>
        <v/>
      </c>
      <c r="AY40" s="2" t="str">
        <f>IF($A40="","",IFERROR(INDEX(RAW_DHIS2_EXPORT!$A:$ZZ,ROW(),MATCH("*"&amp;INDEX(INDICATOR_MAP!$D:$D,MATCH(AY$1,INDICATOR_MAP!$B:$B,0))&amp;"*",RAW_DHIS2_EXPORT!$1:$1,0)),""))</f>
        <v/>
      </c>
      <c r="AZ40" s="2" t="str">
        <f>IF($A40="","",IFERROR(INDEX(RAW_DHIS2_EXPORT!$A:$ZZ,ROW(),MATCH("*"&amp;INDEX(INDICATOR_MAP!$D:$D,MATCH(AZ$1,INDICATOR_MAP!$B:$B,0))&amp;"*",RAW_DHIS2_EXPORT!$1:$1,0)),""))</f>
        <v/>
      </c>
      <c r="BA40" s="2" t="str">
        <f>IF($A40="","",IFERROR(INDEX(RAW_DHIS2_EXPORT!$A:$ZZ,ROW(),MATCH("*"&amp;INDEX(INDICATOR_MAP!$D:$D,MATCH(BA$1,INDICATOR_MAP!$B:$B,0))&amp;"*",RAW_DHIS2_EXPORT!$1:$1,0)),""))</f>
        <v/>
      </c>
      <c r="BB40" s="2" t="str">
        <f>IF($A40="","",IFERROR(INDEX(RAW_DHIS2_EXPORT!$A:$ZZ,ROW(),MATCH("*"&amp;INDEX(INDICATOR_MAP!$D:$D,MATCH(BB$1,INDICATOR_MAP!$B:$B,0))&amp;"*",RAW_DHIS2_EXPORT!$1:$1,0)),""))</f>
        <v/>
      </c>
      <c r="BC40" s="2" t="str">
        <f>IF($A40="","",IFERROR(INDEX(RAW_DHIS2_EXPORT!$A:$ZZ,ROW(),MATCH("*"&amp;INDEX(INDICATOR_MAP!$D:$D,MATCH(BC$1,INDICATOR_MAP!$B:$B,0))&amp;"*",RAW_DHIS2_EXPORT!$1:$1,0)),""))</f>
        <v/>
      </c>
    </row>
    <row r="41" spans="1:55">
      <c r="A41" s="2" t="str">
        <f>IF(RAW_DHIS2_EXPORT!A41="","",RAW_DHIS2_EXPORT!A41)</f>
        <v/>
      </c>
      <c r="B41" s="2"/>
      <c r="C41" s="2"/>
      <c r="D41" s="2" t="str">
        <f>IF($A41="","",IFERROR(INDEX(RAW_DHIS2_EXPORT!$A:$ZZ,ROW(),MATCH("*"&amp;INDEX(INDICATOR_MAP!$D:$D,MATCH(D$1,INDICATOR_MAP!$B:$B,0))&amp;"*",RAW_DHIS2_EXPORT!$1:$1,0)),""))</f>
        <v/>
      </c>
      <c r="E41" s="2" t="str">
        <f>IF($A41="","",IFERROR(INDEX(RAW_DHIS2_EXPORT!$A:$ZZ,ROW(),MATCH("*"&amp;INDEX(INDICATOR_MAP!$D:$D,MATCH(E$1,INDICATOR_MAP!$B:$B,0))&amp;"*",RAW_DHIS2_EXPORT!$1:$1,0)),""))</f>
        <v/>
      </c>
      <c r="F41" s="2" t="str">
        <f>IF($A41="","",IFERROR(INDEX(RAW_DHIS2_EXPORT!$A:$ZZ,ROW(),MATCH("*"&amp;INDEX(INDICATOR_MAP!$D:$D,MATCH(F$1,INDICATOR_MAP!$B:$B,0))&amp;"*",RAW_DHIS2_EXPORT!$1:$1,0)),""))</f>
        <v/>
      </c>
      <c r="G41" s="2" t="str">
        <f>IF($A41="","",IFERROR(INDEX(RAW_DHIS2_EXPORT!$A:$ZZ,ROW(),MATCH("*"&amp;INDEX(INDICATOR_MAP!$D:$D,MATCH(G$1,INDICATOR_MAP!$B:$B,0))&amp;"*",RAW_DHIS2_EXPORT!$1:$1,0)),""))</f>
        <v/>
      </c>
      <c r="H41" s="2" t="str">
        <f>IF($A41="","",IFERROR(INDEX(RAW_DHIS2_EXPORT!$A:$ZZ,ROW(),MATCH("*"&amp;INDEX(INDICATOR_MAP!$D:$D,MATCH(H$1,INDICATOR_MAP!$B:$B,0))&amp;"*",RAW_DHIS2_EXPORT!$1:$1,0)),""))</f>
        <v/>
      </c>
      <c r="I41" s="2" t="str">
        <f>IF($A41="","",IFERROR(INDEX(RAW_DHIS2_EXPORT!$A:$ZZ,ROW(),MATCH("*"&amp;INDEX(INDICATOR_MAP!$D:$D,MATCH(I$1,INDICATOR_MAP!$B:$B,0))&amp;"*",RAW_DHIS2_EXPORT!$1:$1,0)),""))</f>
        <v/>
      </c>
      <c r="J41" s="2" t="str">
        <f>IF($A41="","",IFERROR(INDEX(RAW_DHIS2_EXPORT!$A:$ZZ,ROW(),MATCH("*"&amp;INDEX(INDICATOR_MAP!$D:$D,MATCH(J$1,INDICATOR_MAP!$B:$B,0))&amp;"*",RAW_DHIS2_EXPORT!$1:$1,0)),""))</f>
        <v/>
      </c>
      <c r="K41" s="2" t="str">
        <f>IF($A41="","",IFERROR(INDEX(RAW_DHIS2_EXPORT!$A:$ZZ,ROW(),MATCH("*"&amp;INDEX(INDICATOR_MAP!$D:$D,MATCH(K$1,INDICATOR_MAP!$B:$B,0))&amp;"*",RAW_DHIS2_EXPORT!$1:$1,0)),""))</f>
        <v/>
      </c>
      <c r="L41" s="2" t="str">
        <f>IF($A41="","",IFERROR(INDEX(RAW_DHIS2_EXPORT!$A:$ZZ,ROW(),MATCH("*"&amp;INDEX(INDICATOR_MAP!$D:$D,MATCH(L$1,INDICATOR_MAP!$B:$B,0))&amp;"*",RAW_DHIS2_EXPORT!$1:$1,0)),""))</f>
        <v/>
      </c>
      <c r="M41" s="2" t="str">
        <f>IF($A41="","",IFERROR(INDEX(RAW_DHIS2_EXPORT!$A:$ZZ,ROW(),MATCH("*"&amp;INDEX(INDICATOR_MAP!$D:$D,MATCH(M$1,INDICATOR_MAP!$B:$B,0))&amp;"*",RAW_DHIS2_EXPORT!$1:$1,0)),""))</f>
        <v/>
      </c>
      <c r="N41" s="2" t="str">
        <f>IF($A41="","",IFERROR(INDEX(RAW_DHIS2_EXPORT!$A:$ZZ,ROW(),MATCH("*"&amp;INDEX(INDICATOR_MAP!$D:$D,MATCH(N$1,INDICATOR_MAP!$B:$B,0))&amp;"*",RAW_DHIS2_EXPORT!$1:$1,0)),""))</f>
        <v/>
      </c>
      <c r="O41" s="2" t="str">
        <f>IF($A41="","",IFERROR(INDEX(RAW_DHIS2_EXPORT!$A:$ZZ,ROW(),MATCH("*"&amp;INDEX(INDICATOR_MAP!$D:$D,MATCH(O$1,INDICATOR_MAP!$B:$B,0))&amp;"*",RAW_DHIS2_EXPORT!$1:$1,0)),""))</f>
        <v/>
      </c>
      <c r="P41" s="2" t="str">
        <f>IF($A41="","",IFERROR(INDEX(RAW_DHIS2_EXPORT!$A:$ZZ,ROW(),MATCH("*"&amp;INDEX(INDICATOR_MAP!$D:$D,MATCH(P$1,INDICATOR_MAP!$B:$B,0))&amp;"*",RAW_DHIS2_EXPORT!$1:$1,0)),""))</f>
        <v/>
      </c>
      <c r="Q41" s="2" t="str">
        <f>IF($A41="","",IFERROR(INDEX(RAW_DHIS2_EXPORT!$A:$ZZ,ROW(),MATCH("*"&amp;INDEX(INDICATOR_MAP!$D:$D,MATCH(Q$1,INDICATOR_MAP!$B:$B,0))&amp;"*",RAW_DHIS2_EXPORT!$1:$1,0)),""))</f>
        <v/>
      </c>
      <c r="R41" s="2" t="str">
        <f>IF($A41="","",IFERROR(INDEX(RAW_DHIS2_EXPORT!$A:$ZZ,ROW(),MATCH("*"&amp;INDEX(INDICATOR_MAP!$D:$D,MATCH(R$1,INDICATOR_MAP!$B:$B,0))&amp;"*",RAW_DHIS2_EXPORT!$1:$1,0)),""))</f>
        <v/>
      </c>
      <c r="S41" s="2" t="str">
        <f>IF($A41="","",IFERROR(INDEX(RAW_DHIS2_EXPORT!$A:$ZZ,ROW(),MATCH("*"&amp;INDEX(INDICATOR_MAP!$D:$D,MATCH(S$1,INDICATOR_MAP!$B:$B,0))&amp;"*",RAW_DHIS2_EXPORT!$1:$1,0)),""))</f>
        <v/>
      </c>
      <c r="T41" s="2" t="str">
        <f>IF($A41="","",IFERROR(INDEX(RAW_DHIS2_EXPORT!$A:$ZZ,ROW(),MATCH("*"&amp;INDEX(INDICATOR_MAP!$D:$D,MATCH(T$1,INDICATOR_MAP!$B:$B,0))&amp;"*",RAW_DHIS2_EXPORT!$1:$1,0)),""))</f>
        <v/>
      </c>
      <c r="U41" s="2" t="str">
        <f>IF($A41="","",IFERROR(INDEX(RAW_DHIS2_EXPORT!$A:$ZZ,ROW(),MATCH("*"&amp;INDEX(INDICATOR_MAP!$D:$D,MATCH(U$1,INDICATOR_MAP!$B:$B,0))&amp;"*",RAW_DHIS2_EXPORT!$1:$1,0)),""))</f>
        <v/>
      </c>
      <c r="V41" s="2" t="str">
        <f>IF($A41="","",IFERROR(INDEX(RAW_DHIS2_EXPORT!$A:$ZZ,ROW(),MATCH("*"&amp;INDEX(INDICATOR_MAP!$D:$D,MATCH(V$1,INDICATOR_MAP!$B:$B,0))&amp;"*",RAW_DHIS2_EXPORT!$1:$1,0)),""))</f>
        <v/>
      </c>
      <c r="W41" s="2" t="str">
        <f>IF($A41="","",IFERROR(INDEX(RAW_DHIS2_EXPORT!$A:$ZZ,ROW(),MATCH("*"&amp;INDEX(INDICATOR_MAP!$D:$D,MATCH(W$1,INDICATOR_MAP!$B:$B,0))&amp;"*",RAW_DHIS2_EXPORT!$1:$1,0)),""))</f>
        <v/>
      </c>
      <c r="X41" s="2" t="str">
        <f>IF($A41="","",IFERROR(INDEX(RAW_DHIS2_EXPORT!$A:$ZZ,ROW(),MATCH("*"&amp;INDEX(INDICATOR_MAP!$D:$D,MATCH(X$1,INDICATOR_MAP!$B:$B,0))&amp;"*",RAW_DHIS2_EXPORT!$1:$1,0)),""))</f>
        <v/>
      </c>
      <c r="Y41" s="2" t="str">
        <f>IF($A41="","",IFERROR(INDEX(RAW_DHIS2_EXPORT!$A:$ZZ,ROW(),MATCH("*"&amp;INDEX(INDICATOR_MAP!$D:$D,MATCH(Y$1,INDICATOR_MAP!$B:$B,0))&amp;"*",RAW_DHIS2_EXPORT!$1:$1,0)),""))</f>
        <v/>
      </c>
      <c r="Z41" s="2" t="str">
        <f>IF($A41="","",IFERROR(INDEX(RAW_DHIS2_EXPORT!$A:$ZZ,ROW(),MATCH("*"&amp;INDEX(INDICATOR_MAP!$D:$D,MATCH(Z$1,INDICATOR_MAP!$B:$B,0))&amp;"*",RAW_DHIS2_EXPORT!$1:$1,0)),""))</f>
        <v/>
      </c>
      <c r="AA41" s="2" t="str">
        <f>IF($A41="","",IFERROR(INDEX(RAW_DHIS2_EXPORT!$A:$ZZ,ROW(),MATCH("*"&amp;INDEX(INDICATOR_MAP!$D:$D,MATCH(AA$1,INDICATOR_MAP!$B:$B,0))&amp;"*",RAW_DHIS2_EXPORT!$1:$1,0)),""))</f>
        <v/>
      </c>
      <c r="AB41" s="2" t="str">
        <f>IF($A41="","",IFERROR(INDEX(RAW_DHIS2_EXPORT!$A:$ZZ,ROW(),MATCH("*"&amp;INDEX(INDICATOR_MAP!$D:$D,MATCH(AB$1,INDICATOR_MAP!$B:$B,0))&amp;"*",RAW_DHIS2_EXPORT!$1:$1,0)),""))</f>
        <v/>
      </c>
      <c r="AC41" s="2" t="str">
        <f>IF($A41="","",IFERROR(INDEX(RAW_DHIS2_EXPORT!$A:$ZZ,ROW(),MATCH("*"&amp;INDEX(INDICATOR_MAP!$D:$D,MATCH(AC$1,INDICATOR_MAP!$B:$B,0))&amp;"*",RAW_DHIS2_EXPORT!$1:$1,0)),""))</f>
        <v/>
      </c>
      <c r="AD41" s="2" t="str">
        <f>IF($A41="","",IFERROR(INDEX(RAW_DHIS2_EXPORT!$A:$ZZ,ROW(),MATCH("*"&amp;INDEX(INDICATOR_MAP!$D:$D,MATCH(AD$1,INDICATOR_MAP!$B:$B,0))&amp;"*",RAW_DHIS2_EXPORT!$1:$1,0)),""))</f>
        <v/>
      </c>
      <c r="AE41" s="2" t="str">
        <f>IF($A41="","",IFERROR(INDEX(RAW_DHIS2_EXPORT!$A:$ZZ,ROW(),MATCH("*"&amp;INDEX(INDICATOR_MAP!$D:$D,MATCH(AE$1,INDICATOR_MAP!$B:$B,0))&amp;"*",RAW_DHIS2_EXPORT!$1:$1,0)),""))</f>
        <v/>
      </c>
      <c r="AF41" s="2" t="str">
        <f>IF($A41="","",IFERROR(INDEX(RAW_DHIS2_EXPORT!$A:$ZZ,ROW(),MATCH("*"&amp;INDEX(INDICATOR_MAP!$D:$D,MATCH(AF$1,INDICATOR_MAP!$B:$B,0))&amp;"*",RAW_DHIS2_EXPORT!$1:$1,0)),""))</f>
        <v/>
      </c>
      <c r="AG41" s="2" t="str">
        <f>IF($A41="","",IFERROR(INDEX(RAW_DHIS2_EXPORT!$A:$ZZ,ROW(),MATCH("*"&amp;INDEX(INDICATOR_MAP!$D:$D,MATCH(AG$1,INDICATOR_MAP!$B:$B,0))&amp;"*",RAW_DHIS2_EXPORT!$1:$1,0)),""))</f>
        <v/>
      </c>
      <c r="AH41" s="2" t="str">
        <f>IF($A41="","",IFERROR(INDEX(RAW_DHIS2_EXPORT!$A:$ZZ,ROW(),MATCH("*"&amp;INDEX(INDICATOR_MAP!$D:$D,MATCH(AH$1,INDICATOR_MAP!$B:$B,0))&amp;"*",RAW_DHIS2_EXPORT!$1:$1,0)),""))</f>
        <v/>
      </c>
      <c r="AI41" s="2" t="str">
        <f>IF($A41="","",IFERROR(INDEX(RAW_DHIS2_EXPORT!$A:$ZZ,ROW(),MATCH("*"&amp;INDEX(INDICATOR_MAP!$D:$D,MATCH(AI$1,INDICATOR_MAP!$B:$B,0))&amp;"*",RAW_DHIS2_EXPORT!$1:$1,0)),""))</f>
        <v/>
      </c>
      <c r="AJ41" s="2" t="str">
        <f>IF($A41="","",IFERROR(INDEX(RAW_DHIS2_EXPORT!$A:$ZZ,ROW(),MATCH("*"&amp;INDEX(INDICATOR_MAP!$D:$D,MATCH(AJ$1,INDICATOR_MAP!$B:$B,0))&amp;"*",RAW_DHIS2_EXPORT!$1:$1,0)),""))</f>
        <v/>
      </c>
      <c r="AK41" s="2" t="str">
        <f>IF($A41="","",IFERROR(INDEX(RAW_DHIS2_EXPORT!$A:$ZZ,ROW(),MATCH("*"&amp;INDEX(INDICATOR_MAP!$D:$D,MATCH(AK$1,INDICATOR_MAP!$B:$B,0))&amp;"*",RAW_DHIS2_EXPORT!$1:$1,0)),""))</f>
        <v/>
      </c>
      <c r="AL41" s="2" t="str">
        <f>IF($A41="","",IFERROR(INDEX(RAW_DHIS2_EXPORT!$A:$ZZ,ROW(),MATCH("*"&amp;INDEX(INDICATOR_MAP!$D:$D,MATCH(AL$1,INDICATOR_MAP!$B:$B,0))&amp;"*",RAW_DHIS2_EXPORT!$1:$1,0)),""))</f>
        <v/>
      </c>
      <c r="AM41" s="2" t="str">
        <f>IF($A41="","",IFERROR(INDEX(RAW_DHIS2_EXPORT!$A:$ZZ,ROW(),MATCH("*"&amp;INDEX(INDICATOR_MAP!$D:$D,MATCH(AM$1,INDICATOR_MAP!$B:$B,0))&amp;"*",RAW_DHIS2_EXPORT!$1:$1,0)),""))</f>
        <v/>
      </c>
      <c r="AN41" s="2" t="str">
        <f>IF($A41="","",IFERROR(INDEX(RAW_DHIS2_EXPORT!$A:$ZZ,ROW(),MATCH("*"&amp;INDEX(INDICATOR_MAP!$D:$D,MATCH(AN$1,INDICATOR_MAP!$B:$B,0))&amp;"*",RAW_DHIS2_EXPORT!$1:$1,0)),""))</f>
        <v/>
      </c>
      <c r="AO41" s="2" t="str">
        <f>IF($A41="","",IFERROR(INDEX(RAW_DHIS2_EXPORT!$A:$ZZ,ROW(),MATCH("*"&amp;INDEX(INDICATOR_MAP!$D:$D,MATCH(AO$1,INDICATOR_MAP!$B:$B,0))&amp;"*",RAW_DHIS2_EXPORT!$1:$1,0)),""))</f>
        <v/>
      </c>
      <c r="AP41" s="2" t="str">
        <f>IF($A41="","",IFERROR(INDEX(RAW_DHIS2_EXPORT!$A:$ZZ,ROW(),MATCH("*"&amp;INDEX(INDICATOR_MAP!$D:$D,MATCH(AP$1,INDICATOR_MAP!$B:$B,0))&amp;"*",RAW_DHIS2_EXPORT!$1:$1,0)),""))</f>
        <v/>
      </c>
      <c r="AQ41" s="2" t="str">
        <f>IF($A41="","",IFERROR(INDEX(RAW_DHIS2_EXPORT!$A:$ZZ,ROW(),MATCH("*"&amp;INDEX(INDICATOR_MAP!$D:$D,MATCH(AQ$1,INDICATOR_MAP!$B:$B,0))&amp;"*",RAW_DHIS2_EXPORT!$1:$1,0)),""))</f>
        <v/>
      </c>
      <c r="AR41" s="2" t="str">
        <f>IF($A41="","",IFERROR(INDEX(RAW_DHIS2_EXPORT!$A:$ZZ,ROW(),MATCH("*"&amp;INDEX(INDICATOR_MAP!$D:$D,MATCH(AR$1,INDICATOR_MAP!$B:$B,0))&amp;"*",RAW_DHIS2_EXPORT!$1:$1,0)),""))</f>
        <v/>
      </c>
      <c r="AS41" s="2" t="str">
        <f>IF($A41="","",IFERROR(INDEX(RAW_DHIS2_EXPORT!$A:$ZZ,ROW(),MATCH("*"&amp;INDEX(INDICATOR_MAP!$D:$D,MATCH(AS$1,INDICATOR_MAP!$B:$B,0))&amp;"*",RAW_DHIS2_EXPORT!$1:$1,0)),""))</f>
        <v/>
      </c>
      <c r="AT41" s="2" t="str">
        <f>IF($A41="","",IFERROR(INDEX(RAW_DHIS2_EXPORT!$A:$ZZ,ROW(),MATCH("*"&amp;INDEX(INDICATOR_MAP!$D:$D,MATCH(AT$1,INDICATOR_MAP!$B:$B,0))&amp;"*",RAW_DHIS2_EXPORT!$1:$1,0)),""))</f>
        <v/>
      </c>
      <c r="AU41" s="2" t="str">
        <f>IF($A41="","",IFERROR(INDEX(RAW_DHIS2_EXPORT!$A:$ZZ,ROW(),MATCH("*"&amp;INDEX(INDICATOR_MAP!$D:$D,MATCH(AU$1,INDICATOR_MAP!$B:$B,0))&amp;"*",RAW_DHIS2_EXPORT!$1:$1,0)),""))</f>
        <v/>
      </c>
      <c r="AV41" s="2" t="str">
        <f>IF($A41="","",IFERROR(INDEX(RAW_DHIS2_EXPORT!$A:$ZZ,ROW(),MATCH("*"&amp;INDEX(INDICATOR_MAP!$D:$D,MATCH(AV$1,INDICATOR_MAP!$B:$B,0))&amp;"*",RAW_DHIS2_EXPORT!$1:$1,0)),""))</f>
        <v/>
      </c>
      <c r="AW41" s="2" t="str">
        <f>IF($A41="","",IFERROR(INDEX(RAW_DHIS2_EXPORT!$A:$ZZ,ROW(),MATCH("*"&amp;INDEX(INDICATOR_MAP!$D:$D,MATCH(AW$1,INDICATOR_MAP!$B:$B,0))&amp;"*",RAW_DHIS2_EXPORT!$1:$1,0)),""))</f>
        <v/>
      </c>
      <c r="AX41" s="2" t="str">
        <f>IF($A41="","",IFERROR(INDEX(RAW_DHIS2_EXPORT!$A:$ZZ,ROW(),MATCH("*"&amp;INDEX(INDICATOR_MAP!$D:$D,MATCH(AX$1,INDICATOR_MAP!$B:$B,0))&amp;"*",RAW_DHIS2_EXPORT!$1:$1,0)),""))</f>
        <v/>
      </c>
      <c r="AY41" s="2" t="str">
        <f>IF($A41="","",IFERROR(INDEX(RAW_DHIS2_EXPORT!$A:$ZZ,ROW(),MATCH("*"&amp;INDEX(INDICATOR_MAP!$D:$D,MATCH(AY$1,INDICATOR_MAP!$B:$B,0))&amp;"*",RAW_DHIS2_EXPORT!$1:$1,0)),""))</f>
        <v/>
      </c>
      <c r="AZ41" s="2" t="str">
        <f>IF($A41="","",IFERROR(INDEX(RAW_DHIS2_EXPORT!$A:$ZZ,ROW(),MATCH("*"&amp;INDEX(INDICATOR_MAP!$D:$D,MATCH(AZ$1,INDICATOR_MAP!$B:$B,0))&amp;"*",RAW_DHIS2_EXPORT!$1:$1,0)),""))</f>
        <v/>
      </c>
      <c r="BA41" s="2" t="str">
        <f>IF($A41="","",IFERROR(INDEX(RAW_DHIS2_EXPORT!$A:$ZZ,ROW(),MATCH("*"&amp;INDEX(INDICATOR_MAP!$D:$D,MATCH(BA$1,INDICATOR_MAP!$B:$B,0))&amp;"*",RAW_DHIS2_EXPORT!$1:$1,0)),""))</f>
        <v/>
      </c>
      <c r="BB41" s="2" t="str">
        <f>IF($A41="","",IFERROR(INDEX(RAW_DHIS2_EXPORT!$A:$ZZ,ROW(),MATCH("*"&amp;INDEX(INDICATOR_MAP!$D:$D,MATCH(BB$1,INDICATOR_MAP!$B:$B,0))&amp;"*",RAW_DHIS2_EXPORT!$1:$1,0)),""))</f>
        <v/>
      </c>
      <c r="BC41" s="2" t="str">
        <f>IF($A41="","",IFERROR(INDEX(RAW_DHIS2_EXPORT!$A:$ZZ,ROW(),MATCH("*"&amp;INDEX(INDICATOR_MAP!$D:$D,MATCH(BC$1,INDICATOR_MAP!$B:$B,0))&amp;"*",RAW_DHIS2_EXPORT!$1:$1,0)),""))</f>
        <v/>
      </c>
    </row>
    <row r="42" spans="1:55">
      <c r="A42" s="2" t="str">
        <f>IF(RAW_DHIS2_EXPORT!A42="","",RAW_DHIS2_EXPORT!A42)</f>
        <v/>
      </c>
      <c r="B42" s="2"/>
      <c r="C42" s="2"/>
      <c r="D42" s="2" t="str">
        <f>IF($A42="","",IFERROR(INDEX(RAW_DHIS2_EXPORT!$A:$ZZ,ROW(),MATCH("*"&amp;INDEX(INDICATOR_MAP!$D:$D,MATCH(D$1,INDICATOR_MAP!$B:$B,0))&amp;"*",RAW_DHIS2_EXPORT!$1:$1,0)),""))</f>
        <v/>
      </c>
      <c r="E42" s="2" t="str">
        <f>IF($A42="","",IFERROR(INDEX(RAW_DHIS2_EXPORT!$A:$ZZ,ROW(),MATCH("*"&amp;INDEX(INDICATOR_MAP!$D:$D,MATCH(E$1,INDICATOR_MAP!$B:$B,0))&amp;"*",RAW_DHIS2_EXPORT!$1:$1,0)),""))</f>
        <v/>
      </c>
      <c r="F42" s="2" t="str">
        <f>IF($A42="","",IFERROR(INDEX(RAW_DHIS2_EXPORT!$A:$ZZ,ROW(),MATCH("*"&amp;INDEX(INDICATOR_MAP!$D:$D,MATCH(F$1,INDICATOR_MAP!$B:$B,0))&amp;"*",RAW_DHIS2_EXPORT!$1:$1,0)),""))</f>
        <v/>
      </c>
      <c r="G42" s="2" t="str">
        <f>IF($A42="","",IFERROR(INDEX(RAW_DHIS2_EXPORT!$A:$ZZ,ROW(),MATCH("*"&amp;INDEX(INDICATOR_MAP!$D:$D,MATCH(G$1,INDICATOR_MAP!$B:$B,0))&amp;"*",RAW_DHIS2_EXPORT!$1:$1,0)),""))</f>
        <v/>
      </c>
      <c r="H42" s="2" t="str">
        <f>IF($A42="","",IFERROR(INDEX(RAW_DHIS2_EXPORT!$A:$ZZ,ROW(),MATCH("*"&amp;INDEX(INDICATOR_MAP!$D:$D,MATCH(H$1,INDICATOR_MAP!$B:$B,0))&amp;"*",RAW_DHIS2_EXPORT!$1:$1,0)),""))</f>
        <v/>
      </c>
      <c r="I42" s="2" t="str">
        <f>IF($A42="","",IFERROR(INDEX(RAW_DHIS2_EXPORT!$A:$ZZ,ROW(),MATCH("*"&amp;INDEX(INDICATOR_MAP!$D:$D,MATCH(I$1,INDICATOR_MAP!$B:$B,0))&amp;"*",RAW_DHIS2_EXPORT!$1:$1,0)),""))</f>
        <v/>
      </c>
      <c r="J42" s="2" t="str">
        <f>IF($A42="","",IFERROR(INDEX(RAW_DHIS2_EXPORT!$A:$ZZ,ROW(),MATCH("*"&amp;INDEX(INDICATOR_MAP!$D:$D,MATCH(J$1,INDICATOR_MAP!$B:$B,0))&amp;"*",RAW_DHIS2_EXPORT!$1:$1,0)),""))</f>
        <v/>
      </c>
      <c r="K42" s="2" t="str">
        <f>IF($A42="","",IFERROR(INDEX(RAW_DHIS2_EXPORT!$A:$ZZ,ROW(),MATCH("*"&amp;INDEX(INDICATOR_MAP!$D:$D,MATCH(K$1,INDICATOR_MAP!$B:$B,0))&amp;"*",RAW_DHIS2_EXPORT!$1:$1,0)),""))</f>
        <v/>
      </c>
      <c r="L42" s="2" t="str">
        <f>IF($A42="","",IFERROR(INDEX(RAW_DHIS2_EXPORT!$A:$ZZ,ROW(),MATCH("*"&amp;INDEX(INDICATOR_MAP!$D:$D,MATCH(L$1,INDICATOR_MAP!$B:$B,0))&amp;"*",RAW_DHIS2_EXPORT!$1:$1,0)),""))</f>
        <v/>
      </c>
      <c r="M42" s="2" t="str">
        <f>IF($A42="","",IFERROR(INDEX(RAW_DHIS2_EXPORT!$A:$ZZ,ROW(),MATCH("*"&amp;INDEX(INDICATOR_MAP!$D:$D,MATCH(M$1,INDICATOR_MAP!$B:$B,0))&amp;"*",RAW_DHIS2_EXPORT!$1:$1,0)),""))</f>
        <v/>
      </c>
      <c r="N42" s="2" t="str">
        <f>IF($A42="","",IFERROR(INDEX(RAW_DHIS2_EXPORT!$A:$ZZ,ROW(),MATCH("*"&amp;INDEX(INDICATOR_MAP!$D:$D,MATCH(N$1,INDICATOR_MAP!$B:$B,0))&amp;"*",RAW_DHIS2_EXPORT!$1:$1,0)),""))</f>
        <v/>
      </c>
      <c r="O42" s="2" t="str">
        <f>IF($A42="","",IFERROR(INDEX(RAW_DHIS2_EXPORT!$A:$ZZ,ROW(),MATCH("*"&amp;INDEX(INDICATOR_MAP!$D:$D,MATCH(O$1,INDICATOR_MAP!$B:$B,0))&amp;"*",RAW_DHIS2_EXPORT!$1:$1,0)),""))</f>
        <v/>
      </c>
      <c r="P42" s="2" t="str">
        <f>IF($A42="","",IFERROR(INDEX(RAW_DHIS2_EXPORT!$A:$ZZ,ROW(),MATCH("*"&amp;INDEX(INDICATOR_MAP!$D:$D,MATCH(P$1,INDICATOR_MAP!$B:$B,0))&amp;"*",RAW_DHIS2_EXPORT!$1:$1,0)),""))</f>
        <v/>
      </c>
      <c r="Q42" s="2" t="str">
        <f>IF($A42="","",IFERROR(INDEX(RAW_DHIS2_EXPORT!$A:$ZZ,ROW(),MATCH("*"&amp;INDEX(INDICATOR_MAP!$D:$D,MATCH(Q$1,INDICATOR_MAP!$B:$B,0))&amp;"*",RAW_DHIS2_EXPORT!$1:$1,0)),""))</f>
        <v/>
      </c>
      <c r="R42" s="2" t="str">
        <f>IF($A42="","",IFERROR(INDEX(RAW_DHIS2_EXPORT!$A:$ZZ,ROW(),MATCH("*"&amp;INDEX(INDICATOR_MAP!$D:$D,MATCH(R$1,INDICATOR_MAP!$B:$B,0))&amp;"*",RAW_DHIS2_EXPORT!$1:$1,0)),""))</f>
        <v/>
      </c>
      <c r="S42" s="2" t="str">
        <f>IF($A42="","",IFERROR(INDEX(RAW_DHIS2_EXPORT!$A:$ZZ,ROW(),MATCH("*"&amp;INDEX(INDICATOR_MAP!$D:$D,MATCH(S$1,INDICATOR_MAP!$B:$B,0))&amp;"*",RAW_DHIS2_EXPORT!$1:$1,0)),""))</f>
        <v/>
      </c>
      <c r="T42" s="2" t="str">
        <f>IF($A42="","",IFERROR(INDEX(RAW_DHIS2_EXPORT!$A:$ZZ,ROW(),MATCH("*"&amp;INDEX(INDICATOR_MAP!$D:$D,MATCH(T$1,INDICATOR_MAP!$B:$B,0))&amp;"*",RAW_DHIS2_EXPORT!$1:$1,0)),""))</f>
        <v/>
      </c>
      <c r="U42" s="2" t="str">
        <f>IF($A42="","",IFERROR(INDEX(RAW_DHIS2_EXPORT!$A:$ZZ,ROW(),MATCH("*"&amp;INDEX(INDICATOR_MAP!$D:$D,MATCH(U$1,INDICATOR_MAP!$B:$B,0))&amp;"*",RAW_DHIS2_EXPORT!$1:$1,0)),""))</f>
        <v/>
      </c>
      <c r="V42" s="2" t="str">
        <f>IF($A42="","",IFERROR(INDEX(RAW_DHIS2_EXPORT!$A:$ZZ,ROW(),MATCH("*"&amp;INDEX(INDICATOR_MAP!$D:$D,MATCH(V$1,INDICATOR_MAP!$B:$B,0))&amp;"*",RAW_DHIS2_EXPORT!$1:$1,0)),""))</f>
        <v/>
      </c>
      <c r="W42" s="2" t="str">
        <f>IF($A42="","",IFERROR(INDEX(RAW_DHIS2_EXPORT!$A:$ZZ,ROW(),MATCH("*"&amp;INDEX(INDICATOR_MAP!$D:$D,MATCH(W$1,INDICATOR_MAP!$B:$B,0))&amp;"*",RAW_DHIS2_EXPORT!$1:$1,0)),""))</f>
        <v/>
      </c>
      <c r="X42" s="2" t="str">
        <f>IF($A42="","",IFERROR(INDEX(RAW_DHIS2_EXPORT!$A:$ZZ,ROW(),MATCH("*"&amp;INDEX(INDICATOR_MAP!$D:$D,MATCH(X$1,INDICATOR_MAP!$B:$B,0))&amp;"*",RAW_DHIS2_EXPORT!$1:$1,0)),""))</f>
        <v/>
      </c>
      <c r="Y42" s="2" t="str">
        <f>IF($A42="","",IFERROR(INDEX(RAW_DHIS2_EXPORT!$A:$ZZ,ROW(),MATCH("*"&amp;INDEX(INDICATOR_MAP!$D:$D,MATCH(Y$1,INDICATOR_MAP!$B:$B,0))&amp;"*",RAW_DHIS2_EXPORT!$1:$1,0)),""))</f>
        <v/>
      </c>
      <c r="Z42" s="2" t="str">
        <f>IF($A42="","",IFERROR(INDEX(RAW_DHIS2_EXPORT!$A:$ZZ,ROW(),MATCH("*"&amp;INDEX(INDICATOR_MAP!$D:$D,MATCH(Z$1,INDICATOR_MAP!$B:$B,0))&amp;"*",RAW_DHIS2_EXPORT!$1:$1,0)),""))</f>
        <v/>
      </c>
      <c r="AA42" s="2" t="str">
        <f>IF($A42="","",IFERROR(INDEX(RAW_DHIS2_EXPORT!$A:$ZZ,ROW(),MATCH("*"&amp;INDEX(INDICATOR_MAP!$D:$D,MATCH(AA$1,INDICATOR_MAP!$B:$B,0))&amp;"*",RAW_DHIS2_EXPORT!$1:$1,0)),""))</f>
        <v/>
      </c>
      <c r="AB42" s="2" t="str">
        <f>IF($A42="","",IFERROR(INDEX(RAW_DHIS2_EXPORT!$A:$ZZ,ROW(),MATCH("*"&amp;INDEX(INDICATOR_MAP!$D:$D,MATCH(AB$1,INDICATOR_MAP!$B:$B,0))&amp;"*",RAW_DHIS2_EXPORT!$1:$1,0)),""))</f>
        <v/>
      </c>
      <c r="AC42" s="2" t="str">
        <f>IF($A42="","",IFERROR(INDEX(RAW_DHIS2_EXPORT!$A:$ZZ,ROW(),MATCH("*"&amp;INDEX(INDICATOR_MAP!$D:$D,MATCH(AC$1,INDICATOR_MAP!$B:$B,0))&amp;"*",RAW_DHIS2_EXPORT!$1:$1,0)),""))</f>
        <v/>
      </c>
      <c r="AD42" s="2" t="str">
        <f>IF($A42="","",IFERROR(INDEX(RAW_DHIS2_EXPORT!$A:$ZZ,ROW(),MATCH("*"&amp;INDEX(INDICATOR_MAP!$D:$D,MATCH(AD$1,INDICATOR_MAP!$B:$B,0))&amp;"*",RAW_DHIS2_EXPORT!$1:$1,0)),""))</f>
        <v/>
      </c>
      <c r="AE42" s="2" t="str">
        <f>IF($A42="","",IFERROR(INDEX(RAW_DHIS2_EXPORT!$A:$ZZ,ROW(),MATCH("*"&amp;INDEX(INDICATOR_MAP!$D:$D,MATCH(AE$1,INDICATOR_MAP!$B:$B,0))&amp;"*",RAW_DHIS2_EXPORT!$1:$1,0)),""))</f>
        <v/>
      </c>
      <c r="AF42" s="2" t="str">
        <f>IF($A42="","",IFERROR(INDEX(RAW_DHIS2_EXPORT!$A:$ZZ,ROW(),MATCH("*"&amp;INDEX(INDICATOR_MAP!$D:$D,MATCH(AF$1,INDICATOR_MAP!$B:$B,0))&amp;"*",RAW_DHIS2_EXPORT!$1:$1,0)),""))</f>
        <v/>
      </c>
      <c r="AG42" s="2" t="str">
        <f>IF($A42="","",IFERROR(INDEX(RAW_DHIS2_EXPORT!$A:$ZZ,ROW(),MATCH("*"&amp;INDEX(INDICATOR_MAP!$D:$D,MATCH(AG$1,INDICATOR_MAP!$B:$B,0))&amp;"*",RAW_DHIS2_EXPORT!$1:$1,0)),""))</f>
        <v/>
      </c>
      <c r="AH42" s="2" t="str">
        <f>IF($A42="","",IFERROR(INDEX(RAW_DHIS2_EXPORT!$A:$ZZ,ROW(),MATCH("*"&amp;INDEX(INDICATOR_MAP!$D:$D,MATCH(AH$1,INDICATOR_MAP!$B:$B,0))&amp;"*",RAW_DHIS2_EXPORT!$1:$1,0)),""))</f>
        <v/>
      </c>
      <c r="AI42" s="2" t="str">
        <f>IF($A42="","",IFERROR(INDEX(RAW_DHIS2_EXPORT!$A:$ZZ,ROW(),MATCH("*"&amp;INDEX(INDICATOR_MAP!$D:$D,MATCH(AI$1,INDICATOR_MAP!$B:$B,0))&amp;"*",RAW_DHIS2_EXPORT!$1:$1,0)),""))</f>
        <v/>
      </c>
      <c r="AJ42" s="2" t="str">
        <f>IF($A42="","",IFERROR(INDEX(RAW_DHIS2_EXPORT!$A:$ZZ,ROW(),MATCH("*"&amp;INDEX(INDICATOR_MAP!$D:$D,MATCH(AJ$1,INDICATOR_MAP!$B:$B,0))&amp;"*",RAW_DHIS2_EXPORT!$1:$1,0)),""))</f>
        <v/>
      </c>
      <c r="AK42" s="2" t="str">
        <f>IF($A42="","",IFERROR(INDEX(RAW_DHIS2_EXPORT!$A:$ZZ,ROW(),MATCH("*"&amp;INDEX(INDICATOR_MAP!$D:$D,MATCH(AK$1,INDICATOR_MAP!$B:$B,0))&amp;"*",RAW_DHIS2_EXPORT!$1:$1,0)),""))</f>
        <v/>
      </c>
      <c r="AL42" s="2" t="str">
        <f>IF($A42="","",IFERROR(INDEX(RAW_DHIS2_EXPORT!$A:$ZZ,ROW(),MATCH("*"&amp;INDEX(INDICATOR_MAP!$D:$D,MATCH(AL$1,INDICATOR_MAP!$B:$B,0))&amp;"*",RAW_DHIS2_EXPORT!$1:$1,0)),""))</f>
        <v/>
      </c>
      <c r="AM42" s="2" t="str">
        <f>IF($A42="","",IFERROR(INDEX(RAW_DHIS2_EXPORT!$A:$ZZ,ROW(),MATCH("*"&amp;INDEX(INDICATOR_MAP!$D:$D,MATCH(AM$1,INDICATOR_MAP!$B:$B,0))&amp;"*",RAW_DHIS2_EXPORT!$1:$1,0)),""))</f>
        <v/>
      </c>
      <c r="AN42" s="2" t="str">
        <f>IF($A42="","",IFERROR(INDEX(RAW_DHIS2_EXPORT!$A:$ZZ,ROW(),MATCH("*"&amp;INDEX(INDICATOR_MAP!$D:$D,MATCH(AN$1,INDICATOR_MAP!$B:$B,0))&amp;"*",RAW_DHIS2_EXPORT!$1:$1,0)),""))</f>
        <v/>
      </c>
      <c r="AO42" s="2" t="str">
        <f>IF($A42="","",IFERROR(INDEX(RAW_DHIS2_EXPORT!$A:$ZZ,ROW(),MATCH("*"&amp;INDEX(INDICATOR_MAP!$D:$D,MATCH(AO$1,INDICATOR_MAP!$B:$B,0))&amp;"*",RAW_DHIS2_EXPORT!$1:$1,0)),""))</f>
        <v/>
      </c>
      <c r="AP42" s="2" t="str">
        <f>IF($A42="","",IFERROR(INDEX(RAW_DHIS2_EXPORT!$A:$ZZ,ROW(),MATCH("*"&amp;INDEX(INDICATOR_MAP!$D:$D,MATCH(AP$1,INDICATOR_MAP!$B:$B,0))&amp;"*",RAW_DHIS2_EXPORT!$1:$1,0)),""))</f>
        <v/>
      </c>
      <c r="AQ42" s="2" t="str">
        <f>IF($A42="","",IFERROR(INDEX(RAW_DHIS2_EXPORT!$A:$ZZ,ROW(),MATCH("*"&amp;INDEX(INDICATOR_MAP!$D:$D,MATCH(AQ$1,INDICATOR_MAP!$B:$B,0))&amp;"*",RAW_DHIS2_EXPORT!$1:$1,0)),""))</f>
        <v/>
      </c>
      <c r="AR42" s="2" t="str">
        <f>IF($A42="","",IFERROR(INDEX(RAW_DHIS2_EXPORT!$A:$ZZ,ROW(),MATCH("*"&amp;INDEX(INDICATOR_MAP!$D:$D,MATCH(AR$1,INDICATOR_MAP!$B:$B,0))&amp;"*",RAW_DHIS2_EXPORT!$1:$1,0)),""))</f>
        <v/>
      </c>
      <c r="AS42" s="2" t="str">
        <f>IF($A42="","",IFERROR(INDEX(RAW_DHIS2_EXPORT!$A:$ZZ,ROW(),MATCH("*"&amp;INDEX(INDICATOR_MAP!$D:$D,MATCH(AS$1,INDICATOR_MAP!$B:$B,0))&amp;"*",RAW_DHIS2_EXPORT!$1:$1,0)),""))</f>
        <v/>
      </c>
      <c r="AT42" s="2" t="str">
        <f>IF($A42="","",IFERROR(INDEX(RAW_DHIS2_EXPORT!$A:$ZZ,ROW(),MATCH("*"&amp;INDEX(INDICATOR_MAP!$D:$D,MATCH(AT$1,INDICATOR_MAP!$B:$B,0))&amp;"*",RAW_DHIS2_EXPORT!$1:$1,0)),""))</f>
        <v/>
      </c>
      <c r="AU42" s="2" t="str">
        <f>IF($A42="","",IFERROR(INDEX(RAW_DHIS2_EXPORT!$A:$ZZ,ROW(),MATCH("*"&amp;INDEX(INDICATOR_MAP!$D:$D,MATCH(AU$1,INDICATOR_MAP!$B:$B,0))&amp;"*",RAW_DHIS2_EXPORT!$1:$1,0)),""))</f>
        <v/>
      </c>
      <c r="AV42" s="2" t="str">
        <f>IF($A42="","",IFERROR(INDEX(RAW_DHIS2_EXPORT!$A:$ZZ,ROW(),MATCH("*"&amp;INDEX(INDICATOR_MAP!$D:$D,MATCH(AV$1,INDICATOR_MAP!$B:$B,0))&amp;"*",RAW_DHIS2_EXPORT!$1:$1,0)),""))</f>
        <v/>
      </c>
      <c r="AW42" s="2" t="str">
        <f>IF($A42="","",IFERROR(INDEX(RAW_DHIS2_EXPORT!$A:$ZZ,ROW(),MATCH("*"&amp;INDEX(INDICATOR_MAP!$D:$D,MATCH(AW$1,INDICATOR_MAP!$B:$B,0))&amp;"*",RAW_DHIS2_EXPORT!$1:$1,0)),""))</f>
        <v/>
      </c>
      <c r="AX42" s="2" t="str">
        <f>IF($A42="","",IFERROR(INDEX(RAW_DHIS2_EXPORT!$A:$ZZ,ROW(),MATCH("*"&amp;INDEX(INDICATOR_MAP!$D:$D,MATCH(AX$1,INDICATOR_MAP!$B:$B,0))&amp;"*",RAW_DHIS2_EXPORT!$1:$1,0)),""))</f>
        <v/>
      </c>
      <c r="AY42" s="2" t="str">
        <f>IF($A42="","",IFERROR(INDEX(RAW_DHIS2_EXPORT!$A:$ZZ,ROW(),MATCH("*"&amp;INDEX(INDICATOR_MAP!$D:$D,MATCH(AY$1,INDICATOR_MAP!$B:$B,0))&amp;"*",RAW_DHIS2_EXPORT!$1:$1,0)),""))</f>
        <v/>
      </c>
      <c r="AZ42" s="2" t="str">
        <f>IF($A42="","",IFERROR(INDEX(RAW_DHIS2_EXPORT!$A:$ZZ,ROW(),MATCH("*"&amp;INDEX(INDICATOR_MAP!$D:$D,MATCH(AZ$1,INDICATOR_MAP!$B:$B,0))&amp;"*",RAW_DHIS2_EXPORT!$1:$1,0)),""))</f>
        <v/>
      </c>
      <c r="BA42" s="2" t="str">
        <f>IF($A42="","",IFERROR(INDEX(RAW_DHIS2_EXPORT!$A:$ZZ,ROW(),MATCH("*"&amp;INDEX(INDICATOR_MAP!$D:$D,MATCH(BA$1,INDICATOR_MAP!$B:$B,0))&amp;"*",RAW_DHIS2_EXPORT!$1:$1,0)),""))</f>
        <v/>
      </c>
      <c r="BB42" s="2" t="str">
        <f>IF($A42="","",IFERROR(INDEX(RAW_DHIS2_EXPORT!$A:$ZZ,ROW(),MATCH("*"&amp;INDEX(INDICATOR_MAP!$D:$D,MATCH(BB$1,INDICATOR_MAP!$B:$B,0))&amp;"*",RAW_DHIS2_EXPORT!$1:$1,0)),""))</f>
        <v/>
      </c>
      <c r="BC42" s="2" t="str">
        <f>IF($A42="","",IFERROR(INDEX(RAW_DHIS2_EXPORT!$A:$ZZ,ROW(),MATCH("*"&amp;INDEX(INDICATOR_MAP!$D:$D,MATCH(BC$1,INDICATOR_MAP!$B:$B,0))&amp;"*",RAW_DHIS2_EXPORT!$1:$1,0)),""))</f>
        <v/>
      </c>
    </row>
    <row r="43" spans="1:55">
      <c r="A43" s="2" t="str">
        <f>IF(RAW_DHIS2_EXPORT!A43="","",RAW_DHIS2_EXPORT!A43)</f>
        <v/>
      </c>
      <c r="B43" s="2"/>
      <c r="C43" s="2"/>
      <c r="D43" s="2" t="str">
        <f>IF($A43="","",IFERROR(INDEX(RAW_DHIS2_EXPORT!$A:$ZZ,ROW(),MATCH("*"&amp;INDEX(INDICATOR_MAP!$D:$D,MATCH(D$1,INDICATOR_MAP!$B:$B,0))&amp;"*",RAW_DHIS2_EXPORT!$1:$1,0)),""))</f>
        <v/>
      </c>
      <c r="E43" s="2" t="str">
        <f>IF($A43="","",IFERROR(INDEX(RAW_DHIS2_EXPORT!$A:$ZZ,ROW(),MATCH("*"&amp;INDEX(INDICATOR_MAP!$D:$D,MATCH(E$1,INDICATOR_MAP!$B:$B,0))&amp;"*",RAW_DHIS2_EXPORT!$1:$1,0)),""))</f>
        <v/>
      </c>
      <c r="F43" s="2" t="str">
        <f>IF($A43="","",IFERROR(INDEX(RAW_DHIS2_EXPORT!$A:$ZZ,ROW(),MATCH("*"&amp;INDEX(INDICATOR_MAP!$D:$D,MATCH(F$1,INDICATOR_MAP!$B:$B,0))&amp;"*",RAW_DHIS2_EXPORT!$1:$1,0)),""))</f>
        <v/>
      </c>
      <c r="G43" s="2" t="str">
        <f>IF($A43="","",IFERROR(INDEX(RAW_DHIS2_EXPORT!$A:$ZZ,ROW(),MATCH("*"&amp;INDEX(INDICATOR_MAP!$D:$D,MATCH(G$1,INDICATOR_MAP!$B:$B,0))&amp;"*",RAW_DHIS2_EXPORT!$1:$1,0)),""))</f>
        <v/>
      </c>
      <c r="H43" s="2" t="str">
        <f>IF($A43="","",IFERROR(INDEX(RAW_DHIS2_EXPORT!$A:$ZZ,ROW(),MATCH("*"&amp;INDEX(INDICATOR_MAP!$D:$D,MATCH(H$1,INDICATOR_MAP!$B:$B,0))&amp;"*",RAW_DHIS2_EXPORT!$1:$1,0)),""))</f>
        <v/>
      </c>
      <c r="I43" s="2" t="str">
        <f>IF($A43="","",IFERROR(INDEX(RAW_DHIS2_EXPORT!$A:$ZZ,ROW(),MATCH("*"&amp;INDEX(INDICATOR_MAP!$D:$D,MATCH(I$1,INDICATOR_MAP!$B:$B,0))&amp;"*",RAW_DHIS2_EXPORT!$1:$1,0)),""))</f>
        <v/>
      </c>
      <c r="J43" s="2" t="str">
        <f>IF($A43="","",IFERROR(INDEX(RAW_DHIS2_EXPORT!$A:$ZZ,ROW(),MATCH("*"&amp;INDEX(INDICATOR_MAP!$D:$D,MATCH(J$1,INDICATOR_MAP!$B:$B,0))&amp;"*",RAW_DHIS2_EXPORT!$1:$1,0)),""))</f>
        <v/>
      </c>
      <c r="K43" s="2" t="str">
        <f>IF($A43="","",IFERROR(INDEX(RAW_DHIS2_EXPORT!$A:$ZZ,ROW(),MATCH("*"&amp;INDEX(INDICATOR_MAP!$D:$D,MATCH(K$1,INDICATOR_MAP!$B:$B,0))&amp;"*",RAW_DHIS2_EXPORT!$1:$1,0)),""))</f>
        <v/>
      </c>
      <c r="L43" s="2" t="str">
        <f>IF($A43="","",IFERROR(INDEX(RAW_DHIS2_EXPORT!$A:$ZZ,ROW(),MATCH("*"&amp;INDEX(INDICATOR_MAP!$D:$D,MATCH(L$1,INDICATOR_MAP!$B:$B,0))&amp;"*",RAW_DHIS2_EXPORT!$1:$1,0)),""))</f>
        <v/>
      </c>
      <c r="M43" s="2" t="str">
        <f>IF($A43="","",IFERROR(INDEX(RAW_DHIS2_EXPORT!$A:$ZZ,ROW(),MATCH("*"&amp;INDEX(INDICATOR_MAP!$D:$D,MATCH(M$1,INDICATOR_MAP!$B:$B,0))&amp;"*",RAW_DHIS2_EXPORT!$1:$1,0)),""))</f>
        <v/>
      </c>
      <c r="N43" s="2" t="str">
        <f>IF($A43="","",IFERROR(INDEX(RAW_DHIS2_EXPORT!$A:$ZZ,ROW(),MATCH("*"&amp;INDEX(INDICATOR_MAP!$D:$D,MATCH(N$1,INDICATOR_MAP!$B:$B,0))&amp;"*",RAW_DHIS2_EXPORT!$1:$1,0)),""))</f>
        <v/>
      </c>
      <c r="O43" s="2" t="str">
        <f>IF($A43="","",IFERROR(INDEX(RAW_DHIS2_EXPORT!$A:$ZZ,ROW(),MATCH("*"&amp;INDEX(INDICATOR_MAP!$D:$D,MATCH(O$1,INDICATOR_MAP!$B:$B,0))&amp;"*",RAW_DHIS2_EXPORT!$1:$1,0)),""))</f>
        <v/>
      </c>
      <c r="P43" s="2" t="str">
        <f>IF($A43="","",IFERROR(INDEX(RAW_DHIS2_EXPORT!$A:$ZZ,ROW(),MATCH("*"&amp;INDEX(INDICATOR_MAP!$D:$D,MATCH(P$1,INDICATOR_MAP!$B:$B,0))&amp;"*",RAW_DHIS2_EXPORT!$1:$1,0)),""))</f>
        <v/>
      </c>
      <c r="Q43" s="2" t="str">
        <f>IF($A43="","",IFERROR(INDEX(RAW_DHIS2_EXPORT!$A:$ZZ,ROW(),MATCH("*"&amp;INDEX(INDICATOR_MAP!$D:$D,MATCH(Q$1,INDICATOR_MAP!$B:$B,0))&amp;"*",RAW_DHIS2_EXPORT!$1:$1,0)),""))</f>
        <v/>
      </c>
      <c r="R43" s="2" t="str">
        <f>IF($A43="","",IFERROR(INDEX(RAW_DHIS2_EXPORT!$A:$ZZ,ROW(),MATCH("*"&amp;INDEX(INDICATOR_MAP!$D:$D,MATCH(R$1,INDICATOR_MAP!$B:$B,0))&amp;"*",RAW_DHIS2_EXPORT!$1:$1,0)),""))</f>
        <v/>
      </c>
      <c r="S43" s="2" t="str">
        <f>IF($A43="","",IFERROR(INDEX(RAW_DHIS2_EXPORT!$A:$ZZ,ROW(),MATCH("*"&amp;INDEX(INDICATOR_MAP!$D:$D,MATCH(S$1,INDICATOR_MAP!$B:$B,0))&amp;"*",RAW_DHIS2_EXPORT!$1:$1,0)),""))</f>
        <v/>
      </c>
      <c r="T43" s="2" t="str">
        <f>IF($A43="","",IFERROR(INDEX(RAW_DHIS2_EXPORT!$A:$ZZ,ROW(),MATCH("*"&amp;INDEX(INDICATOR_MAP!$D:$D,MATCH(T$1,INDICATOR_MAP!$B:$B,0))&amp;"*",RAW_DHIS2_EXPORT!$1:$1,0)),""))</f>
        <v/>
      </c>
      <c r="U43" s="2" t="str">
        <f>IF($A43="","",IFERROR(INDEX(RAW_DHIS2_EXPORT!$A:$ZZ,ROW(),MATCH("*"&amp;INDEX(INDICATOR_MAP!$D:$D,MATCH(U$1,INDICATOR_MAP!$B:$B,0))&amp;"*",RAW_DHIS2_EXPORT!$1:$1,0)),""))</f>
        <v/>
      </c>
      <c r="V43" s="2" t="str">
        <f>IF($A43="","",IFERROR(INDEX(RAW_DHIS2_EXPORT!$A:$ZZ,ROW(),MATCH("*"&amp;INDEX(INDICATOR_MAP!$D:$D,MATCH(V$1,INDICATOR_MAP!$B:$B,0))&amp;"*",RAW_DHIS2_EXPORT!$1:$1,0)),""))</f>
        <v/>
      </c>
      <c r="W43" s="2" t="str">
        <f>IF($A43="","",IFERROR(INDEX(RAW_DHIS2_EXPORT!$A:$ZZ,ROW(),MATCH("*"&amp;INDEX(INDICATOR_MAP!$D:$D,MATCH(W$1,INDICATOR_MAP!$B:$B,0))&amp;"*",RAW_DHIS2_EXPORT!$1:$1,0)),""))</f>
        <v/>
      </c>
      <c r="X43" s="2" t="str">
        <f>IF($A43="","",IFERROR(INDEX(RAW_DHIS2_EXPORT!$A:$ZZ,ROW(),MATCH("*"&amp;INDEX(INDICATOR_MAP!$D:$D,MATCH(X$1,INDICATOR_MAP!$B:$B,0))&amp;"*",RAW_DHIS2_EXPORT!$1:$1,0)),""))</f>
        <v/>
      </c>
      <c r="Y43" s="2" t="str">
        <f>IF($A43="","",IFERROR(INDEX(RAW_DHIS2_EXPORT!$A:$ZZ,ROW(),MATCH("*"&amp;INDEX(INDICATOR_MAP!$D:$D,MATCH(Y$1,INDICATOR_MAP!$B:$B,0))&amp;"*",RAW_DHIS2_EXPORT!$1:$1,0)),""))</f>
        <v/>
      </c>
      <c r="Z43" s="2" t="str">
        <f>IF($A43="","",IFERROR(INDEX(RAW_DHIS2_EXPORT!$A:$ZZ,ROW(),MATCH("*"&amp;INDEX(INDICATOR_MAP!$D:$D,MATCH(Z$1,INDICATOR_MAP!$B:$B,0))&amp;"*",RAW_DHIS2_EXPORT!$1:$1,0)),""))</f>
        <v/>
      </c>
      <c r="AA43" s="2" t="str">
        <f>IF($A43="","",IFERROR(INDEX(RAW_DHIS2_EXPORT!$A:$ZZ,ROW(),MATCH("*"&amp;INDEX(INDICATOR_MAP!$D:$D,MATCH(AA$1,INDICATOR_MAP!$B:$B,0))&amp;"*",RAW_DHIS2_EXPORT!$1:$1,0)),""))</f>
        <v/>
      </c>
      <c r="AB43" s="2" t="str">
        <f>IF($A43="","",IFERROR(INDEX(RAW_DHIS2_EXPORT!$A:$ZZ,ROW(),MATCH("*"&amp;INDEX(INDICATOR_MAP!$D:$D,MATCH(AB$1,INDICATOR_MAP!$B:$B,0))&amp;"*",RAW_DHIS2_EXPORT!$1:$1,0)),""))</f>
        <v/>
      </c>
      <c r="AC43" s="2" t="str">
        <f>IF($A43="","",IFERROR(INDEX(RAW_DHIS2_EXPORT!$A:$ZZ,ROW(),MATCH("*"&amp;INDEX(INDICATOR_MAP!$D:$D,MATCH(AC$1,INDICATOR_MAP!$B:$B,0))&amp;"*",RAW_DHIS2_EXPORT!$1:$1,0)),""))</f>
        <v/>
      </c>
      <c r="AD43" s="2" t="str">
        <f>IF($A43="","",IFERROR(INDEX(RAW_DHIS2_EXPORT!$A:$ZZ,ROW(),MATCH("*"&amp;INDEX(INDICATOR_MAP!$D:$D,MATCH(AD$1,INDICATOR_MAP!$B:$B,0))&amp;"*",RAW_DHIS2_EXPORT!$1:$1,0)),""))</f>
        <v/>
      </c>
      <c r="AE43" s="2" t="str">
        <f>IF($A43="","",IFERROR(INDEX(RAW_DHIS2_EXPORT!$A:$ZZ,ROW(),MATCH("*"&amp;INDEX(INDICATOR_MAP!$D:$D,MATCH(AE$1,INDICATOR_MAP!$B:$B,0))&amp;"*",RAW_DHIS2_EXPORT!$1:$1,0)),""))</f>
        <v/>
      </c>
      <c r="AF43" s="2" t="str">
        <f>IF($A43="","",IFERROR(INDEX(RAW_DHIS2_EXPORT!$A:$ZZ,ROW(),MATCH("*"&amp;INDEX(INDICATOR_MAP!$D:$D,MATCH(AF$1,INDICATOR_MAP!$B:$B,0))&amp;"*",RAW_DHIS2_EXPORT!$1:$1,0)),""))</f>
        <v/>
      </c>
      <c r="AG43" s="2" t="str">
        <f>IF($A43="","",IFERROR(INDEX(RAW_DHIS2_EXPORT!$A:$ZZ,ROW(),MATCH("*"&amp;INDEX(INDICATOR_MAP!$D:$D,MATCH(AG$1,INDICATOR_MAP!$B:$B,0))&amp;"*",RAW_DHIS2_EXPORT!$1:$1,0)),""))</f>
        <v/>
      </c>
      <c r="AH43" s="2" t="str">
        <f>IF($A43="","",IFERROR(INDEX(RAW_DHIS2_EXPORT!$A:$ZZ,ROW(),MATCH("*"&amp;INDEX(INDICATOR_MAP!$D:$D,MATCH(AH$1,INDICATOR_MAP!$B:$B,0))&amp;"*",RAW_DHIS2_EXPORT!$1:$1,0)),""))</f>
        <v/>
      </c>
      <c r="AI43" s="2" t="str">
        <f>IF($A43="","",IFERROR(INDEX(RAW_DHIS2_EXPORT!$A:$ZZ,ROW(),MATCH("*"&amp;INDEX(INDICATOR_MAP!$D:$D,MATCH(AI$1,INDICATOR_MAP!$B:$B,0))&amp;"*",RAW_DHIS2_EXPORT!$1:$1,0)),""))</f>
        <v/>
      </c>
      <c r="AJ43" s="2" t="str">
        <f>IF($A43="","",IFERROR(INDEX(RAW_DHIS2_EXPORT!$A:$ZZ,ROW(),MATCH("*"&amp;INDEX(INDICATOR_MAP!$D:$D,MATCH(AJ$1,INDICATOR_MAP!$B:$B,0))&amp;"*",RAW_DHIS2_EXPORT!$1:$1,0)),""))</f>
        <v/>
      </c>
      <c r="AK43" s="2" t="str">
        <f>IF($A43="","",IFERROR(INDEX(RAW_DHIS2_EXPORT!$A:$ZZ,ROW(),MATCH("*"&amp;INDEX(INDICATOR_MAP!$D:$D,MATCH(AK$1,INDICATOR_MAP!$B:$B,0))&amp;"*",RAW_DHIS2_EXPORT!$1:$1,0)),""))</f>
        <v/>
      </c>
      <c r="AL43" s="2" t="str">
        <f>IF($A43="","",IFERROR(INDEX(RAW_DHIS2_EXPORT!$A:$ZZ,ROW(),MATCH("*"&amp;INDEX(INDICATOR_MAP!$D:$D,MATCH(AL$1,INDICATOR_MAP!$B:$B,0))&amp;"*",RAW_DHIS2_EXPORT!$1:$1,0)),""))</f>
        <v/>
      </c>
      <c r="AM43" s="2" t="str">
        <f>IF($A43="","",IFERROR(INDEX(RAW_DHIS2_EXPORT!$A:$ZZ,ROW(),MATCH("*"&amp;INDEX(INDICATOR_MAP!$D:$D,MATCH(AM$1,INDICATOR_MAP!$B:$B,0))&amp;"*",RAW_DHIS2_EXPORT!$1:$1,0)),""))</f>
        <v/>
      </c>
      <c r="AN43" s="2" t="str">
        <f>IF($A43="","",IFERROR(INDEX(RAW_DHIS2_EXPORT!$A:$ZZ,ROW(),MATCH("*"&amp;INDEX(INDICATOR_MAP!$D:$D,MATCH(AN$1,INDICATOR_MAP!$B:$B,0))&amp;"*",RAW_DHIS2_EXPORT!$1:$1,0)),""))</f>
        <v/>
      </c>
      <c r="AO43" s="2" t="str">
        <f>IF($A43="","",IFERROR(INDEX(RAW_DHIS2_EXPORT!$A:$ZZ,ROW(),MATCH("*"&amp;INDEX(INDICATOR_MAP!$D:$D,MATCH(AO$1,INDICATOR_MAP!$B:$B,0))&amp;"*",RAW_DHIS2_EXPORT!$1:$1,0)),""))</f>
        <v/>
      </c>
      <c r="AP43" s="2" t="str">
        <f>IF($A43="","",IFERROR(INDEX(RAW_DHIS2_EXPORT!$A:$ZZ,ROW(),MATCH("*"&amp;INDEX(INDICATOR_MAP!$D:$D,MATCH(AP$1,INDICATOR_MAP!$B:$B,0))&amp;"*",RAW_DHIS2_EXPORT!$1:$1,0)),""))</f>
        <v/>
      </c>
      <c r="AQ43" s="2" t="str">
        <f>IF($A43="","",IFERROR(INDEX(RAW_DHIS2_EXPORT!$A:$ZZ,ROW(),MATCH("*"&amp;INDEX(INDICATOR_MAP!$D:$D,MATCH(AQ$1,INDICATOR_MAP!$B:$B,0))&amp;"*",RAW_DHIS2_EXPORT!$1:$1,0)),""))</f>
        <v/>
      </c>
      <c r="AR43" s="2" t="str">
        <f>IF($A43="","",IFERROR(INDEX(RAW_DHIS2_EXPORT!$A:$ZZ,ROW(),MATCH("*"&amp;INDEX(INDICATOR_MAP!$D:$D,MATCH(AR$1,INDICATOR_MAP!$B:$B,0))&amp;"*",RAW_DHIS2_EXPORT!$1:$1,0)),""))</f>
        <v/>
      </c>
      <c r="AS43" s="2" t="str">
        <f>IF($A43="","",IFERROR(INDEX(RAW_DHIS2_EXPORT!$A:$ZZ,ROW(),MATCH("*"&amp;INDEX(INDICATOR_MAP!$D:$D,MATCH(AS$1,INDICATOR_MAP!$B:$B,0))&amp;"*",RAW_DHIS2_EXPORT!$1:$1,0)),""))</f>
        <v/>
      </c>
      <c r="AT43" s="2" t="str">
        <f>IF($A43="","",IFERROR(INDEX(RAW_DHIS2_EXPORT!$A:$ZZ,ROW(),MATCH("*"&amp;INDEX(INDICATOR_MAP!$D:$D,MATCH(AT$1,INDICATOR_MAP!$B:$B,0))&amp;"*",RAW_DHIS2_EXPORT!$1:$1,0)),""))</f>
        <v/>
      </c>
      <c r="AU43" s="2" t="str">
        <f>IF($A43="","",IFERROR(INDEX(RAW_DHIS2_EXPORT!$A:$ZZ,ROW(),MATCH("*"&amp;INDEX(INDICATOR_MAP!$D:$D,MATCH(AU$1,INDICATOR_MAP!$B:$B,0))&amp;"*",RAW_DHIS2_EXPORT!$1:$1,0)),""))</f>
        <v/>
      </c>
      <c r="AV43" s="2" t="str">
        <f>IF($A43="","",IFERROR(INDEX(RAW_DHIS2_EXPORT!$A:$ZZ,ROW(),MATCH("*"&amp;INDEX(INDICATOR_MAP!$D:$D,MATCH(AV$1,INDICATOR_MAP!$B:$B,0))&amp;"*",RAW_DHIS2_EXPORT!$1:$1,0)),""))</f>
        <v/>
      </c>
      <c r="AW43" s="2" t="str">
        <f>IF($A43="","",IFERROR(INDEX(RAW_DHIS2_EXPORT!$A:$ZZ,ROW(),MATCH("*"&amp;INDEX(INDICATOR_MAP!$D:$D,MATCH(AW$1,INDICATOR_MAP!$B:$B,0))&amp;"*",RAW_DHIS2_EXPORT!$1:$1,0)),""))</f>
        <v/>
      </c>
      <c r="AX43" s="2" t="str">
        <f>IF($A43="","",IFERROR(INDEX(RAW_DHIS2_EXPORT!$A:$ZZ,ROW(),MATCH("*"&amp;INDEX(INDICATOR_MAP!$D:$D,MATCH(AX$1,INDICATOR_MAP!$B:$B,0))&amp;"*",RAW_DHIS2_EXPORT!$1:$1,0)),""))</f>
        <v/>
      </c>
      <c r="AY43" s="2" t="str">
        <f>IF($A43="","",IFERROR(INDEX(RAW_DHIS2_EXPORT!$A:$ZZ,ROW(),MATCH("*"&amp;INDEX(INDICATOR_MAP!$D:$D,MATCH(AY$1,INDICATOR_MAP!$B:$B,0))&amp;"*",RAW_DHIS2_EXPORT!$1:$1,0)),""))</f>
        <v/>
      </c>
      <c r="AZ43" s="2" t="str">
        <f>IF($A43="","",IFERROR(INDEX(RAW_DHIS2_EXPORT!$A:$ZZ,ROW(),MATCH("*"&amp;INDEX(INDICATOR_MAP!$D:$D,MATCH(AZ$1,INDICATOR_MAP!$B:$B,0))&amp;"*",RAW_DHIS2_EXPORT!$1:$1,0)),""))</f>
        <v/>
      </c>
      <c r="BA43" s="2" t="str">
        <f>IF($A43="","",IFERROR(INDEX(RAW_DHIS2_EXPORT!$A:$ZZ,ROW(),MATCH("*"&amp;INDEX(INDICATOR_MAP!$D:$D,MATCH(BA$1,INDICATOR_MAP!$B:$B,0))&amp;"*",RAW_DHIS2_EXPORT!$1:$1,0)),""))</f>
        <v/>
      </c>
      <c r="BB43" s="2" t="str">
        <f>IF($A43="","",IFERROR(INDEX(RAW_DHIS2_EXPORT!$A:$ZZ,ROW(),MATCH("*"&amp;INDEX(INDICATOR_MAP!$D:$D,MATCH(BB$1,INDICATOR_MAP!$B:$B,0))&amp;"*",RAW_DHIS2_EXPORT!$1:$1,0)),""))</f>
        <v/>
      </c>
      <c r="BC43" s="2" t="str">
        <f>IF($A43="","",IFERROR(INDEX(RAW_DHIS2_EXPORT!$A:$ZZ,ROW(),MATCH("*"&amp;INDEX(INDICATOR_MAP!$D:$D,MATCH(BC$1,INDICATOR_MAP!$B:$B,0))&amp;"*",RAW_DHIS2_EXPORT!$1:$1,0)),""))</f>
        <v/>
      </c>
    </row>
    <row r="44" spans="1:55">
      <c r="A44" s="2" t="str">
        <f>IF(RAW_DHIS2_EXPORT!A44="","",RAW_DHIS2_EXPORT!A44)</f>
        <v/>
      </c>
      <c r="B44" s="2"/>
      <c r="C44" s="2"/>
      <c r="D44" s="2" t="str">
        <f>IF($A44="","",IFERROR(INDEX(RAW_DHIS2_EXPORT!$A:$ZZ,ROW(),MATCH("*"&amp;INDEX(INDICATOR_MAP!$D:$D,MATCH(D$1,INDICATOR_MAP!$B:$B,0))&amp;"*",RAW_DHIS2_EXPORT!$1:$1,0)),""))</f>
        <v/>
      </c>
      <c r="E44" s="2" t="str">
        <f>IF($A44="","",IFERROR(INDEX(RAW_DHIS2_EXPORT!$A:$ZZ,ROW(),MATCH("*"&amp;INDEX(INDICATOR_MAP!$D:$D,MATCH(E$1,INDICATOR_MAP!$B:$B,0))&amp;"*",RAW_DHIS2_EXPORT!$1:$1,0)),""))</f>
        <v/>
      </c>
      <c r="F44" s="2" t="str">
        <f>IF($A44="","",IFERROR(INDEX(RAW_DHIS2_EXPORT!$A:$ZZ,ROW(),MATCH("*"&amp;INDEX(INDICATOR_MAP!$D:$D,MATCH(F$1,INDICATOR_MAP!$B:$B,0))&amp;"*",RAW_DHIS2_EXPORT!$1:$1,0)),""))</f>
        <v/>
      </c>
      <c r="G44" s="2" t="str">
        <f>IF($A44="","",IFERROR(INDEX(RAW_DHIS2_EXPORT!$A:$ZZ,ROW(),MATCH("*"&amp;INDEX(INDICATOR_MAP!$D:$D,MATCH(G$1,INDICATOR_MAP!$B:$B,0))&amp;"*",RAW_DHIS2_EXPORT!$1:$1,0)),""))</f>
        <v/>
      </c>
      <c r="H44" s="2" t="str">
        <f>IF($A44="","",IFERROR(INDEX(RAW_DHIS2_EXPORT!$A:$ZZ,ROW(),MATCH("*"&amp;INDEX(INDICATOR_MAP!$D:$D,MATCH(H$1,INDICATOR_MAP!$B:$B,0))&amp;"*",RAW_DHIS2_EXPORT!$1:$1,0)),""))</f>
        <v/>
      </c>
      <c r="I44" s="2" t="str">
        <f>IF($A44="","",IFERROR(INDEX(RAW_DHIS2_EXPORT!$A:$ZZ,ROW(),MATCH("*"&amp;INDEX(INDICATOR_MAP!$D:$D,MATCH(I$1,INDICATOR_MAP!$B:$B,0))&amp;"*",RAW_DHIS2_EXPORT!$1:$1,0)),""))</f>
        <v/>
      </c>
      <c r="J44" s="2" t="str">
        <f>IF($A44="","",IFERROR(INDEX(RAW_DHIS2_EXPORT!$A:$ZZ,ROW(),MATCH("*"&amp;INDEX(INDICATOR_MAP!$D:$D,MATCH(J$1,INDICATOR_MAP!$B:$B,0))&amp;"*",RAW_DHIS2_EXPORT!$1:$1,0)),""))</f>
        <v/>
      </c>
      <c r="K44" s="2" t="str">
        <f>IF($A44="","",IFERROR(INDEX(RAW_DHIS2_EXPORT!$A:$ZZ,ROW(),MATCH("*"&amp;INDEX(INDICATOR_MAP!$D:$D,MATCH(K$1,INDICATOR_MAP!$B:$B,0))&amp;"*",RAW_DHIS2_EXPORT!$1:$1,0)),""))</f>
        <v/>
      </c>
      <c r="L44" s="2" t="str">
        <f>IF($A44="","",IFERROR(INDEX(RAW_DHIS2_EXPORT!$A:$ZZ,ROW(),MATCH("*"&amp;INDEX(INDICATOR_MAP!$D:$D,MATCH(L$1,INDICATOR_MAP!$B:$B,0))&amp;"*",RAW_DHIS2_EXPORT!$1:$1,0)),""))</f>
        <v/>
      </c>
      <c r="M44" s="2" t="str">
        <f>IF($A44="","",IFERROR(INDEX(RAW_DHIS2_EXPORT!$A:$ZZ,ROW(),MATCH("*"&amp;INDEX(INDICATOR_MAP!$D:$D,MATCH(M$1,INDICATOR_MAP!$B:$B,0))&amp;"*",RAW_DHIS2_EXPORT!$1:$1,0)),""))</f>
        <v/>
      </c>
      <c r="N44" s="2" t="str">
        <f>IF($A44="","",IFERROR(INDEX(RAW_DHIS2_EXPORT!$A:$ZZ,ROW(),MATCH("*"&amp;INDEX(INDICATOR_MAP!$D:$D,MATCH(N$1,INDICATOR_MAP!$B:$B,0))&amp;"*",RAW_DHIS2_EXPORT!$1:$1,0)),""))</f>
        <v/>
      </c>
      <c r="O44" s="2" t="str">
        <f>IF($A44="","",IFERROR(INDEX(RAW_DHIS2_EXPORT!$A:$ZZ,ROW(),MATCH("*"&amp;INDEX(INDICATOR_MAP!$D:$D,MATCH(O$1,INDICATOR_MAP!$B:$B,0))&amp;"*",RAW_DHIS2_EXPORT!$1:$1,0)),""))</f>
        <v/>
      </c>
      <c r="P44" s="2" t="str">
        <f>IF($A44="","",IFERROR(INDEX(RAW_DHIS2_EXPORT!$A:$ZZ,ROW(),MATCH("*"&amp;INDEX(INDICATOR_MAP!$D:$D,MATCH(P$1,INDICATOR_MAP!$B:$B,0))&amp;"*",RAW_DHIS2_EXPORT!$1:$1,0)),""))</f>
        <v/>
      </c>
      <c r="Q44" s="2" t="str">
        <f>IF($A44="","",IFERROR(INDEX(RAW_DHIS2_EXPORT!$A:$ZZ,ROW(),MATCH("*"&amp;INDEX(INDICATOR_MAP!$D:$D,MATCH(Q$1,INDICATOR_MAP!$B:$B,0))&amp;"*",RAW_DHIS2_EXPORT!$1:$1,0)),""))</f>
        <v/>
      </c>
      <c r="R44" s="2" t="str">
        <f>IF($A44="","",IFERROR(INDEX(RAW_DHIS2_EXPORT!$A:$ZZ,ROW(),MATCH("*"&amp;INDEX(INDICATOR_MAP!$D:$D,MATCH(R$1,INDICATOR_MAP!$B:$B,0))&amp;"*",RAW_DHIS2_EXPORT!$1:$1,0)),""))</f>
        <v/>
      </c>
      <c r="S44" s="2" t="str">
        <f>IF($A44="","",IFERROR(INDEX(RAW_DHIS2_EXPORT!$A:$ZZ,ROW(),MATCH("*"&amp;INDEX(INDICATOR_MAP!$D:$D,MATCH(S$1,INDICATOR_MAP!$B:$B,0))&amp;"*",RAW_DHIS2_EXPORT!$1:$1,0)),""))</f>
        <v/>
      </c>
      <c r="T44" s="2" t="str">
        <f>IF($A44="","",IFERROR(INDEX(RAW_DHIS2_EXPORT!$A:$ZZ,ROW(),MATCH("*"&amp;INDEX(INDICATOR_MAP!$D:$D,MATCH(T$1,INDICATOR_MAP!$B:$B,0))&amp;"*",RAW_DHIS2_EXPORT!$1:$1,0)),""))</f>
        <v/>
      </c>
      <c r="U44" s="2" t="str">
        <f>IF($A44="","",IFERROR(INDEX(RAW_DHIS2_EXPORT!$A:$ZZ,ROW(),MATCH("*"&amp;INDEX(INDICATOR_MAP!$D:$D,MATCH(U$1,INDICATOR_MAP!$B:$B,0))&amp;"*",RAW_DHIS2_EXPORT!$1:$1,0)),""))</f>
        <v/>
      </c>
      <c r="V44" s="2" t="str">
        <f>IF($A44="","",IFERROR(INDEX(RAW_DHIS2_EXPORT!$A:$ZZ,ROW(),MATCH("*"&amp;INDEX(INDICATOR_MAP!$D:$D,MATCH(V$1,INDICATOR_MAP!$B:$B,0))&amp;"*",RAW_DHIS2_EXPORT!$1:$1,0)),""))</f>
        <v/>
      </c>
      <c r="W44" s="2" t="str">
        <f>IF($A44="","",IFERROR(INDEX(RAW_DHIS2_EXPORT!$A:$ZZ,ROW(),MATCH("*"&amp;INDEX(INDICATOR_MAP!$D:$D,MATCH(W$1,INDICATOR_MAP!$B:$B,0))&amp;"*",RAW_DHIS2_EXPORT!$1:$1,0)),""))</f>
        <v/>
      </c>
      <c r="X44" s="2" t="str">
        <f>IF($A44="","",IFERROR(INDEX(RAW_DHIS2_EXPORT!$A:$ZZ,ROW(),MATCH("*"&amp;INDEX(INDICATOR_MAP!$D:$D,MATCH(X$1,INDICATOR_MAP!$B:$B,0))&amp;"*",RAW_DHIS2_EXPORT!$1:$1,0)),""))</f>
        <v/>
      </c>
      <c r="Y44" s="2" t="str">
        <f>IF($A44="","",IFERROR(INDEX(RAW_DHIS2_EXPORT!$A:$ZZ,ROW(),MATCH("*"&amp;INDEX(INDICATOR_MAP!$D:$D,MATCH(Y$1,INDICATOR_MAP!$B:$B,0))&amp;"*",RAW_DHIS2_EXPORT!$1:$1,0)),""))</f>
        <v/>
      </c>
      <c r="Z44" s="2" t="str">
        <f>IF($A44="","",IFERROR(INDEX(RAW_DHIS2_EXPORT!$A:$ZZ,ROW(),MATCH("*"&amp;INDEX(INDICATOR_MAP!$D:$D,MATCH(Z$1,INDICATOR_MAP!$B:$B,0))&amp;"*",RAW_DHIS2_EXPORT!$1:$1,0)),""))</f>
        <v/>
      </c>
      <c r="AA44" s="2" t="str">
        <f>IF($A44="","",IFERROR(INDEX(RAW_DHIS2_EXPORT!$A:$ZZ,ROW(),MATCH("*"&amp;INDEX(INDICATOR_MAP!$D:$D,MATCH(AA$1,INDICATOR_MAP!$B:$B,0))&amp;"*",RAW_DHIS2_EXPORT!$1:$1,0)),""))</f>
        <v/>
      </c>
      <c r="AB44" s="2" t="str">
        <f>IF($A44="","",IFERROR(INDEX(RAW_DHIS2_EXPORT!$A:$ZZ,ROW(),MATCH("*"&amp;INDEX(INDICATOR_MAP!$D:$D,MATCH(AB$1,INDICATOR_MAP!$B:$B,0))&amp;"*",RAW_DHIS2_EXPORT!$1:$1,0)),""))</f>
        <v/>
      </c>
      <c r="AC44" s="2" t="str">
        <f>IF($A44="","",IFERROR(INDEX(RAW_DHIS2_EXPORT!$A:$ZZ,ROW(),MATCH("*"&amp;INDEX(INDICATOR_MAP!$D:$D,MATCH(AC$1,INDICATOR_MAP!$B:$B,0))&amp;"*",RAW_DHIS2_EXPORT!$1:$1,0)),""))</f>
        <v/>
      </c>
      <c r="AD44" s="2" t="str">
        <f>IF($A44="","",IFERROR(INDEX(RAW_DHIS2_EXPORT!$A:$ZZ,ROW(),MATCH("*"&amp;INDEX(INDICATOR_MAP!$D:$D,MATCH(AD$1,INDICATOR_MAP!$B:$B,0))&amp;"*",RAW_DHIS2_EXPORT!$1:$1,0)),""))</f>
        <v/>
      </c>
      <c r="AE44" s="2" t="str">
        <f>IF($A44="","",IFERROR(INDEX(RAW_DHIS2_EXPORT!$A:$ZZ,ROW(),MATCH("*"&amp;INDEX(INDICATOR_MAP!$D:$D,MATCH(AE$1,INDICATOR_MAP!$B:$B,0))&amp;"*",RAW_DHIS2_EXPORT!$1:$1,0)),""))</f>
        <v/>
      </c>
      <c r="AF44" s="2" t="str">
        <f>IF($A44="","",IFERROR(INDEX(RAW_DHIS2_EXPORT!$A:$ZZ,ROW(),MATCH("*"&amp;INDEX(INDICATOR_MAP!$D:$D,MATCH(AF$1,INDICATOR_MAP!$B:$B,0))&amp;"*",RAW_DHIS2_EXPORT!$1:$1,0)),""))</f>
        <v/>
      </c>
      <c r="AG44" s="2" t="str">
        <f>IF($A44="","",IFERROR(INDEX(RAW_DHIS2_EXPORT!$A:$ZZ,ROW(),MATCH("*"&amp;INDEX(INDICATOR_MAP!$D:$D,MATCH(AG$1,INDICATOR_MAP!$B:$B,0))&amp;"*",RAW_DHIS2_EXPORT!$1:$1,0)),""))</f>
        <v/>
      </c>
      <c r="AH44" s="2" t="str">
        <f>IF($A44="","",IFERROR(INDEX(RAW_DHIS2_EXPORT!$A:$ZZ,ROW(),MATCH("*"&amp;INDEX(INDICATOR_MAP!$D:$D,MATCH(AH$1,INDICATOR_MAP!$B:$B,0))&amp;"*",RAW_DHIS2_EXPORT!$1:$1,0)),""))</f>
        <v/>
      </c>
      <c r="AI44" s="2" t="str">
        <f>IF($A44="","",IFERROR(INDEX(RAW_DHIS2_EXPORT!$A:$ZZ,ROW(),MATCH("*"&amp;INDEX(INDICATOR_MAP!$D:$D,MATCH(AI$1,INDICATOR_MAP!$B:$B,0))&amp;"*",RAW_DHIS2_EXPORT!$1:$1,0)),""))</f>
        <v/>
      </c>
      <c r="AJ44" s="2" t="str">
        <f>IF($A44="","",IFERROR(INDEX(RAW_DHIS2_EXPORT!$A:$ZZ,ROW(),MATCH("*"&amp;INDEX(INDICATOR_MAP!$D:$D,MATCH(AJ$1,INDICATOR_MAP!$B:$B,0))&amp;"*",RAW_DHIS2_EXPORT!$1:$1,0)),""))</f>
        <v/>
      </c>
      <c r="AK44" s="2" t="str">
        <f>IF($A44="","",IFERROR(INDEX(RAW_DHIS2_EXPORT!$A:$ZZ,ROW(),MATCH("*"&amp;INDEX(INDICATOR_MAP!$D:$D,MATCH(AK$1,INDICATOR_MAP!$B:$B,0))&amp;"*",RAW_DHIS2_EXPORT!$1:$1,0)),""))</f>
        <v/>
      </c>
      <c r="AL44" s="2" t="str">
        <f>IF($A44="","",IFERROR(INDEX(RAW_DHIS2_EXPORT!$A:$ZZ,ROW(),MATCH("*"&amp;INDEX(INDICATOR_MAP!$D:$D,MATCH(AL$1,INDICATOR_MAP!$B:$B,0))&amp;"*",RAW_DHIS2_EXPORT!$1:$1,0)),""))</f>
        <v/>
      </c>
      <c r="AM44" s="2" t="str">
        <f>IF($A44="","",IFERROR(INDEX(RAW_DHIS2_EXPORT!$A:$ZZ,ROW(),MATCH("*"&amp;INDEX(INDICATOR_MAP!$D:$D,MATCH(AM$1,INDICATOR_MAP!$B:$B,0))&amp;"*",RAW_DHIS2_EXPORT!$1:$1,0)),""))</f>
        <v/>
      </c>
      <c r="AN44" s="2" t="str">
        <f>IF($A44="","",IFERROR(INDEX(RAW_DHIS2_EXPORT!$A:$ZZ,ROW(),MATCH("*"&amp;INDEX(INDICATOR_MAP!$D:$D,MATCH(AN$1,INDICATOR_MAP!$B:$B,0))&amp;"*",RAW_DHIS2_EXPORT!$1:$1,0)),""))</f>
        <v/>
      </c>
      <c r="AO44" s="2" t="str">
        <f>IF($A44="","",IFERROR(INDEX(RAW_DHIS2_EXPORT!$A:$ZZ,ROW(),MATCH("*"&amp;INDEX(INDICATOR_MAP!$D:$D,MATCH(AO$1,INDICATOR_MAP!$B:$B,0))&amp;"*",RAW_DHIS2_EXPORT!$1:$1,0)),""))</f>
        <v/>
      </c>
      <c r="AP44" s="2" t="str">
        <f>IF($A44="","",IFERROR(INDEX(RAW_DHIS2_EXPORT!$A:$ZZ,ROW(),MATCH("*"&amp;INDEX(INDICATOR_MAP!$D:$D,MATCH(AP$1,INDICATOR_MAP!$B:$B,0))&amp;"*",RAW_DHIS2_EXPORT!$1:$1,0)),""))</f>
        <v/>
      </c>
      <c r="AQ44" s="2" t="str">
        <f>IF($A44="","",IFERROR(INDEX(RAW_DHIS2_EXPORT!$A:$ZZ,ROW(),MATCH("*"&amp;INDEX(INDICATOR_MAP!$D:$D,MATCH(AQ$1,INDICATOR_MAP!$B:$B,0))&amp;"*",RAW_DHIS2_EXPORT!$1:$1,0)),""))</f>
        <v/>
      </c>
      <c r="AR44" s="2" t="str">
        <f>IF($A44="","",IFERROR(INDEX(RAW_DHIS2_EXPORT!$A:$ZZ,ROW(),MATCH("*"&amp;INDEX(INDICATOR_MAP!$D:$D,MATCH(AR$1,INDICATOR_MAP!$B:$B,0))&amp;"*",RAW_DHIS2_EXPORT!$1:$1,0)),""))</f>
        <v/>
      </c>
      <c r="AS44" s="2" t="str">
        <f>IF($A44="","",IFERROR(INDEX(RAW_DHIS2_EXPORT!$A:$ZZ,ROW(),MATCH("*"&amp;INDEX(INDICATOR_MAP!$D:$D,MATCH(AS$1,INDICATOR_MAP!$B:$B,0))&amp;"*",RAW_DHIS2_EXPORT!$1:$1,0)),""))</f>
        <v/>
      </c>
      <c r="AT44" s="2" t="str">
        <f>IF($A44="","",IFERROR(INDEX(RAW_DHIS2_EXPORT!$A:$ZZ,ROW(),MATCH("*"&amp;INDEX(INDICATOR_MAP!$D:$D,MATCH(AT$1,INDICATOR_MAP!$B:$B,0))&amp;"*",RAW_DHIS2_EXPORT!$1:$1,0)),""))</f>
        <v/>
      </c>
      <c r="AU44" s="2" t="str">
        <f>IF($A44="","",IFERROR(INDEX(RAW_DHIS2_EXPORT!$A:$ZZ,ROW(),MATCH("*"&amp;INDEX(INDICATOR_MAP!$D:$D,MATCH(AU$1,INDICATOR_MAP!$B:$B,0))&amp;"*",RAW_DHIS2_EXPORT!$1:$1,0)),""))</f>
        <v/>
      </c>
      <c r="AV44" s="2" t="str">
        <f>IF($A44="","",IFERROR(INDEX(RAW_DHIS2_EXPORT!$A:$ZZ,ROW(),MATCH("*"&amp;INDEX(INDICATOR_MAP!$D:$D,MATCH(AV$1,INDICATOR_MAP!$B:$B,0))&amp;"*",RAW_DHIS2_EXPORT!$1:$1,0)),""))</f>
        <v/>
      </c>
      <c r="AW44" s="2" t="str">
        <f>IF($A44="","",IFERROR(INDEX(RAW_DHIS2_EXPORT!$A:$ZZ,ROW(),MATCH("*"&amp;INDEX(INDICATOR_MAP!$D:$D,MATCH(AW$1,INDICATOR_MAP!$B:$B,0))&amp;"*",RAW_DHIS2_EXPORT!$1:$1,0)),""))</f>
        <v/>
      </c>
      <c r="AX44" s="2" t="str">
        <f>IF($A44="","",IFERROR(INDEX(RAW_DHIS2_EXPORT!$A:$ZZ,ROW(),MATCH("*"&amp;INDEX(INDICATOR_MAP!$D:$D,MATCH(AX$1,INDICATOR_MAP!$B:$B,0))&amp;"*",RAW_DHIS2_EXPORT!$1:$1,0)),""))</f>
        <v/>
      </c>
      <c r="AY44" s="2" t="str">
        <f>IF($A44="","",IFERROR(INDEX(RAW_DHIS2_EXPORT!$A:$ZZ,ROW(),MATCH("*"&amp;INDEX(INDICATOR_MAP!$D:$D,MATCH(AY$1,INDICATOR_MAP!$B:$B,0))&amp;"*",RAW_DHIS2_EXPORT!$1:$1,0)),""))</f>
        <v/>
      </c>
      <c r="AZ44" s="2" t="str">
        <f>IF($A44="","",IFERROR(INDEX(RAW_DHIS2_EXPORT!$A:$ZZ,ROW(),MATCH("*"&amp;INDEX(INDICATOR_MAP!$D:$D,MATCH(AZ$1,INDICATOR_MAP!$B:$B,0))&amp;"*",RAW_DHIS2_EXPORT!$1:$1,0)),""))</f>
        <v/>
      </c>
      <c r="BA44" s="2" t="str">
        <f>IF($A44="","",IFERROR(INDEX(RAW_DHIS2_EXPORT!$A:$ZZ,ROW(),MATCH("*"&amp;INDEX(INDICATOR_MAP!$D:$D,MATCH(BA$1,INDICATOR_MAP!$B:$B,0))&amp;"*",RAW_DHIS2_EXPORT!$1:$1,0)),""))</f>
        <v/>
      </c>
      <c r="BB44" s="2" t="str">
        <f>IF($A44="","",IFERROR(INDEX(RAW_DHIS2_EXPORT!$A:$ZZ,ROW(),MATCH("*"&amp;INDEX(INDICATOR_MAP!$D:$D,MATCH(BB$1,INDICATOR_MAP!$B:$B,0))&amp;"*",RAW_DHIS2_EXPORT!$1:$1,0)),""))</f>
        <v/>
      </c>
      <c r="BC44" s="2" t="str">
        <f>IF($A44="","",IFERROR(INDEX(RAW_DHIS2_EXPORT!$A:$ZZ,ROW(),MATCH("*"&amp;INDEX(INDICATOR_MAP!$D:$D,MATCH(BC$1,INDICATOR_MAP!$B:$B,0))&amp;"*",RAW_DHIS2_EXPORT!$1:$1,0)),""))</f>
        <v/>
      </c>
    </row>
    <row r="45" spans="1:55">
      <c r="A45" s="2" t="str">
        <f>IF(RAW_DHIS2_EXPORT!A45="","",RAW_DHIS2_EXPORT!A45)</f>
        <v/>
      </c>
      <c r="B45" s="2"/>
      <c r="C45" s="2"/>
      <c r="D45" s="2" t="str">
        <f>IF($A45="","",IFERROR(INDEX(RAW_DHIS2_EXPORT!$A:$ZZ,ROW(),MATCH("*"&amp;INDEX(INDICATOR_MAP!$D:$D,MATCH(D$1,INDICATOR_MAP!$B:$B,0))&amp;"*",RAW_DHIS2_EXPORT!$1:$1,0)),""))</f>
        <v/>
      </c>
      <c r="E45" s="2" t="str">
        <f>IF($A45="","",IFERROR(INDEX(RAW_DHIS2_EXPORT!$A:$ZZ,ROW(),MATCH("*"&amp;INDEX(INDICATOR_MAP!$D:$D,MATCH(E$1,INDICATOR_MAP!$B:$B,0))&amp;"*",RAW_DHIS2_EXPORT!$1:$1,0)),""))</f>
        <v/>
      </c>
      <c r="F45" s="2" t="str">
        <f>IF($A45="","",IFERROR(INDEX(RAW_DHIS2_EXPORT!$A:$ZZ,ROW(),MATCH("*"&amp;INDEX(INDICATOR_MAP!$D:$D,MATCH(F$1,INDICATOR_MAP!$B:$B,0))&amp;"*",RAW_DHIS2_EXPORT!$1:$1,0)),""))</f>
        <v/>
      </c>
      <c r="G45" s="2" t="str">
        <f>IF($A45="","",IFERROR(INDEX(RAW_DHIS2_EXPORT!$A:$ZZ,ROW(),MATCH("*"&amp;INDEX(INDICATOR_MAP!$D:$D,MATCH(G$1,INDICATOR_MAP!$B:$B,0))&amp;"*",RAW_DHIS2_EXPORT!$1:$1,0)),""))</f>
        <v/>
      </c>
      <c r="H45" s="2" t="str">
        <f>IF($A45="","",IFERROR(INDEX(RAW_DHIS2_EXPORT!$A:$ZZ,ROW(),MATCH("*"&amp;INDEX(INDICATOR_MAP!$D:$D,MATCH(H$1,INDICATOR_MAP!$B:$B,0))&amp;"*",RAW_DHIS2_EXPORT!$1:$1,0)),""))</f>
        <v/>
      </c>
      <c r="I45" s="2" t="str">
        <f>IF($A45="","",IFERROR(INDEX(RAW_DHIS2_EXPORT!$A:$ZZ,ROW(),MATCH("*"&amp;INDEX(INDICATOR_MAP!$D:$D,MATCH(I$1,INDICATOR_MAP!$B:$B,0))&amp;"*",RAW_DHIS2_EXPORT!$1:$1,0)),""))</f>
        <v/>
      </c>
      <c r="J45" s="2" t="str">
        <f>IF($A45="","",IFERROR(INDEX(RAW_DHIS2_EXPORT!$A:$ZZ,ROW(),MATCH("*"&amp;INDEX(INDICATOR_MAP!$D:$D,MATCH(J$1,INDICATOR_MAP!$B:$B,0))&amp;"*",RAW_DHIS2_EXPORT!$1:$1,0)),""))</f>
        <v/>
      </c>
      <c r="K45" s="2" t="str">
        <f>IF($A45="","",IFERROR(INDEX(RAW_DHIS2_EXPORT!$A:$ZZ,ROW(),MATCH("*"&amp;INDEX(INDICATOR_MAP!$D:$D,MATCH(K$1,INDICATOR_MAP!$B:$B,0))&amp;"*",RAW_DHIS2_EXPORT!$1:$1,0)),""))</f>
        <v/>
      </c>
      <c r="L45" s="2" t="str">
        <f>IF($A45="","",IFERROR(INDEX(RAW_DHIS2_EXPORT!$A:$ZZ,ROW(),MATCH("*"&amp;INDEX(INDICATOR_MAP!$D:$D,MATCH(L$1,INDICATOR_MAP!$B:$B,0))&amp;"*",RAW_DHIS2_EXPORT!$1:$1,0)),""))</f>
        <v/>
      </c>
      <c r="M45" s="2" t="str">
        <f>IF($A45="","",IFERROR(INDEX(RAW_DHIS2_EXPORT!$A:$ZZ,ROW(),MATCH("*"&amp;INDEX(INDICATOR_MAP!$D:$D,MATCH(M$1,INDICATOR_MAP!$B:$B,0))&amp;"*",RAW_DHIS2_EXPORT!$1:$1,0)),""))</f>
        <v/>
      </c>
      <c r="N45" s="2" t="str">
        <f>IF($A45="","",IFERROR(INDEX(RAW_DHIS2_EXPORT!$A:$ZZ,ROW(),MATCH("*"&amp;INDEX(INDICATOR_MAP!$D:$D,MATCH(N$1,INDICATOR_MAP!$B:$B,0))&amp;"*",RAW_DHIS2_EXPORT!$1:$1,0)),""))</f>
        <v/>
      </c>
      <c r="O45" s="2" t="str">
        <f>IF($A45="","",IFERROR(INDEX(RAW_DHIS2_EXPORT!$A:$ZZ,ROW(),MATCH("*"&amp;INDEX(INDICATOR_MAP!$D:$D,MATCH(O$1,INDICATOR_MAP!$B:$B,0))&amp;"*",RAW_DHIS2_EXPORT!$1:$1,0)),""))</f>
        <v/>
      </c>
      <c r="P45" s="2" t="str">
        <f>IF($A45="","",IFERROR(INDEX(RAW_DHIS2_EXPORT!$A:$ZZ,ROW(),MATCH("*"&amp;INDEX(INDICATOR_MAP!$D:$D,MATCH(P$1,INDICATOR_MAP!$B:$B,0))&amp;"*",RAW_DHIS2_EXPORT!$1:$1,0)),""))</f>
        <v/>
      </c>
      <c r="Q45" s="2" t="str">
        <f>IF($A45="","",IFERROR(INDEX(RAW_DHIS2_EXPORT!$A:$ZZ,ROW(),MATCH("*"&amp;INDEX(INDICATOR_MAP!$D:$D,MATCH(Q$1,INDICATOR_MAP!$B:$B,0))&amp;"*",RAW_DHIS2_EXPORT!$1:$1,0)),""))</f>
        <v/>
      </c>
      <c r="R45" s="2" t="str">
        <f>IF($A45="","",IFERROR(INDEX(RAW_DHIS2_EXPORT!$A:$ZZ,ROW(),MATCH("*"&amp;INDEX(INDICATOR_MAP!$D:$D,MATCH(R$1,INDICATOR_MAP!$B:$B,0))&amp;"*",RAW_DHIS2_EXPORT!$1:$1,0)),""))</f>
        <v/>
      </c>
      <c r="S45" s="2" t="str">
        <f>IF($A45="","",IFERROR(INDEX(RAW_DHIS2_EXPORT!$A:$ZZ,ROW(),MATCH("*"&amp;INDEX(INDICATOR_MAP!$D:$D,MATCH(S$1,INDICATOR_MAP!$B:$B,0))&amp;"*",RAW_DHIS2_EXPORT!$1:$1,0)),""))</f>
        <v/>
      </c>
      <c r="T45" s="2" t="str">
        <f>IF($A45="","",IFERROR(INDEX(RAW_DHIS2_EXPORT!$A:$ZZ,ROW(),MATCH("*"&amp;INDEX(INDICATOR_MAP!$D:$D,MATCH(T$1,INDICATOR_MAP!$B:$B,0))&amp;"*",RAW_DHIS2_EXPORT!$1:$1,0)),""))</f>
        <v/>
      </c>
      <c r="U45" s="2" t="str">
        <f>IF($A45="","",IFERROR(INDEX(RAW_DHIS2_EXPORT!$A:$ZZ,ROW(),MATCH("*"&amp;INDEX(INDICATOR_MAP!$D:$D,MATCH(U$1,INDICATOR_MAP!$B:$B,0))&amp;"*",RAW_DHIS2_EXPORT!$1:$1,0)),""))</f>
        <v/>
      </c>
      <c r="V45" s="2" t="str">
        <f>IF($A45="","",IFERROR(INDEX(RAW_DHIS2_EXPORT!$A:$ZZ,ROW(),MATCH("*"&amp;INDEX(INDICATOR_MAP!$D:$D,MATCH(V$1,INDICATOR_MAP!$B:$B,0))&amp;"*",RAW_DHIS2_EXPORT!$1:$1,0)),""))</f>
        <v/>
      </c>
      <c r="W45" s="2" t="str">
        <f>IF($A45="","",IFERROR(INDEX(RAW_DHIS2_EXPORT!$A:$ZZ,ROW(),MATCH("*"&amp;INDEX(INDICATOR_MAP!$D:$D,MATCH(W$1,INDICATOR_MAP!$B:$B,0))&amp;"*",RAW_DHIS2_EXPORT!$1:$1,0)),""))</f>
        <v/>
      </c>
      <c r="X45" s="2" t="str">
        <f>IF($A45="","",IFERROR(INDEX(RAW_DHIS2_EXPORT!$A:$ZZ,ROW(),MATCH("*"&amp;INDEX(INDICATOR_MAP!$D:$D,MATCH(X$1,INDICATOR_MAP!$B:$B,0))&amp;"*",RAW_DHIS2_EXPORT!$1:$1,0)),""))</f>
        <v/>
      </c>
      <c r="Y45" s="2" t="str">
        <f>IF($A45="","",IFERROR(INDEX(RAW_DHIS2_EXPORT!$A:$ZZ,ROW(),MATCH("*"&amp;INDEX(INDICATOR_MAP!$D:$D,MATCH(Y$1,INDICATOR_MAP!$B:$B,0))&amp;"*",RAW_DHIS2_EXPORT!$1:$1,0)),""))</f>
        <v/>
      </c>
      <c r="Z45" s="2" t="str">
        <f>IF($A45="","",IFERROR(INDEX(RAW_DHIS2_EXPORT!$A:$ZZ,ROW(),MATCH("*"&amp;INDEX(INDICATOR_MAP!$D:$D,MATCH(Z$1,INDICATOR_MAP!$B:$B,0))&amp;"*",RAW_DHIS2_EXPORT!$1:$1,0)),""))</f>
        <v/>
      </c>
      <c r="AA45" s="2" t="str">
        <f>IF($A45="","",IFERROR(INDEX(RAW_DHIS2_EXPORT!$A:$ZZ,ROW(),MATCH("*"&amp;INDEX(INDICATOR_MAP!$D:$D,MATCH(AA$1,INDICATOR_MAP!$B:$B,0))&amp;"*",RAW_DHIS2_EXPORT!$1:$1,0)),""))</f>
        <v/>
      </c>
      <c r="AB45" s="2" t="str">
        <f>IF($A45="","",IFERROR(INDEX(RAW_DHIS2_EXPORT!$A:$ZZ,ROW(),MATCH("*"&amp;INDEX(INDICATOR_MAP!$D:$D,MATCH(AB$1,INDICATOR_MAP!$B:$B,0))&amp;"*",RAW_DHIS2_EXPORT!$1:$1,0)),""))</f>
        <v/>
      </c>
      <c r="AC45" s="2" t="str">
        <f>IF($A45="","",IFERROR(INDEX(RAW_DHIS2_EXPORT!$A:$ZZ,ROW(),MATCH("*"&amp;INDEX(INDICATOR_MAP!$D:$D,MATCH(AC$1,INDICATOR_MAP!$B:$B,0))&amp;"*",RAW_DHIS2_EXPORT!$1:$1,0)),""))</f>
        <v/>
      </c>
      <c r="AD45" s="2" t="str">
        <f>IF($A45="","",IFERROR(INDEX(RAW_DHIS2_EXPORT!$A:$ZZ,ROW(),MATCH("*"&amp;INDEX(INDICATOR_MAP!$D:$D,MATCH(AD$1,INDICATOR_MAP!$B:$B,0))&amp;"*",RAW_DHIS2_EXPORT!$1:$1,0)),""))</f>
        <v/>
      </c>
      <c r="AE45" s="2" t="str">
        <f>IF($A45="","",IFERROR(INDEX(RAW_DHIS2_EXPORT!$A:$ZZ,ROW(),MATCH("*"&amp;INDEX(INDICATOR_MAP!$D:$D,MATCH(AE$1,INDICATOR_MAP!$B:$B,0))&amp;"*",RAW_DHIS2_EXPORT!$1:$1,0)),""))</f>
        <v/>
      </c>
      <c r="AF45" s="2" t="str">
        <f>IF($A45="","",IFERROR(INDEX(RAW_DHIS2_EXPORT!$A:$ZZ,ROW(),MATCH("*"&amp;INDEX(INDICATOR_MAP!$D:$D,MATCH(AF$1,INDICATOR_MAP!$B:$B,0))&amp;"*",RAW_DHIS2_EXPORT!$1:$1,0)),""))</f>
        <v/>
      </c>
      <c r="AG45" s="2" t="str">
        <f>IF($A45="","",IFERROR(INDEX(RAW_DHIS2_EXPORT!$A:$ZZ,ROW(),MATCH("*"&amp;INDEX(INDICATOR_MAP!$D:$D,MATCH(AG$1,INDICATOR_MAP!$B:$B,0))&amp;"*",RAW_DHIS2_EXPORT!$1:$1,0)),""))</f>
        <v/>
      </c>
      <c r="AH45" s="2" t="str">
        <f>IF($A45="","",IFERROR(INDEX(RAW_DHIS2_EXPORT!$A:$ZZ,ROW(),MATCH("*"&amp;INDEX(INDICATOR_MAP!$D:$D,MATCH(AH$1,INDICATOR_MAP!$B:$B,0))&amp;"*",RAW_DHIS2_EXPORT!$1:$1,0)),""))</f>
        <v/>
      </c>
      <c r="AI45" s="2" t="str">
        <f>IF($A45="","",IFERROR(INDEX(RAW_DHIS2_EXPORT!$A:$ZZ,ROW(),MATCH("*"&amp;INDEX(INDICATOR_MAP!$D:$D,MATCH(AI$1,INDICATOR_MAP!$B:$B,0))&amp;"*",RAW_DHIS2_EXPORT!$1:$1,0)),""))</f>
        <v/>
      </c>
      <c r="AJ45" s="2" t="str">
        <f>IF($A45="","",IFERROR(INDEX(RAW_DHIS2_EXPORT!$A:$ZZ,ROW(),MATCH("*"&amp;INDEX(INDICATOR_MAP!$D:$D,MATCH(AJ$1,INDICATOR_MAP!$B:$B,0))&amp;"*",RAW_DHIS2_EXPORT!$1:$1,0)),""))</f>
        <v/>
      </c>
      <c r="AK45" s="2" t="str">
        <f>IF($A45="","",IFERROR(INDEX(RAW_DHIS2_EXPORT!$A:$ZZ,ROW(),MATCH("*"&amp;INDEX(INDICATOR_MAP!$D:$D,MATCH(AK$1,INDICATOR_MAP!$B:$B,0))&amp;"*",RAW_DHIS2_EXPORT!$1:$1,0)),""))</f>
        <v/>
      </c>
      <c r="AL45" s="2" t="str">
        <f>IF($A45="","",IFERROR(INDEX(RAW_DHIS2_EXPORT!$A:$ZZ,ROW(),MATCH("*"&amp;INDEX(INDICATOR_MAP!$D:$D,MATCH(AL$1,INDICATOR_MAP!$B:$B,0))&amp;"*",RAW_DHIS2_EXPORT!$1:$1,0)),""))</f>
        <v/>
      </c>
      <c r="AM45" s="2" t="str">
        <f>IF($A45="","",IFERROR(INDEX(RAW_DHIS2_EXPORT!$A:$ZZ,ROW(),MATCH("*"&amp;INDEX(INDICATOR_MAP!$D:$D,MATCH(AM$1,INDICATOR_MAP!$B:$B,0))&amp;"*",RAW_DHIS2_EXPORT!$1:$1,0)),""))</f>
        <v/>
      </c>
      <c r="AN45" s="2" t="str">
        <f>IF($A45="","",IFERROR(INDEX(RAW_DHIS2_EXPORT!$A:$ZZ,ROW(),MATCH("*"&amp;INDEX(INDICATOR_MAP!$D:$D,MATCH(AN$1,INDICATOR_MAP!$B:$B,0))&amp;"*",RAW_DHIS2_EXPORT!$1:$1,0)),""))</f>
        <v/>
      </c>
      <c r="AO45" s="2" t="str">
        <f>IF($A45="","",IFERROR(INDEX(RAW_DHIS2_EXPORT!$A:$ZZ,ROW(),MATCH("*"&amp;INDEX(INDICATOR_MAP!$D:$D,MATCH(AO$1,INDICATOR_MAP!$B:$B,0))&amp;"*",RAW_DHIS2_EXPORT!$1:$1,0)),""))</f>
        <v/>
      </c>
      <c r="AP45" s="2" t="str">
        <f>IF($A45="","",IFERROR(INDEX(RAW_DHIS2_EXPORT!$A:$ZZ,ROW(),MATCH("*"&amp;INDEX(INDICATOR_MAP!$D:$D,MATCH(AP$1,INDICATOR_MAP!$B:$B,0))&amp;"*",RAW_DHIS2_EXPORT!$1:$1,0)),""))</f>
        <v/>
      </c>
      <c r="AQ45" s="2" t="str">
        <f>IF($A45="","",IFERROR(INDEX(RAW_DHIS2_EXPORT!$A:$ZZ,ROW(),MATCH("*"&amp;INDEX(INDICATOR_MAP!$D:$D,MATCH(AQ$1,INDICATOR_MAP!$B:$B,0))&amp;"*",RAW_DHIS2_EXPORT!$1:$1,0)),""))</f>
        <v/>
      </c>
      <c r="AR45" s="2" t="str">
        <f>IF($A45="","",IFERROR(INDEX(RAW_DHIS2_EXPORT!$A:$ZZ,ROW(),MATCH("*"&amp;INDEX(INDICATOR_MAP!$D:$D,MATCH(AR$1,INDICATOR_MAP!$B:$B,0))&amp;"*",RAW_DHIS2_EXPORT!$1:$1,0)),""))</f>
        <v/>
      </c>
      <c r="AS45" s="2" t="str">
        <f>IF($A45="","",IFERROR(INDEX(RAW_DHIS2_EXPORT!$A:$ZZ,ROW(),MATCH("*"&amp;INDEX(INDICATOR_MAP!$D:$D,MATCH(AS$1,INDICATOR_MAP!$B:$B,0))&amp;"*",RAW_DHIS2_EXPORT!$1:$1,0)),""))</f>
        <v/>
      </c>
      <c r="AT45" s="2" t="str">
        <f>IF($A45="","",IFERROR(INDEX(RAW_DHIS2_EXPORT!$A:$ZZ,ROW(),MATCH("*"&amp;INDEX(INDICATOR_MAP!$D:$D,MATCH(AT$1,INDICATOR_MAP!$B:$B,0))&amp;"*",RAW_DHIS2_EXPORT!$1:$1,0)),""))</f>
        <v/>
      </c>
      <c r="AU45" s="2" t="str">
        <f>IF($A45="","",IFERROR(INDEX(RAW_DHIS2_EXPORT!$A:$ZZ,ROW(),MATCH("*"&amp;INDEX(INDICATOR_MAP!$D:$D,MATCH(AU$1,INDICATOR_MAP!$B:$B,0))&amp;"*",RAW_DHIS2_EXPORT!$1:$1,0)),""))</f>
        <v/>
      </c>
      <c r="AV45" s="2" t="str">
        <f>IF($A45="","",IFERROR(INDEX(RAW_DHIS2_EXPORT!$A:$ZZ,ROW(),MATCH("*"&amp;INDEX(INDICATOR_MAP!$D:$D,MATCH(AV$1,INDICATOR_MAP!$B:$B,0))&amp;"*",RAW_DHIS2_EXPORT!$1:$1,0)),""))</f>
        <v/>
      </c>
      <c r="AW45" s="2" t="str">
        <f>IF($A45="","",IFERROR(INDEX(RAW_DHIS2_EXPORT!$A:$ZZ,ROW(),MATCH("*"&amp;INDEX(INDICATOR_MAP!$D:$D,MATCH(AW$1,INDICATOR_MAP!$B:$B,0))&amp;"*",RAW_DHIS2_EXPORT!$1:$1,0)),""))</f>
        <v/>
      </c>
      <c r="AX45" s="2" t="str">
        <f>IF($A45="","",IFERROR(INDEX(RAW_DHIS2_EXPORT!$A:$ZZ,ROW(),MATCH("*"&amp;INDEX(INDICATOR_MAP!$D:$D,MATCH(AX$1,INDICATOR_MAP!$B:$B,0))&amp;"*",RAW_DHIS2_EXPORT!$1:$1,0)),""))</f>
        <v/>
      </c>
      <c r="AY45" s="2" t="str">
        <f>IF($A45="","",IFERROR(INDEX(RAW_DHIS2_EXPORT!$A:$ZZ,ROW(),MATCH("*"&amp;INDEX(INDICATOR_MAP!$D:$D,MATCH(AY$1,INDICATOR_MAP!$B:$B,0))&amp;"*",RAW_DHIS2_EXPORT!$1:$1,0)),""))</f>
        <v/>
      </c>
      <c r="AZ45" s="2" t="str">
        <f>IF($A45="","",IFERROR(INDEX(RAW_DHIS2_EXPORT!$A:$ZZ,ROW(),MATCH("*"&amp;INDEX(INDICATOR_MAP!$D:$D,MATCH(AZ$1,INDICATOR_MAP!$B:$B,0))&amp;"*",RAW_DHIS2_EXPORT!$1:$1,0)),""))</f>
        <v/>
      </c>
      <c r="BA45" s="2" t="str">
        <f>IF($A45="","",IFERROR(INDEX(RAW_DHIS2_EXPORT!$A:$ZZ,ROW(),MATCH("*"&amp;INDEX(INDICATOR_MAP!$D:$D,MATCH(BA$1,INDICATOR_MAP!$B:$B,0))&amp;"*",RAW_DHIS2_EXPORT!$1:$1,0)),""))</f>
        <v/>
      </c>
      <c r="BB45" s="2" t="str">
        <f>IF($A45="","",IFERROR(INDEX(RAW_DHIS2_EXPORT!$A:$ZZ,ROW(),MATCH("*"&amp;INDEX(INDICATOR_MAP!$D:$D,MATCH(BB$1,INDICATOR_MAP!$B:$B,0))&amp;"*",RAW_DHIS2_EXPORT!$1:$1,0)),""))</f>
        <v/>
      </c>
      <c r="BC45" s="2" t="str">
        <f>IF($A45="","",IFERROR(INDEX(RAW_DHIS2_EXPORT!$A:$ZZ,ROW(),MATCH("*"&amp;INDEX(INDICATOR_MAP!$D:$D,MATCH(BC$1,INDICATOR_MAP!$B:$B,0))&amp;"*",RAW_DHIS2_EXPORT!$1:$1,0)),""))</f>
        <v/>
      </c>
    </row>
    <row r="46" spans="1:55">
      <c r="A46" s="2" t="str">
        <f>IF(RAW_DHIS2_EXPORT!A46="","",RAW_DHIS2_EXPORT!A46)</f>
        <v/>
      </c>
      <c r="B46" s="2"/>
      <c r="C46" s="2"/>
      <c r="D46" s="2" t="str">
        <f>IF($A46="","",IFERROR(INDEX(RAW_DHIS2_EXPORT!$A:$ZZ,ROW(),MATCH("*"&amp;INDEX(INDICATOR_MAP!$D:$D,MATCH(D$1,INDICATOR_MAP!$B:$B,0))&amp;"*",RAW_DHIS2_EXPORT!$1:$1,0)),""))</f>
        <v/>
      </c>
      <c r="E46" s="2" t="str">
        <f>IF($A46="","",IFERROR(INDEX(RAW_DHIS2_EXPORT!$A:$ZZ,ROW(),MATCH("*"&amp;INDEX(INDICATOR_MAP!$D:$D,MATCH(E$1,INDICATOR_MAP!$B:$B,0))&amp;"*",RAW_DHIS2_EXPORT!$1:$1,0)),""))</f>
        <v/>
      </c>
      <c r="F46" s="2" t="str">
        <f>IF($A46="","",IFERROR(INDEX(RAW_DHIS2_EXPORT!$A:$ZZ,ROW(),MATCH("*"&amp;INDEX(INDICATOR_MAP!$D:$D,MATCH(F$1,INDICATOR_MAP!$B:$B,0))&amp;"*",RAW_DHIS2_EXPORT!$1:$1,0)),""))</f>
        <v/>
      </c>
      <c r="G46" s="2" t="str">
        <f>IF($A46="","",IFERROR(INDEX(RAW_DHIS2_EXPORT!$A:$ZZ,ROW(),MATCH("*"&amp;INDEX(INDICATOR_MAP!$D:$D,MATCH(G$1,INDICATOR_MAP!$B:$B,0))&amp;"*",RAW_DHIS2_EXPORT!$1:$1,0)),""))</f>
        <v/>
      </c>
      <c r="H46" s="2" t="str">
        <f>IF($A46="","",IFERROR(INDEX(RAW_DHIS2_EXPORT!$A:$ZZ,ROW(),MATCH("*"&amp;INDEX(INDICATOR_MAP!$D:$D,MATCH(H$1,INDICATOR_MAP!$B:$B,0))&amp;"*",RAW_DHIS2_EXPORT!$1:$1,0)),""))</f>
        <v/>
      </c>
      <c r="I46" s="2" t="str">
        <f>IF($A46="","",IFERROR(INDEX(RAW_DHIS2_EXPORT!$A:$ZZ,ROW(),MATCH("*"&amp;INDEX(INDICATOR_MAP!$D:$D,MATCH(I$1,INDICATOR_MAP!$B:$B,0))&amp;"*",RAW_DHIS2_EXPORT!$1:$1,0)),""))</f>
        <v/>
      </c>
      <c r="J46" s="2" t="str">
        <f>IF($A46="","",IFERROR(INDEX(RAW_DHIS2_EXPORT!$A:$ZZ,ROW(),MATCH("*"&amp;INDEX(INDICATOR_MAP!$D:$D,MATCH(J$1,INDICATOR_MAP!$B:$B,0))&amp;"*",RAW_DHIS2_EXPORT!$1:$1,0)),""))</f>
        <v/>
      </c>
      <c r="K46" s="2" t="str">
        <f>IF($A46="","",IFERROR(INDEX(RAW_DHIS2_EXPORT!$A:$ZZ,ROW(),MATCH("*"&amp;INDEX(INDICATOR_MAP!$D:$D,MATCH(K$1,INDICATOR_MAP!$B:$B,0))&amp;"*",RAW_DHIS2_EXPORT!$1:$1,0)),""))</f>
        <v/>
      </c>
      <c r="L46" s="2" t="str">
        <f>IF($A46="","",IFERROR(INDEX(RAW_DHIS2_EXPORT!$A:$ZZ,ROW(),MATCH("*"&amp;INDEX(INDICATOR_MAP!$D:$D,MATCH(L$1,INDICATOR_MAP!$B:$B,0))&amp;"*",RAW_DHIS2_EXPORT!$1:$1,0)),""))</f>
        <v/>
      </c>
      <c r="M46" s="2" t="str">
        <f>IF($A46="","",IFERROR(INDEX(RAW_DHIS2_EXPORT!$A:$ZZ,ROW(),MATCH("*"&amp;INDEX(INDICATOR_MAP!$D:$D,MATCH(M$1,INDICATOR_MAP!$B:$B,0))&amp;"*",RAW_DHIS2_EXPORT!$1:$1,0)),""))</f>
        <v/>
      </c>
      <c r="N46" s="2" t="str">
        <f>IF($A46="","",IFERROR(INDEX(RAW_DHIS2_EXPORT!$A:$ZZ,ROW(),MATCH("*"&amp;INDEX(INDICATOR_MAP!$D:$D,MATCH(N$1,INDICATOR_MAP!$B:$B,0))&amp;"*",RAW_DHIS2_EXPORT!$1:$1,0)),""))</f>
        <v/>
      </c>
      <c r="O46" s="2" t="str">
        <f>IF($A46="","",IFERROR(INDEX(RAW_DHIS2_EXPORT!$A:$ZZ,ROW(),MATCH("*"&amp;INDEX(INDICATOR_MAP!$D:$D,MATCH(O$1,INDICATOR_MAP!$B:$B,0))&amp;"*",RAW_DHIS2_EXPORT!$1:$1,0)),""))</f>
        <v/>
      </c>
      <c r="P46" s="2" t="str">
        <f>IF($A46="","",IFERROR(INDEX(RAW_DHIS2_EXPORT!$A:$ZZ,ROW(),MATCH("*"&amp;INDEX(INDICATOR_MAP!$D:$D,MATCH(P$1,INDICATOR_MAP!$B:$B,0))&amp;"*",RAW_DHIS2_EXPORT!$1:$1,0)),""))</f>
        <v/>
      </c>
      <c r="Q46" s="2" t="str">
        <f>IF($A46="","",IFERROR(INDEX(RAW_DHIS2_EXPORT!$A:$ZZ,ROW(),MATCH("*"&amp;INDEX(INDICATOR_MAP!$D:$D,MATCH(Q$1,INDICATOR_MAP!$B:$B,0))&amp;"*",RAW_DHIS2_EXPORT!$1:$1,0)),""))</f>
        <v/>
      </c>
      <c r="R46" s="2" t="str">
        <f>IF($A46="","",IFERROR(INDEX(RAW_DHIS2_EXPORT!$A:$ZZ,ROW(),MATCH("*"&amp;INDEX(INDICATOR_MAP!$D:$D,MATCH(R$1,INDICATOR_MAP!$B:$B,0))&amp;"*",RAW_DHIS2_EXPORT!$1:$1,0)),""))</f>
        <v/>
      </c>
      <c r="S46" s="2" t="str">
        <f>IF($A46="","",IFERROR(INDEX(RAW_DHIS2_EXPORT!$A:$ZZ,ROW(),MATCH("*"&amp;INDEX(INDICATOR_MAP!$D:$D,MATCH(S$1,INDICATOR_MAP!$B:$B,0))&amp;"*",RAW_DHIS2_EXPORT!$1:$1,0)),""))</f>
        <v/>
      </c>
      <c r="T46" s="2" t="str">
        <f>IF($A46="","",IFERROR(INDEX(RAW_DHIS2_EXPORT!$A:$ZZ,ROW(),MATCH("*"&amp;INDEX(INDICATOR_MAP!$D:$D,MATCH(T$1,INDICATOR_MAP!$B:$B,0))&amp;"*",RAW_DHIS2_EXPORT!$1:$1,0)),""))</f>
        <v/>
      </c>
      <c r="U46" s="2" t="str">
        <f>IF($A46="","",IFERROR(INDEX(RAW_DHIS2_EXPORT!$A:$ZZ,ROW(),MATCH("*"&amp;INDEX(INDICATOR_MAP!$D:$D,MATCH(U$1,INDICATOR_MAP!$B:$B,0))&amp;"*",RAW_DHIS2_EXPORT!$1:$1,0)),""))</f>
        <v/>
      </c>
      <c r="V46" s="2" t="str">
        <f>IF($A46="","",IFERROR(INDEX(RAW_DHIS2_EXPORT!$A:$ZZ,ROW(),MATCH("*"&amp;INDEX(INDICATOR_MAP!$D:$D,MATCH(V$1,INDICATOR_MAP!$B:$B,0))&amp;"*",RAW_DHIS2_EXPORT!$1:$1,0)),""))</f>
        <v/>
      </c>
      <c r="W46" s="2" t="str">
        <f>IF($A46="","",IFERROR(INDEX(RAW_DHIS2_EXPORT!$A:$ZZ,ROW(),MATCH("*"&amp;INDEX(INDICATOR_MAP!$D:$D,MATCH(W$1,INDICATOR_MAP!$B:$B,0))&amp;"*",RAW_DHIS2_EXPORT!$1:$1,0)),""))</f>
        <v/>
      </c>
      <c r="X46" s="2" t="str">
        <f>IF($A46="","",IFERROR(INDEX(RAW_DHIS2_EXPORT!$A:$ZZ,ROW(),MATCH("*"&amp;INDEX(INDICATOR_MAP!$D:$D,MATCH(X$1,INDICATOR_MAP!$B:$B,0))&amp;"*",RAW_DHIS2_EXPORT!$1:$1,0)),""))</f>
        <v/>
      </c>
      <c r="Y46" s="2" t="str">
        <f>IF($A46="","",IFERROR(INDEX(RAW_DHIS2_EXPORT!$A:$ZZ,ROW(),MATCH("*"&amp;INDEX(INDICATOR_MAP!$D:$D,MATCH(Y$1,INDICATOR_MAP!$B:$B,0))&amp;"*",RAW_DHIS2_EXPORT!$1:$1,0)),""))</f>
        <v/>
      </c>
      <c r="Z46" s="2" t="str">
        <f>IF($A46="","",IFERROR(INDEX(RAW_DHIS2_EXPORT!$A:$ZZ,ROW(),MATCH("*"&amp;INDEX(INDICATOR_MAP!$D:$D,MATCH(Z$1,INDICATOR_MAP!$B:$B,0))&amp;"*",RAW_DHIS2_EXPORT!$1:$1,0)),""))</f>
        <v/>
      </c>
      <c r="AA46" s="2" t="str">
        <f>IF($A46="","",IFERROR(INDEX(RAW_DHIS2_EXPORT!$A:$ZZ,ROW(),MATCH("*"&amp;INDEX(INDICATOR_MAP!$D:$D,MATCH(AA$1,INDICATOR_MAP!$B:$B,0))&amp;"*",RAW_DHIS2_EXPORT!$1:$1,0)),""))</f>
        <v/>
      </c>
      <c r="AB46" s="2" t="str">
        <f>IF($A46="","",IFERROR(INDEX(RAW_DHIS2_EXPORT!$A:$ZZ,ROW(),MATCH("*"&amp;INDEX(INDICATOR_MAP!$D:$D,MATCH(AB$1,INDICATOR_MAP!$B:$B,0))&amp;"*",RAW_DHIS2_EXPORT!$1:$1,0)),""))</f>
        <v/>
      </c>
      <c r="AC46" s="2" t="str">
        <f>IF($A46="","",IFERROR(INDEX(RAW_DHIS2_EXPORT!$A:$ZZ,ROW(),MATCH("*"&amp;INDEX(INDICATOR_MAP!$D:$D,MATCH(AC$1,INDICATOR_MAP!$B:$B,0))&amp;"*",RAW_DHIS2_EXPORT!$1:$1,0)),""))</f>
        <v/>
      </c>
      <c r="AD46" s="2" t="str">
        <f>IF($A46="","",IFERROR(INDEX(RAW_DHIS2_EXPORT!$A:$ZZ,ROW(),MATCH("*"&amp;INDEX(INDICATOR_MAP!$D:$D,MATCH(AD$1,INDICATOR_MAP!$B:$B,0))&amp;"*",RAW_DHIS2_EXPORT!$1:$1,0)),""))</f>
        <v/>
      </c>
      <c r="AE46" s="2" t="str">
        <f>IF($A46="","",IFERROR(INDEX(RAW_DHIS2_EXPORT!$A:$ZZ,ROW(),MATCH("*"&amp;INDEX(INDICATOR_MAP!$D:$D,MATCH(AE$1,INDICATOR_MAP!$B:$B,0))&amp;"*",RAW_DHIS2_EXPORT!$1:$1,0)),""))</f>
        <v/>
      </c>
      <c r="AF46" s="2" t="str">
        <f>IF($A46="","",IFERROR(INDEX(RAW_DHIS2_EXPORT!$A:$ZZ,ROW(),MATCH("*"&amp;INDEX(INDICATOR_MAP!$D:$D,MATCH(AF$1,INDICATOR_MAP!$B:$B,0))&amp;"*",RAW_DHIS2_EXPORT!$1:$1,0)),""))</f>
        <v/>
      </c>
      <c r="AG46" s="2" t="str">
        <f>IF($A46="","",IFERROR(INDEX(RAW_DHIS2_EXPORT!$A:$ZZ,ROW(),MATCH("*"&amp;INDEX(INDICATOR_MAP!$D:$D,MATCH(AG$1,INDICATOR_MAP!$B:$B,0))&amp;"*",RAW_DHIS2_EXPORT!$1:$1,0)),""))</f>
        <v/>
      </c>
      <c r="AH46" s="2" t="str">
        <f>IF($A46="","",IFERROR(INDEX(RAW_DHIS2_EXPORT!$A:$ZZ,ROW(),MATCH("*"&amp;INDEX(INDICATOR_MAP!$D:$D,MATCH(AH$1,INDICATOR_MAP!$B:$B,0))&amp;"*",RAW_DHIS2_EXPORT!$1:$1,0)),""))</f>
        <v/>
      </c>
      <c r="AI46" s="2" t="str">
        <f>IF($A46="","",IFERROR(INDEX(RAW_DHIS2_EXPORT!$A:$ZZ,ROW(),MATCH("*"&amp;INDEX(INDICATOR_MAP!$D:$D,MATCH(AI$1,INDICATOR_MAP!$B:$B,0))&amp;"*",RAW_DHIS2_EXPORT!$1:$1,0)),""))</f>
        <v/>
      </c>
      <c r="AJ46" s="2" t="str">
        <f>IF($A46="","",IFERROR(INDEX(RAW_DHIS2_EXPORT!$A:$ZZ,ROW(),MATCH("*"&amp;INDEX(INDICATOR_MAP!$D:$D,MATCH(AJ$1,INDICATOR_MAP!$B:$B,0))&amp;"*",RAW_DHIS2_EXPORT!$1:$1,0)),""))</f>
        <v/>
      </c>
      <c r="AK46" s="2" t="str">
        <f>IF($A46="","",IFERROR(INDEX(RAW_DHIS2_EXPORT!$A:$ZZ,ROW(),MATCH("*"&amp;INDEX(INDICATOR_MAP!$D:$D,MATCH(AK$1,INDICATOR_MAP!$B:$B,0))&amp;"*",RAW_DHIS2_EXPORT!$1:$1,0)),""))</f>
        <v/>
      </c>
      <c r="AL46" s="2" t="str">
        <f>IF($A46="","",IFERROR(INDEX(RAW_DHIS2_EXPORT!$A:$ZZ,ROW(),MATCH("*"&amp;INDEX(INDICATOR_MAP!$D:$D,MATCH(AL$1,INDICATOR_MAP!$B:$B,0))&amp;"*",RAW_DHIS2_EXPORT!$1:$1,0)),""))</f>
        <v/>
      </c>
      <c r="AM46" s="2" t="str">
        <f>IF($A46="","",IFERROR(INDEX(RAW_DHIS2_EXPORT!$A:$ZZ,ROW(),MATCH("*"&amp;INDEX(INDICATOR_MAP!$D:$D,MATCH(AM$1,INDICATOR_MAP!$B:$B,0))&amp;"*",RAW_DHIS2_EXPORT!$1:$1,0)),""))</f>
        <v/>
      </c>
      <c r="AN46" s="2" t="str">
        <f>IF($A46="","",IFERROR(INDEX(RAW_DHIS2_EXPORT!$A:$ZZ,ROW(),MATCH("*"&amp;INDEX(INDICATOR_MAP!$D:$D,MATCH(AN$1,INDICATOR_MAP!$B:$B,0))&amp;"*",RAW_DHIS2_EXPORT!$1:$1,0)),""))</f>
        <v/>
      </c>
      <c r="AO46" s="2" t="str">
        <f>IF($A46="","",IFERROR(INDEX(RAW_DHIS2_EXPORT!$A:$ZZ,ROW(),MATCH("*"&amp;INDEX(INDICATOR_MAP!$D:$D,MATCH(AO$1,INDICATOR_MAP!$B:$B,0))&amp;"*",RAW_DHIS2_EXPORT!$1:$1,0)),""))</f>
        <v/>
      </c>
      <c r="AP46" s="2" t="str">
        <f>IF($A46="","",IFERROR(INDEX(RAW_DHIS2_EXPORT!$A:$ZZ,ROW(),MATCH("*"&amp;INDEX(INDICATOR_MAP!$D:$D,MATCH(AP$1,INDICATOR_MAP!$B:$B,0))&amp;"*",RAW_DHIS2_EXPORT!$1:$1,0)),""))</f>
        <v/>
      </c>
      <c r="AQ46" s="2" t="str">
        <f>IF($A46="","",IFERROR(INDEX(RAW_DHIS2_EXPORT!$A:$ZZ,ROW(),MATCH("*"&amp;INDEX(INDICATOR_MAP!$D:$D,MATCH(AQ$1,INDICATOR_MAP!$B:$B,0))&amp;"*",RAW_DHIS2_EXPORT!$1:$1,0)),""))</f>
        <v/>
      </c>
      <c r="AR46" s="2" t="str">
        <f>IF($A46="","",IFERROR(INDEX(RAW_DHIS2_EXPORT!$A:$ZZ,ROW(),MATCH("*"&amp;INDEX(INDICATOR_MAP!$D:$D,MATCH(AR$1,INDICATOR_MAP!$B:$B,0))&amp;"*",RAW_DHIS2_EXPORT!$1:$1,0)),""))</f>
        <v/>
      </c>
      <c r="AS46" s="2" t="str">
        <f>IF($A46="","",IFERROR(INDEX(RAW_DHIS2_EXPORT!$A:$ZZ,ROW(),MATCH("*"&amp;INDEX(INDICATOR_MAP!$D:$D,MATCH(AS$1,INDICATOR_MAP!$B:$B,0))&amp;"*",RAW_DHIS2_EXPORT!$1:$1,0)),""))</f>
        <v/>
      </c>
      <c r="AT46" s="2" t="str">
        <f>IF($A46="","",IFERROR(INDEX(RAW_DHIS2_EXPORT!$A:$ZZ,ROW(),MATCH("*"&amp;INDEX(INDICATOR_MAP!$D:$D,MATCH(AT$1,INDICATOR_MAP!$B:$B,0))&amp;"*",RAW_DHIS2_EXPORT!$1:$1,0)),""))</f>
        <v/>
      </c>
      <c r="AU46" s="2" t="str">
        <f>IF($A46="","",IFERROR(INDEX(RAW_DHIS2_EXPORT!$A:$ZZ,ROW(),MATCH("*"&amp;INDEX(INDICATOR_MAP!$D:$D,MATCH(AU$1,INDICATOR_MAP!$B:$B,0))&amp;"*",RAW_DHIS2_EXPORT!$1:$1,0)),""))</f>
        <v/>
      </c>
      <c r="AV46" s="2" t="str">
        <f>IF($A46="","",IFERROR(INDEX(RAW_DHIS2_EXPORT!$A:$ZZ,ROW(),MATCH("*"&amp;INDEX(INDICATOR_MAP!$D:$D,MATCH(AV$1,INDICATOR_MAP!$B:$B,0))&amp;"*",RAW_DHIS2_EXPORT!$1:$1,0)),""))</f>
        <v/>
      </c>
      <c r="AW46" s="2" t="str">
        <f>IF($A46="","",IFERROR(INDEX(RAW_DHIS2_EXPORT!$A:$ZZ,ROW(),MATCH("*"&amp;INDEX(INDICATOR_MAP!$D:$D,MATCH(AW$1,INDICATOR_MAP!$B:$B,0))&amp;"*",RAW_DHIS2_EXPORT!$1:$1,0)),""))</f>
        <v/>
      </c>
      <c r="AX46" s="2" t="str">
        <f>IF($A46="","",IFERROR(INDEX(RAW_DHIS2_EXPORT!$A:$ZZ,ROW(),MATCH("*"&amp;INDEX(INDICATOR_MAP!$D:$D,MATCH(AX$1,INDICATOR_MAP!$B:$B,0))&amp;"*",RAW_DHIS2_EXPORT!$1:$1,0)),""))</f>
        <v/>
      </c>
      <c r="AY46" s="2" t="str">
        <f>IF($A46="","",IFERROR(INDEX(RAW_DHIS2_EXPORT!$A:$ZZ,ROW(),MATCH("*"&amp;INDEX(INDICATOR_MAP!$D:$D,MATCH(AY$1,INDICATOR_MAP!$B:$B,0))&amp;"*",RAW_DHIS2_EXPORT!$1:$1,0)),""))</f>
        <v/>
      </c>
      <c r="AZ46" s="2" t="str">
        <f>IF($A46="","",IFERROR(INDEX(RAW_DHIS2_EXPORT!$A:$ZZ,ROW(),MATCH("*"&amp;INDEX(INDICATOR_MAP!$D:$D,MATCH(AZ$1,INDICATOR_MAP!$B:$B,0))&amp;"*",RAW_DHIS2_EXPORT!$1:$1,0)),""))</f>
        <v/>
      </c>
      <c r="BA46" s="2" t="str">
        <f>IF($A46="","",IFERROR(INDEX(RAW_DHIS2_EXPORT!$A:$ZZ,ROW(),MATCH("*"&amp;INDEX(INDICATOR_MAP!$D:$D,MATCH(BA$1,INDICATOR_MAP!$B:$B,0))&amp;"*",RAW_DHIS2_EXPORT!$1:$1,0)),""))</f>
        <v/>
      </c>
      <c r="BB46" s="2" t="str">
        <f>IF($A46="","",IFERROR(INDEX(RAW_DHIS2_EXPORT!$A:$ZZ,ROW(),MATCH("*"&amp;INDEX(INDICATOR_MAP!$D:$D,MATCH(BB$1,INDICATOR_MAP!$B:$B,0))&amp;"*",RAW_DHIS2_EXPORT!$1:$1,0)),""))</f>
        <v/>
      </c>
      <c r="BC46" s="2" t="str">
        <f>IF($A46="","",IFERROR(INDEX(RAW_DHIS2_EXPORT!$A:$ZZ,ROW(),MATCH("*"&amp;INDEX(INDICATOR_MAP!$D:$D,MATCH(BC$1,INDICATOR_MAP!$B:$B,0))&amp;"*",RAW_DHIS2_EXPORT!$1:$1,0)),""))</f>
        <v/>
      </c>
    </row>
    <row r="47" spans="1:55">
      <c r="A47" s="2" t="str">
        <f>IF(RAW_DHIS2_EXPORT!A47="","",RAW_DHIS2_EXPORT!A47)</f>
        <v/>
      </c>
      <c r="B47" s="2"/>
      <c r="C47" s="2"/>
      <c r="D47" s="2" t="str">
        <f>IF($A47="","",IFERROR(INDEX(RAW_DHIS2_EXPORT!$A:$ZZ,ROW(),MATCH("*"&amp;INDEX(INDICATOR_MAP!$D:$D,MATCH(D$1,INDICATOR_MAP!$B:$B,0))&amp;"*",RAW_DHIS2_EXPORT!$1:$1,0)),""))</f>
        <v/>
      </c>
      <c r="E47" s="2" t="str">
        <f>IF($A47="","",IFERROR(INDEX(RAW_DHIS2_EXPORT!$A:$ZZ,ROW(),MATCH("*"&amp;INDEX(INDICATOR_MAP!$D:$D,MATCH(E$1,INDICATOR_MAP!$B:$B,0))&amp;"*",RAW_DHIS2_EXPORT!$1:$1,0)),""))</f>
        <v/>
      </c>
      <c r="F47" s="2" t="str">
        <f>IF($A47="","",IFERROR(INDEX(RAW_DHIS2_EXPORT!$A:$ZZ,ROW(),MATCH("*"&amp;INDEX(INDICATOR_MAP!$D:$D,MATCH(F$1,INDICATOR_MAP!$B:$B,0))&amp;"*",RAW_DHIS2_EXPORT!$1:$1,0)),""))</f>
        <v/>
      </c>
      <c r="G47" s="2" t="str">
        <f>IF($A47="","",IFERROR(INDEX(RAW_DHIS2_EXPORT!$A:$ZZ,ROW(),MATCH("*"&amp;INDEX(INDICATOR_MAP!$D:$D,MATCH(G$1,INDICATOR_MAP!$B:$B,0))&amp;"*",RAW_DHIS2_EXPORT!$1:$1,0)),""))</f>
        <v/>
      </c>
      <c r="H47" s="2" t="str">
        <f>IF($A47="","",IFERROR(INDEX(RAW_DHIS2_EXPORT!$A:$ZZ,ROW(),MATCH("*"&amp;INDEX(INDICATOR_MAP!$D:$D,MATCH(H$1,INDICATOR_MAP!$B:$B,0))&amp;"*",RAW_DHIS2_EXPORT!$1:$1,0)),""))</f>
        <v/>
      </c>
      <c r="I47" s="2" t="str">
        <f>IF($A47="","",IFERROR(INDEX(RAW_DHIS2_EXPORT!$A:$ZZ,ROW(),MATCH("*"&amp;INDEX(INDICATOR_MAP!$D:$D,MATCH(I$1,INDICATOR_MAP!$B:$B,0))&amp;"*",RAW_DHIS2_EXPORT!$1:$1,0)),""))</f>
        <v/>
      </c>
      <c r="J47" s="2" t="str">
        <f>IF($A47="","",IFERROR(INDEX(RAW_DHIS2_EXPORT!$A:$ZZ,ROW(),MATCH("*"&amp;INDEX(INDICATOR_MAP!$D:$D,MATCH(J$1,INDICATOR_MAP!$B:$B,0))&amp;"*",RAW_DHIS2_EXPORT!$1:$1,0)),""))</f>
        <v/>
      </c>
      <c r="K47" s="2" t="str">
        <f>IF($A47="","",IFERROR(INDEX(RAW_DHIS2_EXPORT!$A:$ZZ,ROW(),MATCH("*"&amp;INDEX(INDICATOR_MAP!$D:$D,MATCH(K$1,INDICATOR_MAP!$B:$B,0))&amp;"*",RAW_DHIS2_EXPORT!$1:$1,0)),""))</f>
        <v/>
      </c>
      <c r="L47" s="2" t="str">
        <f>IF($A47="","",IFERROR(INDEX(RAW_DHIS2_EXPORT!$A:$ZZ,ROW(),MATCH("*"&amp;INDEX(INDICATOR_MAP!$D:$D,MATCH(L$1,INDICATOR_MAP!$B:$B,0))&amp;"*",RAW_DHIS2_EXPORT!$1:$1,0)),""))</f>
        <v/>
      </c>
      <c r="M47" s="2" t="str">
        <f>IF($A47="","",IFERROR(INDEX(RAW_DHIS2_EXPORT!$A:$ZZ,ROW(),MATCH("*"&amp;INDEX(INDICATOR_MAP!$D:$D,MATCH(M$1,INDICATOR_MAP!$B:$B,0))&amp;"*",RAW_DHIS2_EXPORT!$1:$1,0)),""))</f>
        <v/>
      </c>
      <c r="N47" s="2" t="str">
        <f>IF($A47="","",IFERROR(INDEX(RAW_DHIS2_EXPORT!$A:$ZZ,ROW(),MATCH("*"&amp;INDEX(INDICATOR_MAP!$D:$D,MATCH(N$1,INDICATOR_MAP!$B:$B,0))&amp;"*",RAW_DHIS2_EXPORT!$1:$1,0)),""))</f>
        <v/>
      </c>
      <c r="O47" s="2" t="str">
        <f>IF($A47="","",IFERROR(INDEX(RAW_DHIS2_EXPORT!$A:$ZZ,ROW(),MATCH("*"&amp;INDEX(INDICATOR_MAP!$D:$D,MATCH(O$1,INDICATOR_MAP!$B:$B,0))&amp;"*",RAW_DHIS2_EXPORT!$1:$1,0)),""))</f>
        <v/>
      </c>
      <c r="P47" s="2" t="str">
        <f>IF($A47="","",IFERROR(INDEX(RAW_DHIS2_EXPORT!$A:$ZZ,ROW(),MATCH("*"&amp;INDEX(INDICATOR_MAP!$D:$D,MATCH(P$1,INDICATOR_MAP!$B:$B,0))&amp;"*",RAW_DHIS2_EXPORT!$1:$1,0)),""))</f>
        <v/>
      </c>
      <c r="Q47" s="2" t="str">
        <f>IF($A47="","",IFERROR(INDEX(RAW_DHIS2_EXPORT!$A:$ZZ,ROW(),MATCH("*"&amp;INDEX(INDICATOR_MAP!$D:$D,MATCH(Q$1,INDICATOR_MAP!$B:$B,0))&amp;"*",RAW_DHIS2_EXPORT!$1:$1,0)),""))</f>
        <v/>
      </c>
      <c r="R47" s="2" t="str">
        <f>IF($A47="","",IFERROR(INDEX(RAW_DHIS2_EXPORT!$A:$ZZ,ROW(),MATCH("*"&amp;INDEX(INDICATOR_MAP!$D:$D,MATCH(R$1,INDICATOR_MAP!$B:$B,0))&amp;"*",RAW_DHIS2_EXPORT!$1:$1,0)),""))</f>
        <v/>
      </c>
      <c r="S47" s="2" t="str">
        <f>IF($A47="","",IFERROR(INDEX(RAW_DHIS2_EXPORT!$A:$ZZ,ROW(),MATCH("*"&amp;INDEX(INDICATOR_MAP!$D:$D,MATCH(S$1,INDICATOR_MAP!$B:$B,0))&amp;"*",RAW_DHIS2_EXPORT!$1:$1,0)),""))</f>
        <v/>
      </c>
      <c r="T47" s="2" t="str">
        <f>IF($A47="","",IFERROR(INDEX(RAW_DHIS2_EXPORT!$A:$ZZ,ROW(),MATCH("*"&amp;INDEX(INDICATOR_MAP!$D:$D,MATCH(T$1,INDICATOR_MAP!$B:$B,0))&amp;"*",RAW_DHIS2_EXPORT!$1:$1,0)),""))</f>
        <v/>
      </c>
      <c r="U47" s="2" t="str">
        <f>IF($A47="","",IFERROR(INDEX(RAW_DHIS2_EXPORT!$A:$ZZ,ROW(),MATCH("*"&amp;INDEX(INDICATOR_MAP!$D:$D,MATCH(U$1,INDICATOR_MAP!$B:$B,0))&amp;"*",RAW_DHIS2_EXPORT!$1:$1,0)),""))</f>
        <v/>
      </c>
      <c r="V47" s="2" t="str">
        <f>IF($A47="","",IFERROR(INDEX(RAW_DHIS2_EXPORT!$A:$ZZ,ROW(),MATCH("*"&amp;INDEX(INDICATOR_MAP!$D:$D,MATCH(V$1,INDICATOR_MAP!$B:$B,0))&amp;"*",RAW_DHIS2_EXPORT!$1:$1,0)),""))</f>
        <v/>
      </c>
      <c r="W47" s="2" t="str">
        <f>IF($A47="","",IFERROR(INDEX(RAW_DHIS2_EXPORT!$A:$ZZ,ROW(),MATCH("*"&amp;INDEX(INDICATOR_MAP!$D:$D,MATCH(W$1,INDICATOR_MAP!$B:$B,0))&amp;"*",RAW_DHIS2_EXPORT!$1:$1,0)),""))</f>
        <v/>
      </c>
      <c r="X47" s="2" t="str">
        <f>IF($A47="","",IFERROR(INDEX(RAW_DHIS2_EXPORT!$A:$ZZ,ROW(),MATCH("*"&amp;INDEX(INDICATOR_MAP!$D:$D,MATCH(X$1,INDICATOR_MAP!$B:$B,0))&amp;"*",RAW_DHIS2_EXPORT!$1:$1,0)),""))</f>
        <v/>
      </c>
      <c r="Y47" s="2" t="str">
        <f>IF($A47="","",IFERROR(INDEX(RAW_DHIS2_EXPORT!$A:$ZZ,ROW(),MATCH("*"&amp;INDEX(INDICATOR_MAP!$D:$D,MATCH(Y$1,INDICATOR_MAP!$B:$B,0))&amp;"*",RAW_DHIS2_EXPORT!$1:$1,0)),""))</f>
        <v/>
      </c>
      <c r="Z47" s="2" t="str">
        <f>IF($A47="","",IFERROR(INDEX(RAW_DHIS2_EXPORT!$A:$ZZ,ROW(),MATCH("*"&amp;INDEX(INDICATOR_MAP!$D:$D,MATCH(Z$1,INDICATOR_MAP!$B:$B,0))&amp;"*",RAW_DHIS2_EXPORT!$1:$1,0)),""))</f>
        <v/>
      </c>
      <c r="AA47" s="2" t="str">
        <f>IF($A47="","",IFERROR(INDEX(RAW_DHIS2_EXPORT!$A:$ZZ,ROW(),MATCH("*"&amp;INDEX(INDICATOR_MAP!$D:$D,MATCH(AA$1,INDICATOR_MAP!$B:$B,0))&amp;"*",RAW_DHIS2_EXPORT!$1:$1,0)),""))</f>
        <v/>
      </c>
      <c r="AB47" s="2" t="str">
        <f>IF($A47="","",IFERROR(INDEX(RAW_DHIS2_EXPORT!$A:$ZZ,ROW(),MATCH("*"&amp;INDEX(INDICATOR_MAP!$D:$D,MATCH(AB$1,INDICATOR_MAP!$B:$B,0))&amp;"*",RAW_DHIS2_EXPORT!$1:$1,0)),""))</f>
        <v/>
      </c>
      <c r="AC47" s="2" t="str">
        <f>IF($A47="","",IFERROR(INDEX(RAW_DHIS2_EXPORT!$A:$ZZ,ROW(),MATCH("*"&amp;INDEX(INDICATOR_MAP!$D:$D,MATCH(AC$1,INDICATOR_MAP!$B:$B,0))&amp;"*",RAW_DHIS2_EXPORT!$1:$1,0)),""))</f>
        <v/>
      </c>
      <c r="AD47" s="2" t="str">
        <f>IF($A47="","",IFERROR(INDEX(RAW_DHIS2_EXPORT!$A:$ZZ,ROW(),MATCH("*"&amp;INDEX(INDICATOR_MAP!$D:$D,MATCH(AD$1,INDICATOR_MAP!$B:$B,0))&amp;"*",RAW_DHIS2_EXPORT!$1:$1,0)),""))</f>
        <v/>
      </c>
      <c r="AE47" s="2" t="str">
        <f>IF($A47="","",IFERROR(INDEX(RAW_DHIS2_EXPORT!$A:$ZZ,ROW(),MATCH("*"&amp;INDEX(INDICATOR_MAP!$D:$D,MATCH(AE$1,INDICATOR_MAP!$B:$B,0))&amp;"*",RAW_DHIS2_EXPORT!$1:$1,0)),""))</f>
        <v/>
      </c>
      <c r="AF47" s="2" t="str">
        <f>IF($A47="","",IFERROR(INDEX(RAW_DHIS2_EXPORT!$A:$ZZ,ROW(),MATCH("*"&amp;INDEX(INDICATOR_MAP!$D:$D,MATCH(AF$1,INDICATOR_MAP!$B:$B,0))&amp;"*",RAW_DHIS2_EXPORT!$1:$1,0)),""))</f>
        <v/>
      </c>
      <c r="AG47" s="2" t="str">
        <f>IF($A47="","",IFERROR(INDEX(RAW_DHIS2_EXPORT!$A:$ZZ,ROW(),MATCH("*"&amp;INDEX(INDICATOR_MAP!$D:$D,MATCH(AG$1,INDICATOR_MAP!$B:$B,0))&amp;"*",RAW_DHIS2_EXPORT!$1:$1,0)),""))</f>
        <v/>
      </c>
      <c r="AH47" s="2" t="str">
        <f>IF($A47="","",IFERROR(INDEX(RAW_DHIS2_EXPORT!$A:$ZZ,ROW(),MATCH("*"&amp;INDEX(INDICATOR_MAP!$D:$D,MATCH(AH$1,INDICATOR_MAP!$B:$B,0))&amp;"*",RAW_DHIS2_EXPORT!$1:$1,0)),""))</f>
        <v/>
      </c>
      <c r="AI47" s="2" t="str">
        <f>IF($A47="","",IFERROR(INDEX(RAW_DHIS2_EXPORT!$A:$ZZ,ROW(),MATCH("*"&amp;INDEX(INDICATOR_MAP!$D:$D,MATCH(AI$1,INDICATOR_MAP!$B:$B,0))&amp;"*",RAW_DHIS2_EXPORT!$1:$1,0)),""))</f>
        <v/>
      </c>
      <c r="AJ47" s="2" t="str">
        <f>IF($A47="","",IFERROR(INDEX(RAW_DHIS2_EXPORT!$A:$ZZ,ROW(),MATCH("*"&amp;INDEX(INDICATOR_MAP!$D:$D,MATCH(AJ$1,INDICATOR_MAP!$B:$B,0))&amp;"*",RAW_DHIS2_EXPORT!$1:$1,0)),""))</f>
        <v/>
      </c>
      <c r="AK47" s="2" t="str">
        <f>IF($A47="","",IFERROR(INDEX(RAW_DHIS2_EXPORT!$A:$ZZ,ROW(),MATCH("*"&amp;INDEX(INDICATOR_MAP!$D:$D,MATCH(AK$1,INDICATOR_MAP!$B:$B,0))&amp;"*",RAW_DHIS2_EXPORT!$1:$1,0)),""))</f>
        <v/>
      </c>
      <c r="AL47" s="2" t="str">
        <f>IF($A47="","",IFERROR(INDEX(RAW_DHIS2_EXPORT!$A:$ZZ,ROW(),MATCH("*"&amp;INDEX(INDICATOR_MAP!$D:$D,MATCH(AL$1,INDICATOR_MAP!$B:$B,0))&amp;"*",RAW_DHIS2_EXPORT!$1:$1,0)),""))</f>
        <v/>
      </c>
      <c r="AM47" s="2" t="str">
        <f>IF($A47="","",IFERROR(INDEX(RAW_DHIS2_EXPORT!$A:$ZZ,ROW(),MATCH("*"&amp;INDEX(INDICATOR_MAP!$D:$D,MATCH(AM$1,INDICATOR_MAP!$B:$B,0))&amp;"*",RAW_DHIS2_EXPORT!$1:$1,0)),""))</f>
        <v/>
      </c>
      <c r="AN47" s="2" t="str">
        <f>IF($A47="","",IFERROR(INDEX(RAW_DHIS2_EXPORT!$A:$ZZ,ROW(),MATCH("*"&amp;INDEX(INDICATOR_MAP!$D:$D,MATCH(AN$1,INDICATOR_MAP!$B:$B,0))&amp;"*",RAW_DHIS2_EXPORT!$1:$1,0)),""))</f>
        <v/>
      </c>
      <c r="AO47" s="2" t="str">
        <f>IF($A47="","",IFERROR(INDEX(RAW_DHIS2_EXPORT!$A:$ZZ,ROW(),MATCH("*"&amp;INDEX(INDICATOR_MAP!$D:$D,MATCH(AO$1,INDICATOR_MAP!$B:$B,0))&amp;"*",RAW_DHIS2_EXPORT!$1:$1,0)),""))</f>
        <v/>
      </c>
      <c r="AP47" s="2" t="str">
        <f>IF($A47="","",IFERROR(INDEX(RAW_DHIS2_EXPORT!$A:$ZZ,ROW(),MATCH("*"&amp;INDEX(INDICATOR_MAP!$D:$D,MATCH(AP$1,INDICATOR_MAP!$B:$B,0))&amp;"*",RAW_DHIS2_EXPORT!$1:$1,0)),""))</f>
        <v/>
      </c>
      <c r="AQ47" s="2" t="str">
        <f>IF($A47="","",IFERROR(INDEX(RAW_DHIS2_EXPORT!$A:$ZZ,ROW(),MATCH("*"&amp;INDEX(INDICATOR_MAP!$D:$D,MATCH(AQ$1,INDICATOR_MAP!$B:$B,0))&amp;"*",RAW_DHIS2_EXPORT!$1:$1,0)),""))</f>
        <v/>
      </c>
      <c r="AR47" s="2" t="str">
        <f>IF($A47="","",IFERROR(INDEX(RAW_DHIS2_EXPORT!$A:$ZZ,ROW(),MATCH("*"&amp;INDEX(INDICATOR_MAP!$D:$D,MATCH(AR$1,INDICATOR_MAP!$B:$B,0))&amp;"*",RAW_DHIS2_EXPORT!$1:$1,0)),""))</f>
        <v/>
      </c>
      <c r="AS47" s="2" t="str">
        <f>IF($A47="","",IFERROR(INDEX(RAW_DHIS2_EXPORT!$A:$ZZ,ROW(),MATCH("*"&amp;INDEX(INDICATOR_MAP!$D:$D,MATCH(AS$1,INDICATOR_MAP!$B:$B,0))&amp;"*",RAW_DHIS2_EXPORT!$1:$1,0)),""))</f>
        <v/>
      </c>
      <c r="AT47" s="2" t="str">
        <f>IF($A47="","",IFERROR(INDEX(RAW_DHIS2_EXPORT!$A:$ZZ,ROW(),MATCH("*"&amp;INDEX(INDICATOR_MAP!$D:$D,MATCH(AT$1,INDICATOR_MAP!$B:$B,0))&amp;"*",RAW_DHIS2_EXPORT!$1:$1,0)),""))</f>
        <v/>
      </c>
      <c r="AU47" s="2" t="str">
        <f>IF($A47="","",IFERROR(INDEX(RAW_DHIS2_EXPORT!$A:$ZZ,ROW(),MATCH("*"&amp;INDEX(INDICATOR_MAP!$D:$D,MATCH(AU$1,INDICATOR_MAP!$B:$B,0))&amp;"*",RAW_DHIS2_EXPORT!$1:$1,0)),""))</f>
        <v/>
      </c>
      <c r="AV47" s="2" t="str">
        <f>IF($A47="","",IFERROR(INDEX(RAW_DHIS2_EXPORT!$A:$ZZ,ROW(),MATCH("*"&amp;INDEX(INDICATOR_MAP!$D:$D,MATCH(AV$1,INDICATOR_MAP!$B:$B,0))&amp;"*",RAW_DHIS2_EXPORT!$1:$1,0)),""))</f>
        <v/>
      </c>
      <c r="AW47" s="2" t="str">
        <f>IF($A47="","",IFERROR(INDEX(RAW_DHIS2_EXPORT!$A:$ZZ,ROW(),MATCH("*"&amp;INDEX(INDICATOR_MAP!$D:$D,MATCH(AW$1,INDICATOR_MAP!$B:$B,0))&amp;"*",RAW_DHIS2_EXPORT!$1:$1,0)),""))</f>
        <v/>
      </c>
      <c r="AX47" s="2" t="str">
        <f>IF($A47="","",IFERROR(INDEX(RAW_DHIS2_EXPORT!$A:$ZZ,ROW(),MATCH("*"&amp;INDEX(INDICATOR_MAP!$D:$D,MATCH(AX$1,INDICATOR_MAP!$B:$B,0))&amp;"*",RAW_DHIS2_EXPORT!$1:$1,0)),""))</f>
        <v/>
      </c>
      <c r="AY47" s="2" t="str">
        <f>IF($A47="","",IFERROR(INDEX(RAW_DHIS2_EXPORT!$A:$ZZ,ROW(),MATCH("*"&amp;INDEX(INDICATOR_MAP!$D:$D,MATCH(AY$1,INDICATOR_MAP!$B:$B,0))&amp;"*",RAW_DHIS2_EXPORT!$1:$1,0)),""))</f>
        <v/>
      </c>
      <c r="AZ47" s="2" t="str">
        <f>IF($A47="","",IFERROR(INDEX(RAW_DHIS2_EXPORT!$A:$ZZ,ROW(),MATCH("*"&amp;INDEX(INDICATOR_MAP!$D:$D,MATCH(AZ$1,INDICATOR_MAP!$B:$B,0))&amp;"*",RAW_DHIS2_EXPORT!$1:$1,0)),""))</f>
        <v/>
      </c>
      <c r="BA47" s="2" t="str">
        <f>IF($A47="","",IFERROR(INDEX(RAW_DHIS2_EXPORT!$A:$ZZ,ROW(),MATCH("*"&amp;INDEX(INDICATOR_MAP!$D:$D,MATCH(BA$1,INDICATOR_MAP!$B:$B,0))&amp;"*",RAW_DHIS2_EXPORT!$1:$1,0)),""))</f>
        <v/>
      </c>
      <c r="BB47" s="2" t="str">
        <f>IF($A47="","",IFERROR(INDEX(RAW_DHIS2_EXPORT!$A:$ZZ,ROW(),MATCH("*"&amp;INDEX(INDICATOR_MAP!$D:$D,MATCH(BB$1,INDICATOR_MAP!$B:$B,0))&amp;"*",RAW_DHIS2_EXPORT!$1:$1,0)),""))</f>
        <v/>
      </c>
      <c r="BC47" s="2" t="str">
        <f>IF($A47="","",IFERROR(INDEX(RAW_DHIS2_EXPORT!$A:$ZZ,ROW(),MATCH("*"&amp;INDEX(INDICATOR_MAP!$D:$D,MATCH(BC$1,INDICATOR_MAP!$B:$B,0))&amp;"*",RAW_DHIS2_EXPORT!$1:$1,0)),""))</f>
        <v/>
      </c>
    </row>
    <row r="48" spans="1:55">
      <c r="A48" s="2" t="str">
        <f>IF(RAW_DHIS2_EXPORT!A48="","",RAW_DHIS2_EXPORT!A48)</f>
        <v/>
      </c>
      <c r="B48" s="2"/>
      <c r="C48" s="2"/>
      <c r="D48" s="2" t="str">
        <f>IF($A48="","",IFERROR(INDEX(RAW_DHIS2_EXPORT!$A:$ZZ,ROW(),MATCH("*"&amp;INDEX(INDICATOR_MAP!$D:$D,MATCH(D$1,INDICATOR_MAP!$B:$B,0))&amp;"*",RAW_DHIS2_EXPORT!$1:$1,0)),""))</f>
        <v/>
      </c>
      <c r="E48" s="2" t="str">
        <f>IF($A48="","",IFERROR(INDEX(RAW_DHIS2_EXPORT!$A:$ZZ,ROW(),MATCH("*"&amp;INDEX(INDICATOR_MAP!$D:$D,MATCH(E$1,INDICATOR_MAP!$B:$B,0))&amp;"*",RAW_DHIS2_EXPORT!$1:$1,0)),""))</f>
        <v/>
      </c>
      <c r="F48" s="2" t="str">
        <f>IF($A48="","",IFERROR(INDEX(RAW_DHIS2_EXPORT!$A:$ZZ,ROW(),MATCH("*"&amp;INDEX(INDICATOR_MAP!$D:$D,MATCH(F$1,INDICATOR_MAP!$B:$B,0))&amp;"*",RAW_DHIS2_EXPORT!$1:$1,0)),""))</f>
        <v/>
      </c>
      <c r="G48" s="2" t="str">
        <f>IF($A48="","",IFERROR(INDEX(RAW_DHIS2_EXPORT!$A:$ZZ,ROW(),MATCH("*"&amp;INDEX(INDICATOR_MAP!$D:$D,MATCH(G$1,INDICATOR_MAP!$B:$B,0))&amp;"*",RAW_DHIS2_EXPORT!$1:$1,0)),""))</f>
        <v/>
      </c>
      <c r="H48" s="2" t="str">
        <f>IF($A48="","",IFERROR(INDEX(RAW_DHIS2_EXPORT!$A:$ZZ,ROW(),MATCH("*"&amp;INDEX(INDICATOR_MAP!$D:$D,MATCH(H$1,INDICATOR_MAP!$B:$B,0))&amp;"*",RAW_DHIS2_EXPORT!$1:$1,0)),""))</f>
        <v/>
      </c>
      <c r="I48" s="2" t="str">
        <f>IF($A48="","",IFERROR(INDEX(RAW_DHIS2_EXPORT!$A:$ZZ,ROW(),MATCH("*"&amp;INDEX(INDICATOR_MAP!$D:$D,MATCH(I$1,INDICATOR_MAP!$B:$B,0))&amp;"*",RAW_DHIS2_EXPORT!$1:$1,0)),""))</f>
        <v/>
      </c>
      <c r="J48" s="2" t="str">
        <f>IF($A48="","",IFERROR(INDEX(RAW_DHIS2_EXPORT!$A:$ZZ,ROW(),MATCH("*"&amp;INDEX(INDICATOR_MAP!$D:$D,MATCH(J$1,INDICATOR_MAP!$B:$B,0))&amp;"*",RAW_DHIS2_EXPORT!$1:$1,0)),""))</f>
        <v/>
      </c>
      <c r="K48" s="2" t="str">
        <f>IF($A48="","",IFERROR(INDEX(RAW_DHIS2_EXPORT!$A:$ZZ,ROW(),MATCH("*"&amp;INDEX(INDICATOR_MAP!$D:$D,MATCH(K$1,INDICATOR_MAP!$B:$B,0))&amp;"*",RAW_DHIS2_EXPORT!$1:$1,0)),""))</f>
        <v/>
      </c>
      <c r="L48" s="2" t="str">
        <f>IF($A48="","",IFERROR(INDEX(RAW_DHIS2_EXPORT!$A:$ZZ,ROW(),MATCH("*"&amp;INDEX(INDICATOR_MAP!$D:$D,MATCH(L$1,INDICATOR_MAP!$B:$B,0))&amp;"*",RAW_DHIS2_EXPORT!$1:$1,0)),""))</f>
        <v/>
      </c>
      <c r="M48" s="2" t="str">
        <f>IF($A48="","",IFERROR(INDEX(RAW_DHIS2_EXPORT!$A:$ZZ,ROW(),MATCH("*"&amp;INDEX(INDICATOR_MAP!$D:$D,MATCH(M$1,INDICATOR_MAP!$B:$B,0))&amp;"*",RAW_DHIS2_EXPORT!$1:$1,0)),""))</f>
        <v/>
      </c>
      <c r="N48" s="2" t="str">
        <f>IF($A48="","",IFERROR(INDEX(RAW_DHIS2_EXPORT!$A:$ZZ,ROW(),MATCH("*"&amp;INDEX(INDICATOR_MAP!$D:$D,MATCH(N$1,INDICATOR_MAP!$B:$B,0))&amp;"*",RAW_DHIS2_EXPORT!$1:$1,0)),""))</f>
        <v/>
      </c>
      <c r="O48" s="2" t="str">
        <f>IF($A48="","",IFERROR(INDEX(RAW_DHIS2_EXPORT!$A:$ZZ,ROW(),MATCH("*"&amp;INDEX(INDICATOR_MAP!$D:$D,MATCH(O$1,INDICATOR_MAP!$B:$B,0))&amp;"*",RAW_DHIS2_EXPORT!$1:$1,0)),""))</f>
        <v/>
      </c>
      <c r="P48" s="2" t="str">
        <f>IF($A48="","",IFERROR(INDEX(RAW_DHIS2_EXPORT!$A:$ZZ,ROW(),MATCH("*"&amp;INDEX(INDICATOR_MAP!$D:$D,MATCH(P$1,INDICATOR_MAP!$B:$B,0))&amp;"*",RAW_DHIS2_EXPORT!$1:$1,0)),""))</f>
        <v/>
      </c>
      <c r="Q48" s="2" t="str">
        <f>IF($A48="","",IFERROR(INDEX(RAW_DHIS2_EXPORT!$A:$ZZ,ROW(),MATCH("*"&amp;INDEX(INDICATOR_MAP!$D:$D,MATCH(Q$1,INDICATOR_MAP!$B:$B,0))&amp;"*",RAW_DHIS2_EXPORT!$1:$1,0)),""))</f>
        <v/>
      </c>
      <c r="R48" s="2" t="str">
        <f>IF($A48="","",IFERROR(INDEX(RAW_DHIS2_EXPORT!$A:$ZZ,ROW(),MATCH("*"&amp;INDEX(INDICATOR_MAP!$D:$D,MATCH(R$1,INDICATOR_MAP!$B:$B,0))&amp;"*",RAW_DHIS2_EXPORT!$1:$1,0)),""))</f>
        <v/>
      </c>
      <c r="S48" s="2" t="str">
        <f>IF($A48="","",IFERROR(INDEX(RAW_DHIS2_EXPORT!$A:$ZZ,ROW(),MATCH("*"&amp;INDEX(INDICATOR_MAP!$D:$D,MATCH(S$1,INDICATOR_MAP!$B:$B,0))&amp;"*",RAW_DHIS2_EXPORT!$1:$1,0)),""))</f>
        <v/>
      </c>
      <c r="T48" s="2" t="str">
        <f>IF($A48="","",IFERROR(INDEX(RAW_DHIS2_EXPORT!$A:$ZZ,ROW(),MATCH("*"&amp;INDEX(INDICATOR_MAP!$D:$D,MATCH(T$1,INDICATOR_MAP!$B:$B,0))&amp;"*",RAW_DHIS2_EXPORT!$1:$1,0)),""))</f>
        <v/>
      </c>
      <c r="U48" s="2" t="str">
        <f>IF($A48="","",IFERROR(INDEX(RAW_DHIS2_EXPORT!$A:$ZZ,ROW(),MATCH("*"&amp;INDEX(INDICATOR_MAP!$D:$D,MATCH(U$1,INDICATOR_MAP!$B:$B,0))&amp;"*",RAW_DHIS2_EXPORT!$1:$1,0)),""))</f>
        <v/>
      </c>
      <c r="V48" s="2" t="str">
        <f>IF($A48="","",IFERROR(INDEX(RAW_DHIS2_EXPORT!$A:$ZZ,ROW(),MATCH("*"&amp;INDEX(INDICATOR_MAP!$D:$D,MATCH(V$1,INDICATOR_MAP!$B:$B,0))&amp;"*",RAW_DHIS2_EXPORT!$1:$1,0)),""))</f>
        <v/>
      </c>
      <c r="W48" s="2" t="str">
        <f>IF($A48="","",IFERROR(INDEX(RAW_DHIS2_EXPORT!$A:$ZZ,ROW(),MATCH("*"&amp;INDEX(INDICATOR_MAP!$D:$D,MATCH(W$1,INDICATOR_MAP!$B:$B,0))&amp;"*",RAW_DHIS2_EXPORT!$1:$1,0)),""))</f>
        <v/>
      </c>
      <c r="X48" s="2" t="str">
        <f>IF($A48="","",IFERROR(INDEX(RAW_DHIS2_EXPORT!$A:$ZZ,ROW(),MATCH("*"&amp;INDEX(INDICATOR_MAP!$D:$D,MATCH(X$1,INDICATOR_MAP!$B:$B,0))&amp;"*",RAW_DHIS2_EXPORT!$1:$1,0)),""))</f>
        <v/>
      </c>
      <c r="Y48" s="2" t="str">
        <f>IF($A48="","",IFERROR(INDEX(RAW_DHIS2_EXPORT!$A:$ZZ,ROW(),MATCH("*"&amp;INDEX(INDICATOR_MAP!$D:$D,MATCH(Y$1,INDICATOR_MAP!$B:$B,0))&amp;"*",RAW_DHIS2_EXPORT!$1:$1,0)),""))</f>
        <v/>
      </c>
      <c r="Z48" s="2" t="str">
        <f>IF($A48="","",IFERROR(INDEX(RAW_DHIS2_EXPORT!$A:$ZZ,ROW(),MATCH("*"&amp;INDEX(INDICATOR_MAP!$D:$D,MATCH(Z$1,INDICATOR_MAP!$B:$B,0))&amp;"*",RAW_DHIS2_EXPORT!$1:$1,0)),""))</f>
        <v/>
      </c>
      <c r="AA48" s="2" t="str">
        <f>IF($A48="","",IFERROR(INDEX(RAW_DHIS2_EXPORT!$A:$ZZ,ROW(),MATCH("*"&amp;INDEX(INDICATOR_MAP!$D:$D,MATCH(AA$1,INDICATOR_MAP!$B:$B,0))&amp;"*",RAW_DHIS2_EXPORT!$1:$1,0)),""))</f>
        <v/>
      </c>
      <c r="AB48" s="2" t="str">
        <f>IF($A48="","",IFERROR(INDEX(RAW_DHIS2_EXPORT!$A:$ZZ,ROW(),MATCH("*"&amp;INDEX(INDICATOR_MAP!$D:$D,MATCH(AB$1,INDICATOR_MAP!$B:$B,0))&amp;"*",RAW_DHIS2_EXPORT!$1:$1,0)),""))</f>
        <v/>
      </c>
      <c r="AC48" s="2" t="str">
        <f>IF($A48="","",IFERROR(INDEX(RAW_DHIS2_EXPORT!$A:$ZZ,ROW(),MATCH("*"&amp;INDEX(INDICATOR_MAP!$D:$D,MATCH(AC$1,INDICATOR_MAP!$B:$B,0))&amp;"*",RAW_DHIS2_EXPORT!$1:$1,0)),""))</f>
        <v/>
      </c>
      <c r="AD48" s="2" t="str">
        <f>IF($A48="","",IFERROR(INDEX(RAW_DHIS2_EXPORT!$A:$ZZ,ROW(),MATCH("*"&amp;INDEX(INDICATOR_MAP!$D:$D,MATCH(AD$1,INDICATOR_MAP!$B:$B,0))&amp;"*",RAW_DHIS2_EXPORT!$1:$1,0)),""))</f>
        <v/>
      </c>
      <c r="AE48" s="2" t="str">
        <f>IF($A48="","",IFERROR(INDEX(RAW_DHIS2_EXPORT!$A:$ZZ,ROW(),MATCH("*"&amp;INDEX(INDICATOR_MAP!$D:$D,MATCH(AE$1,INDICATOR_MAP!$B:$B,0))&amp;"*",RAW_DHIS2_EXPORT!$1:$1,0)),""))</f>
        <v/>
      </c>
      <c r="AF48" s="2" t="str">
        <f>IF($A48="","",IFERROR(INDEX(RAW_DHIS2_EXPORT!$A:$ZZ,ROW(),MATCH("*"&amp;INDEX(INDICATOR_MAP!$D:$D,MATCH(AF$1,INDICATOR_MAP!$B:$B,0))&amp;"*",RAW_DHIS2_EXPORT!$1:$1,0)),""))</f>
        <v/>
      </c>
      <c r="AG48" s="2" t="str">
        <f>IF($A48="","",IFERROR(INDEX(RAW_DHIS2_EXPORT!$A:$ZZ,ROW(),MATCH("*"&amp;INDEX(INDICATOR_MAP!$D:$D,MATCH(AG$1,INDICATOR_MAP!$B:$B,0))&amp;"*",RAW_DHIS2_EXPORT!$1:$1,0)),""))</f>
        <v/>
      </c>
      <c r="AH48" s="2" t="str">
        <f>IF($A48="","",IFERROR(INDEX(RAW_DHIS2_EXPORT!$A:$ZZ,ROW(),MATCH("*"&amp;INDEX(INDICATOR_MAP!$D:$D,MATCH(AH$1,INDICATOR_MAP!$B:$B,0))&amp;"*",RAW_DHIS2_EXPORT!$1:$1,0)),""))</f>
        <v/>
      </c>
      <c r="AI48" s="2" t="str">
        <f>IF($A48="","",IFERROR(INDEX(RAW_DHIS2_EXPORT!$A:$ZZ,ROW(),MATCH("*"&amp;INDEX(INDICATOR_MAP!$D:$D,MATCH(AI$1,INDICATOR_MAP!$B:$B,0))&amp;"*",RAW_DHIS2_EXPORT!$1:$1,0)),""))</f>
        <v/>
      </c>
      <c r="AJ48" s="2" t="str">
        <f>IF($A48="","",IFERROR(INDEX(RAW_DHIS2_EXPORT!$A:$ZZ,ROW(),MATCH("*"&amp;INDEX(INDICATOR_MAP!$D:$D,MATCH(AJ$1,INDICATOR_MAP!$B:$B,0))&amp;"*",RAW_DHIS2_EXPORT!$1:$1,0)),""))</f>
        <v/>
      </c>
      <c r="AK48" s="2" t="str">
        <f>IF($A48="","",IFERROR(INDEX(RAW_DHIS2_EXPORT!$A:$ZZ,ROW(),MATCH("*"&amp;INDEX(INDICATOR_MAP!$D:$D,MATCH(AK$1,INDICATOR_MAP!$B:$B,0))&amp;"*",RAW_DHIS2_EXPORT!$1:$1,0)),""))</f>
        <v/>
      </c>
      <c r="AL48" s="2" t="str">
        <f>IF($A48="","",IFERROR(INDEX(RAW_DHIS2_EXPORT!$A:$ZZ,ROW(),MATCH("*"&amp;INDEX(INDICATOR_MAP!$D:$D,MATCH(AL$1,INDICATOR_MAP!$B:$B,0))&amp;"*",RAW_DHIS2_EXPORT!$1:$1,0)),""))</f>
        <v/>
      </c>
      <c r="AM48" s="2" t="str">
        <f>IF($A48="","",IFERROR(INDEX(RAW_DHIS2_EXPORT!$A:$ZZ,ROW(),MATCH("*"&amp;INDEX(INDICATOR_MAP!$D:$D,MATCH(AM$1,INDICATOR_MAP!$B:$B,0))&amp;"*",RAW_DHIS2_EXPORT!$1:$1,0)),""))</f>
        <v/>
      </c>
      <c r="AN48" s="2" t="str">
        <f>IF($A48="","",IFERROR(INDEX(RAW_DHIS2_EXPORT!$A:$ZZ,ROW(),MATCH("*"&amp;INDEX(INDICATOR_MAP!$D:$D,MATCH(AN$1,INDICATOR_MAP!$B:$B,0))&amp;"*",RAW_DHIS2_EXPORT!$1:$1,0)),""))</f>
        <v/>
      </c>
      <c r="AO48" s="2" t="str">
        <f>IF($A48="","",IFERROR(INDEX(RAW_DHIS2_EXPORT!$A:$ZZ,ROW(),MATCH("*"&amp;INDEX(INDICATOR_MAP!$D:$D,MATCH(AO$1,INDICATOR_MAP!$B:$B,0))&amp;"*",RAW_DHIS2_EXPORT!$1:$1,0)),""))</f>
        <v/>
      </c>
      <c r="AP48" s="2" t="str">
        <f>IF($A48="","",IFERROR(INDEX(RAW_DHIS2_EXPORT!$A:$ZZ,ROW(),MATCH("*"&amp;INDEX(INDICATOR_MAP!$D:$D,MATCH(AP$1,INDICATOR_MAP!$B:$B,0))&amp;"*",RAW_DHIS2_EXPORT!$1:$1,0)),""))</f>
        <v/>
      </c>
      <c r="AQ48" s="2" t="str">
        <f>IF($A48="","",IFERROR(INDEX(RAW_DHIS2_EXPORT!$A:$ZZ,ROW(),MATCH("*"&amp;INDEX(INDICATOR_MAP!$D:$D,MATCH(AQ$1,INDICATOR_MAP!$B:$B,0))&amp;"*",RAW_DHIS2_EXPORT!$1:$1,0)),""))</f>
        <v/>
      </c>
      <c r="AR48" s="2" t="str">
        <f>IF($A48="","",IFERROR(INDEX(RAW_DHIS2_EXPORT!$A:$ZZ,ROW(),MATCH("*"&amp;INDEX(INDICATOR_MAP!$D:$D,MATCH(AR$1,INDICATOR_MAP!$B:$B,0))&amp;"*",RAW_DHIS2_EXPORT!$1:$1,0)),""))</f>
        <v/>
      </c>
      <c r="AS48" s="2" t="str">
        <f>IF($A48="","",IFERROR(INDEX(RAW_DHIS2_EXPORT!$A:$ZZ,ROW(),MATCH("*"&amp;INDEX(INDICATOR_MAP!$D:$D,MATCH(AS$1,INDICATOR_MAP!$B:$B,0))&amp;"*",RAW_DHIS2_EXPORT!$1:$1,0)),""))</f>
        <v/>
      </c>
      <c r="AT48" s="2" t="str">
        <f>IF($A48="","",IFERROR(INDEX(RAW_DHIS2_EXPORT!$A:$ZZ,ROW(),MATCH("*"&amp;INDEX(INDICATOR_MAP!$D:$D,MATCH(AT$1,INDICATOR_MAP!$B:$B,0))&amp;"*",RAW_DHIS2_EXPORT!$1:$1,0)),""))</f>
        <v/>
      </c>
      <c r="AU48" s="2" t="str">
        <f>IF($A48="","",IFERROR(INDEX(RAW_DHIS2_EXPORT!$A:$ZZ,ROW(),MATCH("*"&amp;INDEX(INDICATOR_MAP!$D:$D,MATCH(AU$1,INDICATOR_MAP!$B:$B,0))&amp;"*",RAW_DHIS2_EXPORT!$1:$1,0)),""))</f>
        <v/>
      </c>
      <c r="AV48" s="2" t="str">
        <f>IF($A48="","",IFERROR(INDEX(RAW_DHIS2_EXPORT!$A:$ZZ,ROW(),MATCH("*"&amp;INDEX(INDICATOR_MAP!$D:$D,MATCH(AV$1,INDICATOR_MAP!$B:$B,0))&amp;"*",RAW_DHIS2_EXPORT!$1:$1,0)),""))</f>
        <v/>
      </c>
      <c r="AW48" s="2" t="str">
        <f>IF($A48="","",IFERROR(INDEX(RAW_DHIS2_EXPORT!$A:$ZZ,ROW(),MATCH("*"&amp;INDEX(INDICATOR_MAP!$D:$D,MATCH(AW$1,INDICATOR_MAP!$B:$B,0))&amp;"*",RAW_DHIS2_EXPORT!$1:$1,0)),""))</f>
        <v/>
      </c>
      <c r="AX48" s="2" t="str">
        <f>IF($A48="","",IFERROR(INDEX(RAW_DHIS2_EXPORT!$A:$ZZ,ROW(),MATCH("*"&amp;INDEX(INDICATOR_MAP!$D:$D,MATCH(AX$1,INDICATOR_MAP!$B:$B,0))&amp;"*",RAW_DHIS2_EXPORT!$1:$1,0)),""))</f>
        <v/>
      </c>
      <c r="AY48" s="2" t="str">
        <f>IF($A48="","",IFERROR(INDEX(RAW_DHIS2_EXPORT!$A:$ZZ,ROW(),MATCH("*"&amp;INDEX(INDICATOR_MAP!$D:$D,MATCH(AY$1,INDICATOR_MAP!$B:$B,0))&amp;"*",RAW_DHIS2_EXPORT!$1:$1,0)),""))</f>
        <v/>
      </c>
      <c r="AZ48" s="2" t="str">
        <f>IF($A48="","",IFERROR(INDEX(RAW_DHIS2_EXPORT!$A:$ZZ,ROW(),MATCH("*"&amp;INDEX(INDICATOR_MAP!$D:$D,MATCH(AZ$1,INDICATOR_MAP!$B:$B,0))&amp;"*",RAW_DHIS2_EXPORT!$1:$1,0)),""))</f>
        <v/>
      </c>
      <c r="BA48" s="2" t="str">
        <f>IF($A48="","",IFERROR(INDEX(RAW_DHIS2_EXPORT!$A:$ZZ,ROW(),MATCH("*"&amp;INDEX(INDICATOR_MAP!$D:$D,MATCH(BA$1,INDICATOR_MAP!$B:$B,0))&amp;"*",RAW_DHIS2_EXPORT!$1:$1,0)),""))</f>
        <v/>
      </c>
      <c r="BB48" s="2" t="str">
        <f>IF($A48="","",IFERROR(INDEX(RAW_DHIS2_EXPORT!$A:$ZZ,ROW(),MATCH("*"&amp;INDEX(INDICATOR_MAP!$D:$D,MATCH(BB$1,INDICATOR_MAP!$B:$B,0))&amp;"*",RAW_DHIS2_EXPORT!$1:$1,0)),""))</f>
        <v/>
      </c>
      <c r="BC48" s="2" t="str">
        <f>IF($A48="","",IFERROR(INDEX(RAW_DHIS2_EXPORT!$A:$ZZ,ROW(),MATCH("*"&amp;INDEX(INDICATOR_MAP!$D:$D,MATCH(BC$1,INDICATOR_MAP!$B:$B,0))&amp;"*",RAW_DHIS2_EXPORT!$1:$1,0)),""))</f>
        <v/>
      </c>
    </row>
    <row r="49" spans="1:55">
      <c r="A49" s="2" t="str">
        <f>IF(RAW_DHIS2_EXPORT!A49="","",RAW_DHIS2_EXPORT!A49)</f>
        <v/>
      </c>
      <c r="B49" s="2"/>
      <c r="C49" s="2"/>
      <c r="D49" s="2" t="str">
        <f>IF($A49="","",IFERROR(INDEX(RAW_DHIS2_EXPORT!$A:$ZZ,ROW(),MATCH("*"&amp;INDEX(INDICATOR_MAP!$D:$D,MATCH(D$1,INDICATOR_MAP!$B:$B,0))&amp;"*",RAW_DHIS2_EXPORT!$1:$1,0)),""))</f>
        <v/>
      </c>
      <c r="E49" s="2" t="str">
        <f>IF($A49="","",IFERROR(INDEX(RAW_DHIS2_EXPORT!$A:$ZZ,ROW(),MATCH("*"&amp;INDEX(INDICATOR_MAP!$D:$D,MATCH(E$1,INDICATOR_MAP!$B:$B,0))&amp;"*",RAW_DHIS2_EXPORT!$1:$1,0)),""))</f>
        <v/>
      </c>
      <c r="F49" s="2" t="str">
        <f>IF($A49="","",IFERROR(INDEX(RAW_DHIS2_EXPORT!$A:$ZZ,ROW(),MATCH("*"&amp;INDEX(INDICATOR_MAP!$D:$D,MATCH(F$1,INDICATOR_MAP!$B:$B,0))&amp;"*",RAW_DHIS2_EXPORT!$1:$1,0)),""))</f>
        <v/>
      </c>
      <c r="G49" s="2" t="str">
        <f>IF($A49="","",IFERROR(INDEX(RAW_DHIS2_EXPORT!$A:$ZZ,ROW(),MATCH("*"&amp;INDEX(INDICATOR_MAP!$D:$D,MATCH(G$1,INDICATOR_MAP!$B:$B,0))&amp;"*",RAW_DHIS2_EXPORT!$1:$1,0)),""))</f>
        <v/>
      </c>
      <c r="H49" s="2" t="str">
        <f>IF($A49="","",IFERROR(INDEX(RAW_DHIS2_EXPORT!$A:$ZZ,ROW(),MATCH("*"&amp;INDEX(INDICATOR_MAP!$D:$D,MATCH(H$1,INDICATOR_MAP!$B:$B,0))&amp;"*",RAW_DHIS2_EXPORT!$1:$1,0)),""))</f>
        <v/>
      </c>
      <c r="I49" s="2" t="str">
        <f>IF($A49="","",IFERROR(INDEX(RAW_DHIS2_EXPORT!$A:$ZZ,ROW(),MATCH("*"&amp;INDEX(INDICATOR_MAP!$D:$D,MATCH(I$1,INDICATOR_MAP!$B:$B,0))&amp;"*",RAW_DHIS2_EXPORT!$1:$1,0)),""))</f>
        <v/>
      </c>
      <c r="J49" s="2" t="str">
        <f>IF($A49="","",IFERROR(INDEX(RAW_DHIS2_EXPORT!$A:$ZZ,ROW(),MATCH("*"&amp;INDEX(INDICATOR_MAP!$D:$D,MATCH(J$1,INDICATOR_MAP!$B:$B,0))&amp;"*",RAW_DHIS2_EXPORT!$1:$1,0)),""))</f>
        <v/>
      </c>
      <c r="K49" s="2" t="str">
        <f>IF($A49="","",IFERROR(INDEX(RAW_DHIS2_EXPORT!$A:$ZZ,ROW(),MATCH("*"&amp;INDEX(INDICATOR_MAP!$D:$D,MATCH(K$1,INDICATOR_MAP!$B:$B,0))&amp;"*",RAW_DHIS2_EXPORT!$1:$1,0)),""))</f>
        <v/>
      </c>
      <c r="L49" s="2" t="str">
        <f>IF($A49="","",IFERROR(INDEX(RAW_DHIS2_EXPORT!$A:$ZZ,ROW(),MATCH("*"&amp;INDEX(INDICATOR_MAP!$D:$D,MATCH(L$1,INDICATOR_MAP!$B:$B,0))&amp;"*",RAW_DHIS2_EXPORT!$1:$1,0)),""))</f>
        <v/>
      </c>
      <c r="M49" s="2" t="str">
        <f>IF($A49="","",IFERROR(INDEX(RAW_DHIS2_EXPORT!$A:$ZZ,ROW(),MATCH("*"&amp;INDEX(INDICATOR_MAP!$D:$D,MATCH(M$1,INDICATOR_MAP!$B:$B,0))&amp;"*",RAW_DHIS2_EXPORT!$1:$1,0)),""))</f>
        <v/>
      </c>
      <c r="N49" s="2" t="str">
        <f>IF($A49="","",IFERROR(INDEX(RAW_DHIS2_EXPORT!$A:$ZZ,ROW(),MATCH("*"&amp;INDEX(INDICATOR_MAP!$D:$D,MATCH(N$1,INDICATOR_MAP!$B:$B,0))&amp;"*",RAW_DHIS2_EXPORT!$1:$1,0)),""))</f>
        <v/>
      </c>
      <c r="O49" s="2" t="str">
        <f>IF($A49="","",IFERROR(INDEX(RAW_DHIS2_EXPORT!$A:$ZZ,ROW(),MATCH("*"&amp;INDEX(INDICATOR_MAP!$D:$D,MATCH(O$1,INDICATOR_MAP!$B:$B,0))&amp;"*",RAW_DHIS2_EXPORT!$1:$1,0)),""))</f>
        <v/>
      </c>
      <c r="P49" s="2" t="str">
        <f>IF($A49="","",IFERROR(INDEX(RAW_DHIS2_EXPORT!$A:$ZZ,ROW(),MATCH("*"&amp;INDEX(INDICATOR_MAP!$D:$D,MATCH(P$1,INDICATOR_MAP!$B:$B,0))&amp;"*",RAW_DHIS2_EXPORT!$1:$1,0)),""))</f>
        <v/>
      </c>
      <c r="Q49" s="2" t="str">
        <f>IF($A49="","",IFERROR(INDEX(RAW_DHIS2_EXPORT!$A:$ZZ,ROW(),MATCH("*"&amp;INDEX(INDICATOR_MAP!$D:$D,MATCH(Q$1,INDICATOR_MAP!$B:$B,0))&amp;"*",RAW_DHIS2_EXPORT!$1:$1,0)),""))</f>
        <v/>
      </c>
      <c r="R49" s="2" t="str">
        <f>IF($A49="","",IFERROR(INDEX(RAW_DHIS2_EXPORT!$A:$ZZ,ROW(),MATCH("*"&amp;INDEX(INDICATOR_MAP!$D:$D,MATCH(R$1,INDICATOR_MAP!$B:$B,0))&amp;"*",RAW_DHIS2_EXPORT!$1:$1,0)),""))</f>
        <v/>
      </c>
      <c r="S49" s="2" t="str">
        <f>IF($A49="","",IFERROR(INDEX(RAW_DHIS2_EXPORT!$A:$ZZ,ROW(),MATCH("*"&amp;INDEX(INDICATOR_MAP!$D:$D,MATCH(S$1,INDICATOR_MAP!$B:$B,0))&amp;"*",RAW_DHIS2_EXPORT!$1:$1,0)),""))</f>
        <v/>
      </c>
      <c r="T49" s="2" t="str">
        <f>IF($A49="","",IFERROR(INDEX(RAW_DHIS2_EXPORT!$A:$ZZ,ROW(),MATCH("*"&amp;INDEX(INDICATOR_MAP!$D:$D,MATCH(T$1,INDICATOR_MAP!$B:$B,0))&amp;"*",RAW_DHIS2_EXPORT!$1:$1,0)),""))</f>
        <v/>
      </c>
      <c r="U49" s="2" t="str">
        <f>IF($A49="","",IFERROR(INDEX(RAW_DHIS2_EXPORT!$A:$ZZ,ROW(),MATCH("*"&amp;INDEX(INDICATOR_MAP!$D:$D,MATCH(U$1,INDICATOR_MAP!$B:$B,0))&amp;"*",RAW_DHIS2_EXPORT!$1:$1,0)),""))</f>
        <v/>
      </c>
      <c r="V49" s="2" t="str">
        <f>IF($A49="","",IFERROR(INDEX(RAW_DHIS2_EXPORT!$A:$ZZ,ROW(),MATCH("*"&amp;INDEX(INDICATOR_MAP!$D:$D,MATCH(V$1,INDICATOR_MAP!$B:$B,0))&amp;"*",RAW_DHIS2_EXPORT!$1:$1,0)),""))</f>
        <v/>
      </c>
      <c r="W49" s="2" t="str">
        <f>IF($A49="","",IFERROR(INDEX(RAW_DHIS2_EXPORT!$A:$ZZ,ROW(),MATCH("*"&amp;INDEX(INDICATOR_MAP!$D:$D,MATCH(W$1,INDICATOR_MAP!$B:$B,0))&amp;"*",RAW_DHIS2_EXPORT!$1:$1,0)),""))</f>
        <v/>
      </c>
      <c r="X49" s="2" t="str">
        <f>IF($A49="","",IFERROR(INDEX(RAW_DHIS2_EXPORT!$A:$ZZ,ROW(),MATCH("*"&amp;INDEX(INDICATOR_MAP!$D:$D,MATCH(X$1,INDICATOR_MAP!$B:$B,0))&amp;"*",RAW_DHIS2_EXPORT!$1:$1,0)),""))</f>
        <v/>
      </c>
      <c r="Y49" s="2" t="str">
        <f>IF($A49="","",IFERROR(INDEX(RAW_DHIS2_EXPORT!$A:$ZZ,ROW(),MATCH("*"&amp;INDEX(INDICATOR_MAP!$D:$D,MATCH(Y$1,INDICATOR_MAP!$B:$B,0))&amp;"*",RAW_DHIS2_EXPORT!$1:$1,0)),""))</f>
        <v/>
      </c>
      <c r="Z49" s="2" t="str">
        <f>IF($A49="","",IFERROR(INDEX(RAW_DHIS2_EXPORT!$A:$ZZ,ROW(),MATCH("*"&amp;INDEX(INDICATOR_MAP!$D:$D,MATCH(Z$1,INDICATOR_MAP!$B:$B,0))&amp;"*",RAW_DHIS2_EXPORT!$1:$1,0)),""))</f>
        <v/>
      </c>
      <c r="AA49" s="2" t="str">
        <f>IF($A49="","",IFERROR(INDEX(RAW_DHIS2_EXPORT!$A:$ZZ,ROW(),MATCH("*"&amp;INDEX(INDICATOR_MAP!$D:$D,MATCH(AA$1,INDICATOR_MAP!$B:$B,0))&amp;"*",RAW_DHIS2_EXPORT!$1:$1,0)),""))</f>
        <v/>
      </c>
      <c r="AB49" s="2" t="str">
        <f>IF($A49="","",IFERROR(INDEX(RAW_DHIS2_EXPORT!$A:$ZZ,ROW(),MATCH("*"&amp;INDEX(INDICATOR_MAP!$D:$D,MATCH(AB$1,INDICATOR_MAP!$B:$B,0))&amp;"*",RAW_DHIS2_EXPORT!$1:$1,0)),""))</f>
        <v/>
      </c>
      <c r="AC49" s="2" t="str">
        <f>IF($A49="","",IFERROR(INDEX(RAW_DHIS2_EXPORT!$A:$ZZ,ROW(),MATCH("*"&amp;INDEX(INDICATOR_MAP!$D:$D,MATCH(AC$1,INDICATOR_MAP!$B:$B,0))&amp;"*",RAW_DHIS2_EXPORT!$1:$1,0)),""))</f>
        <v/>
      </c>
      <c r="AD49" s="2" t="str">
        <f>IF($A49="","",IFERROR(INDEX(RAW_DHIS2_EXPORT!$A:$ZZ,ROW(),MATCH("*"&amp;INDEX(INDICATOR_MAP!$D:$D,MATCH(AD$1,INDICATOR_MAP!$B:$B,0))&amp;"*",RAW_DHIS2_EXPORT!$1:$1,0)),""))</f>
        <v/>
      </c>
      <c r="AE49" s="2" t="str">
        <f>IF($A49="","",IFERROR(INDEX(RAW_DHIS2_EXPORT!$A:$ZZ,ROW(),MATCH("*"&amp;INDEX(INDICATOR_MAP!$D:$D,MATCH(AE$1,INDICATOR_MAP!$B:$B,0))&amp;"*",RAW_DHIS2_EXPORT!$1:$1,0)),""))</f>
        <v/>
      </c>
      <c r="AF49" s="2" t="str">
        <f>IF($A49="","",IFERROR(INDEX(RAW_DHIS2_EXPORT!$A:$ZZ,ROW(),MATCH("*"&amp;INDEX(INDICATOR_MAP!$D:$D,MATCH(AF$1,INDICATOR_MAP!$B:$B,0))&amp;"*",RAW_DHIS2_EXPORT!$1:$1,0)),""))</f>
        <v/>
      </c>
      <c r="AG49" s="2" t="str">
        <f>IF($A49="","",IFERROR(INDEX(RAW_DHIS2_EXPORT!$A:$ZZ,ROW(),MATCH("*"&amp;INDEX(INDICATOR_MAP!$D:$D,MATCH(AG$1,INDICATOR_MAP!$B:$B,0))&amp;"*",RAW_DHIS2_EXPORT!$1:$1,0)),""))</f>
        <v/>
      </c>
      <c r="AH49" s="2" t="str">
        <f>IF($A49="","",IFERROR(INDEX(RAW_DHIS2_EXPORT!$A:$ZZ,ROW(),MATCH("*"&amp;INDEX(INDICATOR_MAP!$D:$D,MATCH(AH$1,INDICATOR_MAP!$B:$B,0))&amp;"*",RAW_DHIS2_EXPORT!$1:$1,0)),""))</f>
        <v/>
      </c>
      <c r="AI49" s="2" t="str">
        <f>IF($A49="","",IFERROR(INDEX(RAW_DHIS2_EXPORT!$A:$ZZ,ROW(),MATCH("*"&amp;INDEX(INDICATOR_MAP!$D:$D,MATCH(AI$1,INDICATOR_MAP!$B:$B,0))&amp;"*",RAW_DHIS2_EXPORT!$1:$1,0)),""))</f>
        <v/>
      </c>
      <c r="AJ49" s="2" t="str">
        <f>IF($A49="","",IFERROR(INDEX(RAW_DHIS2_EXPORT!$A:$ZZ,ROW(),MATCH("*"&amp;INDEX(INDICATOR_MAP!$D:$D,MATCH(AJ$1,INDICATOR_MAP!$B:$B,0))&amp;"*",RAW_DHIS2_EXPORT!$1:$1,0)),""))</f>
        <v/>
      </c>
      <c r="AK49" s="2" t="str">
        <f>IF($A49="","",IFERROR(INDEX(RAW_DHIS2_EXPORT!$A:$ZZ,ROW(),MATCH("*"&amp;INDEX(INDICATOR_MAP!$D:$D,MATCH(AK$1,INDICATOR_MAP!$B:$B,0))&amp;"*",RAW_DHIS2_EXPORT!$1:$1,0)),""))</f>
        <v/>
      </c>
      <c r="AL49" s="2" t="str">
        <f>IF($A49="","",IFERROR(INDEX(RAW_DHIS2_EXPORT!$A:$ZZ,ROW(),MATCH("*"&amp;INDEX(INDICATOR_MAP!$D:$D,MATCH(AL$1,INDICATOR_MAP!$B:$B,0))&amp;"*",RAW_DHIS2_EXPORT!$1:$1,0)),""))</f>
        <v/>
      </c>
      <c r="AM49" s="2" t="str">
        <f>IF($A49="","",IFERROR(INDEX(RAW_DHIS2_EXPORT!$A:$ZZ,ROW(),MATCH("*"&amp;INDEX(INDICATOR_MAP!$D:$D,MATCH(AM$1,INDICATOR_MAP!$B:$B,0))&amp;"*",RAW_DHIS2_EXPORT!$1:$1,0)),""))</f>
        <v/>
      </c>
      <c r="AN49" s="2" t="str">
        <f>IF($A49="","",IFERROR(INDEX(RAW_DHIS2_EXPORT!$A:$ZZ,ROW(),MATCH("*"&amp;INDEX(INDICATOR_MAP!$D:$D,MATCH(AN$1,INDICATOR_MAP!$B:$B,0))&amp;"*",RAW_DHIS2_EXPORT!$1:$1,0)),""))</f>
        <v/>
      </c>
      <c r="AO49" s="2" t="str">
        <f>IF($A49="","",IFERROR(INDEX(RAW_DHIS2_EXPORT!$A:$ZZ,ROW(),MATCH("*"&amp;INDEX(INDICATOR_MAP!$D:$D,MATCH(AO$1,INDICATOR_MAP!$B:$B,0))&amp;"*",RAW_DHIS2_EXPORT!$1:$1,0)),""))</f>
        <v/>
      </c>
      <c r="AP49" s="2" t="str">
        <f>IF($A49="","",IFERROR(INDEX(RAW_DHIS2_EXPORT!$A:$ZZ,ROW(),MATCH("*"&amp;INDEX(INDICATOR_MAP!$D:$D,MATCH(AP$1,INDICATOR_MAP!$B:$B,0))&amp;"*",RAW_DHIS2_EXPORT!$1:$1,0)),""))</f>
        <v/>
      </c>
      <c r="AQ49" s="2" t="str">
        <f>IF($A49="","",IFERROR(INDEX(RAW_DHIS2_EXPORT!$A:$ZZ,ROW(),MATCH("*"&amp;INDEX(INDICATOR_MAP!$D:$D,MATCH(AQ$1,INDICATOR_MAP!$B:$B,0))&amp;"*",RAW_DHIS2_EXPORT!$1:$1,0)),""))</f>
        <v/>
      </c>
      <c r="AR49" s="2" t="str">
        <f>IF($A49="","",IFERROR(INDEX(RAW_DHIS2_EXPORT!$A:$ZZ,ROW(),MATCH("*"&amp;INDEX(INDICATOR_MAP!$D:$D,MATCH(AR$1,INDICATOR_MAP!$B:$B,0))&amp;"*",RAW_DHIS2_EXPORT!$1:$1,0)),""))</f>
        <v/>
      </c>
      <c r="AS49" s="2" t="str">
        <f>IF($A49="","",IFERROR(INDEX(RAW_DHIS2_EXPORT!$A:$ZZ,ROW(),MATCH("*"&amp;INDEX(INDICATOR_MAP!$D:$D,MATCH(AS$1,INDICATOR_MAP!$B:$B,0))&amp;"*",RAW_DHIS2_EXPORT!$1:$1,0)),""))</f>
        <v/>
      </c>
      <c r="AT49" s="2" t="str">
        <f>IF($A49="","",IFERROR(INDEX(RAW_DHIS2_EXPORT!$A:$ZZ,ROW(),MATCH("*"&amp;INDEX(INDICATOR_MAP!$D:$D,MATCH(AT$1,INDICATOR_MAP!$B:$B,0))&amp;"*",RAW_DHIS2_EXPORT!$1:$1,0)),""))</f>
        <v/>
      </c>
      <c r="AU49" s="2" t="str">
        <f>IF($A49="","",IFERROR(INDEX(RAW_DHIS2_EXPORT!$A:$ZZ,ROW(),MATCH("*"&amp;INDEX(INDICATOR_MAP!$D:$D,MATCH(AU$1,INDICATOR_MAP!$B:$B,0))&amp;"*",RAW_DHIS2_EXPORT!$1:$1,0)),""))</f>
        <v/>
      </c>
      <c r="AV49" s="2" t="str">
        <f>IF($A49="","",IFERROR(INDEX(RAW_DHIS2_EXPORT!$A:$ZZ,ROW(),MATCH("*"&amp;INDEX(INDICATOR_MAP!$D:$D,MATCH(AV$1,INDICATOR_MAP!$B:$B,0))&amp;"*",RAW_DHIS2_EXPORT!$1:$1,0)),""))</f>
        <v/>
      </c>
      <c r="AW49" s="2" t="str">
        <f>IF($A49="","",IFERROR(INDEX(RAW_DHIS2_EXPORT!$A:$ZZ,ROW(),MATCH("*"&amp;INDEX(INDICATOR_MAP!$D:$D,MATCH(AW$1,INDICATOR_MAP!$B:$B,0))&amp;"*",RAW_DHIS2_EXPORT!$1:$1,0)),""))</f>
        <v/>
      </c>
      <c r="AX49" s="2" t="str">
        <f>IF($A49="","",IFERROR(INDEX(RAW_DHIS2_EXPORT!$A:$ZZ,ROW(),MATCH("*"&amp;INDEX(INDICATOR_MAP!$D:$D,MATCH(AX$1,INDICATOR_MAP!$B:$B,0))&amp;"*",RAW_DHIS2_EXPORT!$1:$1,0)),""))</f>
        <v/>
      </c>
      <c r="AY49" s="2" t="str">
        <f>IF($A49="","",IFERROR(INDEX(RAW_DHIS2_EXPORT!$A:$ZZ,ROW(),MATCH("*"&amp;INDEX(INDICATOR_MAP!$D:$D,MATCH(AY$1,INDICATOR_MAP!$B:$B,0))&amp;"*",RAW_DHIS2_EXPORT!$1:$1,0)),""))</f>
        <v/>
      </c>
      <c r="AZ49" s="2" t="str">
        <f>IF($A49="","",IFERROR(INDEX(RAW_DHIS2_EXPORT!$A:$ZZ,ROW(),MATCH("*"&amp;INDEX(INDICATOR_MAP!$D:$D,MATCH(AZ$1,INDICATOR_MAP!$B:$B,0))&amp;"*",RAW_DHIS2_EXPORT!$1:$1,0)),""))</f>
        <v/>
      </c>
      <c r="BA49" s="2" t="str">
        <f>IF($A49="","",IFERROR(INDEX(RAW_DHIS2_EXPORT!$A:$ZZ,ROW(),MATCH("*"&amp;INDEX(INDICATOR_MAP!$D:$D,MATCH(BA$1,INDICATOR_MAP!$B:$B,0))&amp;"*",RAW_DHIS2_EXPORT!$1:$1,0)),""))</f>
        <v/>
      </c>
      <c r="BB49" s="2" t="str">
        <f>IF($A49="","",IFERROR(INDEX(RAW_DHIS2_EXPORT!$A:$ZZ,ROW(),MATCH("*"&amp;INDEX(INDICATOR_MAP!$D:$D,MATCH(BB$1,INDICATOR_MAP!$B:$B,0))&amp;"*",RAW_DHIS2_EXPORT!$1:$1,0)),""))</f>
        <v/>
      </c>
      <c r="BC49" s="2" t="str">
        <f>IF($A49="","",IFERROR(INDEX(RAW_DHIS2_EXPORT!$A:$ZZ,ROW(),MATCH("*"&amp;INDEX(INDICATOR_MAP!$D:$D,MATCH(BC$1,INDICATOR_MAP!$B:$B,0))&amp;"*",RAW_DHIS2_EXPORT!$1:$1,0)),""))</f>
        <v/>
      </c>
    </row>
    <row r="50" spans="1:55">
      <c r="A50" s="2" t="str">
        <f>IF(RAW_DHIS2_EXPORT!A50="","",RAW_DHIS2_EXPORT!A50)</f>
        <v/>
      </c>
      <c r="B50" s="2"/>
      <c r="C50" s="2"/>
      <c r="D50" s="2" t="str">
        <f>IF($A50="","",IFERROR(INDEX(RAW_DHIS2_EXPORT!$A:$ZZ,ROW(),MATCH("*"&amp;INDEX(INDICATOR_MAP!$D:$D,MATCH(D$1,INDICATOR_MAP!$B:$B,0))&amp;"*",RAW_DHIS2_EXPORT!$1:$1,0)),""))</f>
        <v/>
      </c>
      <c r="E50" s="2" t="str">
        <f>IF($A50="","",IFERROR(INDEX(RAW_DHIS2_EXPORT!$A:$ZZ,ROW(),MATCH("*"&amp;INDEX(INDICATOR_MAP!$D:$D,MATCH(E$1,INDICATOR_MAP!$B:$B,0))&amp;"*",RAW_DHIS2_EXPORT!$1:$1,0)),""))</f>
        <v/>
      </c>
      <c r="F50" s="2" t="str">
        <f>IF($A50="","",IFERROR(INDEX(RAW_DHIS2_EXPORT!$A:$ZZ,ROW(),MATCH("*"&amp;INDEX(INDICATOR_MAP!$D:$D,MATCH(F$1,INDICATOR_MAP!$B:$B,0))&amp;"*",RAW_DHIS2_EXPORT!$1:$1,0)),""))</f>
        <v/>
      </c>
      <c r="G50" s="2" t="str">
        <f>IF($A50="","",IFERROR(INDEX(RAW_DHIS2_EXPORT!$A:$ZZ,ROW(),MATCH("*"&amp;INDEX(INDICATOR_MAP!$D:$D,MATCH(G$1,INDICATOR_MAP!$B:$B,0))&amp;"*",RAW_DHIS2_EXPORT!$1:$1,0)),""))</f>
        <v/>
      </c>
      <c r="H50" s="2" t="str">
        <f>IF($A50="","",IFERROR(INDEX(RAW_DHIS2_EXPORT!$A:$ZZ,ROW(),MATCH("*"&amp;INDEX(INDICATOR_MAP!$D:$D,MATCH(H$1,INDICATOR_MAP!$B:$B,0))&amp;"*",RAW_DHIS2_EXPORT!$1:$1,0)),""))</f>
        <v/>
      </c>
      <c r="I50" s="2" t="str">
        <f>IF($A50="","",IFERROR(INDEX(RAW_DHIS2_EXPORT!$A:$ZZ,ROW(),MATCH("*"&amp;INDEX(INDICATOR_MAP!$D:$D,MATCH(I$1,INDICATOR_MAP!$B:$B,0))&amp;"*",RAW_DHIS2_EXPORT!$1:$1,0)),""))</f>
        <v/>
      </c>
      <c r="J50" s="2" t="str">
        <f>IF($A50="","",IFERROR(INDEX(RAW_DHIS2_EXPORT!$A:$ZZ,ROW(),MATCH("*"&amp;INDEX(INDICATOR_MAP!$D:$D,MATCH(J$1,INDICATOR_MAP!$B:$B,0))&amp;"*",RAW_DHIS2_EXPORT!$1:$1,0)),""))</f>
        <v/>
      </c>
      <c r="K50" s="2" t="str">
        <f>IF($A50="","",IFERROR(INDEX(RAW_DHIS2_EXPORT!$A:$ZZ,ROW(),MATCH("*"&amp;INDEX(INDICATOR_MAP!$D:$D,MATCH(K$1,INDICATOR_MAP!$B:$B,0))&amp;"*",RAW_DHIS2_EXPORT!$1:$1,0)),""))</f>
        <v/>
      </c>
      <c r="L50" s="2" t="str">
        <f>IF($A50="","",IFERROR(INDEX(RAW_DHIS2_EXPORT!$A:$ZZ,ROW(),MATCH("*"&amp;INDEX(INDICATOR_MAP!$D:$D,MATCH(L$1,INDICATOR_MAP!$B:$B,0))&amp;"*",RAW_DHIS2_EXPORT!$1:$1,0)),""))</f>
        <v/>
      </c>
      <c r="M50" s="2" t="str">
        <f>IF($A50="","",IFERROR(INDEX(RAW_DHIS2_EXPORT!$A:$ZZ,ROW(),MATCH("*"&amp;INDEX(INDICATOR_MAP!$D:$D,MATCH(M$1,INDICATOR_MAP!$B:$B,0))&amp;"*",RAW_DHIS2_EXPORT!$1:$1,0)),""))</f>
        <v/>
      </c>
      <c r="N50" s="2" t="str">
        <f>IF($A50="","",IFERROR(INDEX(RAW_DHIS2_EXPORT!$A:$ZZ,ROW(),MATCH("*"&amp;INDEX(INDICATOR_MAP!$D:$D,MATCH(N$1,INDICATOR_MAP!$B:$B,0))&amp;"*",RAW_DHIS2_EXPORT!$1:$1,0)),""))</f>
        <v/>
      </c>
      <c r="O50" s="2" t="str">
        <f>IF($A50="","",IFERROR(INDEX(RAW_DHIS2_EXPORT!$A:$ZZ,ROW(),MATCH("*"&amp;INDEX(INDICATOR_MAP!$D:$D,MATCH(O$1,INDICATOR_MAP!$B:$B,0))&amp;"*",RAW_DHIS2_EXPORT!$1:$1,0)),""))</f>
        <v/>
      </c>
      <c r="P50" s="2" t="str">
        <f>IF($A50="","",IFERROR(INDEX(RAW_DHIS2_EXPORT!$A:$ZZ,ROW(),MATCH("*"&amp;INDEX(INDICATOR_MAP!$D:$D,MATCH(P$1,INDICATOR_MAP!$B:$B,0))&amp;"*",RAW_DHIS2_EXPORT!$1:$1,0)),""))</f>
        <v/>
      </c>
      <c r="Q50" s="2" t="str">
        <f>IF($A50="","",IFERROR(INDEX(RAW_DHIS2_EXPORT!$A:$ZZ,ROW(),MATCH("*"&amp;INDEX(INDICATOR_MAP!$D:$D,MATCH(Q$1,INDICATOR_MAP!$B:$B,0))&amp;"*",RAW_DHIS2_EXPORT!$1:$1,0)),""))</f>
        <v/>
      </c>
      <c r="R50" s="2" t="str">
        <f>IF($A50="","",IFERROR(INDEX(RAW_DHIS2_EXPORT!$A:$ZZ,ROW(),MATCH("*"&amp;INDEX(INDICATOR_MAP!$D:$D,MATCH(R$1,INDICATOR_MAP!$B:$B,0))&amp;"*",RAW_DHIS2_EXPORT!$1:$1,0)),""))</f>
        <v/>
      </c>
      <c r="S50" s="2" t="str">
        <f>IF($A50="","",IFERROR(INDEX(RAW_DHIS2_EXPORT!$A:$ZZ,ROW(),MATCH("*"&amp;INDEX(INDICATOR_MAP!$D:$D,MATCH(S$1,INDICATOR_MAP!$B:$B,0))&amp;"*",RAW_DHIS2_EXPORT!$1:$1,0)),""))</f>
        <v/>
      </c>
      <c r="T50" s="2" t="str">
        <f>IF($A50="","",IFERROR(INDEX(RAW_DHIS2_EXPORT!$A:$ZZ,ROW(),MATCH("*"&amp;INDEX(INDICATOR_MAP!$D:$D,MATCH(T$1,INDICATOR_MAP!$B:$B,0))&amp;"*",RAW_DHIS2_EXPORT!$1:$1,0)),""))</f>
        <v/>
      </c>
      <c r="U50" s="2" t="str">
        <f>IF($A50="","",IFERROR(INDEX(RAW_DHIS2_EXPORT!$A:$ZZ,ROW(),MATCH("*"&amp;INDEX(INDICATOR_MAP!$D:$D,MATCH(U$1,INDICATOR_MAP!$B:$B,0))&amp;"*",RAW_DHIS2_EXPORT!$1:$1,0)),""))</f>
        <v/>
      </c>
      <c r="V50" s="2" t="str">
        <f>IF($A50="","",IFERROR(INDEX(RAW_DHIS2_EXPORT!$A:$ZZ,ROW(),MATCH("*"&amp;INDEX(INDICATOR_MAP!$D:$D,MATCH(V$1,INDICATOR_MAP!$B:$B,0))&amp;"*",RAW_DHIS2_EXPORT!$1:$1,0)),""))</f>
        <v/>
      </c>
      <c r="W50" s="2" t="str">
        <f>IF($A50="","",IFERROR(INDEX(RAW_DHIS2_EXPORT!$A:$ZZ,ROW(),MATCH("*"&amp;INDEX(INDICATOR_MAP!$D:$D,MATCH(W$1,INDICATOR_MAP!$B:$B,0))&amp;"*",RAW_DHIS2_EXPORT!$1:$1,0)),""))</f>
        <v/>
      </c>
      <c r="X50" s="2" t="str">
        <f>IF($A50="","",IFERROR(INDEX(RAW_DHIS2_EXPORT!$A:$ZZ,ROW(),MATCH("*"&amp;INDEX(INDICATOR_MAP!$D:$D,MATCH(X$1,INDICATOR_MAP!$B:$B,0))&amp;"*",RAW_DHIS2_EXPORT!$1:$1,0)),""))</f>
        <v/>
      </c>
      <c r="Y50" s="2" t="str">
        <f>IF($A50="","",IFERROR(INDEX(RAW_DHIS2_EXPORT!$A:$ZZ,ROW(),MATCH("*"&amp;INDEX(INDICATOR_MAP!$D:$D,MATCH(Y$1,INDICATOR_MAP!$B:$B,0))&amp;"*",RAW_DHIS2_EXPORT!$1:$1,0)),""))</f>
        <v/>
      </c>
      <c r="Z50" s="2" t="str">
        <f>IF($A50="","",IFERROR(INDEX(RAW_DHIS2_EXPORT!$A:$ZZ,ROW(),MATCH("*"&amp;INDEX(INDICATOR_MAP!$D:$D,MATCH(Z$1,INDICATOR_MAP!$B:$B,0))&amp;"*",RAW_DHIS2_EXPORT!$1:$1,0)),""))</f>
        <v/>
      </c>
      <c r="AA50" s="2" t="str">
        <f>IF($A50="","",IFERROR(INDEX(RAW_DHIS2_EXPORT!$A:$ZZ,ROW(),MATCH("*"&amp;INDEX(INDICATOR_MAP!$D:$D,MATCH(AA$1,INDICATOR_MAP!$B:$B,0))&amp;"*",RAW_DHIS2_EXPORT!$1:$1,0)),""))</f>
        <v/>
      </c>
      <c r="AB50" s="2" t="str">
        <f>IF($A50="","",IFERROR(INDEX(RAW_DHIS2_EXPORT!$A:$ZZ,ROW(),MATCH("*"&amp;INDEX(INDICATOR_MAP!$D:$D,MATCH(AB$1,INDICATOR_MAP!$B:$B,0))&amp;"*",RAW_DHIS2_EXPORT!$1:$1,0)),""))</f>
        <v/>
      </c>
      <c r="AC50" s="2" t="str">
        <f>IF($A50="","",IFERROR(INDEX(RAW_DHIS2_EXPORT!$A:$ZZ,ROW(),MATCH("*"&amp;INDEX(INDICATOR_MAP!$D:$D,MATCH(AC$1,INDICATOR_MAP!$B:$B,0))&amp;"*",RAW_DHIS2_EXPORT!$1:$1,0)),""))</f>
        <v/>
      </c>
      <c r="AD50" s="2" t="str">
        <f>IF($A50="","",IFERROR(INDEX(RAW_DHIS2_EXPORT!$A:$ZZ,ROW(),MATCH("*"&amp;INDEX(INDICATOR_MAP!$D:$D,MATCH(AD$1,INDICATOR_MAP!$B:$B,0))&amp;"*",RAW_DHIS2_EXPORT!$1:$1,0)),""))</f>
        <v/>
      </c>
      <c r="AE50" s="2" t="str">
        <f>IF($A50="","",IFERROR(INDEX(RAW_DHIS2_EXPORT!$A:$ZZ,ROW(),MATCH("*"&amp;INDEX(INDICATOR_MAP!$D:$D,MATCH(AE$1,INDICATOR_MAP!$B:$B,0))&amp;"*",RAW_DHIS2_EXPORT!$1:$1,0)),""))</f>
        <v/>
      </c>
      <c r="AF50" s="2" t="str">
        <f>IF($A50="","",IFERROR(INDEX(RAW_DHIS2_EXPORT!$A:$ZZ,ROW(),MATCH("*"&amp;INDEX(INDICATOR_MAP!$D:$D,MATCH(AF$1,INDICATOR_MAP!$B:$B,0))&amp;"*",RAW_DHIS2_EXPORT!$1:$1,0)),""))</f>
        <v/>
      </c>
      <c r="AG50" s="2" t="str">
        <f>IF($A50="","",IFERROR(INDEX(RAW_DHIS2_EXPORT!$A:$ZZ,ROW(),MATCH("*"&amp;INDEX(INDICATOR_MAP!$D:$D,MATCH(AG$1,INDICATOR_MAP!$B:$B,0))&amp;"*",RAW_DHIS2_EXPORT!$1:$1,0)),""))</f>
        <v/>
      </c>
      <c r="AH50" s="2" t="str">
        <f>IF($A50="","",IFERROR(INDEX(RAW_DHIS2_EXPORT!$A:$ZZ,ROW(),MATCH("*"&amp;INDEX(INDICATOR_MAP!$D:$D,MATCH(AH$1,INDICATOR_MAP!$B:$B,0))&amp;"*",RAW_DHIS2_EXPORT!$1:$1,0)),""))</f>
        <v/>
      </c>
      <c r="AI50" s="2" t="str">
        <f>IF($A50="","",IFERROR(INDEX(RAW_DHIS2_EXPORT!$A:$ZZ,ROW(),MATCH("*"&amp;INDEX(INDICATOR_MAP!$D:$D,MATCH(AI$1,INDICATOR_MAP!$B:$B,0))&amp;"*",RAW_DHIS2_EXPORT!$1:$1,0)),""))</f>
        <v/>
      </c>
      <c r="AJ50" s="2" t="str">
        <f>IF($A50="","",IFERROR(INDEX(RAW_DHIS2_EXPORT!$A:$ZZ,ROW(),MATCH("*"&amp;INDEX(INDICATOR_MAP!$D:$D,MATCH(AJ$1,INDICATOR_MAP!$B:$B,0))&amp;"*",RAW_DHIS2_EXPORT!$1:$1,0)),""))</f>
        <v/>
      </c>
      <c r="AK50" s="2" t="str">
        <f>IF($A50="","",IFERROR(INDEX(RAW_DHIS2_EXPORT!$A:$ZZ,ROW(),MATCH("*"&amp;INDEX(INDICATOR_MAP!$D:$D,MATCH(AK$1,INDICATOR_MAP!$B:$B,0))&amp;"*",RAW_DHIS2_EXPORT!$1:$1,0)),""))</f>
        <v/>
      </c>
      <c r="AL50" s="2" t="str">
        <f>IF($A50="","",IFERROR(INDEX(RAW_DHIS2_EXPORT!$A:$ZZ,ROW(),MATCH("*"&amp;INDEX(INDICATOR_MAP!$D:$D,MATCH(AL$1,INDICATOR_MAP!$B:$B,0))&amp;"*",RAW_DHIS2_EXPORT!$1:$1,0)),""))</f>
        <v/>
      </c>
      <c r="AM50" s="2" t="str">
        <f>IF($A50="","",IFERROR(INDEX(RAW_DHIS2_EXPORT!$A:$ZZ,ROW(),MATCH("*"&amp;INDEX(INDICATOR_MAP!$D:$D,MATCH(AM$1,INDICATOR_MAP!$B:$B,0))&amp;"*",RAW_DHIS2_EXPORT!$1:$1,0)),""))</f>
        <v/>
      </c>
      <c r="AN50" s="2" t="str">
        <f>IF($A50="","",IFERROR(INDEX(RAW_DHIS2_EXPORT!$A:$ZZ,ROW(),MATCH("*"&amp;INDEX(INDICATOR_MAP!$D:$D,MATCH(AN$1,INDICATOR_MAP!$B:$B,0))&amp;"*",RAW_DHIS2_EXPORT!$1:$1,0)),""))</f>
        <v/>
      </c>
      <c r="AO50" s="2" t="str">
        <f>IF($A50="","",IFERROR(INDEX(RAW_DHIS2_EXPORT!$A:$ZZ,ROW(),MATCH("*"&amp;INDEX(INDICATOR_MAP!$D:$D,MATCH(AO$1,INDICATOR_MAP!$B:$B,0))&amp;"*",RAW_DHIS2_EXPORT!$1:$1,0)),""))</f>
        <v/>
      </c>
      <c r="AP50" s="2" t="str">
        <f>IF($A50="","",IFERROR(INDEX(RAW_DHIS2_EXPORT!$A:$ZZ,ROW(),MATCH("*"&amp;INDEX(INDICATOR_MAP!$D:$D,MATCH(AP$1,INDICATOR_MAP!$B:$B,0))&amp;"*",RAW_DHIS2_EXPORT!$1:$1,0)),""))</f>
        <v/>
      </c>
      <c r="AQ50" s="2" t="str">
        <f>IF($A50="","",IFERROR(INDEX(RAW_DHIS2_EXPORT!$A:$ZZ,ROW(),MATCH("*"&amp;INDEX(INDICATOR_MAP!$D:$D,MATCH(AQ$1,INDICATOR_MAP!$B:$B,0))&amp;"*",RAW_DHIS2_EXPORT!$1:$1,0)),""))</f>
        <v/>
      </c>
      <c r="AR50" s="2" t="str">
        <f>IF($A50="","",IFERROR(INDEX(RAW_DHIS2_EXPORT!$A:$ZZ,ROW(),MATCH("*"&amp;INDEX(INDICATOR_MAP!$D:$D,MATCH(AR$1,INDICATOR_MAP!$B:$B,0))&amp;"*",RAW_DHIS2_EXPORT!$1:$1,0)),""))</f>
        <v/>
      </c>
      <c r="AS50" s="2" t="str">
        <f>IF($A50="","",IFERROR(INDEX(RAW_DHIS2_EXPORT!$A:$ZZ,ROW(),MATCH("*"&amp;INDEX(INDICATOR_MAP!$D:$D,MATCH(AS$1,INDICATOR_MAP!$B:$B,0))&amp;"*",RAW_DHIS2_EXPORT!$1:$1,0)),""))</f>
        <v/>
      </c>
      <c r="AT50" s="2" t="str">
        <f>IF($A50="","",IFERROR(INDEX(RAW_DHIS2_EXPORT!$A:$ZZ,ROW(),MATCH("*"&amp;INDEX(INDICATOR_MAP!$D:$D,MATCH(AT$1,INDICATOR_MAP!$B:$B,0))&amp;"*",RAW_DHIS2_EXPORT!$1:$1,0)),""))</f>
        <v/>
      </c>
      <c r="AU50" s="2" t="str">
        <f>IF($A50="","",IFERROR(INDEX(RAW_DHIS2_EXPORT!$A:$ZZ,ROW(),MATCH("*"&amp;INDEX(INDICATOR_MAP!$D:$D,MATCH(AU$1,INDICATOR_MAP!$B:$B,0))&amp;"*",RAW_DHIS2_EXPORT!$1:$1,0)),""))</f>
        <v/>
      </c>
      <c r="AV50" s="2" t="str">
        <f>IF($A50="","",IFERROR(INDEX(RAW_DHIS2_EXPORT!$A:$ZZ,ROW(),MATCH("*"&amp;INDEX(INDICATOR_MAP!$D:$D,MATCH(AV$1,INDICATOR_MAP!$B:$B,0))&amp;"*",RAW_DHIS2_EXPORT!$1:$1,0)),""))</f>
        <v/>
      </c>
      <c r="AW50" s="2" t="str">
        <f>IF($A50="","",IFERROR(INDEX(RAW_DHIS2_EXPORT!$A:$ZZ,ROW(),MATCH("*"&amp;INDEX(INDICATOR_MAP!$D:$D,MATCH(AW$1,INDICATOR_MAP!$B:$B,0))&amp;"*",RAW_DHIS2_EXPORT!$1:$1,0)),""))</f>
        <v/>
      </c>
      <c r="AX50" s="2" t="str">
        <f>IF($A50="","",IFERROR(INDEX(RAW_DHIS2_EXPORT!$A:$ZZ,ROW(),MATCH("*"&amp;INDEX(INDICATOR_MAP!$D:$D,MATCH(AX$1,INDICATOR_MAP!$B:$B,0))&amp;"*",RAW_DHIS2_EXPORT!$1:$1,0)),""))</f>
        <v/>
      </c>
      <c r="AY50" s="2" t="str">
        <f>IF($A50="","",IFERROR(INDEX(RAW_DHIS2_EXPORT!$A:$ZZ,ROW(),MATCH("*"&amp;INDEX(INDICATOR_MAP!$D:$D,MATCH(AY$1,INDICATOR_MAP!$B:$B,0))&amp;"*",RAW_DHIS2_EXPORT!$1:$1,0)),""))</f>
        <v/>
      </c>
      <c r="AZ50" s="2" t="str">
        <f>IF($A50="","",IFERROR(INDEX(RAW_DHIS2_EXPORT!$A:$ZZ,ROW(),MATCH("*"&amp;INDEX(INDICATOR_MAP!$D:$D,MATCH(AZ$1,INDICATOR_MAP!$B:$B,0))&amp;"*",RAW_DHIS2_EXPORT!$1:$1,0)),""))</f>
        <v/>
      </c>
      <c r="BA50" s="2" t="str">
        <f>IF($A50="","",IFERROR(INDEX(RAW_DHIS2_EXPORT!$A:$ZZ,ROW(),MATCH("*"&amp;INDEX(INDICATOR_MAP!$D:$D,MATCH(BA$1,INDICATOR_MAP!$B:$B,0))&amp;"*",RAW_DHIS2_EXPORT!$1:$1,0)),""))</f>
        <v/>
      </c>
      <c r="BB50" s="2" t="str">
        <f>IF($A50="","",IFERROR(INDEX(RAW_DHIS2_EXPORT!$A:$ZZ,ROW(),MATCH("*"&amp;INDEX(INDICATOR_MAP!$D:$D,MATCH(BB$1,INDICATOR_MAP!$B:$B,0))&amp;"*",RAW_DHIS2_EXPORT!$1:$1,0)),""))</f>
        <v/>
      </c>
      <c r="BC50" s="2" t="str">
        <f>IF($A50="","",IFERROR(INDEX(RAW_DHIS2_EXPORT!$A:$ZZ,ROW(),MATCH("*"&amp;INDEX(INDICATOR_MAP!$D:$D,MATCH(BC$1,INDICATOR_MAP!$B:$B,0))&amp;"*",RAW_DHIS2_EXPORT!$1:$1,0)),""))</f>
        <v/>
      </c>
    </row>
    <row r="51" spans="1:55">
      <c r="A51" s="2" t="str">
        <f>IF(RAW_DHIS2_EXPORT!A51="","",RAW_DHIS2_EXPORT!A51)</f>
        <v/>
      </c>
      <c r="B51" s="2"/>
      <c r="C51" s="2"/>
      <c r="D51" s="2" t="str">
        <f>IF($A51="","",IFERROR(INDEX(RAW_DHIS2_EXPORT!$A:$ZZ,ROW(),MATCH("*"&amp;INDEX(INDICATOR_MAP!$D:$D,MATCH(D$1,INDICATOR_MAP!$B:$B,0))&amp;"*",RAW_DHIS2_EXPORT!$1:$1,0)),""))</f>
        <v/>
      </c>
      <c r="E51" s="2" t="str">
        <f>IF($A51="","",IFERROR(INDEX(RAW_DHIS2_EXPORT!$A:$ZZ,ROW(),MATCH("*"&amp;INDEX(INDICATOR_MAP!$D:$D,MATCH(E$1,INDICATOR_MAP!$B:$B,0))&amp;"*",RAW_DHIS2_EXPORT!$1:$1,0)),""))</f>
        <v/>
      </c>
      <c r="F51" s="2" t="str">
        <f>IF($A51="","",IFERROR(INDEX(RAW_DHIS2_EXPORT!$A:$ZZ,ROW(),MATCH("*"&amp;INDEX(INDICATOR_MAP!$D:$D,MATCH(F$1,INDICATOR_MAP!$B:$B,0))&amp;"*",RAW_DHIS2_EXPORT!$1:$1,0)),""))</f>
        <v/>
      </c>
      <c r="G51" s="2" t="str">
        <f>IF($A51="","",IFERROR(INDEX(RAW_DHIS2_EXPORT!$A:$ZZ,ROW(),MATCH("*"&amp;INDEX(INDICATOR_MAP!$D:$D,MATCH(G$1,INDICATOR_MAP!$B:$B,0))&amp;"*",RAW_DHIS2_EXPORT!$1:$1,0)),""))</f>
        <v/>
      </c>
      <c r="H51" s="2" t="str">
        <f>IF($A51="","",IFERROR(INDEX(RAW_DHIS2_EXPORT!$A:$ZZ,ROW(),MATCH("*"&amp;INDEX(INDICATOR_MAP!$D:$D,MATCH(H$1,INDICATOR_MAP!$B:$B,0))&amp;"*",RAW_DHIS2_EXPORT!$1:$1,0)),""))</f>
        <v/>
      </c>
      <c r="I51" s="2" t="str">
        <f>IF($A51="","",IFERROR(INDEX(RAW_DHIS2_EXPORT!$A:$ZZ,ROW(),MATCH("*"&amp;INDEX(INDICATOR_MAP!$D:$D,MATCH(I$1,INDICATOR_MAP!$B:$B,0))&amp;"*",RAW_DHIS2_EXPORT!$1:$1,0)),""))</f>
        <v/>
      </c>
      <c r="J51" s="2" t="str">
        <f>IF($A51="","",IFERROR(INDEX(RAW_DHIS2_EXPORT!$A:$ZZ,ROW(),MATCH("*"&amp;INDEX(INDICATOR_MAP!$D:$D,MATCH(J$1,INDICATOR_MAP!$B:$B,0))&amp;"*",RAW_DHIS2_EXPORT!$1:$1,0)),""))</f>
        <v/>
      </c>
      <c r="K51" s="2" t="str">
        <f>IF($A51="","",IFERROR(INDEX(RAW_DHIS2_EXPORT!$A:$ZZ,ROW(),MATCH("*"&amp;INDEX(INDICATOR_MAP!$D:$D,MATCH(K$1,INDICATOR_MAP!$B:$B,0))&amp;"*",RAW_DHIS2_EXPORT!$1:$1,0)),""))</f>
        <v/>
      </c>
      <c r="L51" s="2" t="str">
        <f>IF($A51="","",IFERROR(INDEX(RAW_DHIS2_EXPORT!$A:$ZZ,ROW(),MATCH("*"&amp;INDEX(INDICATOR_MAP!$D:$D,MATCH(L$1,INDICATOR_MAP!$B:$B,0))&amp;"*",RAW_DHIS2_EXPORT!$1:$1,0)),""))</f>
        <v/>
      </c>
      <c r="M51" s="2" t="str">
        <f>IF($A51="","",IFERROR(INDEX(RAW_DHIS2_EXPORT!$A:$ZZ,ROW(),MATCH("*"&amp;INDEX(INDICATOR_MAP!$D:$D,MATCH(M$1,INDICATOR_MAP!$B:$B,0))&amp;"*",RAW_DHIS2_EXPORT!$1:$1,0)),""))</f>
        <v/>
      </c>
      <c r="N51" s="2" t="str">
        <f>IF($A51="","",IFERROR(INDEX(RAW_DHIS2_EXPORT!$A:$ZZ,ROW(),MATCH("*"&amp;INDEX(INDICATOR_MAP!$D:$D,MATCH(N$1,INDICATOR_MAP!$B:$B,0))&amp;"*",RAW_DHIS2_EXPORT!$1:$1,0)),""))</f>
        <v/>
      </c>
      <c r="O51" s="2" t="str">
        <f>IF($A51="","",IFERROR(INDEX(RAW_DHIS2_EXPORT!$A:$ZZ,ROW(),MATCH("*"&amp;INDEX(INDICATOR_MAP!$D:$D,MATCH(O$1,INDICATOR_MAP!$B:$B,0))&amp;"*",RAW_DHIS2_EXPORT!$1:$1,0)),""))</f>
        <v/>
      </c>
      <c r="P51" s="2" t="str">
        <f>IF($A51="","",IFERROR(INDEX(RAW_DHIS2_EXPORT!$A:$ZZ,ROW(),MATCH("*"&amp;INDEX(INDICATOR_MAP!$D:$D,MATCH(P$1,INDICATOR_MAP!$B:$B,0))&amp;"*",RAW_DHIS2_EXPORT!$1:$1,0)),""))</f>
        <v/>
      </c>
      <c r="Q51" s="2" t="str">
        <f>IF($A51="","",IFERROR(INDEX(RAW_DHIS2_EXPORT!$A:$ZZ,ROW(),MATCH("*"&amp;INDEX(INDICATOR_MAP!$D:$D,MATCH(Q$1,INDICATOR_MAP!$B:$B,0))&amp;"*",RAW_DHIS2_EXPORT!$1:$1,0)),""))</f>
        <v/>
      </c>
      <c r="R51" s="2" t="str">
        <f>IF($A51="","",IFERROR(INDEX(RAW_DHIS2_EXPORT!$A:$ZZ,ROW(),MATCH("*"&amp;INDEX(INDICATOR_MAP!$D:$D,MATCH(R$1,INDICATOR_MAP!$B:$B,0))&amp;"*",RAW_DHIS2_EXPORT!$1:$1,0)),""))</f>
        <v/>
      </c>
      <c r="S51" s="2" t="str">
        <f>IF($A51="","",IFERROR(INDEX(RAW_DHIS2_EXPORT!$A:$ZZ,ROW(),MATCH("*"&amp;INDEX(INDICATOR_MAP!$D:$D,MATCH(S$1,INDICATOR_MAP!$B:$B,0))&amp;"*",RAW_DHIS2_EXPORT!$1:$1,0)),""))</f>
        <v/>
      </c>
      <c r="T51" s="2" t="str">
        <f>IF($A51="","",IFERROR(INDEX(RAW_DHIS2_EXPORT!$A:$ZZ,ROW(),MATCH("*"&amp;INDEX(INDICATOR_MAP!$D:$D,MATCH(T$1,INDICATOR_MAP!$B:$B,0))&amp;"*",RAW_DHIS2_EXPORT!$1:$1,0)),""))</f>
        <v/>
      </c>
      <c r="U51" s="2" t="str">
        <f>IF($A51="","",IFERROR(INDEX(RAW_DHIS2_EXPORT!$A:$ZZ,ROW(),MATCH("*"&amp;INDEX(INDICATOR_MAP!$D:$D,MATCH(U$1,INDICATOR_MAP!$B:$B,0))&amp;"*",RAW_DHIS2_EXPORT!$1:$1,0)),""))</f>
        <v/>
      </c>
      <c r="V51" s="2" t="str">
        <f>IF($A51="","",IFERROR(INDEX(RAW_DHIS2_EXPORT!$A:$ZZ,ROW(),MATCH("*"&amp;INDEX(INDICATOR_MAP!$D:$D,MATCH(V$1,INDICATOR_MAP!$B:$B,0))&amp;"*",RAW_DHIS2_EXPORT!$1:$1,0)),""))</f>
        <v/>
      </c>
      <c r="W51" s="2" t="str">
        <f>IF($A51="","",IFERROR(INDEX(RAW_DHIS2_EXPORT!$A:$ZZ,ROW(),MATCH("*"&amp;INDEX(INDICATOR_MAP!$D:$D,MATCH(W$1,INDICATOR_MAP!$B:$B,0))&amp;"*",RAW_DHIS2_EXPORT!$1:$1,0)),""))</f>
        <v/>
      </c>
      <c r="X51" s="2" t="str">
        <f>IF($A51="","",IFERROR(INDEX(RAW_DHIS2_EXPORT!$A:$ZZ,ROW(),MATCH("*"&amp;INDEX(INDICATOR_MAP!$D:$D,MATCH(X$1,INDICATOR_MAP!$B:$B,0))&amp;"*",RAW_DHIS2_EXPORT!$1:$1,0)),""))</f>
        <v/>
      </c>
      <c r="Y51" s="2" t="str">
        <f>IF($A51="","",IFERROR(INDEX(RAW_DHIS2_EXPORT!$A:$ZZ,ROW(),MATCH("*"&amp;INDEX(INDICATOR_MAP!$D:$D,MATCH(Y$1,INDICATOR_MAP!$B:$B,0))&amp;"*",RAW_DHIS2_EXPORT!$1:$1,0)),""))</f>
        <v/>
      </c>
      <c r="Z51" s="2" t="str">
        <f>IF($A51="","",IFERROR(INDEX(RAW_DHIS2_EXPORT!$A:$ZZ,ROW(),MATCH("*"&amp;INDEX(INDICATOR_MAP!$D:$D,MATCH(Z$1,INDICATOR_MAP!$B:$B,0))&amp;"*",RAW_DHIS2_EXPORT!$1:$1,0)),""))</f>
        <v/>
      </c>
      <c r="AA51" s="2" t="str">
        <f>IF($A51="","",IFERROR(INDEX(RAW_DHIS2_EXPORT!$A:$ZZ,ROW(),MATCH("*"&amp;INDEX(INDICATOR_MAP!$D:$D,MATCH(AA$1,INDICATOR_MAP!$B:$B,0))&amp;"*",RAW_DHIS2_EXPORT!$1:$1,0)),""))</f>
        <v/>
      </c>
      <c r="AB51" s="2" t="str">
        <f>IF($A51="","",IFERROR(INDEX(RAW_DHIS2_EXPORT!$A:$ZZ,ROW(),MATCH("*"&amp;INDEX(INDICATOR_MAP!$D:$D,MATCH(AB$1,INDICATOR_MAP!$B:$B,0))&amp;"*",RAW_DHIS2_EXPORT!$1:$1,0)),""))</f>
        <v/>
      </c>
      <c r="AC51" s="2" t="str">
        <f>IF($A51="","",IFERROR(INDEX(RAW_DHIS2_EXPORT!$A:$ZZ,ROW(),MATCH("*"&amp;INDEX(INDICATOR_MAP!$D:$D,MATCH(AC$1,INDICATOR_MAP!$B:$B,0))&amp;"*",RAW_DHIS2_EXPORT!$1:$1,0)),""))</f>
        <v/>
      </c>
      <c r="AD51" s="2" t="str">
        <f>IF($A51="","",IFERROR(INDEX(RAW_DHIS2_EXPORT!$A:$ZZ,ROW(),MATCH("*"&amp;INDEX(INDICATOR_MAP!$D:$D,MATCH(AD$1,INDICATOR_MAP!$B:$B,0))&amp;"*",RAW_DHIS2_EXPORT!$1:$1,0)),""))</f>
        <v/>
      </c>
      <c r="AE51" s="2" t="str">
        <f>IF($A51="","",IFERROR(INDEX(RAW_DHIS2_EXPORT!$A:$ZZ,ROW(),MATCH("*"&amp;INDEX(INDICATOR_MAP!$D:$D,MATCH(AE$1,INDICATOR_MAP!$B:$B,0))&amp;"*",RAW_DHIS2_EXPORT!$1:$1,0)),""))</f>
        <v/>
      </c>
      <c r="AF51" s="2" t="str">
        <f>IF($A51="","",IFERROR(INDEX(RAW_DHIS2_EXPORT!$A:$ZZ,ROW(),MATCH("*"&amp;INDEX(INDICATOR_MAP!$D:$D,MATCH(AF$1,INDICATOR_MAP!$B:$B,0))&amp;"*",RAW_DHIS2_EXPORT!$1:$1,0)),""))</f>
        <v/>
      </c>
      <c r="AG51" s="2" t="str">
        <f>IF($A51="","",IFERROR(INDEX(RAW_DHIS2_EXPORT!$A:$ZZ,ROW(),MATCH("*"&amp;INDEX(INDICATOR_MAP!$D:$D,MATCH(AG$1,INDICATOR_MAP!$B:$B,0))&amp;"*",RAW_DHIS2_EXPORT!$1:$1,0)),""))</f>
        <v/>
      </c>
      <c r="AH51" s="2" t="str">
        <f>IF($A51="","",IFERROR(INDEX(RAW_DHIS2_EXPORT!$A:$ZZ,ROW(),MATCH("*"&amp;INDEX(INDICATOR_MAP!$D:$D,MATCH(AH$1,INDICATOR_MAP!$B:$B,0))&amp;"*",RAW_DHIS2_EXPORT!$1:$1,0)),""))</f>
        <v/>
      </c>
      <c r="AI51" s="2" t="str">
        <f>IF($A51="","",IFERROR(INDEX(RAW_DHIS2_EXPORT!$A:$ZZ,ROW(),MATCH("*"&amp;INDEX(INDICATOR_MAP!$D:$D,MATCH(AI$1,INDICATOR_MAP!$B:$B,0))&amp;"*",RAW_DHIS2_EXPORT!$1:$1,0)),""))</f>
        <v/>
      </c>
      <c r="AJ51" s="2" t="str">
        <f>IF($A51="","",IFERROR(INDEX(RAW_DHIS2_EXPORT!$A:$ZZ,ROW(),MATCH("*"&amp;INDEX(INDICATOR_MAP!$D:$D,MATCH(AJ$1,INDICATOR_MAP!$B:$B,0))&amp;"*",RAW_DHIS2_EXPORT!$1:$1,0)),""))</f>
        <v/>
      </c>
      <c r="AK51" s="2" t="str">
        <f>IF($A51="","",IFERROR(INDEX(RAW_DHIS2_EXPORT!$A:$ZZ,ROW(),MATCH("*"&amp;INDEX(INDICATOR_MAP!$D:$D,MATCH(AK$1,INDICATOR_MAP!$B:$B,0))&amp;"*",RAW_DHIS2_EXPORT!$1:$1,0)),""))</f>
        <v/>
      </c>
      <c r="AL51" s="2" t="str">
        <f>IF($A51="","",IFERROR(INDEX(RAW_DHIS2_EXPORT!$A:$ZZ,ROW(),MATCH("*"&amp;INDEX(INDICATOR_MAP!$D:$D,MATCH(AL$1,INDICATOR_MAP!$B:$B,0))&amp;"*",RAW_DHIS2_EXPORT!$1:$1,0)),""))</f>
        <v/>
      </c>
      <c r="AM51" s="2" t="str">
        <f>IF($A51="","",IFERROR(INDEX(RAW_DHIS2_EXPORT!$A:$ZZ,ROW(),MATCH("*"&amp;INDEX(INDICATOR_MAP!$D:$D,MATCH(AM$1,INDICATOR_MAP!$B:$B,0))&amp;"*",RAW_DHIS2_EXPORT!$1:$1,0)),""))</f>
        <v/>
      </c>
      <c r="AN51" s="2" t="str">
        <f>IF($A51="","",IFERROR(INDEX(RAW_DHIS2_EXPORT!$A:$ZZ,ROW(),MATCH("*"&amp;INDEX(INDICATOR_MAP!$D:$D,MATCH(AN$1,INDICATOR_MAP!$B:$B,0))&amp;"*",RAW_DHIS2_EXPORT!$1:$1,0)),""))</f>
        <v/>
      </c>
      <c r="AO51" s="2" t="str">
        <f>IF($A51="","",IFERROR(INDEX(RAW_DHIS2_EXPORT!$A:$ZZ,ROW(),MATCH("*"&amp;INDEX(INDICATOR_MAP!$D:$D,MATCH(AO$1,INDICATOR_MAP!$B:$B,0))&amp;"*",RAW_DHIS2_EXPORT!$1:$1,0)),""))</f>
        <v/>
      </c>
      <c r="AP51" s="2" t="str">
        <f>IF($A51="","",IFERROR(INDEX(RAW_DHIS2_EXPORT!$A:$ZZ,ROW(),MATCH("*"&amp;INDEX(INDICATOR_MAP!$D:$D,MATCH(AP$1,INDICATOR_MAP!$B:$B,0))&amp;"*",RAW_DHIS2_EXPORT!$1:$1,0)),""))</f>
        <v/>
      </c>
      <c r="AQ51" s="2" t="str">
        <f>IF($A51="","",IFERROR(INDEX(RAW_DHIS2_EXPORT!$A:$ZZ,ROW(),MATCH("*"&amp;INDEX(INDICATOR_MAP!$D:$D,MATCH(AQ$1,INDICATOR_MAP!$B:$B,0))&amp;"*",RAW_DHIS2_EXPORT!$1:$1,0)),""))</f>
        <v/>
      </c>
      <c r="AR51" s="2" t="str">
        <f>IF($A51="","",IFERROR(INDEX(RAW_DHIS2_EXPORT!$A:$ZZ,ROW(),MATCH("*"&amp;INDEX(INDICATOR_MAP!$D:$D,MATCH(AR$1,INDICATOR_MAP!$B:$B,0))&amp;"*",RAW_DHIS2_EXPORT!$1:$1,0)),""))</f>
        <v/>
      </c>
      <c r="AS51" s="2" t="str">
        <f>IF($A51="","",IFERROR(INDEX(RAW_DHIS2_EXPORT!$A:$ZZ,ROW(),MATCH("*"&amp;INDEX(INDICATOR_MAP!$D:$D,MATCH(AS$1,INDICATOR_MAP!$B:$B,0))&amp;"*",RAW_DHIS2_EXPORT!$1:$1,0)),""))</f>
        <v/>
      </c>
      <c r="AT51" s="2" t="str">
        <f>IF($A51="","",IFERROR(INDEX(RAW_DHIS2_EXPORT!$A:$ZZ,ROW(),MATCH("*"&amp;INDEX(INDICATOR_MAP!$D:$D,MATCH(AT$1,INDICATOR_MAP!$B:$B,0))&amp;"*",RAW_DHIS2_EXPORT!$1:$1,0)),""))</f>
        <v/>
      </c>
      <c r="AU51" s="2" t="str">
        <f>IF($A51="","",IFERROR(INDEX(RAW_DHIS2_EXPORT!$A:$ZZ,ROW(),MATCH("*"&amp;INDEX(INDICATOR_MAP!$D:$D,MATCH(AU$1,INDICATOR_MAP!$B:$B,0))&amp;"*",RAW_DHIS2_EXPORT!$1:$1,0)),""))</f>
        <v/>
      </c>
      <c r="AV51" s="2" t="str">
        <f>IF($A51="","",IFERROR(INDEX(RAW_DHIS2_EXPORT!$A:$ZZ,ROW(),MATCH("*"&amp;INDEX(INDICATOR_MAP!$D:$D,MATCH(AV$1,INDICATOR_MAP!$B:$B,0))&amp;"*",RAW_DHIS2_EXPORT!$1:$1,0)),""))</f>
        <v/>
      </c>
      <c r="AW51" s="2" t="str">
        <f>IF($A51="","",IFERROR(INDEX(RAW_DHIS2_EXPORT!$A:$ZZ,ROW(),MATCH("*"&amp;INDEX(INDICATOR_MAP!$D:$D,MATCH(AW$1,INDICATOR_MAP!$B:$B,0))&amp;"*",RAW_DHIS2_EXPORT!$1:$1,0)),""))</f>
        <v/>
      </c>
      <c r="AX51" s="2" t="str">
        <f>IF($A51="","",IFERROR(INDEX(RAW_DHIS2_EXPORT!$A:$ZZ,ROW(),MATCH("*"&amp;INDEX(INDICATOR_MAP!$D:$D,MATCH(AX$1,INDICATOR_MAP!$B:$B,0))&amp;"*",RAW_DHIS2_EXPORT!$1:$1,0)),""))</f>
        <v/>
      </c>
      <c r="AY51" s="2" t="str">
        <f>IF($A51="","",IFERROR(INDEX(RAW_DHIS2_EXPORT!$A:$ZZ,ROW(),MATCH("*"&amp;INDEX(INDICATOR_MAP!$D:$D,MATCH(AY$1,INDICATOR_MAP!$B:$B,0))&amp;"*",RAW_DHIS2_EXPORT!$1:$1,0)),""))</f>
        <v/>
      </c>
      <c r="AZ51" s="2" t="str">
        <f>IF($A51="","",IFERROR(INDEX(RAW_DHIS2_EXPORT!$A:$ZZ,ROW(),MATCH("*"&amp;INDEX(INDICATOR_MAP!$D:$D,MATCH(AZ$1,INDICATOR_MAP!$B:$B,0))&amp;"*",RAW_DHIS2_EXPORT!$1:$1,0)),""))</f>
        <v/>
      </c>
      <c r="BA51" s="2" t="str">
        <f>IF($A51="","",IFERROR(INDEX(RAW_DHIS2_EXPORT!$A:$ZZ,ROW(),MATCH("*"&amp;INDEX(INDICATOR_MAP!$D:$D,MATCH(BA$1,INDICATOR_MAP!$B:$B,0))&amp;"*",RAW_DHIS2_EXPORT!$1:$1,0)),""))</f>
        <v/>
      </c>
      <c r="BB51" s="2" t="str">
        <f>IF($A51="","",IFERROR(INDEX(RAW_DHIS2_EXPORT!$A:$ZZ,ROW(),MATCH("*"&amp;INDEX(INDICATOR_MAP!$D:$D,MATCH(BB$1,INDICATOR_MAP!$B:$B,0))&amp;"*",RAW_DHIS2_EXPORT!$1:$1,0)),""))</f>
        <v/>
      </c>
      <c r="BC51" s="2" t="str">
        <f>IF($A51="","",IFERROR(INDEX(RAW_DHIS2_EXPORT!$A:$ZZ,ROW(),MATCH("*"&amp;INDEX(INDICATOR_MAP!$D:$D,MATCH(BC$1,INDICATOR_MAP!$B:$B,0))&amp;"*",RAW_DHIS2_EXPORT!$1:$1,0)),""))</f>
        <v/>
      </c>
    </row>
    <row r="52" spans="1:55">
      <c r="A52" s="2" t="str">
        <f>IF(RAW_DHIS2_EXPORT!A52="","",RAW_DHIS2_EXPORT!A52)</f>
        <v/>
      </c>
      <c r="B52" s="2"/>
      <c r="C52" s="2"/>
      <c r="D52" s="2" t="str">
        <f>IF($A52="","",IFERROR(INDEX(RAW_DHIS2_EXPORT!$A:$ZZ,ROW(),MATCH("*"&amp;INDEX(INDICATOR_MAP!$D:$D,MATCH(D$1,INDICATOR_MAP!$B:$B,0))&amp;"*",RAW_DHIS2_EXPORT!$1:$1,0)),""))</f>
        <v/>
      </c>
      <c r="E52" s="2" t="str">
        <f>IF($A52="","",IFERROR(INDEX(RAW_DHIS2_EXPORT!$A:$ZZ,ROW(),MATCH("*"&amp;INDEX(INDICATOR_MAP!$D:$D,MATCH(E$1,INDICATOR_MAP!$B:$B,0))&amp;"*",RAW_DHIS2_EXPORT!$1:$1,0)),""))</f>
        <v/>
      </c>
      <c r="F52" s="2" t="str">
        <f>IF($A52="","",IFERROR(INDEX(RAW_DHIS2_EXPORT!$A:$ZZ,ROW(),MATCH("*"&amp;INDEX(INDICATOR_MAP!$D:$D,MATCH(F$1,INDICATOR_MAP!$B:$B,0))&amp;"*",RAW_DHIS2_EXPORT!$1:$1,0)),""))</f>
        <v/>
      </c>
      <c r="G52" s="2" t="str">
        <f>IF($A52="","",IFERROR(INDEX(RAW_DHIS2_EXPORT!$A:$ZZ,ROW(),MATCH("*"&amp;INDEX(INDICATOR_MAP!$D:$D,MATCH(G$1,INDICATOR_MAP!$B:$B,0))&amp;"*",RAW_DHIS2_EXPORT!$1:$1,0)),""))</f>
        <v/>
      </c>
      <c r="H52" s="2" t="str">
        <f>IF($A52="","",IFERROR(INDEX(RAW_DHIS2_EXPORT!$A:$ZZ,ROW(),MATCH("*"&amp;INDEX(INDICATOR_MAP!$D:$D,MATCH(H$1,INDICATOR_MAP!$B:$B,0))&amp;"*",RAW_DHIS2_EXPORT!$1:$1,0)),""))</f>
        <v/>
      </c>
      <c r="I52" s="2" t="str">
        <f>IF($A52="","",IFERROR(INDEX(RAW_DHIS2_EXPORT!$A:$ZZ,ROW(),MATCH("*"&amp;INDEX(INDICATOR_MAP!$D:$D,MATCH(I$1,INDICATOR_MAP!$B:$B,0))&amp;"*",RAW_DHIS2_EXPORT!$1:$1,0)),""))</f>
        <v/>
      </c>
      <c r="J52" s="2" t="str">
        <f>IF($A52="","",IFERROR(INDEX(RAW_DHIS2_EXPORT!$A:$ZZ,ROW(),MATCH("*"&amp;INDEX(INDICATOR_MAP!$D:$D,MATCH(J$1,INDICATOR_MAP!$B:$B,0))&amp;"*",RAW_DHIS2_EXPORT!$1:$1,0)),""))</f>
        <v/>
      </c>
      <c r="K52" s="2" t="str">
        <f>IF($A52="","",IFERROR(INDEX(RAW_DHIS2_EXPORT!$A:$ZZ,ROW(),MATCH("*"&amp;INDEX(INDICATOR_MAP!$D:$D,MATCH(K$1,INDICATOR_MAP!$B:$B,0))&amp;"*",RAW_DHIS2_EXPORT!$1:$1,0)),""))</f>
        <v/>
      </c>
      <c r="L52" s="2" t="str">
        <f>IF($A52="","",IFERROR(INDEX(RAW_DHIS2_EXPORT!$A:$ZZ,ROW(),MATCH("*"&amp;INDEX(INDICATOR_MAP!$D:$D,MATCH(L$1,INDICATOR_MAP!$B:$B,0))&amp;"*",RAW_DHIS2_EXPORT!$1:$1,0)),""))</f>
        <v/>
      </c>
      <c r="M52" s="2" t="str">
        <f>IF($A52="","",IFERROR(INDEX(RAW_DHIS2_EXPORT!$A:$ZZ,ROW(),MATCH("*"&amp;INDEX(INDICATOR_MAP!$D:$D,MATCH(M$1,INDICATOR_MAP!$B:$B,0))&amp;"*",RAW_DHIS2_EXPORT!$1:$1,0)),""))</f>
        <v/>
      </c>
      <c r="N52" s="2" t="str">
        <f>IF($A52="","",IFERROR(INDEX(RAW_DHIS2_EXPORT!$A:$ZZ,ROW(),MATCH("*"&amp;INDEX(INDICATOR_MAP!$D:$D,MATCH(N$1,INDICATOR_MAP!$B:$B,0))&amp;"*",RAW_DHIS2_EXPORT!$1:$1,0)),""))</f>
        <v/>
      </c>
      <c r="O52" s="2" t="str">
        <f>IF($A52="","",IFERROR(INDEX(RAW_DHIS2_EXPORT!$A:$ZZ,ROW(),MATCH("*"&amp;INDEX(INDICATOR_MAP!$D:$D,MATCH(O$1,INDICATOR_MAP!$B:$B,0))&amp;"*",RAW_DHIS2_EXPORT!$1:$1,0)),""))</f>
        <v/>
      </c>
      <c r="P52" s="2" t="str">
        <f>IF($A52="","",IFERROR(INDEX(RAW_DHIS2_EXPORT!$A:$ZZ,ROW(),MATCH("*"&amp;INDEX(INDICATOR_MAP!$D:$D,MATCH(P$1,INDICATOR_MAP!$B:$B,0))&amp;"*",RAW_DHIS2_EXPORT!$1:$1,0)),""))</f>
        <v/>
      </c>
      <c r="Q52" s="2" t="str">
        <f>IF($A52="","",IFERROR(INDEX(RAW_DHIS2_EXPORT!$A:$ZZ,ROW(),MATCH("*"&amp;INDEX(INDICATOR_MAP!$D:$D,MATCH(Q$1,INDICATOR_MAP!$B:$B,0))&amp;"*",RAW_DHIS2_EXPORT!$1:$1,0)),""))</f>
        <v/>
      </c>
      <c r="R52" s="2" t="str">
        <f>IF($A52="","",IFERROR(INDEX(RAW_DHIS2_EXPORT!$A:$ZZ,ROW(),MATCH("*"&amp;INDEX(INDICATOR_MAP!$D:$D,MATCH(R$1,INDICATOR_MAP!$B:$B,0))&amp;"*",RAW_DHIS2_EXPORT!$1:$1,0)),""))</f>
        <v/>
      </c>
      <c r="S52" s="2" t="str">
        <f>IF($A52="","",IFERROR(INDEX(RAW_DHIS2_EXPORT!$A:$ZZ,ROW(),MATCH("*"&amp;INDEX(INDICATOR_MAP!$D:$D,MATCH(S$1,INDICATOR_MAP!$B:$B,0))&amp;"*",RAW_DHIS2_EXPORT!$1:$1,0)),""))</f>
        <v/>
      </c>
      <c r="T52" s="2" t="str">
        <f>IF($A52="","",IFERROR(INDEX(RAW_DHIS2_EXPORT!$A:$ZZ,ROW(),MATCH("*"&amp;INDEX(INDICATOR_MAP!$D:$D,MATCH(T$1,INDICATOR_MAP!$B:$B,0))&amp;"*",RAW_DHIS2_EXPORT!$1:$1,0)),""))</f>
        <v/>
      </c>
      <c r="U52" s="2" t="str">
        <f>IF($A52="","",IFERROR(INDEX(RAW_DHIS2_EXPORT!$A:$ZZ,ROW(),MATCH("*"&amp;INDEX(INDICATOR_MAP!$D:$D,MATCH(U$1,INDICATOR_MAP!$B:$B,0))&amp;"*",RAW_DHIS2_EXPORT!$1:$1,0)),""))</f>
        <v/>
      </c>
      <c r="V52" s="2" t="str">
        <f>IF($A52="","",IFERROR(INDEX(RAW_DHIS2_EXPORT!$A:$ZZ,ROW(),MATCH("*"&amp;INDEX(INDICATOR_MAP!$D:$D,MATCH(V$1,INDICATOR_MAP!$B:$B,0))&amp;"*",RAW_DHIS2_EXPORT!$1:$1,0)),""))</f>
        <v/>
      </c>
      <c r="W52" s="2" t="str">
        <f>IF($A52="","",IFERROR(INDEX(RAW_DHIS2_EXPORT!$A:$ZZ,ROW(),MATCH("*"&amp;INDEX(INDICATOR_MAP!$D:$D,MATCH(W$1,INDICATOR_MAP!$B:$B,0))&amp;"*",RAW_DHIS2_EXPORT!$1:$1,0)),""))</f>
        <v/>
      </c>
      <c r="X52" s="2" t="str">
        <f>IF($A52="","",IFERROR(INDEX(RAW_DHIS2_EXPORT!$A:$ZZ,ROW(),MATCH("*"&amp;INDEX(INDICATOR_MAP!$D:$D,MATCH(X$1,INDICATOR_MAP!$B:$B,0))&amp;"*",RAW_DHIS2_EXPORT!$1:$1,0)),""))</f>
        <v/>
      </c>
      <c r="Y52" s="2" t="str">
        <f>IF($A52="","",IFERROR(INDEX(RAW_DHIS2_EXPORT!$A:$ZZ,ROW(),MATCH("*"&amp;INDEX(INDICATOR_MAP!$D:$D,MATCH(Y$1,INDICATOR_MAP!$B:$B,0))&amp;"*",RAW_DHIS2_EXPORT!$1:$1,0)),""))</f>
        <v/>
      </c>
      <c r="Z52" s="2" t="str">
        <f>IF($A52="","",IFERROR(INDEX(RAW_DHIS2_EXPORT!$A:$ZZ,ROW(),MATCH("*"&amp;INDEX(INDICATOR_MAP!$D:$D,MATCH(Z$1,INDICATOR_MAP!$B:$B,0))&amp;"*",RAW_DHIS2_EXPORT!$1:$1,0)),""))</f>
        <v/>
      </c>
      <c r="AA52" s="2" t="str">
        <f>IF($A52="","",IFERROR(INDEX(RAW_DHIS2_EXPORT!$A:$ZZ,ROW(),MATCH("*"&amp;INDEX(INDICATOR_MAP!$D:$D,MATCH(AA$1,INDICATOR_MAP!$B:$B,0))&amp;"*",RAW_DHIS2_EXPORT!$1:$1,0)),""))</f>
        <v/>
      </c>
      <c r="AB52" s="2" t="str">
        <f>IF($A52="","",IFERROR(INDEX(RAW_DHIS2_EXPORT!$A:$ZZ,ROW(),MATCH("*"&amp;INDEX(INDICATOR_MAP!$D:$D,MATCH(AB$1,INDICATOR_MAP!$B:$B,0))&amp;"*",RAW_DHIS2_EXPORT!$1:$1,0)),""))</f>
        <v/>
      </c>
      <c r="AC52" s="2" t="str">
        <f>IF($A52="","",IFERROR(INDEX(RAW_DHIS2_EXPORT!$A:$ZZ,ROW(),MATCH("*"&amp;INDEX(INDICATOR_MAP!$D:$D,MATCH(AC$1,INDICATOR_MAP!$B:$B,0))&amp;"*",RAW_DHIS2_EXPORT!$1:$1,0)),""))</f>
        <v/>
      </c>
      <c r="AD52" s="2" t="str">
        <f>IF($A52="","",IFERROR(INDEX(RAW_DHIS2_EXPORT!$A:$ZZ,ROW(),MATCH("*"&amp;INDEX(INDICATOR_MAP!$D:$D,MATCH(AD$1,INDICATOR_MAP!$B:$B,0))&amp;"*",RAW_DHIS2_EXPORT!$1:$1,0)),""))</f>
        <v/>
      </c>
      <c r="AE52" s="2" t="str">
        <f>IF($A52="","",IFERROR(INDEX(RAW_DHIS2_EXPORT!$A:$ZZ,ROW(),MATCH("*"&amp;INDEX(INDICATOR_MAP!$D:$D,MATCH(AE$1,INDICATOR_MAP!$B:$B,0))&amp;"*",RAW_DHIS2_EXPORT!$1:$1,0)),""))</f>
        <v/>
      </c>
      <c r="AF52" s="2" t="str">
        <f>IF($A52="","",IFERROR(INDEX(RAW_DHIS2_EXPORT!$A:$ZZ,ROW(),MATCH("*"&amp;INDEX(INDICATOR_MAP!$D:$D,MATCH(AF$1,INDICATOR_MAP!$B:$B,0))&amp;"*",RAW_DHIS2_EXPORT!$1:$1,0)),""))</f>
        <v/>
      </c>
      <c r="AG52" s="2" t="str">
        <f>IF($A52="","",IFERROR(INDEX(RAW_DHIS2_EXPORT!$A:$ZZ,ROW(),MATCH("*"&amp;INDEX(INDICATOR_MAP!$D:$D,MATCH(AG$1,INDICATOR_MAP!$B:$B,0))&amp;"*",RAW_DHIS2_EXPORT!$1:$1,0)),""))</f>
        <v/>
      </c>
      <c r="AH52" s="2" t="str">
        <f>IF($A52="","",IFERROR(INDEX(RAW_DHIS2_EXPORT!$A:$ZZ,ROW(),MATCH("*"&amp;INDEX(INDICATOR_MAP!$D:$D,MATCH(AH$1,INDICATOR_MAP!$B:$B,0))&amp;"*",RAW_DHIS2_EXPORT!$1:$1,0)),""))</f>
        <v/>
      </c>
      <c r="AI52" s="2" t="str">
        <f>IF($A52="","",IFERROR(INDEX(RAW_DHIS2_EXPORT!$A:$ZZ,ROW(),MATCH("*"&amp;INDEX(INDICATOR_MAP!$D:$D,MATCH(AI$1,INDICATOR_MAP!$B:$B,0))&amp;"*",RAW_DHIS2_EXPORT!$1:$1,0)),""))</f>
        <v/>
      </c>
      <c r="AJ52" s="2" t="str">
        <f>IF($A52="","",IFERROR(INDEX(RAW_DHIS2_EXPORT!$A:$ZZ,ROW(),MATCH("*"&amp;INDEX(INDICATOR_MAP!$D:$D,MATCH(AJ$1,INDICATOR_MAP!$B:$B,0))&amp;"*",RAW_DHIS2_EXPORT!$1:$1,0)),""))</f>
        <v/>
      </c>
      <c r="AK52" s="2" t="str">
        <f>IF($A52="","",IFERROR(INDEX(RAW_DHIS2_EXPORT!$A:$ZZ,ROW(),MATCH("*"&amp;INDEX(INDICATOR_MAP!$D:$D,MATCH(AK$1,INDICATOR_MAP!$B:$B,0))&amp;"*",RAW_DHIS2_EXPORT!$1:$1,0)),""))</f>
        <v/>
      </c>
      <c r="AL52" s="2" t="str">
        <f>IF($A52="","",IFERROR(INDEX(RAW_DHIS2_EXPORT!$A:$ZZ,ROW(),MATCH("*"&amp;INDEX(INDICATOR_MAP!$D:$D,MATCH(AL$1,INDICATOR_MAP!$B:$B,0))&amp;"*",RAW_DHIS2_EXPORT!$1:$1,0)),""))</f>
        <v/>
      </c>
      <c r="AM52" s="2" t="str">
        <f>IF($A52="","",IFERROR(INDEX(RAW_DHIS2_EXPORT!$A:$ZZ,ROW(),MATCH("*"&amp;INDEX(INDICATOR_MAP!$D:$D,MATCH(AM$1,INDICATOR_MAP!$B:$B,0))&amp;"*",RAW_DHIS2_EXPORT!$1:$1,0)),""))</f>
        <v/>
      </c>
      <c r="AN52" s="2" t="str">
        <f>IF($A52="","",IFERROR(INDEX(RAW_DHIS2_EXPORT!$A:$ZZ,ROW(),MATCH("*"&amp;INDEX(INDICATOR_MAP!$D:$D,MATCH(AN$1,INDICATOR_MAP!$B:$B,0))&amp;"*",RAW_DHIS2_EXPORT!$1:$1,0)),""))</f>
        <v/>
      </c>
      <c r="AO52" s="2" t="str">
        <f>IF($A52="","",IFERROR(INDEX(RAW_DHIS2_EXPORT!$A:$ZZ,ROW(),MATCH("*"&amp;INDEX(INDICATOR_MAP!$D:$D,MATCH(AO$1,INDICATOR_MAP!$B:$B,0))&amp;"*",RAW_DHIS2_EXPORT!$1:$1,0)),""))</f>
        <v/>
      </c>
      <c r="AP52" s="2" t="str">
        <f>IF($A52="","",IFERROR(INDEX(RAW_DHIS2_EXPORT!$A:$ZZ,ROW(),MATCH("*"&amp;INDEX(INDICATOR_MAP!$D:$D,MATCH(AP$1,INDICATOR_MAP!$B:$B,0))&amp;"*",RAW_DHIS2_EXPORT!$1:$1,0)),""))</f>
        <v/>
      </c>
      <c r="AQ52" s="2" t="str">
        <f>IF($A52="","",IFERROR(INDEX(RAW_DHIS2_EXPORT!$A:$ZZ,ROW(),MATCH("*"&amp;INDEX(INDICATOR_MAP!$D:$D,MATCH(AQ$1,INDICATOR_MAP!$B:$B,0))&amp;"*",RAW_DHIS2_EXPORT!$1:$1,0)),""))</f>
        <v/>
      </c>
      <c r="AR52" s="2" t="str">
        <f>IF($A52="","",IFERROR(INDEX(RAW_DHIS2_EXPORT!$A:$ZZ,ROW(),MATCH("*"&amp;INDEX(INDICATOR_MAP!$D:$D,MATCH(AR$1,INDICATOR_MAP!$B:$B,0))&amp;"*",RAW_DHIS2_EXPORT!$1:$1,0)),""))</f>
        <v/>
      </c>
      <c r="AS52" s="2" t="str">
        <f>IF($A52="","",IFERROR(INDEX(RAW_DHIS2_EXPORT!$A:$ZZ,ROW(),MATCH("*"&amp;INDEX(INDICATOR_MAP!$D:$D,MATCH(AS$1,INDICATOR_MAP!$B:$B,0))&amp;"*",RAW_DHIS2_EXPORT!$1:$1,0)),""))</f>
        <v/>
      </c>
      <c r="AT52" s="2" t="str">
        <f>IF($A52="","",IFERROR(INDEX(RAW_DHIS2_EXPORT!$A:$ZZ,ROW(),MATCH("*"&amp;INDEX(INDICATOR_MAP!$D:$D,MATCH(AT$1,INDICATOR_MAP!$B:$B,0))&amp;"*",RAW_DHIS2_EXPORT!$1:$1,0)),""))</f>
        <v/>
      </c>
      <c r="AU52" s="2" t="str">
        <f>IF($A52="","",IFERROR(INDEX(RAW_DHIS2_EXPORT!$A:$ZZ,ROW(),MATCH("*"&amp;INDEX(INDICATOR_MAP!$D:$D,MATCH(AU$1,INDICATOR_MAP!$B:$B,0))&amp;"*",RAW_DHIS2_EXPORT!$1:$1,0)),""))</f>
        <v/>
      </c>
      <c r="AV52" s="2" t="str">
        <f>IF($A52="","",IFERROR(INDEX(RAW_DHIS2_EXPORT!$A:$ZZ,ROW(),MATCH("*"&amp;INDEX(INDICATOR_MAP!$D:$D,MATCH(AV$1,INDICATOR_MAP!$B:$B,0))&amp;"*",RAW_DHIS2_EXPORT!$1:$1,0)),""))</f>
        <v/>
      </c>
      <c r="AW52" s="2" t="str">
        <f>IF($A52="","",IFERROR(INDEX(RAW_DHIS2_EXPORT!$A:$ZZ,ROW(),MATCH("*"&amp;INDEX(INDICATOR_MAP!$D:$D,MATCH(AW$1,INDICATOR_MAP!$B:$B,0))&amp;"*",RAW_DHIS2_EXPORT!$1:$1,0)),""))</f>
        <v/>
      </c>
      <c r="AX52" s="2" t="str">
        <f>IF($A52="","",IFERROR(INDEX(RAW_DHIS2_EXPORT!$A:$ZZ,ROW(),MATCH("*"&amp;INDEX(INDICATOR_MAP!$D:$D,MATCH(AX$1,INDICATOR_MAP!$B:$B,0))&amp;"*",RAW_DHIS2_EXPORT!$1:$1,0)),""))</f>
        <v/>
      </c>
      <c r="AY52" s="2" t="str">
        <f>IF($A52="","",IFERROR(INDEX(RAW_DHIS2_EXPORT!$A:$ZZ,ROW(),MATCH("*"&amp;INDEX(INDICATOR_MAP!$D:$D,MATCH(AY$1,INDICATOR_MAP!$B:$B,0))&amp;"*",RAW_DHIS2_EXPORT!$1:$1,0)),""))</f>
        <v/>
      </c>
      <c r="AZ52" s="2" t="str">
        <f>IF($A52="","",IFERROR(INDEX(RAW_DHIS2_EXPORT!$A:$ZZ,ROW(),MATCH("*"&amp;INDEX(INDICATOR_MAP!$D:$D,MATCH(AZ$1,INDICATOR_MAP!$B:$B,0))&amp;"*",RAW_DHIS2_EXPORT!$1:$1,0)),""))</f>
        <v/>
      </c>
      <c r="BA52" s="2" t="str">
        <f>IF($A52="","",IFERROR(INDEX(RAW_DHIS2_EXPORT!$A:$ZZ,ROW(),MATCH("*"&amp;INDEX(INDICATOR_MAP!$D:$D,MATCH(BA$1,INDICATOR_MAP!$B:$B,0))&amp;"*",RAW_DHIS2_EXPORT!$1:$1,0)),""))</f>
        <v/>
      </c>
      <c r="BB52" s="2" t="str">
        <f>IF($A52="","",IFERROR(INDEX(RAW_DHIS2_EXPORT!$A:$ZZ,ROW(),MATCH("*"&amp;INDEX(INDICATOR_MAP!$D:$D,MATCH(BB$1,INDICATOR_MAP!$B:$B,0))&amp;"*",RAW_DHIS2_EXPORT!$1:$1,0)),""))</f>
        <v/>
      </c>
      <c r="BC52" s="2" t="str">
        <f>IF($A52="","",IFERROR(INDEX(RAW_DHIS2_EXPORT!$A:$ZZ,ROW(),MATCH("*"&amp;INDEX(INDICATOR_MAP!$D:$D,MATCH(BC$1,INDICATOR_MAP!$B:$B,0))&amp;"*",RAW_DHIS2_EXPORT!$1:$1,0)),""))</f>
        <v/>
      </c>
    </row>
    <row r="53" spans="1:55">
      <c r="A53" s="2" t="str">
        <f>IF(RAW_DHIS2_EXPORT!A53="","",RAW_DHIS2_EXPORT!A53)</f>
        <v/>
      </c>
      <c r="B53" s="2"/>
      <c r="C53" s="2"/>
      <c r="D53" s="2" t="str">
        <f>IF($A53="","",IFERROR(INDEX(RAW_DHIS2_EXPORT!$A:$ZZ,ROW(),MATCH("*"&amp;INDEX(INDICATOR_MAP!$D:$D,MATCH(D$1,INDICATOR_MAP!$B:$B,0))&amp;"*",RAW_DHIS2_EXPORT!$1:$1,0)),""))</f>
        <v/>
      </c>
      <c r="E53" s="2" t="str">
        <f>IF($A53="","",IFERROR(INDEX(RAW_DHIS2_EXPORT!$A:$ZZ,ROW(),MATCH("*"&amp;INDEX(INDICATOR_MAP!$D:$D,MATCH(E$1,INDICATOR_MAP!$B:$B,0))&amp;"*",RAW_DHIS2_EXPORT!$1:$1,0)),""))</f>
        <v/>
      </c>
      <c r="F53" s="2" t="str">
        <f>IF($A53="","",IFERROR(INDEX(RAW_DHIS2_EXPORT!$A:$ZZ,ROW(),MATCH("*"&amp;INDEX(INDICATOR_MAP!$D:$D,MATCH(F$1,INDICATOR_MAP!$B:$B,0))&amp;"*",RAW_DHIS2_EXPORT!$1:$1,0)),""))</f>
        <v/>
      </c>
      <c r="G53" s="2" t="str">
        <f>IF($A53="","",IFERROR(INDEX(RAW_DHIS2_EXPORT!$A:$ZZ,ROW(),MATCH("*"&amp;INDEX(INDICATOR_MAP!$D:$D,MATCH(G$1,INDICATOR_MAP!$B:$B,0))&amp;"*",RAW_DHIS2_EXPORT!$1:$1,0)),""))</f>
        <v/>
      </c>
      <c r="H53" s="2" t="str">
        <f>IF($A53="","",IFERROR(INDEX(RAW_DHIS2_EXPORT!$A:$ZZ,ROW(),MATCH("*"&amp;INDEX(INDICATOR_MAP!$D:$D,MATCH(H$1,INDICATOR_MAP!$B:$B,0))&amp;"*",RAW_DHIS2_EXPORT!$1:$1,0)),""))</f>
        <v/>
      </c>
      <c r="I53" s="2" t="str">
        <f>IF($A53="","",IFERROR(INDEX(RAW_DHIS2_EXPORT!$A:$ZZ,ROW(),MATCH("*"&amp;INDEX(INDICATOR_MAP!$D:$D,MATCH(I$1,INDICATOR_MAP!$B:$B,0))&amp;"*",RAW_DHIS2_EXPORT!$1:$1,0)),""))</f>
        <v/>
      </c>
      <c r="J53" s="2" t="str">
        <f>IF($A53="","",IFERROR(INDEX(RAW_DHIS2_EXPORT!$A:$ZZ,ROW(),MATCH("*"&amp;INDEX(INDICATOR_MAP!$D:$D,MATCH(J$1,INDICATOR_MAP!$B:$B,0))&amp;"*",RAW_DHIS2_EXPORT!$1:$1,0)),""))</f>
        <v/>
      </c>
      <c r="K53" s="2" t="str">
        <f>IF($A53="","",IFERROR(INDEX(RAW_DHIS2_EXPORT!$A:$ZZ,ROW(),MATCH("*"&amp;INDEX(INDICATOR_MAP!$D:$D,MATCH(K$1,INDICATOR_MAP!$B:$B,0))&amp;"*",RAW_DHIS2_EXPORT!$1:$1,0)),""))</f>
        <v/>
      </c>
      <c r="L53" s="2" t="str">
        <f>IF($A53="","",IFERROR(INDEX(RAW_DHIS2_EXPORT!$A:$ZZ,ROW(),MATCH("*"&amp;INDEX(INDICATOR_MAP!$D:$D,MATCH(L$1,INDICATOR_MAP!$B:$B,0))&amp;"*",RAW_DHIS2_EXPORT!$1:$1,0)),""))</f>
        <v/>
      </c>
      <c r="M53" s="2" t="str">
        <f>IF($A53="","",IFERROR(INDEX(RAW_DHIS2_EXPORT!$A:$ZZ,ROW(),MATCH("*"&amp;INDEX(INDICATOR_MAP!$D:$D,MATCH(M$1,INDICATOR_MAP!$B:$B,0))&amp;"*",RAW_DHIS2_EXPORT!$1:$1,0)),""))</f>
        <v/>
      </c>
      <c r="N53" s="2" t="str">
        <f>IF($A53="","",IFERROR(INDEX(RAW_DHIS2_EXPORT!$A:$ZZ,ROW(),MATCH("*"&amp;INDEX(INDICATOR_MAP!$D:$D,MATCH(N$1,INDICATOR_MAP!$B:$B,0))&amp;"*",RAW_DHIS2_EXPORT!$1:$1,0)),""))</f>
        <v/>
      </c>
      <c r="O53" s="2" t="str">
        <f>IF($A53="","",IFERROR(INDEX(RAW_DHIS2_EXPORT!$A:$ZZ,ROW(),MATCH("*"&amp;INDEX(INDICATOR_MAP!$D:$D,MATCH(O$1,INDICATOR_MAP!$B:$B,0))&amp;"*",RAW_DHIS2_EXPORT!$1:$1,0)),""))</f>
        <v/>
      </c>
      <c r="P53" s="2" t="str">
        <f>IF($A53="","",IFERROR(INDEX(RAW_DHIS2_EXPORT!$A:$ZZ,ROW(),MATCH("*"&amp;INDEX(INDICATOR_MAP!$D:$D,MATCH(P$1,INDICATOR_MAP!$B:$B,0))&amp;"*",RAW_DHIS2_EXPORT!$1:$1,0)),""))</f>
        <v/>
      </c>
      <c r="Q53" s="2" t="str">
        <f>IF($A53="","",IFERROR(INDEX(RAW_DHIS2_EXPORT!$A:$ZZ,ROW(),MATCH("*"&amp;INDEX(INDICATOR_MAP!$D:$D,MATCH(Q$1,INDICATOR_MAP!$B:$B,0))&amp;"*",RAW_DHIS2_EXPORT!$1:$1,0)),""))</f>
        <v/>
      </c>
      <c r="R53" s="2" t="str">
        <f>IF($A53="","",IFERROR(INDEX(RAW_DHIS2_EXPORT!$A:$ZZ,ROW(),MATCH("*"&amp;INDEX(INDICATOR_MAP!$D:$D,MATCH(R$1,INDICATOR_MAP!$B:$B,0))&amp;"*",RAW_DHIS2_EXPORT!$1:$1,0)),""))</f>
        <v/>
      </c>
      <c r="S53" s="2" t="str">
        <f>IF($A53="","",IFERROR(INDEX(RAW_DHIS2_EXPORT!$A:$ZZ,ROW(),MATCH("*"&amp;INDEX(INDICATOR_MAP!$D:$D,MATCH(S$1,INDICATOR_MAP!$B:$B,0))&amp;"*",RAW_DHIS2_EXPORT!$1:$1,0)),""))</f>
        <v/>
      </c>
      <c r="T53" s="2" t="str">
        <f>IF($A53="","",IFERROR(INDEX(RAW_DHIS2_EXPORT!$A:$ZZ,ROW(),MATCH("*"&amp;INDEX(INDICATOR_MAP!$D:$D,MATCH(T$1,INDICATOR_MAP!$B:$B,0))&amp;"*",RAW_DHIS2_EXPORT!$1:$1,0)),""))</f>
        <v/>
      </c>
      <c r="U53" s="2" t="str">
        <f>IF($A53="","",IFERROR(INDEX(RAW_DHIS2_EXPORT!$A:$ZZ,ROW(),MATCH("*"&amp;INDEX(INDICATOR_MAP!$D:$D,MATCH(U$1,INDICATOR_MAP!$B:$B,0))&amp;"*",RAW_DHIS2_EXPORT!$1:$1,0)),""))</f>
        <v/>
      </c>
      <c r="V53" s="2" t="str">
        <f>IF($A53="","",IFERROR(INDEX(RAW_DHIS2_EXPORT!$A:$ZZ,ROW(),MATCH("*"&amp;INDEX(INDICATOR_MAP!$D:$D,MATCH(V$1,INDICATOR_MAP!$B:$B,0))&amp;"*",RAW_DHIS2_EXPORT!$1:$1,0)),""))</f>
        <v/>
      </c>
      <c r="W53" s="2" t="str">
        <f>IF($A53="","",IFERROR(INDEX(RAW_DHIS2_EXPORT!$A:$ZZ,ROW(),MATCH("*"&amp;INDEX(INDICATOR_MAP!$D:$D,MATCH(W$1,INDICATOR_MAP!$B:$B,0))&amp;"*",RAW_DHIS2_EXPORT!$1:$1,0)),""))</f>
        <v/>
      </c>
      <c r="X53" s="2" t="str">
        <f>IF($A53="","",IFERROR(INDEX(RAW_DHIS2_EXPORT!$A:$ZZ,ROW(),MATCH("*"&amp;INDEX(INDICATOR_MAP!$D:$D,MATCH(X$1,INDICATOR_MAP!$B:$B,0))&amp;"*",RAW_DHIS2_EXPORT!$1:$1,0)),""))</f>
        <v/>
      </c>
      <c r="Y53" s="2" t="str">
        <f>IF($A53="","",IFERROR(INDEX(RAW_DHIS2_EXPORT!$A:$ZZ,ROW(),MATCH("*"&amp;INDEX(INDICATOR_MAP!$D:$D,MATCH(Y$1,INDICATOR_MAP!$B:$B,0))&amp;"*",RAW_DHIS2_EXPORT!$1:$1,0)),""))</f>
        <v/>
      </c>
      <c r="Z53" s="2" t="str">
        <f>IF($A53="","",IFERROR(INDEX(RAW_DHIS2_EXPORT!$A:$ZZ,ROW(),MATCH("*"&amp;INDEX(INDICATOR_MAP!$D:$D,MATCH(Z$1,INDICATOR_MAP!$B:$B,0))&amp;"*",RAW_DHIS2_EXPORT!$1:$1,0)),""))</f>
        <v/>
      </c>
      <c r="AA53" s="2" t="str">
        <f>IF($A53="","",IFERROR(INDEX(RAW_DHIS2_EXPORT!$A:$ZZ,ROW(),MATCH("*"&amp;INDEX(INDICATOR_MAP!$D:$D,MATCH(AA$1,INDICATOR_MAP!$B:$B,0))&amp;"*",RAW_DHIS2_EXPORT!$1:$1,0)),""))</f>
        <v/>
      </c>
      <c r="AB53" s="2" t="str">
        <f>IF($A53="","",IFERROR(INDEX(RAW_DHIS2_EXPORT!$A:$ZZ,ROW(),MATCH("*"&amp;INDEX(INDICATOR_MAP!$D:$D,MATCH(AB$1,INDICATOR_MAP!$B:$B,0))&amp;"*",RAW_DHIS2_EXPORT!$1:$1,0)),""))</f>
        <v/>
      </c>
      <c r="AC53" s="2" t="str">
        <f>IF($A53="","",IFERROR(INDEX(RAW_DHIS2_EXPORT!$A:$ZZ,ROW(),MATCH("*"&amp;INDEX(INDICATOR_MAP!$D:$D,MATCH(AC$1,INDICATOR_MAP!$B:$B,0))&amp;"*",RAW_DHIS2_EXPORT!$1:$1,0)),""))</f>
        <v/>
      </c>
      <c r="AD53" s="2" t="str">
        <f>IF($A53="","",IFERROR(INDEX(RAW_DHIS2_EXPORT!$A:$ZZ,ROW(),MATCH("*"&amp;INDEX(INDICATOR_MAP!$D:$D,MATCH(AD$1,INDICATOR_MAP!$B:$B,0))&amp;"*",RAW_DHIS2_EXPORT!$1:$1,0)),""))</f>
        <v/>
      </c>
      <c r="AE53" s="2" t="str">
        <f>IF($A53="","",IFERROR(INDEX(RAW_DHIS2_EXPORT!$A:$ZZ,ROW(),MATCH("*"&amp;INDEX(INDICATOR_MAP!$D:$D,MATCH(AE$1,INDICATOR_MAP!$B:$B,0))&amp;"*",RAW_DHIS2_EXPORT!$1:$1,0)),""))</f>
        <v/>
      </c>
      <c r="AF53" s="2" t="str">
        <f>IF($A53="","",IFERROR(INDEX(RAW_DHIS2_EXPORT!$A:$ZZ,ROW(),MATCH("*"&amp;INDEX(INDICATOR_MAP!$D:$D,MATCH(AF$1,INDICATOR_MAP!$B:$B,0))&amp;"*",RAW_DHIS2_EXPORT!$1:$1,0)),""))</f>
        <v/>
      </c>
      <c r="AG53" s="2" t="str">
        <f>IF($A53="","",IFERROR(INDEX(RAW_DHIS2_EXPORT!$A:$ZZ,ROW(),MATCH("*"&amp;INDEX(INDICATOR_MAP!$D:$D,MATCH(AG$1,INDICATOR_MAP!$B:$B,0))&amp;"*",RAW_DHIS2_EXPORT!$1:$1,0)),""))</f>
        <v/>
      </c>
      <c r="AH53" s="2" t="str">
        <f>IF($A53="","",IFERROR(INDEX(RAW_DHIS2_EXPORT!$A:$ZZ,ROW(),MATCH("*"&amp;INDEX(INDICATOR_MAP!$D:$D,MATCH(AH$1,INDICATOR_MAP!$B:$B,0))&amp;"*",RAW_DHIS2_EXPORT!$1:$1,0)),""))</f>
        <v/>
      </c>
      <c r="AI53" s="2" t="str">
        <f>IF($A53="","",IFERROR(INDEX(RAW_DHIS2_EXPORT!$A:$ZZ,ROW(),MATCH("*"&amp;INDEX(INDICATOR_MAP!$D:$D,MATCH(AI$1,INDICATOR_MAP!$B:$B,0))&amp;"*",RAW_DHIS2_EXPORT!$1:$1,0)),""))</f>
        <v/>
      </c>
      <c r="AJ53" s="2" t="str">
        <f>IF($A53="","",IFERROR(INDEX(RAW_DHIS2_EXPORT!$A:$ZZ,ROW(),MATCH("*"&amp;INDEX(INDICATOR_MAP!$D:$D,MATCH(AJ$1,INDICATOR_MAP!$B:$B,0))&amp;"*",RAW_DHIS2_EXPORT!$1:$1,0)),""))</f>
        <v/>
      </c>
      <c r="AK53" s="2" t="str">
        <f>IF($A53="","",IFERROR(INDEX(RAW_DHIS2_EXPORT!$A:$ZZ,ROW(),MATCH("*"&amp;INDEX(INDICATOR_MAP!$D:$D,MATCH(AK$1,INDICATOR_MAP!$B:$B,0))&amp;"*",RAW_DHIS2_EXPORT!$1:$1,0)),""))</f>
        <v/>
      </c>
      <c r="AL53" s="2" t="str">
        <f>IF($A53="","",IFERROR(INDEX(RAW_DHIS2_EXPORT!$A:$ZZ,ROW(),MATCH("*"&amp;INDEX(INDICATOR_MAP!$D:$D,MATCH(AL$1,INDICATOR_MAP!$B:$B,0))&amp;"*",RAW_DHIS2_EXPORT!$1:$1,0)),""))</f>
        <v/>
      </c>
      <c r="AM53" s="2" t="str">
        <f>IF($A53="","",IFERROR(INDEX(RAW_DHIS2_EXPORT!$A:$ZZ,ROW(),MATCH("*"&amp;INDEX(INDICATOR_MAP!$D:$D,MATCH(AM$1,INDICATOR_MAP!$B:$B,0))&amp;"*",RAW_DHIS2_EXPORT!$1:$1,0)),""))</f>
        <v/>
      </c>
      <c r="AN53" s="2" t="str">
        <f>IF($A53="","",IFERROR(INDEX(RAW_DHIS2_EXPORT!$A:$ZZ,ROW(),MATCH("*"&amp;INDEX(INDICATOR_MAP!$D:$D,MATCH(AN$1,INDICATOR_MAP!$B:$B,0))&amp;"*",RAW_DHIS2_EXPORT!$1:$1,0)),""))</f>
        <v/>
      </c>
      <c r="AO53" s="2" t="str">
        <f>IF($A53="","",IFERROR(INDEX(RAW_DHIS2_EXPORT!$A:$ZZ,ROW(),MATCH("*"&amp;INDEX(INDICATOR_MAP!$D:$D,MATCH(AO$1,INDICATOR_MAP!$B:$B,0))&amp;"*",RAW_DHIS2_EXPORT!$1:$1,0)),""))</f>
        <v/>
      </c>
      <c r="AP53" s="2" t="str">
        <f>IF($A53="","",IFERROR(INDEX(RAW_DHIS2_EXPORT!$A:$ZZ,ROW(),MATCH("*"&amp;INDEX(INDICATOR_MAP!$D:$D,MATCH(AP$1,INDICATOR_MAP!$B:$B,0))&amp;"*",RAW_DHIS2_EXPORT!$1:$1,0)),""))</f>
        <v/>
      </c>
      <c r="AQ53" s="2" t="str">
        <f>IF($A53="","",IFERROR(INDEX(RAW_DHIS2_EXPORT!$A:$ZZ,ROW(),MATCH("*"&amp;INDEX(INDICATOR_MAP!$D:$D,MATCH(AQ$1,INDICATOR_MAP!$B:$B,0))&amp;"*",RAW_DHIS2_EXPORT!$1:$1,0)),""))</f>
        <v/>
      </c>
      <c r="AR53" s="2" t="str">
        <f>IF($A53="","",IFERROR(INDEX(RAW_DHIS2_EXPORT!$A:$ZZ,ROW(),MATCH("*"&amp;INDEX(INDICATOR_MAP!$D:$D,MATCH(AR$1,INDICATOR_MAP!$B:$B,0))&amp;"*",RAW_DHIS2_EXPORT!$1:$1,0)),""))</f>
        <v/>
      </c>
      <c r="AS53" s="2" t="str">
        <f>IF($A53="","",IFERROR(INDEX(RAW_DHIS2_EXPORT!$A:$ZZ,ROW(),MATCH("*"&amp;INDEX(INDICATOR_MAP!$D:$D,MATCH(AS$1,INDICATOR_MAP!$B:$B,0))&amp;"*",RAW_DHIS2_EXPORT!$1:$1,0)),""))</f>
        <v/>
      </c>
      <c r="AT53" s="2" t="str">
        <f>IF($A53="","",IFERROR(INDEX(RAW_DHIS2_EXPORT!$A:$ZZ,ROW(),MATCH("*"&amp;INDEX(INDICATOR_MAP!$D:$D,MATCH(AT$1,INDICATOR_MAP!$B:$B,0))&amp;"*",RAW_DHIS2_EXPORT!$1:$1,0)),""))</f>
        <v/>
      </c>
      <c r="AU53" s="2" t="str">
        <f>IF($A53="","",IFERROR(INDEX(RAW_DHIS2_EXPORT!$A:$ZZ,ROW(),MATCH("*"&amp;INDEX(INDICATOR_MAP!$D:$D,MATCH(AU$1,INDICATOR_MAP!$B:$B,0))&amp;"*",RAW_DHIS2_EXPORT!$1:$1,0)),""))</f>
        <v/>
      </c>
      <c r="AV53" s="2" t="str">
        <f>IF($A53="","",IFERROR(INDEX(RAW_DHIS2_EXPORT!$A:$ZZ,ROW(),MATCH("*"&amp;INDEX(INDICATOR_MAP!$D:$D,MATCH(AV$1,INDICATOR_MAP!$B:$B,0))&amp;"*",RAW_DHIS2_EXPORT!$1:$1,0)),""))</f>
        <v/>
      </c>
      <c r="AW53" s="2" t="str">
        <f>IF($A53="","",IFERROR(INDEX(RAW_DHIS2_EXPORT!$A:$ZZ,ROW(),MATCH("*"&amp;INDEX(INDICATOR_MAP!$D:$D,MATCH(AW$1,INDICATOR_MAP!$B:$B,0))&amp;"*",RAW_DHIS2_EXPORT!$1:$1,0)),""))</f>
        <v/>
      </c>
      <c r="AX53" s="2" t="str">
        <f>IF($A53="","",IFERROR(INDEX(RAW_DHIS2_EXPORT!$A:$ZZ,ROW(),MATCH("*"&amp;INDEX(INDICATOR_MAP!$D:$D,MATCH(AX$1,INDICATOR_MAP!$B:$B,0))&amp;"*",RAW_DHIS2_EXPORT!$1:$1,0)),""))</f>
        <v/>
      </c>
      <c r="AY53" s="2" t="str">
        <f>IF($A53="","",IFERROR(INDEX(RAW_DHIS2_EXPORT!$A:$ZZ,ROW(),MATCH("*"&amp;INDEX(INDICATOR_MAP!$D:$D,MATCH(AY$1,INDICATOR_MAP!$B:$B,0))&amp;"*",RAW_DHIS2_EXPORT!$1:$1,0)),""))</f>
        <v/>
      </c>
      <c r="AZ53" s="2" t="str">
        <f>IF($A53="","",IFERROR(INDEX(RAW_DHIS2_EXPORT!$A:$ZZ,ROW(),MATCH("*"&amp;INDEX(INDICATOR_MAP!$D:$D,MATCH(AZ$1,INDICATOR_MAP!$B:$B,0))&amp;"*",RAW_DHIS2_EXPORT!$1:$1,0)),""))</f>
        <v/>
      </c>
      <c r="BA53" s="2" t="str">
        <f>IF($A53="","",IFERROR(INDEX(RAW_DHIS2_EXPORT!$A:$ZZ,ROW(),MATCH("*"&amp;INDEX(INDICATOR_MAP!$D:$D,MATCH(BA$1,INDICATOR_MAP!$B:$B,0))&amp;"*",RAW_DHIS2_EXPORT!$1:$1,0)),""))</f>
        <v/>
      </c>
      <c r="BB53" s="2" t="str">
        <f>IF($A53="","",IFERROR(INDEX(RAW_DHIS2_EXPORT!$A:$ZZ,ROW(),MATCH("*"&amp;INDEX(INDICATOR_MAP!$D:$D,MATCH(BB$1,INDICATOR_MAP!$B:$B,0))&amp;"*",RAW_DHIS2_EXPORT!$1:$1,0)),""))</f>
        <v/>
      </c>
      <c r="BC53" s="2" t="str">
        <f>IF($A53="","",IFERROR(INDEX(RAW_DHIS2_EXPORT!$A:$ZZ,ROW(),MATCH("*"&amp;INDEX(INDICATOR_MAP!$D:$D,MATCH(BC$1,INDICATOR_MAP!$B:$B,0))&amp;"*",RAW_DHIS2_EXPORT!$1:$1,0)),""))</f>
        <v/>
      </c>
    </row>
    <row r="54" spans="1:55">
      <c r="A54" s="2" t="str">
        <f>IF(RAW_DHIS2_EXPORT!A54="","",RAW_DHIS2_EXPORT!A54)</f>
        <v/>
      </c>
      <c r="B54" s="2"/>
      <c r="C54" s="2"/>
      <c r="D54" s="2" t="str">
        <f>IF($A54="","",IFERROR(INDEX(RAW_DHIS2_EXPORT!$A:$ZZ,ROW(),MATCH("*"&amp;INDEX(INDICATOR_MAP!$D:$D,MATCH(D$1,INDICATOR_MAP!$B:$B,0))&amp;"*",RAW_DHIS2_EXPORT!$1:$1,0)),""))</f>
        <v/>
      </c>
      <c r="E54" s="2" t="str">
        <f>IF($A54="","",IFERROR(INDEX(RAW_DHIS2_EXPORT!$A:$ZZ,ROW(),MATCH("*"&amp;INDEX(INDICATOR_MAP!$D:$D,MATCH(E$1,INDICATOR_MAP!$B:$B,0))&amp;"*",RAW_DHIS2_EXPORT!$1:$1,0)),""))</f>
        <v/>
      </c>
      <c r="F54" s="2" t="str">
        <f>IF($A54="","",IFERROR(INDEX(RAW_DHIS2_EXPORT!$A:$ZZ,ROW(),MATCH("*"&amp;INDEX(INDICATOR_MAP!$D:$D,MATCH(F$1,INDICATOR_MAP!$B:$B,0))&amp;"*",RAW_DHIS2_EXPORT!$1:$1,0)),""))</f>
        <v/>
      </c>
      <c r="G54" s="2" t="str">
        <f>IF($A54="","",IFERROR(INDEX(RAW_DHIS2_EXPORT!$A:$ZZ,ROW(),MATCH("*"&amp;INDEX(INDICATOR_MAP!$D:$D,MATCH(G$1,INDICATOR_MAP!$B:$B,0))&amp;"*",RAW_DHIS2_EXPORT!$1:$1,0)),""))</f>
        <v/>
      </c>
      <c r="H54" s="2" t="str">
        <f>IF($A54="","",IFERROR(INDEX(RAW_DHIS2_EXPORT!$A:$ZZ,ROW(),MATCH("*"&amp;INDEX(INDICATOR_MAP!$D:$D,MATCH(H$1,INDICATOR_MAP!$B:$B,0))&amp;"*",RAW_DHIS2_EXPORT!$1:$1,0)),""))</f>
        <v/>
      </c>
      <c r="I54" s="2" t="str">
        <f>IF($A54="","",IFERROR(INDEX(RAW_DHIS2_EXPORT!$A:$ZZ,ROW(),MATCH("*"&amp;INDEX(INDICATOR_MAP!$D:$D,MATCH(I$1,INDICATOR_MAP!$B:$B,0))&amp;"*",RAW_DHIS2_EXPORT!$1:$1,0)),""))</f>
        <v/>
      </c>
      <c r="J54" s="2" t="str">
        <f>IF($A54="","",IFERROR(INDEX(RAW_DHIS2_EXPORT!$A:$ZZ,ROW(),MATCH("*"&amp;INDEX(INDICATOR_MAP!$D:$D,MATCH(J$1,INDICATOR_MAP!$B:$B,0))&amp;"*",RAW_DHIS2_EXPORT!$1:$1,0)),""))</f>
        <v/>
      </c>
      <c r="K54" s="2" t="str">
        <f>IF($A54="","",IFERROR(INDEX(RAW_DHIS2_EXPORT!$A:$ZZ,ROW(),MATCH("*"&amp;INDEX(INDICATOR_MAP!$D:$D,MATCH(K$1,INDICATOR_MAP!$B:$B,0))&amp;"*",RAW_DHIS2_EXPORT!$1:$1,0)),""))</f>
        <v/>
      </c>
      <c r="L54" s="2" t="str">
        <f>IF($A54="","",IFERROR(INDEX(RAW_DHIS2_EXPORT!$A:$ZZ,ROW(),MATCH("*"&amp;INDEX(INDICATOR_MAP!$D:$D,MATCH(L$1,INDICATOR_MAP!$B:$B,0))&amp;"*",RAW_DHIS2_EXPORT!$1:$1,0)),""))</f>
        <v/>
      </c>
      <c r="M54" s="2" t="str">
        <f>IF($A54="","",IFERROR(INDEX(RAW_DHIS2_EXPORT!$A:$ZZ,ROW(),MATCH("*"&amp;INDEX(INDICATOR_MAP!$D:$D,MATCH(M$1,INDICATOR_MAP!$B:$B,0))&amp;"*",RAW_DHIS2_EXPORT!$1:$1,0)),""))</f>
        <v/>
      </c>
      <c r="N54" s="2" t="str">
        <f>IF($A54="","",IFERROR(INDEX(RAW_DHIS2_EXPORT!$A:$ZZ,ROW(),MATCH("*"&amp;INDEX(INDICATOR_MAP!$D:$D,MATCH(N$1,INDICATOR_MAP!$B:$B,0))&amp;"*",RAW_DHIS2_EXPORT!$1:$1,0)),""))</f>
        <v/>
      </c>
      <c r="O54" s="2" t="str">
        <f>IF($A54="","",IFERROR(INDEX(RAW_DHIS2_EXPORT!$A:$ZZ,ROW(),MATCH("*"&amp;INDEX(INDICATOR_MAP!$D:$D,MATCH(O$1,INDICATOR_MAP!$B:$B,0))&amp;"*",RAW_DHIS2_EXPORT!$1:$1,0)),""))</f>
        <v/>
      </c>
      <c r="P54" s="2" t="str">
        <f>IF($A54="","",IFERROR(INDEX(RAW_DHIS2_EXPORT!$A:$ZZ,ROW(),MATCH("*"&amp;INDEX(INDICATOR_MAP!$D:$D,MATCH(P$1,INDICATOR_MAP!$B:$B,0))&amp;"*",RAW_DHIS2_EXPORT!$1:$1,0)),""))</f>
        <v/>
      </c>
      <c r="Q54" s="2" t="str">
        <f>IF($A54="","",IFERROR(INDEX(RAW_DHIS2_EXPORT!$A:$ZZ,ROW(),MATCH("*"&amp;INDEX(INDICATOR_MAP!$D:$D,MATCH(Q$1,INDICATOR_MAP!$B:$B,0))&amp;"*",RAW_DHIS2_EXPORT!$1:$1,0)),""))</f>
        <v/>
      </c>
      <c r="R54" s="2" t="str">
        <f>IF($A54="","",IFERROR(INDEX(RAW_DHIS2_EXPORT!$A:$ZZ,ROW(),MATCH("*"&amp;INDEX(INDICATOR_MAP!$D:$D,MATCH(R$1,INDICATOR_MAP!$B:$B,0))&amp;"*",RAW_DHIS2_EXPORT!$1:$1,0)),""))</f>
        <v/>
      </c>
      <c r="S54" s="2" t="str">
        <f>IF($A54="","",IFERROR(INDEX(RAW_DHIS2_EXPORT!$A:$ZZ,ROW(),MATCH("*"&amp;INDEX(INDICATOR_MAP!$D:$D,MATCH(S$1,INDICATOR_MAP!$B:$B,0))&amp;"*",RAW_DHIS2_EXPORT!$1:$1,0)),""))</f>
        <v/>
      </c>
      <c r="T54" s="2" t="str">
        <f>IF($A54="","",IFERROR(INDEX(RAW_DHIS2_EXPORT!$A:$ZZ,ROW(),MATCH("*"&amp;INDEX(INDICATOR_MAP!$D:$D,MATCH(T$1,INDICATOR_MAP!$B:$B,0))&amp;"*",RAW_DHIS2_EXPORT!$1:$1,0)),""))</f>
        <v/>
      </c>
      <c r="U54" s="2" t="str">
        <f>IF($A54="","",IFERROR(INDEX(RAW_DHIS2_EXPORT!$A:$ZZ,ROW(),MATCH("*"&amp;INDEX(INDICATOR_MAP!$D:$D,MATCH(U$1,INDICATOR_MAP!$B:$B,0))&amp;"*",RAW_DHIS2_EXPORT!$1:$1,0)),""))</f>
        <v/>
      </c>
      <c r="V54" s="2" t="str">
        <f>IF($A54="","",IFERROR(INDEX(RAW_DHIS2_EXPORT!$A:$ZZ,ROW(),MATCH("*"&amp;INDEX(INDICATOR_MAP!$D:$D,MATCH(V$1,INDICATOR_MAP!$B:$B,0))&amp;"*",RAW_DHIS2_EXPORT!$1:$1,0)),""))</f>
        <v/>
      </c>
      <c r="W54" s="2" t="str">
        <f>IF($A54="","",IFERROR(INDEX(RAW_DHIS2_EXPORT!$A:$ZZ,ROW(),MATCH("*"&amp;INDEX(INDICATOR_MAP!$D:$D,MATCH(W$1,INDICATOR_MAP!$B:$B,0))&amp;"*",RAW_DHIS2_EXPORT!$1:$1,0)),""))</f>
        <v/>
      </c>
      <c r="X54" s="2" t="str">
        <f>IF($A54="","",IFERROR(INDEX(RAW_DHIS2_EXPORT!$A:$ZZ,ROW(),MATCH("*"&amp;INDEX(INDICATOR_MAP!$D:$D,MATCH(X$1,INDICATOR_MAP!$B:$B,0))&amp;"*",RAW_DHIS2_EXPORT!$1:$1,0)),""))</f>
        <v/>
      </c>
      <c r="Y54" s="2" t="str">
        <f>IF($A54="","",IFERROR(INDEX(RAW_DHIS2_EXPORT!$A:$ZZ,ROW(),MATCH("*"&amp;INDEX(INDICATOR_MAP!$D:$D,MATCH(Y$1,INDICATOR_MAP!$B:$B,0))&amp;"*",RAW_DHIS2_EXPORT!$1:$1,0)),""))</f>
        <v/>
      </c>
      <c r="Z54" s="2" t="str">
        <f>IF($A54="","",IFERROR(INDEX(RAW_DHIS2_EXPORT!$A:$ZZ,ROW(),MATCH("*"&amp;INDEX(INDICATOR_MAP!$D:$D,MATCH(Z$1,INDICATOR_MAP!$B:$B,0))&amp;"*",RAW_DHIS2_EXPORT!$1:$1,0)),""))</f>
        <v/>
      </c>
      <c r="AA54" s="2" t="str">
        <f>IF($A54="","",IFERROR(INDEX(RAW_DHIS2_EXPORT!$A:$ZZ,ROW(),MATCH("*"&amp;INDEX(INDICATOR_MAP!$D:$D,MATCH(AA$1,INDICATOR_MAP!$B:$B,0))&amp;"*",RAW_DHIS2_EXPORT!$1:$1,0)),""))</f>
        <v/>
      </c>
      <c r="AB54" s="2" t="str">
        <f>IF($A54="","",IFERROR(INDEX(RAW_DHIS2_EXPORT!$A:$ZZ,ROW(),MATCH("*"&amp;INDEX(INDICATOR_MAP!$D:$D,MATCH(AB$1,INDICATOR_MAP!$B:$B,0))&amp;"*",RAW_DHIS2_EXPORT!$1:$1,0)),""))</f>
        <v/>
      </c>
      <c r="AC54" s="2" t="str">
        <f>IF($A54="","",IFERROR(INDEX(RAW_DHIS2_EXPORT!$A:$ZZ,ROW(),MATCH("*"&amp;INDEX(INDICATOR_MAP!$D:$D,MATCH(AC$1,INDICATOR_MAP!$B:$B,0))&amp;"*",RAW_DHIS2_EXPORT!$1:$1,0)),""))</f>
        <v/>
      </c>
      <c r="AD54" s="2" t="str">
        <f>IF($A54="","",IFERROR(INDEX(RAW_DHIS2_EXPORT!$A:$ZZ,ROW(),MATCH("*"&amp;INDEX(INDICATOR_MAP!$D:$D,MATCH(AD$1,INDICATOR_MAP!$B:$B,0))&amp;"*",RAW_DHIS2_EXPORT!$1:$1,0)),""))</f>
        <v/>
      </c>
      <c r="AE54" s="2" t="str">
        <f>IF($A54="","",IFERROR(INDEX(RAW_DHIS2_EXPORT!$A:$ZZ,ROW(),MATCH("*"&amp;INDEX(INDICATOR_MAP!$D:$D,MATCH(AE$1,INDICATOR_MAP!$B:$B,0))&amp;"*",RAW_DHIS2_EXPORT!$1:$1,0)),""))</f>
        <v/>
      </c>
      <c r="AF54" s="2" t="str">
        <f>IF($A54="","",IFERROR(INDEX(RAW_DHIS2_EXPORT!$A:$ZZ,ROW(),MATCH("*"&amp;INDEX(INDICATOR_MAP!$D:$D,MATCH(AF$1,INDICATOR_MAP!$B:$B,0))&amp;"*",RAW_DHIS2_EXPORT!$1:$1,0)),""))</f>
        <v/>
      </c>
      <c r="AG54" s="2" t="str">
        <f>IF($A54="","",IFERROR(INDEX(RAW_DHIS2_EXPORT!$A:$ZZ,ROW(),MATCH("*"&amp;INDEX(INDICATOR_MAP!$D:$D,MATCH(AG$1,INDICATOR_MAP!$B:$B,0))&amp;"*",RAW_DHIS2_EXPORT!$1:$1,0)),""))</f>
        <v/>
      </c>
      <c r="AH54" s="2" t="str">
        <f>IF($A54="","",IFERROR(INDEX(RAW_DHIS2_EXPORT!$A:$ZZ,ROW(),MATCH("*"&amp;INDEX(INDICATOR_MAP!$D:$D,MATCH(AH$1,INDICATOR_MAP!$B:$B,0))&amp;"*",RAW_DHIS2_EXPORT!$1:$1,0)),""))</f>
        <v/>
      </c>
      <c r="AI54" s="2" t="str">
        <f>IF($A54="","",IFERROR(INDEX(RAW_DHIS2_EXPORT!$A:$ZZ,ROW(),MATCH("*"&amp;INDEX(INDICATOR_MAP!$D:$D,MATCH(AI$1,INDICATOR_MAP!$B:$B,0))&amp;"*",RAW_DHIS2_EXPORT!$1:$1,0)),""))</f>
        <v/>
      </c>
      <c r="AJ54" s="2" t="str">
        <f>IF($A54="","",IFERROR(INDEX(RAW_DHIS2_EXPORT!$A:$ZZ,ROW(),MATCH("*"&amp;INDEX(INDICATOR_MAP!$D:$D,MATCH(AJ$1,INDICATOR_MAP!$B:$B,0))&amp;"*",RAW_DHIS2_EXPORT!$1:$1,0)),""))</f>
        <v/>
      </c>
      <c r="AK54" s="2" t="str">
        <f>IF($A54="","",IFERROR(INDEX(RAW_DHIS2_EXPORT!$A:$ZZ,ROW(),MATCH("*"&amp;INDEX(INDICATOR_MAP!$D:$D,MATCH(AK$1,INDICATOR_MAP!$B:$B,0))&amp;"*",RAW_DHIS2_EXPORT!$1:$1,0)),""))</f>
        <v/>
      </c>
      <c r="AL54" s="2" t="str">
        <f>IF($A54="","",IFERROR(INDEX(RAW_DHIS2_EXPORT!$A:$ZZ,ROW(),MATCH("*"&amp;INDEX(INDICATOR_MAP!$D:$D,MATCH(AL$1,INDICATOR_MAP!$B:$B,0))&amp;"*",RAW_DHIS2_EXPORT!$1:$1,0)),""))</f>
        <v/>
      </c>
      <c r="AM54" s="2" t="str">
        <f>IF($A54="","",IFERROR(INDEX(RAW_DHIS2_EXPORT!$A:$ZZ,ROW(),MATCH("*"&amp;INDEX(INDICATOR_MAP!$D:$D,MATCH(AM$1,INDICATOR_MAP!$B:$B,0))&amp;"*",RAW_DHIS2_EXPORT!$1:$1,0)),""))</f>
        <v/>
      </c>
      <c r="AN54" s="2" t="str">
        <f>IF($A54="","",IFERROR(INDEX(RAW_DHIS2_EXPORT!$A:$ZZ,ROW(),MATCH("*"&amp;INDEX(INDICATOR_MAP!$D:$D,MATCH(AN$1,INDICATOR_MAP!$B:$B,0))&amp;"*",RAW_DHIS2_EXPORT!$1:$1,0)),""))</f>
        <v/>
      </c>
      <c r="AO54" s="2" t="str">
        <f>IF($A54="","",IFERROR(INDEX(RAW_DHIS2_EXPORT!$A:$ZZ,ROW(),MATCH("*"&amp;INDEX(INDICATOR_MAP!$D:$D,MATCH(AO$1,INDICATOR_MAP!$B:$B,0))&amp;"*",RAW_DHIS2_EXPORT!$1:$1,0)),""))</f>
        <v/>
      </c>
      <c r="AP54" s="2" t="str">
        <f>IF($A54="","",IFERROR(INDEX(RAW_DHIS2_EXPORT!$A:$ZZ,ROW(),MATCH("*"&amp;INDEX(INDICATOR_MAP!$D:$D,MATCH(AP$1,INDICATOR_MAP!$B:$B,0))&amp;"*",RAW_DHIS2_EXPORT!$1:$1,0)),""))</f>
        <v/>
      </c>
      <c r="AQ54" s="2" t="str">
        <f>IF($A54="","",IFERROR(INDEX(RAW_DHIS2_EXPORT!$A:$ZZ,ROW(),MATCH("*"&amp;INDEX(INDICATOR_MAP!$D:$D,MATCH(AQ$1,INDICATOR_MAP!$B:$B,0))&amp;"*",RAW_DHIS2_EXPORT!$1:$1,0)),""))</f>
        <v/>
      </c>
      <c r="AR54" s="2" t="str">
        <f>IF($A54="","",IFERROR(INDEX(RAW_DHIS2_EXPORT!$A:$ZZ,ROW(),MATCH("*"&amp;INDEX(INDICATOR_MAP!$D:$D,MATCH(AR$1,INDICATOR_MAP!$B:$B,0))&amp;"*",RAW_DHIS2_EXPORT!$1:$1,0)),""))</f>
        <v/>
      </c>
      <c r="AS54" s="2" t="str">
        <f>IF($A54="","",IFERROR(INDEX(RAW_DHIS2_EXPORT!$A:$ZZ,ROW(),MATCH("*"&amp;INDEX(INDICATOR_MAP!$D:$D,MATCH(AS$1,INDICATOR_MAP!$B:$B,0))&amp;"*",RAW_DHIS2_EXPORT!$1:$1,0)),""))</f>
        <v/>
      </c>
      <c r="AT54" s="2" t="str">
        <f>IF($A54="","",IFERROR(INDEX(RAW_DHIS2_EXPORT!$A:$ZZ,ROW(),MATCH("*"&amp;INDEX(INDICATOR_MAP!$D:$D,MATCH(AT$1,INDICATOR_MAP!$B:$B,0))&amp;"*",RAW_DHIS2_EXPORT!$1:$1,0)),""))</f>
        <v/>
      </c>
      <c r="AU54" s="2" t="str">
        <f>IF($A54="","",IFERROR(INDEX(RAW_DHIS2_EXPORT!$A:$ZZ,ROW(),MATCH("*"&amp;INDEX(INDICATOR_MAP!$D:$D,MATCH(AU$1,INDICATOR_MAP!$B:$B,0))&amp;"*",RAW_DHIS2_EXPORT!$1:$1,0)),""))</f>
        <v/>
      </c>
      <c r="AV54" s="2" t="str">
        <f>IF($A54="","",IFERROR(INDEX(RAW_DHIS2_EXPORT!$A:$ZZ,ROW(),MATCH("*"&amp;INDEX(INDICATOR_MAP!$D:$D,MATCH(AV$1,INDICATOR_MAP!$B:$B,0))&amp;"*",RAW_DHIS2_EXPORT!$1:$1,0)),""))</f>
        <v/>
      </c>
      <c r="AW54" s="2" t="str">
        <f>IF($A54="","",IFERROR(INDEX(RAW_DHIS2_EXPORT!$A:$ZZ,ROW(),MATCH("*"&amp;INDEX(INDICATOR_MAP!$D:$D,MATCH(AW$1,INDICATOR_MAP!$B:$B,0))&amp;"*",RAW_DHIS2_EXPORT!$1:$1,0)),""))</f>
        <v/>
      </c>
      <c r="AX54" s="2" t="str">
        <f>IF($A54="","",IFERROR(INDEX(RAW_DHIS2_EXPORT!$A:$ZZ,ROW(),MATCH("*"&amp;INDEX(INDICATOR_MAP!$D:$D,MATCH(AX$1,INDICATOR_MAP!$B:$B,0))&amp;"*",RAW_DHIS2_EXPORT!$1:$1,0)),""))</f>
        <v/>
      </c>
      <c r="AY54" s="2" t="str">
        <f>IF($A54="","",IFERROR(INDEX(RAW_DHIS2_EXPORT!$A:$ZZ,ROW(),MATCH("*"&amp;INDEX(INDICATOR_MAP!$D:$D,MATCH(AY$1,INDICATOR_MAP!$B:$B,0))&amp;"*",RAW_DHIS2_EXPORT!$1:$1,0)),""))</f>
        <v/>
      </c>
      <c r="AZ54" s="2" t="str">
        <f>IF($A54="","",IFERROR(INDEX(RAW_DHIS2_EXPORT!$A:$ZZ,ROW(),MATCH("*"&amp;INDEX(INDICATOR_MAP!$D:$D,MATCH(AZ$1,INDICATOR_MAP!$B:$B,0))&amp;"*",RAW_DHIS2_EXPORT!$1:$1,0)),""))</f>
        <v/>
      </c>
      <c r="BA54" s="2" t="str">
        <f>IF($A54="","",IFERROR(INDEX(RAW_DHIS2_EXPORT!$A:$ZZ,ROW(),MATCH("*"&amp;INDEX(INDICATOR_MAP!$D:$D,MATCH(BA$1,INDICATOR_MAP!$B:$B,0))&amp;"*",RAW_DHIS2_EXPORT!$1:$1,0)),""))</f>
        <v/>
      </c>
      <c r="BB54" s="2" t="str">
        <f>IF($A54="","",IFERROR(INDEX(RAW_DHIS2_EXPORT!$A:$ZZ,ROW(),MATCH("*"&amp;INDEX(INDICATOR_MAP!$D:$D,MATCH(BB$1,INDICATOR_MAP!$B:$B,0))&amp;"*",RAW_DHIS2_EXPORT!$1:$1,0)),""))</f>
        <v/>
      </c>
      <c r="BC54" s="2" t="str">
        <f>IF($A54="","",IFERROR(INDEX(RAW_DHIS2_EXPORT!$A:$ZZ,ROW(),MATCH("*"&amp;INDEX(INDICATOR_MAP!$D:$D,MATCH(BC$1,INDICATOR_MAP!$B:$B,0))&amp;"*",RAW_DHIS2_EXPORT!$1:$1,0)),""))</f>
        <v/>
      </c>
    </row>
    <row r="55" spans="1:55">
      <c r="A55" s="2" t="str">
        <f>IF(RAW_DHIS2_EXPORT!A55="","",RAW_DHIS2_EXPORT!A55)</f>
        <v/>
      </c>
      <c r="B55" s="2"/>
      <c r="C55" s="2"/>
      <c r="D55" s="2" t="str">
        <f>IF($A55="","",IFERROR(INDEX(RAW_DHIS2_EXPORT!$A:$ZZ,ROW(),MATCH("*"&amp;INDEX(INDICATOR_MAP!$D:$D,MATCH(D$1,INDICATOR_MAP!$B:$B,0))&amp;"*",RAW_DHIS2_EXPORT!$1:$1,0)),""))</f>
        <v/>
      </c>
      <c r="E55" s="2" t="str">
        <f>IF($A55="","",IFERROR(INDEX(RAW_DHIS2_EXPORT!$A:$ZZ,ROW(),MATCH("*"&amp;INDEX(INDICATOR_MAP!$D:$D,MATCH(E$1,INDICATOR_MAP!$B:$B,0))&amp;"*",RAW_DHIS2_EXPORT!$1:$1,0)),""))</f>
        <v/>
      </c>
      <c r="F55" s="2" t="str">
        <f>IF($A55="","",IFERROR(INDEX(RAW_DHIS2_EXPORT!$A:$ZZ,ROW(),MATCH("*"&amp;INDEX(INDICATOR_MAP!$D:$D,MATCH(F$1,INDICATOR_MAP!$B:$B,0))&amp;"*",RAW_DHIS2_EXPORT!$1:$1,0)),""))</f>
        <v/>
      </c>
      <c r="G55" s="2" t="str">
        <f>IF($A55="","",IFERROR(INDEX(RAW_DHIS2_EXPORT!$A:$ZZ,ROW(),MATCH("*"&amp;INDEX(INDICATOR_MAP!$D:$D,MATCH(G$1,INDICATOR_MAP!$B:$B,0))&amp;"*",RAW_DHIS2_EXPORT!$1:$1,0)),""))</f>
        <v/>
      </c>
      <c r="H55" s="2" t="str">
        <f>IF($A55="","",IFERROR(INDEX(RAW_DHIS2_EXPORT!$A:$ZZ,ROW(),MATCH("*"&amp;INDEX(INDICATOR_MAP!$D:$D,MATCH(H$1,INDICATOR_MAP!$B:$B,0))&amp;"*",RAW_DHIS2_EXPORT!$1:$1,0)),""))</f>
        <v/>
      </c>
      <c r="I55" s="2" t="str">
        <f>IF($A55="","",IFERROR(INDEX(RAW_DHIS2_EXPORT!$A:$ZZ,ROW(),MATCH("*"&amp;INDEX(INDICATOR_MAP!$D:$D,MATCH(I$1,INDICATOR_MAP!$B:$B,0))&amp;"*",RAW_DHIS2_EXPORT!$1:$1,0)),""))</f>
        <v/>
      </c>
      <c r="J55" s="2" t="str">
        <f>IF($A55="","",IFERROR(INDEX(RAW_DHIS2_EXPORT!$A:$ZZ,ROW(),MATCH("*"&amp;INDEX(INDICATOR_MAP!$D:$D,MATCH(J$1,INDICATOR_MAP!$B:$B,0))&amp;"*",RAW_DHIS2_EXPORT!$1:$1,0)),""))</f>
        <v/>
      </c>
      <c r="K55" s="2" t="str">
        <f>IF($A55="","",IFERROR(INDEX(RAW_DHIS2_EXPORT!$A:$ZZ,ROW(),MATCH("*"&amp;INDEX(INDICATOR_MAP!$D:$D,MATCH(K$1,INDICATOR_MAP!$B:$B,0))&amp;"*",RAW_DHIS2_EXPORT!$1:$1,0)),""))</f>
        <v/>
      </c>
      <c r="L55" s="2" t="str">
        <f>IF($A55="","",IFERROR(INDEX(RAW_DHIS2_EXPORT!$A:$ZZ,ROW(),MATCH("*"&amp;INDEX(INDICATOR_MAP!$D:$D,MATCH(L$1,INDICATOR_MAP!$B:$B,0))&amp;"*",RAW_DHIS2_EXPORT!$1:$1,0)),""))</f>
        <v/>
      </c>
      <c r="M55" s="2" t="str">
        <f>IF($A55="","",IFERROR(INDEX(RAW_DHIS2_EXPORT!$A:$ZZ,ROW(),MATCH("*"&amp;INDEX(INDICATOR_MAP!$D:$D,MATCH(M$1,INDICATOR_MAP!$B:$B,0))&amp;"*",RAW_DHIS2_EXPORT!$1:$1,0)),""))</f>
        <v/>
      </c>
      <c r="N55" s="2" t="str">
        <f>IF($A55="","",IFERROR(INDEX(RAW_DHIS2_EXPORT!$A:$ZZ,ROW(),MATCH("*"&amp;INDEX(INDICATOR_MAP!$D:$D,MATCH(N$1,INDICATOR_MAP!$B:$B,0))&amp;"*",RAW_DHIS2_EXPORT!$1:$1,0)),""))</f>
        <v/>
      </c>
      <c r="O55" s="2" t="str">
        <f>IF($A55="","",IFERROR(INDEX(RAW_DHIS2_EXPORT!$A:$ZZ,ROW(),MATCH("*"&amp;INDEX(INDICATOR_MAP!$D:$D,MATCH(O$1,INDICATOR_MAP!$B:$B,0))&amp;"*",RAW_DHIS2_EXPORT!$1:$1,0)),""))</f>
        <v/>
      </c>
      <c r="P55" s="2" t="str">
        <f>IF($A55="","",IFERROR(INDEX(RAW_DHIS2_EXPORT!$A:$ZZ,ROW(),MATCH("*"&amp;INDEX(INDICATOR_MAP!$D:$D,MATCH(P$1,INDICATOR_MAP!$B:$B,0))&amp;"*",RAW_DHIS2_EXPORT!$1:$1,0)),""))</f>
        <v/>
      </c>
      <c r="Q55" s="2" t="str">
        <f>IF($A55="","",IFERROR(INDEX(RAW_DHIS2_EXPORT!$A:$ZZ,ROW(),MATCH("*"&amp;INDEX(INDICATOR_MAP!$D:$D,MATCH(Q$1,INDICATOR_MAP!$B:$B,0))&amp;"*",RAW_DHIS2_EXPORT!$1:$1,0)),""))</f>
        <v/>
      </c>
      <c r="R55" s="2" t="str">
        <f>IF($A55="","",IFERROR(INDEX(RAW_DHIS2_EXPORT!$A:$ZZ,ROW(),MATCH("*"&amp;INDEX(INDICATOR_MAP!$D:$D,MATCH(R$1,INDICATOR_MAP!$B:$B,0))&amp;"*",RAW_DHIS2_EXPORT!$1:$1,0)),""))</f>
        <v/>
      </c>
      <c r="S55" s="2" t="str">
        <f>IF($A55="","",IFERROR(INDEX(RAW_DHIS2_EXPORT!$A:$ZZ,ROW(),MATCH("*"&amp;INDEX(INDICATOR_MAP!$D:$D,MATCH(S$1,INDICATOR_MAP!$B:$B,0))&amp;"*",RAW_DHIS2_EXPORT!$1:$1,0)),""))</f>
        <v/>
      </c>
      <c r="T55" s="2" t="str">
        <f>IF($A55="","",IFERROR(INDEX(RAW_DHIS2_EXPORT!$A:$ZZ,ROW(),MATCH("*"&amp;INDEX(INDICATOR_MAP!$D:$D,MATCH(T$1,INDICATOR_MAP!$B:$B,0))&amp;"*",RAW_DHIS2_EXPORT!$1:$1,0)),""))</f>
        <v/>
      </c>
      <c r="U55" s="2" t="str">
        <f>IF($A55="","",IFERROR(INDEX(RAW_DHIS2_EXPORT!$A:$ZZ,ROW(),MATCH("*"&amp;INDEX(INDICATOR_MAP!$D:$D,MATCH(U$1,INDICATOR_MAP!$B:$B,0))&amp;"*",RAW_DHIS2_EXPORT!$1:$1,0)),""))</f>
        <v/>
      </c>
      <c r="V55" s="2" t="str">
        <f>IF($A55="","",IFERROR(INDEX(RAW_DHIS2_EXPORT!$A:$ZZ,ROW(),MATCH("*"&amp;INDEX(INDICATOR_MAP!$D:$D,MATCH(V$1,INDICATOR_MAP!$B:$B,0))&amp;"*",RAW_DHIS2_EXPORT!$1:$1,0)),""))</f>
        <v/>
      </c>
      <c r="W55" s="2" t="str">
        <f>IF($A55="","",IFERROR(INDEX(RAW_DHIS2_EXPORT!$A:$ZZ,ROW(),MATCH("*"&amp;INDEX(INDICATOR_MAP!$D:$D,MATCH(W$1,INDICATOR_MAP!$B:$B,0))&amp;"*",RAW_DHIS2_EXPORT!$1:$1,0)),""))</f>
        <v/>
      </c>
      <c r="X55" s="2" t="str">
        <f>IF($A55="","",IFERROR(INDEX(RAW_DHIS2_EXPORT!$A:$ZZ,ROW(),MATCH("*"&amp;INDEX(INDICATOR_MAP!$D:$D,MATCH(X$1,INDICATOR_MAP!$B:$B,0))&amp;"*",RAW_DHIS2_EXPORT!$1:$1,0)),""))</f>
        <v/>
      </c>
      <c r="Y55" s="2" t="str">
        <f>IF($A55="","",IFERROR(INDEX(RAW_DHIS2_EXPORT!$A:$ZZ,ROW(),MATCH("*"&amp;INDEX(INDICATOR_MAP!$D:$D,MATCH(Y$1,INDICATOR_MAP!$B:$B,0))&amp;"*",RAW_DHIS2_EXPORT!$1:$1,0)),""))</f>
        <v/>
      </c>
      <c r="Z55" s="2" t="str">
        <f>IF($A55="","",IFERROR(INDEX(RAW_DHIS2_EXPORT!$A:$ZZ,ROW(),MATCH("*"&amp;INDEX(INDICATOR_MAP!$D:$D,MATCH(Z$1,INDICATOR_MAP!$B:$B,0))&amp;"*",RAW_DHIS2_EXPORT!$1:$1,0)),""))</f>
        <v/>
      </c>
      <c r="AA55" s="2" t="str">
        <f>IF($A55="","",IFERROR(INDEX(RAW_DHIS2_EXPORT!$A:$ZZ,ROW(),MATCH("*"&amp;INDEX(INDICATOR_MAP!$D:$D,MATCH(AA$1,INDICATOR_MAP!$B:$B,0))&amp;"*",RAW_DHIS2_EXPORT!$1:$1,0)),""))</f>
        <v/>
      </c>
      <c r="AB55" s="2" t="str">
        <f>IF($A55="","",IFERROR(INDEX(RAW_DHIS2_EXPORT!$A:$ZZ,ROW(),MATCH("*"&amp;INDEX(INDICATOR_MAP!$D:$D,MATCH(AB$1,INDICATOR_MAP!$B:$B,0))&amp;"*",RAW_DHIS2_EXPORT!$1:$1,0)),""))</f>
        <v/>
      </c>
      <c r="AC55" s="2" t="str">
        <f>IF($A55="","",IFERROR(INDEX(RAW_DHIS2_EXPORT!$A:$ZZ,ROW(),MATCH("*"&amp;INDEX(INDICATOR_MAP!$D:$D,MATCH(AC$1,INDICATOR_MAP!$B:$B,0))&amp;"*",RAW_DHIS2_EXPORT!$1:$1,0)),""))</f>
        <v/>
      </c>
      <c r="AD55" s="2" t="str">
        <f>IF($A55="","",IFERROR(INDEX(RAW_DHIS2_EXPORT!$A:$ZZ,ROW(),MATCH("*"&amp;INDEX(INDICATOR_MAP!$D:$D,MATCH(AD$1,INDICATOR_MAP!$B:$B,0))&amp;"*",RAW_DHIS2_EXPORT!$1:$1,0)),""))</f>
        <v/>
      </c>
      <c r="AE55" s="2" t="str">
        <f>IF($A55="","",IFERROR(INDEX(RAW_DHIS2_EXPORT!$A:$ZZ,ROW(),MATCH("*"&amp;INDEX(INDICATOR_MAP!$D:$D,MATCH(AE$1,INDICATOR_MAP!$B:$B,0))&amp;"*",RAW_DHIS2_EXPORT!$1:$1,0)),""))</f>
        <v/>
      </c>
      <c r="AF55" s="2" t="str">
        <f>IF($A55="","",IFERROR(INDEX(RAW_DHIS2_EXPORT!$A:$ZZ,ROW(),MATCH("*"&amp;INDEX(INDICATOR_MAP!$D:$D,MATCH(AF$1,INDICATOR_MAP!$B:$B,0))&amp;"*",RAW_DHIS2_EXPORT!$1:$1,0)),""))</f>
        <v/>
      </c>
      <c r="AG55" s="2" t="str">
        <f>IF($A55="","",IFERROR(INDEX(RAW_DHIS2_EXPORT!$A:$ZZ,ROW(),MATCH("*"&amp;INDEX(INDICATOR_MAP!$D:$D,MATCH(AG$1,INDICATOR_MAP!$B:$B,0))&amp;"*",RAW_DHIS2_EXPORT!$1:$1,0)),""))</f>
        <v/>
      </c>
      <c r="AH55" s="2" t="str">
        <f>IF($A55="","",IFERROR(INDEX(RAW_DHIS2_EXPORT!$A:$ZZ,ROW(),MATCH("*"&amp;INDEX(INDICATOR_MAP!$D:$D,MATCH(AH$1,INDICATOR_MAP!$B:$B,0))&amp;"*",RAW_DHIS2_EXPORT!$1:$1,0)),""))</f>
        <v/>
      </c>
      <c r="AI55" s="2" t="str">
        <f>IF($A55="","",IFERROR(INDEX(RAW_DHIS2_EXPORT!$A:$ZZ,ROW(),MATCH("*"&amp;INDEX(INDICATOR_MAP!$D:$D,MATCH(AI$1,INDICATOR_MAP!$B:$B,0))&amp;"*",RAW_DHIS2_EXPORT!$1:$1,0)),""))</f>
        <v/>
      </c>
      <c r="AJ55" s="2" t="str">
        <f>IF($A55="","",IFERROR(INDEX(RAW_DHIS2_EXPORT!$A:$ZZ,ROW(),MATCH("*"&amp;INDEX(INDICATOR_MAP!$D:$D,MATCH(AJ$1,INDICATOR_MAP!$B:$B,0))&amp;"*",RAW_DHIS2_EXPORT!$1:$1,0)),""))</f>
        <v/>
      </c>
      <c r="AK55" s="2" t="str">
        <f>IF($A55="","",IFERROR(INDEX(RAW_DHIS2_EXPORT!$A:$ZZ,ROW(),MATCH("*"&amp;INDEX(INDICATOR_MAP!$D:$D,MATCH(AK$1,INDICATOR_MAP!$B:$B,0))&amp;"*",RAW_DHIS2_EXPORT!$1:$1,0)),""))</f>
        <v/>
      </c>
      <c r="AL55" s="2" t="str">
        <f>IF($A55="","",IFERROR(INDEX(RAW_DHIS2_EXPORT!$A:$ZZ,ROW(),MATCH("*"&amp;INDEX(INDICATOR_MAP!$D:$D,MATCH(AL$1,INDICATOR_MAP!$B:$B,0))&amp;"*",RAW_DHIS2_EXPORT!$1:$1,0)),""))</f>
        <v/>
      </c>
      <c r="AM55" s="2" t="str">
        <f>IF($A55="","",IFERROR(INDEX(RAW_DHIS2_EXPORT!$A:$ZZ,ROW(),MATCH("*"&amp;INDEX(INDICATOR_MAP!$D:$D,MATCH(AM$1,INDICATOR_MAP!$B:$B,0))&amp;"*",RAW_DHIS2_EXPORT!$1:$1,0)),""))</f>
        <v/>
      </c>
      <c r="AN55" s="2" t="str">
        <f>IF($A55="","",IFERROR(INDEX(RAW_DHIS2_EXPORT!$A:$ZZ,ROW(),MATCH("*"&amp;INDEX(INDICATOR_MAP!$D:$D,MATCH(AN$1,INDICATOR_MAP!$B:$B,0))&amp;"*",RAW_DHIS2_EXPORT!$1:$1,0)),""))</f>
        <v/>
      </c>
      <c r="AO55" s="2" t="str">
        <f>IF($A55="","",IFERROR(INDEX(RAW_DHIS2_EXPORT!$A:$ZZ,ROW(),MATCH("*"&amp;INDEX(INDICATOR_MAP!$D:$D,MATCH(AO$1,INDICATOR_MAP!$B:$B,0))&amp;"*",RAW_DHIS2_EXPORT!$1:$1,0)),""))</f>
        <v/>
      </c>
      <c r="AP55" s="2" t="str">
        <f>IF($A55="","",IFERROR(INDEX(RAW_DHIS2_EXPORT!$A:$ZZ,ROW(),MATCH("*"&amp;INDEX(INDICATOR_MAP!$D:$D,MATCH(AP$1,INDICATOR_MAP!$B:$B,0))&amp;"*",RAW_DHIS2_EXPORT!$1:$1,0)),""))</f>
        <v/>
      </c>
      <c r="AQ55" s="2" t="str">
        <f>IF($A55="","",IFERROR(INDEX(RAW_DHIS2_EXPORT!$A:$ZZ,ROW(),MATCH("*"&amp;INDEX(INDICATOR_MAP!$D:$D,MATCH(AQ$1,INDICATOR_MAP!$B:$B,0))&amp;"*",RAW_DHIS2_EXPORT!$1:$1,0)),""))</f>
        <v/>
      </c>
      <c r="AR55" s="2" t="str">
        <f>IF($A55="","",IFERROR(INDEX(RAW_DHIS2_EXPORT!$A:$ZZ,ROW(),MATCH("*"&amp;INDEX(INDICATOR_MAP!$D:$D,MATCH(AR$1,INDICATOR_MAP!$B:$B,0))&amp;"*",RAW_DHIS2_EXPORT!$1:$1,0)),""))</f>
        <v/>
      </c>
      <c r="AS55" s="2" t="str">
        <f>IF($A55="","",IFERROR(INDEX(RAW_DHIS2_EXPORT!$A:$ZZ,ROW(),MATCH("*"&amp;INDEX(INDICATOR_MAP!$D:$D,MATCH(AS$1,INDICATOR_MAP!$B:$B,0))&amp;"*",RAW_DHIS2_EXPORT!$1:$1,0)),""))</f>
        <v/>
      </c>
      <c r="AT55" s="2" t="str">
        <f>IF($A55="","",IFERROR(INDEX(RAW_DHIS2_EXPORT!$A:$ZZ,ROW(),MATCH("*"&amp;INDEX(INDICATOR_MAP!$D:$D,MATCH(AT$1,INDICATOR_MAP!$B:$B,0))&amp;"*",RAW_DHIS2_EXPORT!$1:$1,0)),""))</f>
        <v/>
      </c>
      <c r="AU55" s="2" t="str">
        <f>IF($A55="","",IFERROR(INDEX(RAW_DHIS2_EXPORT!$A:$ZZ,ROW(),MATCH("*"&amp;INDEX(INDICATOR_MAP!$D:$D,MATCH(AU$1,INDICATOR_MAP!$B:$B,0))&amp;"*",RAW_DHIS2_EXPORT!$1:$1,0)),""))</f>
        <v/>
      </c>
      <c r="AV55" s="2" t="str">
        <f>IF($A55="","",IFERROR(INDEX(RAW_DHIS2_EXPORT!$A:$ZZ,ROW(),MATCH("*"&amp;INDEX(INDICATOR_MAP!$D:$D,MATCH(AV$1,INDICATOR_MAP!$B:$B,0))&amp;"*",RAW_DHIS2_EXPORT!$1:$1,0)),""))</f>
        <v/>
      </c>
      <c r="AW55" s="2" t="str">
        <f>IF($A55="","",IFERROR(INDEX(RAW_DHIS2_EXPORT!$A:$ZZ,ROW(),MATCH("*"&amp;INDEX(INDICATOR_MAP!$D:$D,MATCH(AW$1,INDICATOR_MAP!$B:$B,0))&amp;"*",RAW_DHIS2_EXPORT!$1:$1,0)),""))</f>
        <v/>
      </c>
      <c r="AX55" s="2" t="str">
        <f>IF($A55="","",IFERROR(INDEX(RAW_DHIS2_EXPORT!$A:$ZZ,ROW(),MATCH("*"&amp;INDEX(INDICATOR_MAP!$D:$D,MATCH(AX$1,INDICATOR_MAP!$B:$B,0))&amp;"*",RAW_DHIS2_EXPORT!$1:$1,0)),""))</f>
        <v/>
      </c>
      <c r="AY55" s="2" t="str">
        <f>IF($A55="","",IFERROR(INDEX(RAW_DHIS2_EXPORT!$A:$ZZ,ROW(),MATCH("*"&amp;INDEX(INDICATOR_MAP!$D:$D,MATCH(AY$1,INDICATOR_MAP!$B:$B,0))&amp;"*",RAW_DHIS2_EXPORT!$1:$1,0)),""))</f>
        <v/>
      </c>
      <c r="AZ55" s="2" t="str">
        <f>IF($A55="","",IFERROR(INDEX(RAW_DHIS2_EXPORT!$A:$ZZ,ROW(),MATCH("*"&amp;INDEX(INDICATOR_MAP!$D:$D,MATCH(AZ$1,INDICATOR_MAP!$B:$B,0))&amp;"*",RAW_DHIS2_EXPORT!$1:$1,0)),""))</f>
        <v/>
      </c>
      <c r="BA55" s="2" t="str">
        <f>IF($A55="","",IFERROR(INDEX(RAW_DHIS2_EXPORT!$A:$ZZ,ROW(),MATCH("*"&amp;INDEX(INDICATOR_MAP!$D:$D,MATCH(BA$1,INDICATOR_MAP!$B:$B,0))&amp;"*",RAW_DHIS2_EXPORT!$1:$1,0)),""))</f>
        <v/>
      </c>
      <c r="BB55" s="2" t="str">
        <f>IF($A55="","",IFERROR(INDEX(RAW_DHIS2_EXPORT!$A:$ZZ,ROW(),MATCH("*"&amp;INDEX(INDICATOR_MAP!$D:$D,MATCH(BB$1,INDICATOR_MAP!$B:$B,0))&amp;"*",RAW_DHIS2_EXPORT!$1:$1,0)),""))</f>
        <v/>
      </c>
      <c r="BC55" s="2" t="str">
        <f>IF($A55="","",IFERROR(INDEX(RAW_DHIS2_EXPORT!$A:$ZZ,ROW(),MATCH("*"&amp;INDEX(INDICATOR_MAP!$D:$D,MATCH(BC$1,INDICATOR_MAP!$B:$B,0))&amp;"*",RAW_DHIS2_EXPORT!$1:$1,0)),""))</f>
        <v/>
      </c>
    </row>
    <row r="56" spans="1:55">
      <c r="A56" s="2" t="str">
        <f>IF(RAW_DHIS2_EXPORT!A56="","",RAW_DHIS2_EXPORT!A56)</f>
        <v/>
      </c>
      <c r="B56" s="2"/>
      <c r="C56" s="2"/>
      <c r="D56" s="2" t="str">
        <f>IF($A56="","",IFERROR(INDEX(RAW_DHIS2_EXPORT!$A:$ZZ,ROW(),MATCH("*"&amp;INDEX(INDICATOR_MAP!$D:$D,MATCH(D$1,INDICATOR_MAP!$B:$B,0))&amp;"*",RAW_DHIS2_EXPORT!$1:$1,0)),""))</f>
        <v/>
      </c>
      <c r="E56" s="2" t="str">
        <f>IF($A56="","",IFERROR(INDEX(RAW_DHIS2_EXPORT!$A:$ZZ,ROW(),MATCH("*"&amp;INDEX(INDICATOR_MAP!$D:$D,MATCH(E$1,INDICATOR_MAP!$B:$B,0))&amp;"*",RAW_DHIS2_EXPORT!$1:$1,0)),""))</f>
        <v/>
      </c>
      <c r="F56" s="2" t="str">
        <f>IF($A56="","",IFERROR(INDEX(RAW_DHIS2_EXPORT!$A:$ZZ,ROW(),MATCH("*"&amp;INDEX(INDICATOR_MAP!$D:$D,MATCH(F$1,INDICATOR_MAP!$B:$B,0))&amp;"*",RAW_DHIS2_EXPORT!$1:$1,0)),""))</f>
        <v/>
      </c>
      <c r="G56" s="2" t="str">
        <f>IF($A56="","",IFERROR(INDEX(RAW_DHIS2_EXPORT!$A:$ZZ,ROW(),MATCH("*"&amp;INDEX(INDICATOR_MAP!$D:$D,MATCH(G$1,INDICATOR_MAP!$B:$B,0))&amp;"*",RAW_DHIS2_EXPORT!$1:$1,0)),""))</f>
        <v/>
      </c>
      <c r="H56" s="2" t="str">
        <f>IF($A56="","",IFERROR(INDEX(RAW_DHIS2_EXPORT!$A:$ZZ,ROW(),MATCH("*"&amp;INDEX(INDICATOR_MAP!$D:$D,MATCH(H$1,INDICATOR_MAP!$B:$B,0))&amp;"*",RAW_DHIS2_EXPORT!$1:$1,0)),""))</f>
        <v/>
      </c>
      <c r="I56" s="2" t="str">
        <f>IF($A56="","",IFERROR(INDEX(RAW_DHIS2_EXPORT!$A:$ZZ,ROW(),MATCH("*"&amp;INDEX(INDICATOR_MAP!$D:$D,MATCH(I$1,INDICATOR_MAP!$B:$B,0))&amp;"*",RAW_DHIS2_EXPORT!$1:$1,0)),""))</f>
        <v/>
      </c>
      <c r="J56" s="2" t="str">
        <f>IF($A56="","",IFERROR(INDEX(RAW_DHIS2_EXPORT!$A:$ZZ,ROW(),MATCH("*"&amp;INDEX(INDICATOR_MAP!$D:$D,MATCH(J$1,INDICATOR_MAP!$B:$B,0))&amp;"*",RAW_DHIS2_EXPORT!$1:$1,0)),""))</f>
        <v/>
      </c>
      <c r="K56" s="2" t="str">
        <f>IF($A56="","",IFERROR(INDEX(RAW_DHIS2_EXPORT!$A:$ZZ,ROW(),MATCH("*"&amp;INDEX(INDICATOR_MAP!$D:$D,MATCH(K$1,INDICATOR_MAP!$B:$B,0))&amp;"*",RAW_DHIS2_EXPORT!$1:$1,0)),""))</f>
        <v/>
      </c>
      <c r="L56" s="2" t="str">
        <f>IF($A56="","",IFERROR(INDEX(RAW_DHIS2_EXPORT!$A:$ZZ,ROW(),MATCH("*"&amp;INDEX(INDICATOR_MAP!$D:$D,MATCH(L$1,INDICATOR_MAP!$B:$B,0))&amp;"*",RAW_DHIS2_EXPORT!$1:$1,0)),""))</f>
        <v/>
      </c>
      <c r="M56" s="2" t="str">
        <f>IF($A56="","",IFERROR(INDEX(RAW_DHIS2_EXPORT!$A:$ZZ,ROW(),MATCH("*"&amp;INDEX(INDICATOR_MAP!$D:$D,MATCH(M$1,INDICATOR_MAP!$B:$B,0))&amp;"*",RAW_DHIS2_EXPORT!$1:$1,0)),""))</f>
        <v/>
      </c>
      <c r="N56" s="2" t="str">
        <f>IF($A56="","",IFERROR(INDEX(RAW_DHIS2_EXPORT!$A:$ZZ,ROW(),MATCH("*"&amp;INDEX(INDICATOR_MAP!$D:$D,MATCH(N$1,INDICATOR_MAP!$B:$B,0))&amp;"*",RAW_DHIS2_EXPORT!$1:$1,0)),""))</f>
        <v/>
      </c>
      <c r="O56" s="2" t="str">
        <f>IF($A56="","",IFERROR(INDEX(RAW_DHIS2_EXPORT!$A:$ZZ,ROW(),MATCH("*"&amp;INDEX(INDICATOR_MAP!$D:$D,MATCH(O$1,INDICATOR_MAP!$B:$B,0))&amp;"*",RAW_DHIS2_EXPORT!$1:$1,0)),""))</f>
        <v/>
      </c>
      <c r="P56" s="2" t="str">
        <f>IF($A56="","",IFERROR(INDEX(RAW_DHIS2_EXPORT!$A:$ZZ,ROW(),MATCH("*"&amp;INDEX(INDICATOR_MAP!$D:$D,MATCH(P$1,INDICATOR_MAP!$B:$B,0))&amp;"*",RAW_DHIS2_EXPORT!$1:$1,0)),""))</f>
        <v/>
      </c>
      <c r="Q56" s="2" t="str">
        <f>IF($A56="","",IFERROR(INDEX(RAW_DHIS2_EXPORT!$A:$ZZ,ROW(),MATCH("*"&amp;INDEX(INDICATOR_MAP!$D:$D,MATCH(Q$1,INDICATOR_MAP!$B:$B,0))&amp;"*",RAW_DHIS2_EXPORT!$1:$1,0)),""))</f>
        <v/>
      </c>
      <c r="R56" s="2" t="str">
        <f>IF($A56="","",IFERROR(INDEX(RAW_DHIS2_EXPORT!$A:$ZZ,ROW(),MATCH("*"&amp;INDEX(INDICATOR_MAP!$D:$D,MATCH(R$1,INDICATOR_MAP!$B:$B,0))&amp;"*",RAW_DHIS2_EXPORT!$1:$1,0)),""))</f>
        <v/>
      </c>
      <c r="S56" s="2" t="str">
        <f>IF($A56="","",IFERROR(INDEX(RAW_DHIS2_EXPORT!$A:$ZZ,ROW(),MATCH("*"&amp;INDEX(INDICATOR_MAP!$D:$D,MATCH(S$1,INDICATOR_MAP!$B:$B,0))&amp;"*",RAW_DHIS2_EXPORT!$1:$1,0)),""))</f>
        <v/>
      </c>
      <c r="T56" s="2" t="str">
        <f>IF($A56="","",IFERROR(INDEX(RAW_DHIS2_EXPORT!$A:$ZZ,ROW(),MATCH("*"&amp;INDEX(INDICATOR_MAP!$D:$D,MATCH(T$1,INDICATOR_MAP!$B:$B,0))&amp;"*",RAW_DHIS2_EXPORT!$1:$1,0)),""))</f>
        <v/>
      </c>
      <c r="U56" s="2" t="str">
        <f>IF($A56="","",IFERROR(INDEX(RAW_DHIS2_EXPORT!$A:$ZZ,ROW(),MATCH("*"&amp;INDEX(INDICATOR_MAP!$D:$D,MATCH(U$1,INDICATOR_MAP!$B:$B,0))&amp;"*",RAW_DHIS2_EXPORT!$1:$1,0)),""))</f>
        <v/>
      </c>
      <c r="V56" s="2" t="str">
        <f>IF($A56="","",IFERROR(INDEX(RAW_DHIS2_EXPORT!$A:$ZZ,ROW(),MATCH("*"&amp;INDEX(INDICATOR_MAP!$D:$D,MATCH(V$1,INDICATOR_MAP!$B:$B,0))&amp;"*",RAW_DHIS2_EXPORT!$1:$1,0)),""))</f>
        <v/>
      </c>
      <c r="W56" s="2" t="str">
        <f>IF($A56="","",IFERROR(INDEX(RAW_DHIS2_EXPORT!$A:$ZZ,ROW(),MATCH("*"&amp;INDEX(INDICATOR_MAP!$D:$D,MATCH(W$1,INDICATOR_MAP!$B:$B,0))&amp;"*",RAW_DHIS2_EXPORT!$1:$1,0)),""))</f>
        <v/>
      </c>
      <c r="X56" s="2" t="str">
        <f>IF($A56="","",IFERROR(INDEX(RAW_DHIS2_EXPORT!$A:$ZZ,ROW(),MATCH("*"&amp;INDEX(INDICATOR_MAP!$D:$D,MATCH(X$1,INDICATOR_MAP!$B:$B,0))&amp;"*",RAW_DHIS2_EXPORT!$1:$1,0)),""))</f>
        <v/>
      </c>
      <c r="Y56" s="2" t="str">
        <f>IF($A56="","",IFERROR(INDEX(RAW_DHIS2_EXPORT!$A:$ZZ,ROW(),MATCH("*"&amp;INDEX(INDICATOR_MAP!$D:$D,MATCH(Y$1,INDICATOR_MAP!$B:$B,0))&amp;"*",RAW_DHIS2_EXPORT!$1:$1,0)),""))</f>
        <v/>
      </c>
      <c r="Z56" s="2" t="str">
        <f>IF($A56="","",IFERROR(INDEX(RAW_DHIS2_EXPORT!$A:$ZZ,ROW(),MATCH("*"&amp;INDEX(INDICATOR_MAP!$D:$D,MATCH(Z$1,INDICATOR_MAP!$B:$B,0))&amp;"*",RAW_DHIS2_EXPORT!$1:$1,0)),""))</f>
        <v/>
      </c>
      <c r="AA56" s="2" t="str">
        <f>IF($A56="","",IFERROR(INDEX(RAW_DHIS2_EXPORT!$A:$ZZ,ROW(),MATCH("*"&amp;INDEX(INDICATOR_MAP!$D:$D,MATCH(AA$1,INDICATOR_MAP!$B:$B,0))&amp;"*",RAW_DHIS2_EXPORT!$1:$1,0)),""))</f>
        <v/>
      </c>
      <c r="AB56" s="2" t="str">
        <f>IF($A56="","",IFERROR(INDEX(RAW_DHIS2_EXPORT!$A:$ZZ,ROW(),MATCH("*"&amp;INDEX(INDICATOR_MAP!$D:$D,MATCH(AB$1,INDICATOR_MAP!$B:$B,0))&amp;"*",RAW_DHIS2_EXPORT!$1:$1,0)),""))</f>
        <v/>
      </c>
      <c r="AC56" s="2" t="str">
        <f>IF($A56="","",IFERROR(INDEX(RAW_DHIS2_EXPORT!$A:$ZZ,ROW(),MATCH("*"&amp;INDEX(INDICATOR_MAP!$D:$D,MATCH(AC$1,INDICATOR_MAP!$B:$B,0))&amp;"*",RAW_DHIS2_EXPORT!$1:$1,0)),""))</f>
        <v/>
      </c>
      <c r="AD56" s="2" t="str">
        <f>IF($A56="","",IFERROR(INDEX(RAW_DHIS2_EXPORT!$A:$ZZ,ROW(),MATCH("*"&amp;INDEX(INDICATOR_MAP!$D:$D,MATCH(AD$1,INDICATOR_MAP!$B:$B,0))&amp;"*",RAW_DHIS2_EXPORT!$1:$1,0)),""))</f>
        <v/>
      </c>
      <c r="AE56" s="2" t="str">
        <f>IF($A56="","",IFERROR(INDEX(RAW_DHIS2_EXPORT!$A:$ZZ,ROW(),MATCH("*"&amp;INDEX(INDICATOR_MAP!$D:$D,MATCH(AE$1,INDICATOR_MAP!$B:$B,0))&amp;"*",RAW_DHIS2_EXPORT!$1:$1,0)),""))</f>
        <v/>
      </c>
      <c r="AF56" s="2" t="str">
        <f>IF($A56="","",IFERROR(INDEX(RAW_DHIS2_EXPORT!$A:$ZZ,ROW(),MATCH("*"&amp;INDEX(INDICATOR_MAP!$D:$D,MATCH(AF$1,INDICATOR_MAP!$B:$B,0))&amp;"*",RAW_DHIS2_EXPORT!$1:$1,0)),""))</f>
        <v/>
      </c>
      <c r="AG56" s="2" t="str">
        <f>IF($A56="","",IFERROR(INDEX(RAW_DHIS2_EXPORT!$A:$ZZ,ROW(),MATCH("*"&amp;INDEX(INDICATOR_MAP!$D:$D,MATCH(AG$1,INDICATOR_MAP!$B:$B,0))&amp;"*",RAW_DHIS2_EXPORT!$1:$1,0)),""))</f>
        <v/>
      </c>
      <c r="AH56" s="2" t="str">
        <f>IF($A56="","",IFERROR(INDEX(RAW_DHIS2_EXPORT!$A:$ZZ,ROW(),MATCH("*"&amp;INDEX(INDICATOR_MAP!$D:$D,MATCH(AH$1,INDICATOR_MAP!$B:$B,0))&amp;"*",RAW_DHIS2_EXPORT!$1:$1,0)),""))</f>
        <v/>
      </c>
      <c r="AI56" s="2" t="str">
        <f>IF($A56="","",IFERROR(INDEX(RAW_DHIS2_EXPORT!$A:$ZZ,ROW(),MATCH("*"&amp;INDEX(INDICATOR_MAP!$D:$D,MATCH(AI$1,INDICATOR_MAP!$B:$B,0))&amp;"*",RAW_DHIS2_EXPORT!$1:$1,0)),""))</f>
        <v/>
      </c>
      <c r="AJ56" s="2" t="str">
        <f>IF($A56="","",IFERROR(INDEX(RAW_DHIS2_EXPORT!$A:$ZZ,ROW(),MATCH("*"&amp;INDEX(INDICATOR_MAP!$D:$D,MATCH(AJ$1,INDICATOR_MAP!$B:$B,0))&amp;"*",RAW_DHIS2_EXPORT!$1:$1,0)),""))</f>
        <v/>
      </c>
      <c r="AK56" s="2" t="str">
        <f>IF($A56="","",IFERROR(INDEX(RAW_DHIS2_EXPORT!$A:$ZZ,ROW(),MATCH("*"&amp;INDEX(INDICATOR_MAP!$D:$D,MATCH(AK$1,INDICATOR_MAP!$B:$B,0))&amp;"*",RAW_DHIS2_EXPORT!$1:$1,0)),""))</f>
        <v/>
      </c>
      <c r="AL56" s="2" t="str">
        <f>IF($A56="","",IFERROR(INDEX(RAW_DHIS2_EXPORT!$A:$ZZ,ROW(),MATCH("*"&amp;INDEX(INDICATOR_MAP!$D:$D,MATCH(AL$1,INDICATOR_MAP!$B:$B,0))&amp;"*",RAW_DHIS2_EXPORT!$1:$1,0)),""))</f>
        <v/>
      </c>
      <c r="AM56" s="2" t="str">
        <f>IF($A56="","",IFERROR(INDEX(RAW_DHIS2_EXPORT!$A:$ZZ,ROW(),MATCH("*"&amp;INDEX(INDICATOR_MAP!$D:$D,MATCH(AM$1,INDICATOR_MAP!$B:$B,0))&amp;"*",RAW_DHIS2_EXPORT!$1:$1,0)),""))</f>
        <v/>
      </c>
      <c r="AN56" s="2" t="str">
        <f>IF($A56="","",IFERROR(INDEX(RAW_DHIS2_EXPORT!$A:$ZZ,ROW(),MATCH("*"&amp;INDEX(INDICATOR_MAP!$D:$D,MATCH(AN$1,INDICATOR_MAP!$B:$B,0))&amp;"*",RAW_DHIS2_EXPORT!$1:$1,0)),""))</f>
        <v/>
      </c>
      <c r="AO56" s="2" t="str">
        <f>IF($A56="","",IFERROR(INDEX(RAW_DHIS2_EXPORT!$A:$ZZ,ROW(),MATCH("*"&amp;INDEX(INDICATOR_MAP!$D:$D,MATCH(AO$1,INDICATOR_MAP!$B:$B,0))&amp;"*",RAW_DHIS2_EXPORT!$1:$1,0)),""))</f>
        <v/>
      </c>
      <c r="AP56" s="2" t="str">
        <f>IF($A56="","",IFERROR(INDEX(RAW_DHIS2_EXPORT!$A:$ZZ,ROW(),MATCH("*"&amp;INDEX(INDICATOR_MAP!$D:$D,MATCH(AP$1,INDICATOR_MAP!$B:$B,0))&amp;"*",RAW_DHIS2_EXPORT!$1:$1,0)),""))</f>
        <v/>
      </c>
      <c r="AQ56" s="2" t="str">
        <f>IF($A56="","",IFERROR(INDEX(RAW_DHIS2_EXPORT!$A:$ZZ,ROW(),MATCH("*"&amp;INDEX(INDICATOR_MAP!$D:$D,MATCH(AQ$1,INDICATOR_MAP!$B:$B,0))&amp;"*",RAW_DHIS2_EXPORT!$1:$1,0)),""))</f>
        <v/>
      </c>
      <c r="AR56" s="2" t="str">
        <f>IF($A56="","",IFERROR(INDEX(RAW_DHIS2_EXPORT!$A:$ZZ,ROW(),MATCH("*"&amp;INDEX(INDICATOR_MAP!$D:$D,MATCH(AR$1,INDICATOR_MAP!$B:$B,0))&amp;"*",RAW_DHIS2_EXPORT!$1:$1,0)),""))</f>
        <v/>
      </c>
      <c r="AS56" s="2" t="str">
        <f>IF($A56="","",IFERROR(INDEX(RAW_DHIS2_EXPORT!$A:$ZZ,ROW(),MATCH("*"&amp;INDEX(INDICATOR_MAP!$D:$D,MATCH(AS$1,INDICATOR_MAP!$B:$B,0))&amp;"*",RAW_DHIS2_EXPORT!$1:$1,0)),""))</f>
        <v/>
      </c>
      <c r="AT56" s="2" t="str">
        <f>IF($A56="","",IFERROR(INDEX(RAW_DHIS2_EXPORT!$A:$ZZ,ROW(),MATCH("*"&amp;INDEX(INDICATOR_MAP!$D:$D,MATCH(AT$1,INDICATOR_MAP!$B:$B,0))&amp;"*",RAW_DHIS2_EXPORT!$1:$1,0)),""))</f>
        <v/>
      </c>
      <c r="AU56" s="2" t="str">
        <f>IF($A56="","",IFERROR(INDEX(RAW_DHIS2_EXPORT!$A:$ZZ,ROW(),MATCH("*"&amp;INDEX(INDICATOR_MAP!$D:$D,MATCH(AU$1,INDICATOR_MAP!$B:$B,0))&amp;"*",RAW_DHIS2_EXPORT!$1:$1,0)),""))</f>
        <v/>
      </c>
      <c r="AV56" s="2" t="str">
        <f>IF($A56="","",IFERROR(INDEX(RAW_DHIS2_EXPORT!$A:$ZZ,ROW(),MATCH("*"&amp;INDEX(INDICATOR_MAP!$D:$D,MATCH(AV$1,INDICATOR_MAP!$B:$B,0))&amp;"*",RAW_DHIS2_EXPORT!$1:$1,0)),""))</f>
        <v/>
      </c>
      <c r="AW56" s="2" t="str">
        <f>IF($A56="","",IFERROR(INDEX(RAW_DHIS2_EXPORT!$A:$ZZ,ROW(),MATCH("*"&amp;INDEX(INDICATOR_MAP!$D:$D,MATCH(AW$1,INDICATOR_MAP!$B:$B,0))&amp;"*",RAW_DHIS2_EXPORT!$1:$1,0)),""))</f>
        <v/>
      </c>
      <c r="AX56" s="2" t="str">
        <f>IF($A56="","",IFERROR(INDEX(RAW_DHIS2_EXPORT!$A:$ZZ,ROW(),MATCH("*"&amp;INDEX(INDICATOR_MAP!$D:$D,MATCH(AX$1,INDICATOR_MAP!$B:$B,0))&amp;"*",RAW_DHIS2_EXPORT!$1:$1,0)),""))</f>
        <v/>
      </c>
      <c r="AY56" s="2" t="str">
        <f>IF($A56="","",IFERROR(INDEX(RAW_DHIS2_EXPORT!$A:$ZZ,ROW(),MATCH("*"&amp;INDEX(INDICATOR_MAP!$D:$D,MATCH(AY$1,INDICATOR_MAP!$B:$B,0))&amp;"*",RAW_DHIS2_EXPORT!$1:$1,0)),""))</f>
        <v/>
      </c>
      <c r="AZ56" s="2" t="str">
        <f>IF($A56="","",IFERROR(INDEX(RAW_DHIS2_EXPORT!$A:$ZZ,ROW(),MATCH("*"&amp;INDEX(INDICATOR_MAP!$D:$D,MATCH(AZ$1,INDICATOR_MAP!$B:$B,0))&amp;"*",RAW_DHIS2_EXPORT!$1:$1,0)),""))</f>
        <v/>
      </c>
      <c r="BA56" s="2" t="str">
        <f>IF($A56="","",IFERROR(INDEX(RAW_DHIS2_EXPORT!$A:$ZZ,ROW(),MATCH("*"&amp;INDEX(INDICATOR_MAP!$D:$D,MATCH(BA$1,INDICATOR_MAP!$B:$B,0))&amp;"*",RAW_DHIS2_EXPORT!$1:$1,0)),""))</f>
        <v/>
      </c>
      <c r="BB56" s="2" t="str">
        <f>IF($A56="","",IFERROR(INDEX(RAW_DHIS2_EXPORT!$A:$ZZ,ROW(),MATCH("*"&amp;INDEX(INDICATOR_MAP!$D:$D,MATCH(BB$1,INDICATOR_MAP!$B:$B,0))&amp;"*",RAW_DHIS2_EXPORT!$1:$1,0)),""))</f>
        <v/>
      </c>
      <c r="BC56" s="2" t="str">
        <f>IF($A56="","",IFERROR(INDEX(RAW_DHIS2_EXPORT!$A:$ZZ,ROW(),MATCH("*"&amp;INDEX(INDICATOR_MAP!$D:$D,MATCH(BC$1,INDICATOR_MAP!$B:$B,0))&amp;"*",RAW_DHIS2_EXPORT!$1:$1,0)),""))</f>
        <v/>
      </c>
    </row>
    <row r="57" spans="1:55">
      <c r="A57" s="2" t="str">
        <f>IF(RAW_DHIS2_EXPORT!A57="","",RAW_DHIS2_EXPORT!A57)</f>
        <v/>
      </c>
      <c r="B57" s="2"/>
      <c r="C57" s="2"/>
      <c r="D57" s="2" t="str">
        <f>IF($A57="","",IFERROR(INDEX(RAW_DHIS2_EXPORT!$A:$ZZ,ROW(),MATCH("*"&amp;INDEX(INDICATOR_MAP!$D:$D,MATCH(D$1,INDICATOR_MAP!$B:$B,0))&amp;"*",RAW_DHIS2_EXPORT!$1:$1,0)),""))</f>
        <v/>
      </c>
      <c r="E57" s="2" t="str">
        <f>IF($A57="","",IFERROR(INDEX(RAW_DHIS2_EXPORT!$A:$ZZ,ROW(),MATCH("*"&amp;INDEX(INDICATOR_MAP!$D:$D,MATCH(E$1,INDICATOR_MAP!$B:$B,0))&amp;"*",RAW_DHIS2_EXPORT!$1:$1,0)),""))</f>
        <v/>
      </c>
      <c r="F57" s="2" t="str">
        <f>IF($A57="","",IFERROR(INDEX(RAW_DHIS2_EXPORT!$A:$ZZ,ROW(),MATCH("*"&amp;INDEX(INDICATOR_MAP!$D:$D,MATCH(F$1,INDICATOR_MAP!$B:$B,0))&amp;"*",RAW_DHIS2_EXPORT!$1:$1,0)),""))</f>
        <v/>
      </c>
      <c r="G57" s="2" t="str">
        <f>IF($A57="","",IFERROR(INDEX(RAW_DHIS2_EXPORT!$A:$ZZ,ROW(),MATCH("*"&amp;INDEX(INDICATOR_MAP!$D:$D,MATCH(G$1,INDICATOR_MAP!$B:$B,0))&amp;"*",RAW_DHIS2_EXPORT!$1:$1,0)),""))</f>
        <v/>
      </c>
      <c r="H57" s="2" t="str">
        <f>IF($A57="","",IFERROR(INDEX(RAW_DHIS2_EXPORT!$A:$ZZ,ROW(),MATCH("*"&amp;INDEX(INDICATOR_MAP!$D:$D,MATCH(H$1,INDICATOR_MAP!$B:$B,0))&amp;"*",RAW_DHIS2_EXPORT!$1:$1,0)),""))</f>
        <v/>
      </c>
      <c r="I57" s="2" t="str">
        <f>IF($A57="","",IFERROR(INDEX(RAW_DHIS2_EXPORT!$A:$ZZ,ROW(),MATCH("*"&amp;INDEX(INDICATOR_MAP!$D:$D,MATCH(I$1,INDICATOR_MAP!$B:$B,0))&amp;"*",RAW_DHIS2_EXPORT!$1:$1,0)),""))</f>
        <v/>
      </c>
      <c r="J57" s="2" t="str">
        <f>IF($A57="","",IFERROR(INDEX(RAW_DHIS2_EXPORT!$A:$ZZ,ROW(),MATCH("*"&amp;INDEX(INDICATOR_MAP!$D:$D,MATCH(J$1,INDICATOR_MAP!$B:$B,0))&amp;"*",RAW_DHIS2_EXPORT!$1:$1,0)),""))</f>
        <v/>
      </c>
      <c r="K57" s="2" t="str">
        <f>IF($A57="","",IFERROR(INDEX(RAW_DHIS2_EXPORT!$A:$ZZ,ROW(),MATCH("*"&amp;INDEX(INDICATOR_MAP!$D:$D,MATCH(K$1,INDICATOR_MAP!$B:$B,0))&amp;"*",RAW_DHIS2_EXPORT!$1:$1,0)),""))</f>
        <v/>
      </c>
      <c r="L57" s="2" t="str">
        <f>IF($A57="","",IFERROR(INDEX(RAW_DHIS2_EXPORT!$A:$ZZ,ROW(),MATCH("*"&amp;INDEX(INDICATOR_MAP!$D:$D,MATCH(L$1,INDICATOR_MAP!$B:$B,0))&amp;"*",RAW_DHIS2_EXPORT!$1:$1,0)),""))</f>
        <v/>
      </c>
      <c r="M57" s="2" t="str">
        <f>IF($A57="","",IFERROR(INDEX(RAW_DHIS2_EXPORT!$A:$ZZ,ROW(),MATCH("*"&amp;INDEX(INDICATOR_MAP!$D:$D,MATCH(M$1,INDICATOR_MAP!$B:$B,0))&amp;"*",RAW_DHIS2_EXPORT!$1:$1,0)),""))</f>
        <v/>
      </c>
      <c r="N57" s="2" t="str">
        <f>IF($A57="","",IFERROR(INDEX(RAW_DHIS2_EXPORT!$A:$ZZ,ROW(),MATCH("*"&amp;INDEX(INDICATOR_MAP!$D:$D,MATCH(N$1,INDICATOR_MAP!$B:$B,0))&amp;"*",RAW_DHIS2_EXPORT!$1:$1,0)),""))</f>
        <v/>
      </c>
      <c r="O57" s="2" t="str">
        <f>IF($A57="","",IFERROR(INDEX(RAW_DHIS2_EXPORT!$A:$ZZ,ROW(),MATCH("*"&amp;INDEX(INDICATOR_MAP!$D:$D,MATCH(O$1,INDICATOR_MAP!$B:$B,0))&amp;"*",RAW_DHIS2_EXPORT!$1:$1,0)),""))</f>
        <v/>
      </c>
      <c r="P57" s="2" t="str">
        <f>IF($A57="","",IFERROR(INDEX(RAW_DHIS2_EXPORT!$A:$ZZ,ROW(),MATCH("*"&amp;INDEX(INDICATOR_MAP!$D:$D,MATCH(P$1,INDICATOR_MAP!$B:$B,0))&amp;"*",RAW_DHIS2_EXPORT!$1:$1,0)),""))</f>
        <v/>
      </c>
      <c r="Q57" s="2" t="str">
        <f>IF($A57="","",IFERROR(INDEX(RAW_DHIS2_EXPORT!$A:$ZZ,ROW(),MATCH("*"&amp;INDEX(INDICATOR_MAP!$D:$D,MATCH(Q$1,INDICATOR_MAP!$B:$B,0))&amp;"*",RAW_DHIS2_EXPORT!$1:$1,0)),""))</f>
        <v/>
      </c>
      <c r="R57" s="2" t="str">
        <f>IF($A57="","",IFERROR(INDEX(RAW_DHIS2_EXPORT!$A:$ZZ,ROW(),MATCH("*"&amp;INDEX(INDICATOR_MAP!$D:$D,MATCH(R$1,INDICATOR_MAP!$B:$B,0))&amp;"*",RAW_DHIS2_EXPORT!$1:$1,0)),""))</f>
        <v/>
      </c>
      <c r="S57" s="2" t="str">
        <f>IF($A57="","",IFERROR(INDEX(RAW_DHIS2_EXPORT!$A:$ZZ,ROW(),MATCH("*"&amp;INDEX(INDICATOR_MAP!$D:$D,MATCH(S$1,INDICATOR_MAP!$B:$B,0))&amp;"*",RAW_DHIS2_EXPORT!$1:$1,0)),""))</f>
        <v/>
      </c>
      <c r="T57" s="2" t="str">
        <f>IF($A57="","",IFERROR(INDEX(RAW_DHIS2_EXPORT!$A:$ZZ,ROW(),MATCH("*"&amp;INDEX(INDICATOR_MAP!$D:$D,MATCH(T$1,INDICATOR_MAP!$B:$B,0))&amp;"*",RAW_DHIS2_EXPORT!$1:$1,0)),""))</f>
        <v/>
      </c>
      <c r="U57" s="2" t="str">
        <f>IF($A57="","",IFERROR(INDEX(RAW_DHIS2_EXPORT!$A:$ZZ,ROW(),MATCH("*"&amp;INDEX(INDICATOR_MAP!$D:$D,MATCH(U$1,INDICATOR_MAP!$B:$B,0))&amp;"*",RAW_DHIS2_EXPORT!$1:$1,0)),""))</f>
        <v/>
      </c>
      <c r="V57" s="2" t="str">
        <f>IF($A57="","",IFERROR(INDEX(RAW_DHIS2_EXPORT!$A:$ZZ,ROW(),MATCH("*"&amp;INDEX(INDICATOR_MAP!$D:$D,MATCH(V$1,INDICATOR_MAP!$B:$B,0))&amp;"*",RAW_DHIS2_EXPORT!$1:$1,0)),""))</f>
        <v/>
      </c>
      <c r="W57" s="2" t="str">
        <f>IF($A57="","",IFERROR(INDEX(RAW_DHIS2_EXPORT!$A:$ZZ,ROW(),MATCH("*"&amp;INDEX(INDICATOR_MAP!$D:$D,MATCH(W$1,INDICATOR_MAP!$B:$B,0))&amp;"*",RAW_DHIS2_EXPORT!$1:$1,0)),""))</f>
        <v/>
      </c>
      <c r="X57" s="2" t="str">
        <f>IF($A57="","",IFERROR(INDEX(RAW_DHIS2_EXPORT!$A:$ZZ,ROW(),MATCH("*"&amp;INDEX(INDICATOR_MAP!$D:$D,MATCH(X$1,INDICATOR_MAP!$B:$B,0))&amp;"*",RAW_DHIS2_EXPORT!$1:$1,0)),""))</f>
        <v/>
      </c>
      <c r="Y57" s="2" t="str">
        <f>IF($A57="","",IFERROR(INDEX(RAW_DHIS2_EXPORT!$A:$ZZ,ROW(),MATCH("*"&amp;INDEX(INDICATOR_MAP!$D:$D,MATCH(Y$1,INDICATOR_MAP!$B:$B,0))&amp;"*",RAW_DHIS2_EXPORT!$1:$1,0)),""))</f>
        <v/>
      </c>
      <c r="Z57" s="2" t="str">
        <f>IF($A57="","",IFERROR(INDEX(RAW_DHIS2_EXPORT!$A:$ZZ,ROW(),MATCH("*"&amp;INDEX(INDICATOR_MAP!$D:$D,MATCH(Z$1,INDICATOR_MAP!$B:$B,0))&amp;"*",RAW_DHIS2_EXPORT!$1:$1,0)),""))</f>
        <v/>
      </c>
      <c r="AA57" s="2" t="str">
        <f>IF($A57="","",IFERROR(INDEX(RAW_DHIS2_EXPORT!$A:$ZZ,ROW(),MATCH("*"&amp;INDEX(INDICATOR_MAP!$D:$D,MATCH(AA$1,INDICATOR_MAP!$B:$B,0))&amp;"*",RAW_DHIS2_EXPORT!$1:$1,0)),""))</f>
        <v/>
      </c>
      <c r="AB57" s="2" t="str">
        <f>IF($A57="","",IFERROR(INDEX(RAW_DHIS2_EXPORT!$A:$ZZ,ROW(),MATCH("*"&amp;INDEX(INDICATOR_MAP!$D:$D,MATCH(AB$1,INDICATOR_MAP!$B:$B,0))&amp;"*",RAW_DHIS2_EXPORT!$1:$1,0)),""))</f>
        <v/>
      </c>
      <c r="AC57" s="2" t="str">
        <f>IF($A57="","",IFERROR(INDEX(RAW_DHIS2_EXPORT!$A:$ZZ,ROW(),MATCH("*"&amp;INDEX(INDICATOR_MAP!$D:$D,MATCH(AC$1,INDICATOR_MAP!$B:$B,0))&amp;"*",RAW_DHIS2_EXPORT!$1:$1,0)),""))</f>
        <v/>
      </c>
      <c r="AD57" s="2" t="str">
        <f>IF($A57="","",IFERROR(INDEX(RAW_DHIS2_EXPORT!$A:$ZZ,ROW(),MATCH("*"&amp;INDEX(INDICATOR_MAP!$D:$D,MATCH(AD$1,INDICATOR_MAP!$B:$B,0))&amp;"*",RAW_DHIS2_EXPORT!$1:$1,0)),""))</f>
        <v/>
      </c>
      <c r="AE57" s="2" t="str">
        <f>IF($A57="","",IFERROR(INDEX(RAW_DHIS2_EXPORT!$A:$ZZ,ROW(),MATCH("*"&amp;INDEX(INDICATOR_MAP!$D:$D,MATCH(AE$1,INDICATOR_MAP!$B:$B,0))&amp;"*",RAW_DHIS2_EXPORT!$1:$1,0)),""))</f>
        <v/>
      </c>
      <c r="AF57" s="2" t="str">
        <f>IF($A57="","",IFERROR(INDEX(RAW_DHIS2_EXPORT!$A:$ZZ,ROW(),MATCH("*"&amp;INDEX(INDICATOR_MAP!$D:$D,MATCH(AF$1,INDICATOR_MAP!$B:$B,0))&amp;"*",RAW_DHIS2_EXPORT!$1:$1,0)),""))</f>
        <v/>
      </c>
      <c r="AG57" s="2" t="str">
        <f>IF($A57="","",IFERROR(INDEX(RAW_DHIS2_EXPORT!$A:$ZZ,ROW(),MATCH("*"&amp;INDEX(INDICATOR_MAP!$D:$D,MATCH(AG$1,INDICATOR_MAP!$B:$B,0))&amp;"*",RAW_DHIS2_EXPORT!$1:$1,0)),""))</f>
        <v/>
      </c>
      <c r="AH57" s="2" t="str">
        <f>IF($A57="","",IFERROR(INDEX(RAW_DHIS2_EXPORT!$A:$ZZ,ROW(),MATCH("*"&amp;INDEX(INDICATOR_MAP!$D:$D,MATCH(AH$1,INDICATOR_MAP!$B:$B,0))&amp;"*",RAW_DHIS2_EXPORT!$1:$1,0)),""))</f>
        <v/>
      </c>
      <c r="AI57" s="2" t="str">
        <f>IF($A57="","",IFERROR(INDEX(RAW_DHIS2_EXPORT!$A:$ZZ,ROW(),MATCH("*"&amp;INDEX(INDICATOR_MAP!$D:$D,MATCH(AI$1,INDICATOR_MAP!$B:$B,0))&amp;"*",RAW_DHIS2_EXPORT!$1:$1,0)),""))</f>
        <v/>
      </c>
      <c r="AJ57" s="2" t="str">
        <f>IF($A57="","",IFERROR(INDEX(RAW_DHIS2_EXPORT!$A:$ZZ,ROW(),MATCH("*"&amp;INDEX(INDICATOR_MAP!$D:$D,MATCH(AJ$1,INDICATOR_MAP!$B:$B,0))&amp;"*",RAW_DHIS2_EXPORT!$1:$1,0)),""))</f>
        <v/>
      </c>
      <c r="AK57" s="2" t="str">
        <f>IF($A57="","",IFERROR(INDEX(RAW_DHIS2_EXPORT!$A:$ZZ,ROW(),MATCH("*"&amp;INDEX(INDICATOR_MAP!$D:$D,MATCH(AK$1,INDICATOR_MAP!$B:$B,0))&amp;"*",RAW_DHIS2_EXPORT!$1:$1,0)),""))</f>
        <v/>
      </c>
      <c r="AL57" s="2" t="str">
        <f>IF($A57="","",IFERROR(INDEX(RAW_DHIS2_EXPORT!$A:$ZZ,ROW(),MATCH("*"&amp;INDEX(INDICATOR_MAP!$D:$D,MATCH(AL$1,INDICATOR_MAP!$B:$B,0))&amp;"*",RAW_DHIS2_EXPORT!$1:$1,0)),""))</f>
        <v/>
      </c>
      <c r="AM57" s="2" t="str">
        <f>IF($A57="","",IFERROR(INDEX(RAW_DHIS2_EXPORT!$A:$ZZ,ROW(),MATCH("*"&amp;INDEX(INDICATOR_MAP!$D:$D,MATCH(AM$1,INDICATOR_MAP!$B:$B,0))&amp;"*",RAW_DHIS2_EXPORT!$1:$1,0)),""))</f>
        <v/>
      </c>
      <c r="AN57" s="2" t="str">
        <f>IF($A57="","",IFERROR(INDEX(RAW_DHIS2_EXPORT!$A:$ZZ,ROW(),MATCH("*"&amp;INDEX(INDICATOR_MAP!$D:$D,MATCH(AN$1,INDICATOR_MAP!$B:$B,0))&amp;"*",RAW_DHIS2_EXPORT!$1:$1,0)),""))</f>
        <v/>
      </c>
      <c r="AO57" s="2" t="str">
        <f>IF($A57="","",IFERROR(INDEX(RAW_DHIS2_EXPORT!$A:$ZZ,ROW(),MATCH("*"&amp;INDEX(INDICATOR_MAP!$D:$D,MATCH(AO$1,INDICATOR_MAP!$B:$B,0))&amp;"*",RAW_DHIS2_EXPORT!$1:$1,0)),""))</f>
        <v/>
      </c>
      <c r="AP57" s="2" t="str">
        <f>IF($A57="","",IFERROR(INDEX(RAW_DHIS2_EXPORT!$A:$ZZ,ROW(),MATCH("*"&amp;INDEX(INDICATOR_MAP!$D:$D,MATCH(AP$1,INDICATOR_MAP!$B:$B,0))&amp;"*",RAW_DHIS2_EXPORT!$1:$1,0)),""))</f>
        <v/>
      </c>
      <c r="AQ57" s="2" t="str">
        <f>IF($A57="","",IFERROR(INDEX(RAW_DHIS2_EXPORT!$A:$ZZ,ROW(),MATCH("*"&amp;INDEX(INDICATOR_MAP!$D:$D,MATCH(AQ$1,INDICATOR_MAP!$B:$B,0))&amp;"*",RAW_DHIS2_EXPORT!$1:$1,0)),""))</f>
        <v/>
      </c>
      <c r="AR57" s="2" t="str">
        <f>IF($A57="","",IFERROR(INDEX(RAW_DHIS2_EXPORT!$A:$ZZ,ROW(),MATCH("*"&amp;INDEX(INDICATOR_MAP!$D:$D,MATCH(AR$1,INDICATOR_MAP!$B:$B,0))&amp;"*",RAW_DHIS2_EXPORT!$1:$1,0)),""))</f>
        <v/>
      </c>
      <c r="AS57" s="2" t="str">
        <f>IF($A57="","",IFERROR(INDEX(RAW_DHIS2_EXPORT!$A:$ZZ,ROW(),MATCH("*"&amp;INDEX(INDICATOR_MAP!$D:$D,MATCH(AS$1,INDICATOR_MAP!$B:$B,0))&amp;"*",RAW_DHIS2_EXPORT!$1:$1,0)),""))</f>
        <v/>
      </c>
      <c r="AT57" s="2" t="str">
        <f>IF($A57="","",IFERROR(INDEX(RAW_DHIS2_EXPORT!$A:$ZZ,ROW(),MATCH("*"&amp;INDEX(INDICATOR_MAP!$D:$D,MATCH(AT$1,INDICATOR_MAP!$B:$B,0))&amp;"*",RAW_DHIS2_EXPORT!$1:$1,0)),""))</f>
        <v/>
      </c>
      <c r="AU57" s="2" t="str">
        <f>IF($A57="","",IFERROR(INDEX(RAW_DHIS2_EXPORT!$A:$ZZ,ROW(),MATCH("*"&amp;INDEX(INDICATOR_MAP!$D:$D,MATCH(AU$1,INDICATOR_MAP!$B:$B,0))&amp;"*",RAW_DHIS2_EXPORT!$1:$1,0)),""))</f>
        <v/>
      </c>
      <c r="AV57" s="2" t="str">
        <f>IF($A57="","",IFERROR(INDEX(RAW_DHIS2_EXPORT!$A:$ZZ,ROW(),MATCH("*"&amp;INDEX(INDICATOR_MAP!$D:$D,MATCH(AV$1,INDICATOR_MAP!$B:$B,0))&amp;"*",RAW_DHIS2_EXPORT!$1:$1,0)),""))</f>
        <v/>
      </c>
      <c r="AW57" s="2" t="str">
        <f>IF($A57="","",IFERROR(INDEX(RAW_DHIS2_EXPORT!$A:$ZZ,ROW(),MATCH("*"&amp;INDEX(INDICATOR_MAP!$D:$D,MATCH(AW$1,INDICATOR_MAP!$B:$B,0))&amp;"*",RAW_DHIS2_EXPORT!$1:$1,0)),""))</f>
        <v/>
      </c>
      <c r="AX57" s="2" t="str">
        <f>IF($A57="","",IFERROR(INDEX(RAW_DHIS2_EXPORT!$A:$ZZ,ROW(),MATCH("*"&amp;INDEX(INDICATOR_MAP!$D:$D,MATCH(AX$1,INDICATOR_MAP!$B:$B,0))&amp;"*",RAW_DHIS2_EXPORT!$1:$1,0)),""))</f>
        <v/>
      </c>
      <c r="AY57" s="2" t="str">
        <f>IF($A57="","",IFERROR(INDEX(RAW_DHIS2_EXPORT!$A:$ZZ,ROW(),MATCH("*"&amp;INDEX(INDICATOR_MAP!$D:$D,MATCH(AY$1,INDICATOR_MAP!$B:$B,0))&amp;"*",RAW_DHIS2_EXPORT!$1:$1,0)),""))</f>
        <v/>
      </c>
      <c r="AZ57" s="2" t="str">
        <f>IF($A57="","",IFERROR(INDEX(RAW_DHIS2_EXPORT!$A:$ZZ,ROW(),MATCH("*"&amp;INDEX(INDICATOR_MAP!$D:$D,MATCH(AZ$1,INDICATOR_MAP!$B:$B,0))&amp;"*",RAW_DHIS2_EXPORT!$1:$1,0)),""))</f>
        <v/>
      </c>
      <c r="BA57" s="2" t="str">
        <f>IF($A57="","",IFERROR(INDEX(RAW_DHIS2_EXPORT!$A:$ZZ,ROW(),MATCH("*"&amp;INDEX(INDICATOR_MAP!$D:$D,MATCH(BA$1,INDICATOR_MAP!$B:$B,0))&amp;"*",RAW_DHIS2_EXPORT!$1:$1,0)),""))</f>
        <v/>
      </c>
      <c r="BB57" s="2" t="str">
        <f>IF($A57="","",IFERROR(INDEX(RAW_DHIS2_EXPORT!$A:$ZZ,ROW(),MATCH("*"&amp;INDEX(INDICATOR_MAP!$D:$D,MATCH(BB$1,INDICATOR_MAP!$B:$B,0))&amp;"*",RAW_DHIS2_EXPORT!$1:$1,0)),""))</f>
        <v/>
      </c>
      <c r="BC57" s="2" t="str">
        <f>IF($A57="","",IFERROR(INDEX(RAW_DHIS2_EXPORT!$A:$ZZ,ROW(),MATCH("*"&amp;INDEX(INDICATOR_MAP!$D:$D,MATCH(BC$1,INDICATOR_MAP!$B:$B,0))&amp;"*",RAW_DHIS2_EXPORT!$1:$1,0)),""))</f>
        <v/>
      </c>
    </row>
    <row r="58" spans="1:55">
      <c r="A58" s="2" t="str">
        <f>IF(RAW_DHIS2_EXPORT!A58="","",RAW_DHIS2_EXPORT!A58)</f>
        <v/>
      </c>
      <c r="B58" s="2"/>
      <c r="C58" s="2"/>
      <c r="D58" s="2" t="str">
        <f>IF($A58="","",IFERROR(INDEX(RAW_DHIS2_EXPORT!$A:$ZZ,ROW(),MATCH("*"&amp;INDEX(INDICATOR_MAP!$D:$D,MATCH(D$1,INDICATOR_MAP!$B:$B,0))&amp;"*",RAW_DHIS2_EXPORT!$1:$1,0)),""))</f>
        <v/>
      </c>
      <c r="E58" s="2" t="str">
        <f>IF($A58="","",IFERROR(INDEX(RAW_DHIS2_EXPORT!$A:$ZZ,ROW(),MATCH("*"&amp;INDEX(INDICATOR_MAP!$D:$D,MATCH(E$1,INDICATOR_MAP!$B:$B,0))&amp;"*",RAW_DHIS2_EXPORT!$1:$1,0)),""))</f>
        <v/>
      </c>
      <c r="F58" s="2" t="str">
        <f>IF($A58="","",IFERROR(INDEX(RAW_DHIS2_EXPORT!$A:$ZZ,ROW(),MATCH("*"&amp;INDEX(INDICATOR_MAP!$D:$D,MATCH(F$1,INDICATOR_MAP!$B:$B,0))&amp;"*",RAW_DHIS2_EXPORT!$1:$1,0)),""))</f>
        <v/>
      </c>
      <c r="G58" s="2" t="str">
        <f>IF($A58="","",IFERROR(INDEX(RAW_DHIS2_EXPORT!$A:$ZZ,ROW(),MATCH("*"&amp;INDEX(INDICATOR_MAP!$D:$D,MATCH(G$1,INDICATOR_MAP!$B:$B,0))&amp;"*",RAW_DHIS2_EXPORT!$1:$1,0)),""))</f>
        <v/>
      </c>
      <c r="H58" s="2" t="str">
        <f>IF($A58="","",IFERROR(INDEX(RAW_DHIS2_EXPORT!$A:$ZZ,ROW(),MATCH("*"&amp;INDEX(INDICATOR_MAP!$D:$D,MATCH(H$1,INDICATOR_MAP!$B:$B,0))&amp;"*",RAW_DHIS2_EXPORT!$1:$1,0)),""))</f>
        <v/>
      </c>
      <c r="I58" s="2" t="str">
        <f>IF($A58="","",IFERROR(INDEX(RAW_DHIS2_EXPORT!$A:$ZZ,ROW(),MATCH("*"&amp;INDEX(INDICATOR_MAP!$D:$D,MATCH(I$1,INDICATOR_MAP!$B:$B,0))&amp;"*",RAW_DHIS2_EXPORT!$1:$1,0)),""))</f>
        <v/>
      </c>
      <c r="J58" s="2" t="str">
        <f>IF($A58="","",IFERROR(INDEX(RAW_DHIS2_EXPORT!$A:$ZZ,ROW(),MATCH("*"&amp;INDEX(INDICATOR_MAP!$D:$D,MATCH(J$1,INDICATOR_MAP!$B:$B,0))&amp;"*",RAW_DHIS2_EXPORT!$1:$1,0)),""))</f>
        <v/>
      </c>
      <c r="K58" s="2" t="str">
        <f>IF($A58="","",IFERROR(INDEX(RAW_DHIS2_EXPORT!$A:$ZZ,ROW(),MATCH("*"&amp;INDEX(INDICATOR_MAP!$D:$D,MATCH(K$1,INDICATOR_MAP!$B:$B,0))&amp;"*",RAW_DHIS2_EXPORT!$1:$1,0)),""))</f>
        <v/>
      </c>
      <c r="L58" s="2" t="str">
        <f>IF($A58="","",IFERROR(INDEX(RAW_DHIS2_EXPORT!$A:$ZZ,ROW(),MATCH("*"&amp;INDEX(INDICATOR_MAP!$D:$D,MATCH(L$1,INDICATOR_MAP!$B:$B,0))&amp;"*",RAW_DHIS2_EXPORT!$1:$1,0)),""))</f>
        <v/>
      </c>
      <c r="M58" s="2" t="str">
        <f>IF($A58="","",IFERROR(INDEX(RAW_DHIS2_EXPORT!$A:$ZZ,ROW(),MATCH("*"&amp;INDEX(INDICATOR_MAP!$D:$D,MATCH(M$1,INDICATOR_MAP!$B:$B,0))&amp;"*",RAW_DHIS2_EXPORT!$1:$1,0)),""))</f>
        <v/>
      </c>
      <c r="N58" s="2" t="str">
        <f>IF($A58="","",IFERROR(INDEX(RAW_DHIS2_EXPORT!$A:$ZZ,ROW(),MATCH("*"&amp;INDEX(INDICATOR_MAP!$D:$D,MATCH(N$1,INDICATOR_MAP!$B:$B,0))&amp;"*",RAW_DHIS2_EXPORT!$1:$1,0)),""))</f>
        <v/>
      </c>
      <c r="O58" s="2" t="str">
        <f>IF($A58="","",IFERROR(INDEX(RAW_DHIS2_EXPORT!$A:$ZZ,ROW(),MATCH("*"&amp;INDEX(INDICATOR_MAP!$D:$D,MATCH(O$1,INDICATOR_MAP!$B:$B,0))&amp;"*",RAW_DHIS2_EXPORT!$1:$1,0)),""))</f>
        <v/>
      </c>
      <c r="P58" s="2" t="str">
        <f>IF($A58="","",IFERROR(INDEX(RAW_DHIS2_EXPORT!$A:$ZZ,ROW(),MATCH("*"&amp;INDEX(INDICATOR_MAP!$D:$D,MATCH(P$1,INDICATOR_MAP!$B:$B,0))&amp;"*",RAW_DHIS2_EXPORT!$1:$1,0)),""))</f>
        <v/>
      </c>
      <c r="Q58" s="2" t="str">
        <f>IF($A58="","",IFERROR(INDEX(RAW_DHIS2_EXPORT!$A:$ZZ,ROW(),MATCH("*"&amp;INDEX(INDICATOR_MAP!$D:$D,MATCH(Q$1,INDICATOR_MAP!$B:$B,0))&amp;"*",RAW_DHIS2_EXPORT!$1:$1,0)),""))</f>
        <v/>
      </c>
      <c r="R58" s="2" t="str">
        <f>IF($A58="","",IFERROR(INDEX(RAW_DHIS2_EXPORT!$A:$ZZ,ROW(),MATCH("*"&amp;INDEX(INDICATOR_MAP!$D:$D,MATCH(R$1,INDICATOR_MAP!$B:$B,0))&amp;"*",RAW_DHIS2_EXPORT!$1:$1,0)),""))</f>
        <v/>
      </c>
      <c r="S58" s="2" t="str">
        <f>IF($A58="","",IFERROR(INDEX(RAW_DHIS2_EXPORT!$A:$ZZ,ROW(),MATCH("*"&amp;INDEX(INDICATOR_MAP!$D:$D,MATCH(S$1,INDICATOR_MAP!$B:$B,0))&amp;"*",RAW_DHIS2_EXPORT!$1:$1,0)),""))</f>
        <v/>
      </c>
      <c r="T58" s="2" t="str">
        <f>IF($A58="","",IFERROR(INDEX(RAW_DHIS2_EXPORT!$A:$ZZ,ROW(),MATCH("*"&amp;INDEX(INDICATOR_MAP!$D:$D,MATCH(T$1,INDICATOR_MAP!$B:$B,0))&amp;"*",RAW_DHIS2_EXPORT!$1:$1,0)),""))</f>
        <v/>
      </c>
      <c r="U58" s="2" t="str">
        <f>IF($A58="","",IFERROR(INDEX(RAW_DHIS2_EXPORT!$A:$ZZ,ROW(),MATCH("*"&amp;INDEX(INDICATOR_MAP!$D:$D,MATCH(U$1,INDICATOR_MAP!$B:$B,0))&amp;"*",RAW_DHIS2_EXPORT!$1:$1,0)),""))</f>
        <v/>
      </c>
      <c r="V58" s="2" t="str">
        <f>IF($A58="","",IFERROR(INDEX(RAW_DHIS2_EXPORT!$A:$ZZ,ROW(),MATCH("*"&amp;INDEX(INDICATOR_MAP!$D:$D,MATCH(V$1,INDICATOR_MAP!$B:$B,0))&amp;"*",RAW_DHIS2_EXPORT!$1:$1,0)),""))</f>
        <v/>
      </c>
      <c r="W58" s="2" t="str">
        <f>IF($A58="","",IFERROR(INDEX(RAW_DHIS2_EXPORT!$A:$ZZ,ROW(),MATCH("*"&amp;INDEX(INDICATOR_MAP!$D:$D,MATCH(W$1,INDICATOR_MAP!$B:$B,0))&amp;"*",RAW_DHIS2_EXPORT!$1:$1,0)),""))</f>
        <v/>
      </c>
      <c r="X58" s="2" t="str">
        <f>IF($A58="","",IFERROR(INDEX(RAW_DHIS2_EXPORT!$A:$ZZ,ROW(),MATCH("*"&amp;INDEX(INDICATOR_MAP!$D:$D,MATCH(X$1,INDICATOR_MAP!$B:$B,0))&amp;"*",RAW_DHIS2_EXPORT!$1:$1,0)),""))</f>
        <v/>
      </c>
      <c r="Y58" s="2" t="str">
        <f>IF($A58="","",IFERROR(INDEX(RAW_DHIS2_EXPORT!$A:$ZZ,ROW(),MATCH("*"&amp;INDEX(INDICATOR_MAP!$D:$D,MATCH(Y$1,INDICATOR_MAP!$B:$B,0))&amp;"*",RAW_DHIS2_EXPORT!$1:$1,0)),""))</f>
        <v/>
      </c>
      <c r="Z58" s="2" t="str">
        <f>IF($A58="","",IFERROR(INDEX(RAW_DHIS2_EXPORT!$A:$ZZ,ROW(),MATCH("*"&amp;INDEX(INDICATOR_MAP!$D:$D,MATCH(Z$1,INDICATOR_MAP!$B:$B,0))&amp;"*",RAW_DHIS2_EXPORT!$1:$1,0)),""))</f>
        <v/>
      </c>
      <c r="AA58" s="2" t="str">
        <f>IF($A58="","",IFERROR(INDEX(RAW_DHIS2_EXPORT!$A:$ZZ,ROW(),MATCH("*"&amp;INDEX(INDICATOR_MAP!$D:$D,MATCH(AA$1,INDICATOR_MAP!$B:$B,0))&amp;"*",RAW_DHIS2_EXPORT!$1:$1,0)),""))</f>
        <v/>
      </c>
      <c r="AB58" s="2" t="str">
        <f>IF($A58="","",IFERROR(INDEX(RAW_DHIS2_EXPORT!$A:$ZZ,ROW(),MATCH("*"&amp;INDEX(INDICATOR_MAP!$D:$D,MATCH(AB$1,INDICATOR_MAP!$B:$B,0))&amp;"*",RAW_DHIS2_EXPORT!$1:$1,0)),""))</f>
        <v/>
      </c>
      <c r="AC58" s="2" t="str">
        <f>IF($A58="","",IFERROR(INDEX(RAW_DHIS2_EXPORT!$A:$ZZ,ROW(),MATCH("*"&amp;INDEX(INDICATOR_MAP!$D:$D,MATCH(AC$1,INDICATOR_MAP!$B:$B,0))&amp;"*",RAW_DHIS2_EXPORT!$1:$1,0)),""))</f>
        <v/>
      </c>
      <c r="AD58" s="2" t="str">
        <f>IF($A58="","",IFERROR(INDEX(RAW_DHIS2_EXPORT!$A:$ZZ,ROW(),MATCH("*"&amp;INDEX(INDICATOR_MAP!$D:$D,MATCH(AD$1,INDICATOR_MAP!$B:$B,0))&amp;"*",RAW_DHIS2_EXPORT!$1:$1,0)),""))</f>
        <v/>
      </c>
      <c r="AE58" s="2" t="str">
        <f>IF($A58="","",IFERROR(INDEX(RAW_DHIS2_EXPORT!$A:$ZZ,ROW(),MATCH("*"&amp;INDEX(INDICATOR_MAP!$D:$D,MATCH(AE$1,INDICATOR_MAP!$B:$B,0))&amp;"*",RAW_DHIS2_EXPORT!$1:$1,0)),""))</f>
        <v/>
      </c>
      <c r="AF58" s="2" t="str">
        <f>IF($A58="","",IFERROR(INDEX(RAW_DHIS2_EXPORT!$A:$ZZ,ROW(),MATCH("*"&amp;INDEX(INDICATOR_MAP!$D:$D,MATCH(AF$1,INDICATOR_MAP!$B:$B,0))&amp;"*",RAW_DHIS2_EXPORT!$1:$1,0)),""))</f>
        <v/>
      </c>
      <c r="AG58" s="2" t="str">
        <f>IF($A58="","",IFERROR(INDEX(RAW_DHIS2_EXPORT!$A:$ZZ,ROW(),MATCH("*"&amp;INDEX(INDICATOR_MAP!$D:$D,MATCH(AG$1,INDICATOR_MAP!$B:$B,0))&amp;"*",RAW_DHIS2_EXPORT!$1:$1,0)),""))</f>
        <v/>
      </c>
      <c r="AH58" s="2" t="str">
        <f>IF($A58="","",IFERROR(INDEX(RAW_DHIS2_EXPORT!$A:$ZZ,ROW(),MATCH("*"&amp;INDEX(INDICATOR_MAP!$D:$D,MATCH(AH$1,INDICATOR_MAP!$B:$B,0))&amp;"*",RAW_DHIS2_EXPORT!$1:$1,0)),""))</f>
        <v/>
      </c>
      <c r="AI58" s="2" t="str">
        <f>IF($A58="","",IFERROR(INDEX(RAW_DHIS2_EXPORT!$A:$ZZ,ROW(),MATCH("*"&amp;INDEX(INDICATOR_MAP!$D:$D,MATCH(AI$1,INDICATOR_MAP!$B:$B,0))&amp;"*",RAW_DHIS2_EXPORT!$1:$1,0)),""))</f>
        <v/>
      </c>
      <c r="AJ58" s="2" t="str">
        <f>IF($A58="","",IFERROR(INDEX(RAW_DHIS2_EXPORT!$A:$ZZ,ROW(),MATCH("*"&amp;INDEX(INDICATOR_MAP!$D:$D,MATCH(AJ$1,INDICATOR_MAP!$B:$B,0))&amp;"*",RAW_DHIS2_EXPORT!$1:$1,0)),""))</f>
        <v/>
      </c>
      <c r="AK58" s="2" t="str">
        <f>IF($A58="","",IFERROR(INDEX(RAW_DHIS2_EXPORT!$A:$ZZ,ROW(),MATCH("*"&amp;INDEX(INDICATOR_MAP!$D:$D,MATCH(AK$1,INDICATOR_MAP!$B:$B,0))&amp;"*",RAW_DHIS2_EXPORT!$1:$1,0)),""))</f>
        <v/>
      </c>
      <c r="AL58" s="2" t="str">
        <f>IF($A58="","",IFERROR(INDEX(RAW_DHIS2_EXPORT!$A:$ZZ,ROW(),MATCH("*"&amp;INDEX(INDICATOR_MAP!$D:$D,MATCH(AL$1,INDICATOR_MAP!$B:$B,0))&amp;"*",RAW_DHIS2_EXPORT!$1:$1,0)),""))</f>
        <v/>
      </c>
      <c r="AM58" s="2" t="str">
        <f>IF($A58="","",IFERROR(INDEX(RAW_DHIS2_EXPORT!$A:$ZZ,ROW(),MATCH("*"&amp;INDEX(INDICATOR_MAP!$D:$D,MATCH(AM$1,INDICATOR_MAP!$B:$B,0))&amp;"*",RAW_DHIS2_EXPORT!$1:$1,0)),""))</f>
        <v/>
      </c>
      <c r="AN58" s="2" t="str">
        <f>IF($A58="","",IFERROR(INDEX(RAW_DHIS2_EXPORT!$A:$ZZ,ROW(),MATCH("*"&amp;INDEX(INDICATOR_MAP!$D:$D,MATCH(AN$1,INDICATOR_MAP!$B:$B,0))&amp;"*",RAW_DHIS2_EXPORT!$1:$1,0)),""))</f>
        <v/>
      </c>
      <c r="AO58" s="2" t="str">
        <f>IF($A58="","",IFERROR(INDEX(RAW_DHIS2_EXPORT!$A:$ZZ,ROW(),MATCH("*"&amp;INDEX(INDICATOR_MAP!$D:$D,MATCH(AO$1,INDICATOR_MAP!$B:$B,0))&amp;"*",RAW_DHIS2_EXPORT!$1:$1,0)),""))</f>
        <v/>
      </c>
      <c r="AP58" s="2" t="str">
        <f>IF($A58="","",IFERROR(INDEX(RAW_DHIS2_EXPORT!$A:$ZZ,ROW(),MATCH("*"&amp;INDEX(INDICATOR_MAP!$D:$D,MATCH(AP$1,INDICATOR_MAP!$B:$B,0))&amp;"*",RAW_DHIS2_EXPORT!$1:$1,0)),""))</f>
        <v/>
      </c>
      <c r="AQ58" s="2" t="str">
        <f>IF($A58="","",IFERROR(INDEX(RAW_DHIS2_EXPORT!$A:$ZZ,ROW(),MATCH("*"&amp;INDEX(INDICATOR_MAP!$D:$D,MATCH(AQ$1,INDICATOR_MAP!$B:$B,0))&amp;"*",RAW_DHIS2_EXPORT!$1:$1,0)),""))</f>
        <v/>
      </c>
      <c r="AR58" s="2" t="str">
        <f>IF($A58="","",IFERROR(INDEX(RAW_DHIS2_EXPORT!$A:$ZZ,ROW(),MATCH("*"&amp;INDEX(INDICATOR_MAP!$D:$D,MATCH(AR$1,INDICATOR_MAP!$B:$B,0))&amp;"*",RAW_DHIS2_EXPORT!$1:$1,0)),""))</f>
        <v/>
      </c>
      <c r="AS58" s="2" t="str">
        <f>IF($A58="","",IFERROR(INDEX(RAW_DHIS2_EXPORT!$A:$ZZ,ROW(),MATCH("*"&amp;INDEX(INDICATOR_MAP!$D:$D,MATCH(AS$1,INDICATOR_MAP!$B:$B,0))&amp;"*",RAW_DHIS2_EXPORT!$1:$1,0)),""))</f>
        <v/>
      </c>
      <c r="AT58" s="2" t="str">
        <f>IF($A58="","",IFERROR(INDEX(RAW_DHIS2_EXPORT!$A:$ZZ,ROW(),MATCH("*"&amp;INDEX(INDICATOR_MAP!$D:$D,MATCH(AT$1,INDICATOR_MAP!$B:$B,0))&amp;"*",RAW_DHIS2_EXPORT!$1:$1,0)),""))</f>
        <v/>
      </c>
      <c r="AU58" s="2" t="str">
        <f>IF($A58="","",IFERROR(INDEX(RAW_DHIS2_EXPORT!$A:$ZZ,ROW(),MATCH("*"&amp;INDEX(INDICATOR_MAP!$D:$D,MATCH(AU$1,INDICATOR_MAP!$B:$B,0))&amp;"*",RAW_DHIS2_EXPORT!$1:$1,0)),""))</f>
        <v/>
      </c>
      <c r="AV58" s="2" t="str">
        <f>IF($A58="","",IFERROR(INDEX(RAW_DHIS2_EXPORT!$A:$ZZ,ROW(),MATCH("*"&amp;INDEX(INDICATOR_MAP!$D:$D,MATCH(AV$1,INDICATOR_MAP!$B:$B,0))&amp;"*",RAW_DHIS2_EXPORT!$1:$1,0)),""))</f>
        <v/>
      </c>
      <c r="AW58" s="2" t="str">
        <f>IF($A58="","",IFERROR(INDEX(RAW_DHIS2_EXPORT!$A:$ZZ,ROW(),MATCH("*"&amp;INDEX(INDICATOR_MAP!$D:$D,MATCH(AW$1,INDICATOR_MAP!$B:$B,0))&amp;"*",RAW_DHIS2_EXPORT!$1:$1,0)),""))</f>
        <v/>
      </c>
      <c r="AX58" s="2" t="str">
        <f>IF($A58="","",IFERROR(INDEX(RAW_DHIS2_EXPORT!$A:$ZZ,ROW(),MATCH("*"&amp;INDEX(INDICATOR_MAP!$D:$D,MATCH(AX$1,INDICATOR_MAP!$B:$B,0))&amp;"*",RAW_DHIS2_EXPORT!$1:$1,0)),""))</f>
        <v/>
      </c>
      <c r="AY58" s="2" t="str">
        <f>IF($A58="","",IFERROR(INDEX(RAW_DHIS2_EXPORT!$A:$ZZ,ROW(),MATCH("*"&amp;INDEX(INDICATOR_MAP!$D:$D,MATCH(AY$1,INDICATOR_MAP!$B:$B,0))&amp;"*",RAW_DHIS2_EXPORT!$1:$1,0)),""))</f>
        <v/>
      </c>
      <c r="AZ58" s="2" t="str">
        <f>IF($A58="","",IFERROR(INDEX(RAW_DHIS2_EXPORT!$A:$ZZ,ROW(),MATCH("*"&amp;INDEX(INDICATOR_MAP!$D:$D,MATCH(AZ$1,INDICATOR_MAP!$B:$B,0))&amp;"*",RAW_DHIS2_EXPORT!$1:$1,0)),""))</f>
        <v/>
      </c>
      <c r="BA58" s="2" t="str">
        <f>IF($A58="","",IFERROR(INDEX(RAW_DHIS2_EXPORT!$A:$ZZ,ROW(),MATCH("*"&amp;INDEX(INDICATOR_MAP!$D:$D,MATCH(BA$1,INDICATOR_MAP!$B:$B,0))&amp;"*",RAW_DHIS2_EXPORT!$1:$1,0)),""))</f>
        <v/>
      </c>
      <c r="BB58" s="2" t="str">
        <f>IF($A58="","",IFERROR(INDEX(RAW_DHIS2_EXPORT!$A:$ZZ,ROW(),MATCH("*"&amp;INDEX(INDICATOR_MAP!$D:$D,MATCH(BB$1,INDICATOR_MAP!$B:$B,0))&amp;"*",RAW_DHIS2_EXPORT!$1:$1,0)),""))</f>
        <v/>
      </c>
      <c r="BC58" s="2" t="str">
        <f>IF($A58="","",IFERROR(INDEX(RAW_DHIS2_EXPORT!$A:$ZZ,ROW(),MATCH("*"&amp;INDEX(INDICATOR_MAP!$D:$D,MATCH(BC$1,INDICATOR_MAP!$B:$B,0))&amp;"*",RAW_DHIS2_EXPORT!$1:$1,0)),""))</f>
        <v/>
      </c>
    </row>
    <row r="59" spans="1:55">
      <c r="A59" s="2" t="str">
        <f>IF(RAW_DHIS2_EXPORT!A59="","",RAW_DHIS2_EXPORT!A59)</f>
        <v/>
      </c>
      <c r="B59" s="2"/>
      <c r="C59" s="2"/>
      <c r="D59" s="2" t="str">
        <f>IF($A59="","",IFERROR(INDEX(RAW_DHIS2_EXPORT!$A:$ZZ,ROW(),MATCH("*"&amp;INDEX(INDICATOR_MAP!$D:$D,MATCH(D$1,INDICATOR_MAP!$B:$B,0))&amp;"*",RAW_DHIS2_EXPORT!$1:$1,0)),""))</f>
        <v/>
      </c>
      <c r="E59" s="2" t="str">
        <f>IF($A59="","",IFERROR(INDEX(RAW_DHIS2_EXPORT!$A:$ZZ,ROW(),MATCH("*"&amp;INDEX(INDICATOR_MAP!$D:$D,MATCH(E$1,INDICATOR_MAP!$B:$B,0))&amp;"*",RAW_DHIS2_EXPORT!$1:$1,0)),""))</f>
        <v/>
      </c>
      <c r="F59" s="2" t="str">
        <f>IF($A59="","",IFERROR(INDEX(RAW_DHIS2_EXPORT!$A:$ZZ,ROW(),MATCH("*"&amp;INDEX(INDICATOR_MAP!$D:$D,MATCH(F$1,INDICATOR_MAP!$B:$B,0))&amp;"*",RAW_DHIS2_EXPORT!$1:$1,0)),""))</f>
        <v/>
      </c>
      <c r="G59" s="2" t="str">
        <f>IF($A59="","",IFERROR(INDEX(RAW_DHIS2_EXPORT!$A:$ZZ,ROW(),MATCH("*"&amp;INDEX(INDICATOR_MAP!$D:$D,MATCH(G$1,INDICATOR_MAP!$B:$B,0))&amp;"*",RAW_DHIS2_EXPORT!$1:$1,0)),""))</f>
        <v/>
      </c>
      <c r="H59" s="2" t="str">
        <f>IF($A59="","",IFERROR(INDEX(RAW_DHIS2_EXPORT!$A:$ZZ,ROW(),MATCH("*"&amp;INDEX(INDICATOR_MAP!$D:$D,MATCH(H$1,INDICATOR_MAP!$B:$B,0))&amp;"*",RAW_DHIS2_EXPORT!$1:$1,0)),""))</f>
        <v/>
      </c>
      <c r="I59" s="2" t="str">
        <f>IF($A59="","",IFERROR(INDEX(RAW_DHIS2_EXPORT!$A:$ZZ,ROW(),MATCH("*"&amp;INDEX(INDICATOR_MAP!$D:$D,MATCH(I$1,INDICATOR_MAP!$B:$B,0))&amp;"*",RAW_DHIS2_EXPORT!$1:$1,0)),""))</f>
        <v/>
      </c>
      <c r="J59" s="2" t="str">
        <f>IF($A59="","",IFERROR(INDEX(RAW_DHIS2_EXPORT!$A:$ZZ,ROW(),MATCH("*"&amp;INDEX(INDICATOR_MAP!$D:$D,MATCH(J$1,INDICATOR_MAP!$B:$B,0))&amp;"*",RAW_DHIS2_EXPORT!$1:$1,0)),""))</f>
        <v/>
      </c>
      <c r="K59" s="2" t="str">
        <f>IF($A59="","",IFERROR(INDEX(RAW_DHIS2_EXPORT!$A:$ZZ,ROW(),MATCH("*"&amp;INDEX(INDICATOR_MAP!$D:$D,MATCH(K$1,INDICATOR_MAP!$B:$B,0))&amp;"*",RAW_DHIS2_EXPORT!$1:$1,0)),""))</f>
        <v/>
      </c>
      <c r="L59" s="2" t="str">
        <f>IF($A59="","",IFERROR(INDEX(RAW_DHIS2_EXPORT!$A:$ZZ,ROW(),MATCH("*"&amp;INDEX(INDICATOR_MAP!$D:$D,MATCH(L$1,INDICATOR_MAP!$B:$B,0))&amp;"*",RAW_DHIS2_EXPORT!$1:$1,0)),""))</f>
        <v/>
      </c>
      <c r="M59" s="2" t="str">
        <f>IF($A59="","",IFERROR(INDEX(RAW_DHIS2_EXPORT!$A:$ZZ,ROW(),MATCH("*"&amp;INDEX(INDICATOR_MAP!$D:$D,MATCH(M$1,INDICATOR_MAP!$B:$B,0))&amp;"*",RAW_DHIS2_EXPORT!$1:$1,0)),""))</f>
        <v/>
      </c>
      <c r="N59" s="2" t="str">
        <f>IF($A59="","",IFERROR(INDEX(RAW_DHIS2_EXPORT!$A:$ZZ,ROW(),MATCH("*"&amp;INDEX(INDICATOR_MAP!$D:$D,MATCH(N$1,INDICATOR_MAP!$B:$B,0))&amp;"*",RAW_DHIS2_EXPORT!$1:$1,0)),""))</f>
        <v/>
      </c>
      <c r="O59" s="2" t="str">
        <f>IF($A59="","",IFERROR(INDEX(RAW_DHIS2_EXPORT!$A:$ZZ,ROW(),MATCH("*"&amp;INDEX(INDICATOR_MAP!$D:$D,MATCH(O$1,INDICATOR_MAP!$B:$B,0))&amp;"*",RAW_DHIS2_EXPORT!$1:$1,0)),""))</f>
        <v/>
      </c>
      <c r="P59" s="2" t="str">
        <f>IF($A59="","",IFERROR(INDEX(RAW_DHIS2_EXPORT!$A:$ZZ,ROW(),MATCH("*"&amp;INDEX(INDICATOR_MAP!$D:$D,MATCH(P$1,INDICATOR_MAP!$B:$B,0))&amp;"*",RAW_DHIS2_EXPORT!$1:$1,0)),""))</f>
        <v/>
      </c>
      <c r="Q59" s="2" t="str">
        <f>IF($A59="","",IFERROR(INDEX(RAW_DHIS2_EXPORT!$A:$ZZ,ROW(),MATCH("*"&amp;INDEX(INDICATOR_MAP!$D:$D,MATCH(Q$1,INDICATOR_MAP!$B:$B,0))&amp;"*",RAW_DHIS2_EXPORT!$1:$1,0)),""))</f>
        <v/>
      </c>
      <c r="R59" s="2" t="str">
        <f>IF($A59="","",IFERROR(INDEX(RAW_DHIS2_EXPORT!$A:$ZZ,ROW(),MATCH("*"&amp;INDEX(INDICATOR_MAP!$D:$D,MATCH(R$1,INDICATOR_MAP!$B:$B,0))&amp;"*",RAW_DHIS2_EXPORT!$1:$1,0)),""))</f>
        <v/>
      </c>
      <c r="S59" s="2" t="str">
        <f>IF($A59="","",IFERROR(INDEX(RAW_DHIS2_EXPORT!$A:$ZZ,ROW(),MATCH("*"&amp;INDEX(INDICATOR_MAP!$D:$D,MATCH(S$1,INDICATOR_MAP!$B:$B,0))&amp;"*",RAW_DHIS2_EXPORT!$1:$1,0)),""))</f>
        <v/>
      </c>
      <c r="T59" s="2" t="str">
        <f>IF($A59="","",IFERROR(INDEX(RAW_DHIS2_EXPORT!$A:$ZZ,ROW(),MATCH("*"&amp;INDEX(INDICATOR_MAP!$D:$D,MATCH(T$1,INDICATOR_MAP!$B:$B,0))&amp;"*",RAW_DHIS2_EXPORT!$1:$1,0)),""))</f>
        <v/>
      </c>
      <c r="U59" s="2" t="str">
        <f>IF($A59="","",IFERROR(INDEX(RAW_DHIS2_EXPORT!$A:$ZZ,ROW(),MATCH("*"&amp;INDEX(INDICATOR_MAP!$D:$D,MATCH(U$1,INDICATOR_MAP!$B:$B,0))&amp;"*",RAW_DHIS2_EXPORT!$1:$1,0)),""))</f>
        <v/>
      </c>
      <c r="V59" s="2" t="str">
        <f>IF($A59="","",IFERROR(INDEX(RAW_DHIS2_EXPORT!$A:$ZZ,ROW(),MATCH("*"&amp;INDEX(INDICATOR_MAP!$D:$D,MATCH(V$1,INDICATOR_MAP!$B:$B,0))&amp;"*",RAW_DHIS2_EXPORT!$1:$1,0)),""))</f>
        <v/>
      </c>
      <c r="W59" s="2" t="str">
        <f>IF($A59="","",IFERROR(INDEX(RAW_DHIS2_EXPORT!$A:$ZZ,ROW(),MATCH("*"&amp;INDEX(INDICATOR_MAP!$D:$D,MATCH(W$1,INDICATOR_MAP!$B:$B,0))&amp;"*",RAW_DHIS2_EXPORT!$1:$1,0)),""))</f>
        <v/>
      </c>
      <c r="X59" s="2" t="str">
        <f>IF($A59="","",IFERROR(INDEX(RAW_DHIS2_EXPORT!$A:$ZZ,ROW(),MATCH("*"&amp;INDEX(INDICATOR_MAP!$D:$D,MATCH(X$1,INDICATOR_MAP!$B:$B,0))&amp;"*",RAW_DHIS2_EXPORT!$1:$1,0)),""))</f>
        <v/>
      </c>
      <c r="Y59" s="2" t="str">
        <f>IF($A59="","",IFERROR(INDEX(RAW_DHIS2_EXPORT!$A:$ZZ,ROW(),MATCH("*"&amp;INDEX(INDICATOR_MAP!$D:$D,MATCH(Y$1,INDICATOR_MAP!$B:$B,0))&amp;"*",RAW_DHIS2_EXPORT!$1:$1,0)),""))</f>
        <v/>
      </c>
      <c r="Z59" s="2" t="str">
        <f>IF($A59="","",IFERROR(INDEX(RAW_DHIS2_EXPORT!$A:$ZZ,ROW(),MATCH("*"&amp;INDEX(INDICATOR_MAP!$D:$D,MATCH(Z$1,INDICATOR_MAP!$B:$B,0))&amp;"*",RAW_DHIS2_EXPORT!$1:$1,0)),""))</f>
        <v/>
      </c>
      <c r="AA59" s="2" t="str">
        <f>IF($A59="","",IFERROR(INDEX(RAW_DHIS2_EXPORT!$A:$ZZ,ROW(),MATCH("*"&amp;INDEX(INDICATOR_MAP!$D:$D,MATCH(AA$1,INDICATOR_MAP!$B:$B,0))&amp;"*",RAW_DHIS2_EXPORT!$1:$1,0)),""))</f>
        <v/>
      </c>
      <c r="AB59" s="2" t="str">
        <f>IF($A59="","",IFERROR(INDEX(RAW_DHIS2_EXPORT!$A:$ZZ,ROW(),MATCH("*"&amp;INDEX(INDICATOR_MAP!$D:$D,MATCH(AB$1,INDICATOR_MAP!$B:$B,0))&amp;"*",RAW_DHIS2_EXPORT!$1:$1,0)),""))</f>
        <v/>
      </c>
      <c r="AC59" s="2" t="str">
        <f>IF($A59="","",IFERROR(INDEX(RAW_DHIS2_EXPORT!$A:$ZZ,ROW(),MATCH("*"&amp;INDEX(INDICATOR_MAP!$D:$D,MATCH(AC$1,INDICATOR_MAP!$B:$B,0))&amp;"*",RAW_DHIS2_EXPORT!$1:$1,0)),""))</f>
        <v/>
      </c>
      <c r="AD59" s="2" t="str">
        <f>IF($A59="","",IFERROR(INDEX(RAW_DHIS2_EXPORT!$A:$ZZ,ROW(),MATCH("*"&amp;INDEX(INDICATOR_MAP!$D:$D,MATCH(AD$1,INDICATOR_MAP!$B:$B,0))&amp;"*",RAW_DHIS2_EXPORT!$1:$1,0)),""))</f>
        <v/>
      </c>
      <c r="AE59" s="2" t="str">
        <f>IF($A59="","",IFERROR(INDEX(RAW_DHIS2_EXPORT!$A:$ZZ,ROW(),MATCH("*"&amp;INDEX(INDICATOR_MAP!$D:$D,MATCH(AE$1,INDICATOR_MAP!$B:$B,0))&amp;"*",RAW_DHIS2_EXPORT!$1:$1,0)),""))</f>
        <v/>
      </c>
      <c r="AF59" s="2" t="str">
        <f>IF($A59="","",IFERROR(INDEX(RAW_DHIS2_EXPORT!$A:$ZZ,ROW(),MATCH("*"&amp;INDEX(INDICATOR_MAP!$D:$D,MATCH(AF$1,INDICATOR_MAP!$B:$B,0))&amp;"*",RAW_DHIS2_EXPORT!$1:$1,0)),""))</f>
        <v/>
      </c>
      <c r="AG59" s="2" t="str">
        <f>IF($A59="","",IFERROR(INDEX(RAW_DHIS2_EXPORT!$A:$ZZ,ROW(),MATCH("*"&amp;INDEX(INDICATOR_MAP!$D:$D,MATCH(AG$1,INDICATOR_MAP!$B:$B,0))&amp;"*",RAW_DHIS2_EXPORT!$1:$1,0)),""))</f>
        <v/>
      </c>
      <c r="AH59" s="2" t="str">
        <f>IF($A59="","",IFERROR(INDEX(RAW_DHIS2_EXPORT!$A:$ZZ,ROW(),MATCH("*"&amp;INDEX(INDICATOR_MAP!$D:$D,MATCH(AH$1,INDICATOR_MAP!$B:$B,0))&amp;"*",RAW_DHIS2_EXPORT!$1:$1,0)),""))</f>
        <v/>
      </c>
      <c r="AI59" s="2" t="str">
        <f>IF($A59="","",IFERROR(INDEX(RAW_DHIS2_EXPORT!$A:$ZZ,ROW(),MATCH("*"&amp;INDEX(INDICATOR_MAP!$D:$D,MATCH(AI$1,INDICATOR_MAP!$B:$B,0))&amp;"*",RAW_DHIS2_EXPORT!$1:$1,0)),""))</f>
        <v/>
      </c>
      <c r="AJ59" s="2" t="str">
        <f>IF($A59="","",IFERROR(INDEX(RAW_DHIS2_EXPORT!$A:$ZZ,ROW(),MATCH("*"&amp;INDEX(INDICATOR_MAP!$D:$D,MATCH(AJ$1,INDICATOR_MAP!$B:$B,0))&amp;"*",RAW_DHIS2_EXPORT!$1:$1,0)),""))</f>
        <v/>
      </c>
      <c r="AK59" s="2" t="str">
        <f>IF($A59="","",IFERROR(INDEX(RAW_DHIS2_EXPORT!$A:$ZZ,ROW(),MATCH("*"&amp;INDEX(INDICATOR_MAP!$D:$D,MATCH(AK$1,INDICATOR_MAP!$B:$B,0))&amp;"*",RAW_DHIS2_EXPORT!$1:$1,0)),""))</f>
        <v/>
      </c>
      <c r="AL59" s="2" t="str">
        <f>IF($A59="","",IFERROR(INDEX(RAW_DHIS2_EXPORT!$A:$ZZ,ROW(),MATCH("*"&amp;INDEX(INDICATOR_MAP!$D:$D,MATCH(AL$1,INDICATOR_MAP!$B:$B,0))&amp;"*",RAW_DHIS2_EXPORT!$1:$1,0)),""))</f>
        <v/>
      </c>
      <c r="AM59" s="2" t="str">
        <f>IF($A59="","",IFERROR(INDEX(RAW_DHIS2_EXPORT!$A:$ZZ,ROW(),MATCH("*"&amp;INDEX(INDICATOR_MAP!$D:$D,MATCH(AM$1,INDICATOR_MAP!$B:$B,0))&amp;"*",RAW_DHIS2_EXPORT!$1:$1,0)),""))</f>
        <v/>
      </c>
      <c r="AN59" s="2" t="str">
        <f>IF($A59="","",IFERROR(INDEX(RAW_DHIS2_EXPORT!$A:$ZZ,ROW(),MATCH("*"&amp;INDEX(INDICATOR_MAP!$D:$D,MATCH(AN$1,INDICATOR_MAP!$B:$B,0))&amp;"*",RAW_DHIS2_EXPORT!$1:$1,0)),""))</f>
        <v/>
      </c>
      <c r="AO59" s="2" t="str">
        <f>IF($A59="","",IFERROR(INDEX(RAW_DHIS2_EXPORT!$A:$ZZ,ROW(),MATCH("*"&amp;INDEX(INDICATOR_MAP!$D:$D,MATCH(AO$1,INDICATOR_MAP!$B:$B,0))&amp;"*",RAW_DHIS2_EXPORT!$1:$1,0)),""))</f>
        <v/>
      </c>
      <c r="AP59" s="2" t="str">
        <f>IF($A59="","",IFERROR(INDEX(RAW_DHIS2_EXPORT!$A:$ZZ,ROW(),MATCH("*"&amp;INDEX(INDICATOR_MAP!$D:$D,MATCH(AP$1,INDICATOR_MAP!$B:$B,0))&amp;"*",RAW_DHIS2_EXPORT!$1:$1,0)),""))</f>
        <v/>
      </c>
      <c r="AQ59" s="2" t="str">
        <f>IF($A59="","",IFERROR(INDEX(RAW_DHIS2_EXPORT!$A:$ZZ,ROW(),MATCH("*"&amp;INDEX(INDICATOR_MAP!$D:$D,MATCH(AQ$1,INDICATOR_MAP!$B:$B,0))&amp;"*",RAW_DHIS2_EXPORT!$1:$1,0)),""))</f>
        <v/>
      </c>
      <c r="AR59" s="2" t="str">
        <f>IF($A59="","",IFERROR(INDEX(RAW_DHIS2_EXPORT!$A:$ZZ,ROW(),MATCH("*"&amp;INDEX(INDICATOR_MAP!$D:$D,MATCH(AR$1,INDICATOR_MAP!$B:$B,0))&amp;"*",RAW_DHIS2_EXPORT!$1:$1,0)),""))</f>
        <v/>
      </c>
      <c r="AS59" s="2" t="str">
        <f>IF($A59="","",IFERROR(INDEX(RAW_DHIS2_EXPORT!$A:$ZZ,ROW(),MATCH("*"&amp;INDEX(INDICATOR_MAP!$D:$D,MATCH(AS$1,INDICATOR_MAP!$B:$B,0))&amp;"*",RAW_DHIS2_EXPORT!$1:$1,0)),""))</f>
        <v/>
      </c>
      <c r="AT59" s="2" t="str">
        <f>IF($A59="","",IFERROR(INDEX(RAW_DHIS2_EXPORT!$A:$ZZ,ROW(),MATCH("*"&amp;INDEX(INDICATOR_MAP!$D:$D,MATCH(AT$1,INDICATOR_MAP!$B:$B,0))&amp;"*",RAW_DHIS2_EXPORT!$1:$1,0)),""))</f>
        <v/>
      </c>
      <c r="AU59" s="2" t="str">
        <f>IF($A59="","",IFERROR(INDEX(RAW_DHIS2_EXPORT!$A:$ZZ,ROW(),MATCH("*"&amp;INDEX(INDICATOR_MAP!$D:$D,MATCH(AU$1,INDICATOR_MAP!$B:$B,0))&amp;"*",RAW_DHIS2_EXPORT!$1:$1,0)),""))</f>
        <v/>
      </c>
      <c r="AV59" s="2" t="str">
        <f>IF($A59="","",IFERROR(INDEX(RAW_DHIS2_EXPORT!$A:$ZZ,ROW(),MATCH("*"&amp;INDEX(INDICATOR_MAP!$D:$D,MATCH(AV$1,INDICATOR_MAP!$B:$B,0))&amp;"*",RAW_DHIS2_EXPORT!$1:$1,0)),""))</f>
        <v/>
      </c>
      <c r="AW59" s="2" t="str">
        <f>IF($A59="","",IFERROR(INDEX(RAW_DHIS2_EXPORT!$A:$ZZ,ROW(),MATCH("*"&amp;INDEX(INDICATOR_MAP!$D:$D,MATCH(AW$1,INDICATOR_MAP!$B:$B,0))&amp;"*",RAW_DHIS2_EXPORT!$1:$1,0)),""))</f>
        <v/>
      </c>
      <c r="AX59" s="2" t="str">
        <f>IF($A59="","",IFERROR(INDEX(RAW_DHIS2_EXPORT!$A:$ZZ,ROW(),MATCH("*"&amp;INDEX(INDICATOR_MAP!$D:$D,MATCH(AX$1,INDICATOR_MAP!$B:$B,0))&amp;"*",RAW_DHIS2_EXPORT!$1:$1,0)),""))</f>
        <v/>
      </c>
      <c r="AY59" s="2" t="str">
        <f>IF($A59="","",IFERROR(INDEX(RAW_DHIS2_EXPORT!$A:$ZZ,ROW(),MATCH("*"&amp;INDEX(INDICATOR_MAP!$D:$D,MATCH(AY$1,INDICATOR_MAP!$B:$B,0))&amp;"*",RAW_DHIS2_EXPORT!$1:$1,0)),""))</f>
        <v/>
      </c>
      <c r="AZ59" s="2" t="str">
        <f>IF($A59="","",IFERROR(INDEX(RAW_DHIS2_EXPORT!$A:$ZZ,ROW(),MATCH("*"&amp;INDEX(INDICATOR_MAP!$D:$D,MATCH(AZ$1,INDICATOR_MAP!$B:$B,0))&amp;"*",RAW_DHIS2_EXPORT!$1:$1,0)),""))</f>
        <v/>
      </c>
      <c r="BA59" s="2" t="str">
        <f>IF($A59="","",IFERROR(INDEX(RAW_DHIS2_EXPORT!$A:$ZZ,ROW(),MATCH("*"&amp;INDEX(INDICATOR_MAP!$D:$D,MATCH(BA$1,INDICATOR_MAP!$B:$B,0))&amp;"*",RAW_DHIS2_EXPORT!$1:$1,0)),""))</f>
        <v/>
      </c>
      <c r="BB59" s="2" t="str">
        <f>IF($A59="","",IFERROR(INDEX(RAW_DHIS2_EXPORT!$A:$ZZ,ROW(),MATCH("*"&amp;INDEX(INDICATOR_MAP!$D:$D,MATCH(BB$1,INDICATOR_MAP!$B:$B,0))&amp;"*",RAW_DHIS2_EXPORT!$1:$1,0)),""))</f>
        <v/>
      </c>
      <c r="BC59" s="2" t="str">
        <f>IF($A59="","",IFERROR(INDEX(RAW_DHIS2_EXPORT!$A:$ZZ,ROW(),MATCH("*"&amp;INDEX(INDICATOR_MAP!$D:$D,MATCH(BC$1,INDICATOR_MAP!$B:$B,0))&amp;"*",RAW_DHIS2_EXPORT!$1:$1,0)),""))</f>
        <v/>
      </c>
    </row>
    <row r="60" spans="1:55">
      <c r="A60" s="2" t="str">
        <f>IF(RAW_DHIS2_EXPORT!A60="","",RAW_DHIS2_EXPORT!A60)</f>
        <v/>
      </c>
      <c r="B60" s="2"/>
      <c r="C60" s="2"/>
      <c r="D60" s="2" t="str">
        <f>IF($A60="","",IFERROR(INDEX(RAW_DHIS2_EXPORT!$A:$ZZ,ROW(),MATCH("*"&amp;INDEX(INDICATOR_MAP!$D:$D,MATCH(D$1,INDICATOR_MAP!$B:$B,0))&amp;"*",RAW_DHIS2_EXPORT!$1:$1,0)),""))</f>
        <v/>
      </c>
      <c r="E60" s="2" t="str">
        <f>IF($A60="","",IFERROR(INDEX(RAW_DHIS2_EXPORT!$A:$ZZ,ROW(),MATCH("*"&amp;INDEX(INDICATOR_MAP!$D:$D,MATCH(E$1,INDICATOR_MAP!$B:$B,0))&amp;"*",RAW_DHIS2_EXPORT!$1:$1,0)),""))</f>
        <v/>
      </c>
      <c r="F60" s="2" t="str">
        <f>IF($A60="","",IFERROR(INDEX(RAW_DHIS2_EXPORT!$A:$ZZ,ROW(),MATCH("*"&amp;INDEX(INDICATOR_MAP!$D:$D,MATCH(F$1,INDICATOR_MAP!$B:$B,0))&amp;"*",RAW_DHIS2_EXPORT!$1:$1,0)),""))</f>
        <v/>
      </c>
      <c r="G60" s="2" t="str">
        <f>IF($A60="","",IFERROR(INDEX(RAW_DHIS2_EXPORT!$A:$ZZ,ROW(),MATCH("*"&amp;INDEX(INDICATOR_MAP!$D:$D,MATCH(G$1,INDICATOR_MAP!$B:$B,0))&amp;"*",RAW_DHIS2_EXPORT!$1:$1,0)),""))</f>
        <v/>
      </c>
      <c r="H60" s="2" t="str">
        <f>IF($A60="","",IFERROR(INDEX(RAW_DHIS2_EXPORT!$A:$ZZ,ROW(),MATCH("*"&amp;INDEX(INDICATOR_MAP!$D:$D,MATCH(H$1,INDICATOR_MAP!$B:$B,0))&amp;"*",RAW_DHIS2_EXPORT!$1:$1,0)),""))</f>
        <v/>
      </c>
      <c r="I60" s="2" t="str">
        <f>IF($A60="","",IFERROR(INDEX(RAW_DHIS2_EXPORT!$A:$ZZ,ROW(),MATCH("*"&amp;INDEX(INDICATOR_MAP!$D:$D,MATCH(I$1,INDICATOR_MAP!$B:$B,0))&amp;"*",RAW_DHIS2_EXPORT!$1:$1,0)),""))</f>
        <v/>
      </c>
      <c r="J60" s="2" t="str">
        <f>IF($A60="","",IFERROR(INDEX(RAW_DHIS2_EXPORT!$A:$ZZ,ROW(),MATCH("*"&amp;INDEX(INDICATOR_MAP!$D:$D,MATCH(J$1,INDICATOR_MAP!$B:$B,0))&amp;"*",RAW_DHIS2_EXPORT!$1:$1,0)),""))</f>
        <v/>
      </c>
      <c r="K60" s="2" t="str">
        <f>IF($A60="","",IFERROR(INDEX(RAW_DHIS2_EXPORT!$A:$ZZ,ROW(),MATCH("*"&amp;INDEX(INDICATOR_MAP!$D:$D,MATCH(K$1,INDICATOR_MAP!$B:$B,0))&amp;"*",RAW_DHIS2_EXPORT!$1:$1,0)),""))</f>
        <v/>
      </c>
      <c r="L60" s="2" t="str">
        <f>IF($A60="","",IFERROR(INDEX(RAW_DHIS2_EXPORT!$A:$ZZ,ROW(),MATCH("*"&amp;INDEX(INDICATOR_MAP!$D:$D,MATCH(L$1,INDICATOR_MAP!$B:$B,0))&amp;"*",RAW_DHIS2_EXPORT!$1:$1,0)),""))</f>
        <v/>
      </c>
      <c r="M60" s="2" t="str">
        <f>IF($A60="","",IFERROR(INDEX(RAW_DHIS2_EXPORT!$A:$ZZ,ROW(),MATCH("*"&amp;INDEX(INDICATOR_MAP!$D:$D,MATCH(M$1,INDICATOR_MAP!$B:$B,0))&amp;"*",RAW_DHIS2_EXPORT!$1:$1,0)),""))</f>
        <v/>
      </c>
      <c r="N60" s="2" t="str">
        <f>IF($A60="","",IFERROR(INDEX(RAW_DHIS2_EXPORT!$A:$ZZ,ROW(),MATCH("*"&amp;INDEX(INDICATOR_MAP!$D:$D,MATCH(N$1,INDICATOR_MAP!$B:$B,0))&amp;"*",RAW_DHIS2_EXPORT!$1:$1,0)),""))</f>
        <v/>
      </c>
      <c r="O60" s="2" t="str">
        <f>IF($A60="","",IFERROR(INDEX(RAW_DHIS2_EXPORT!$A:$ZZ,ROW(),MATCH("*"&amp;INDEX(INDICATOR_MAP!$D:$D,MATCH(O$1,INDICATOR_MAP!$B:$B,0))&amp;"*",RAW_DHIS2_EXPORT!$1:$1,0)),""))</f>
        <v/>
      </c>
      <c r="P60" s="2" t="str">
        <f>IF($A60="","",IFERROR(INDEX(RAW_DHIS2_EXPORT!$A:$ZZ,ROW(),MATCH("*"&amp;INDEX(INDICATOR_MAP!$D:$D,MATCH(P$1,INDICATOR_MAP!$B:$B,0))&amp;"*",RAW_DHIS2_EXPORT!$1:$1,0)),""))</f>
        <v/>
      </c>
      <c r="Q60" s="2" t="str">
        <f>IF($A60="","",IFERROR(INDEX(RAW_DHIS2_EXPORT!$A:$ZZ,ROW(),MATCH("*"&amp;INDEX(INDICATOR_MAP!$D:$D,MATCH(Q$1,INDICATOR_MAP!$B:$B,0))&amp;"*",RAW_DHIS2_EXPORT!$1:$1,0)),""))</f>
        <v/>
      </c>
      <c r="R60" s="2" t="str">
        <f>IF($A60="","",IFERROR(INDEX(RAW_DHIS2_EXPORT!$A:$ZZ,ROW(),MATCH("*"&amp;INDEX(INDICATOR_MAP!$D:$D,MATCH(R$1,INDICATOR_MAP!$B:$B,0))&amp;"*",RAW_DHIS2_EXPORT!$1:$1,0)),""))</f>
        <v/>
      </c>
      <c r="S60" s="2" t="str">
        <f>IF($A60="","",IFERROR(INDEX(RAW_DHIS2_EXPORT!$A:$ZZ,ROW(),MATCH("*"&amp;INDEX(INDICATOR_MAP!$D:$D,MATCH(S$1,INDICATOR_MAP!$B:$B,0))&amp;"*",RAW_DHIS2_EXPORT!$1:$1,0)),""))</f>
        <v/>
      </c>
      <c r="T60" s="2" t="str">
        <f>IF($A60="","",IFERROR(INDEX(RAW_DHIS2_EXPORT!$A:$ZZ,ROW(),MATCH("*"&amp;INDEX(INDICATOR_MAP!$D:$D,MATCH(T$1,INDICATOR_MAP!$B:$B,0))&amp;"*",RAW_DHIS2_EXPORT!$1:$1,0)),""))</f>
        <v/>
      </c>
      <c r="U60" s="2" t="str">
        <f>IF($A60="","",IFERROR(INDEX(RAW_DHIS2_EXPORT!$A:$ZZ,ROW(),MATCH("*"&amp;INDEX(INDICATOR_MAP!$D:$D,MATCH(U$1,INDICATOR_MAP!$B:$B,0))&amp;"*",RAW_DHIS2_EXPORT!$1:$1,0)),""))</f>
        <v/>
      </c>
      <c r="V60" s="2" t="str">
        <f>IF($A60="","",IFERROR(INDEX(RAW_DHIS2_EXPORT!$A:$ZZ,ROW(),MATCH("*"&amp;INDEX(INDICATOR_MAP!$D:$D,MATCH(V$1,INDICATOR_MAP!$B:$B,0))&amp;"*",RAW_DHIS2_EXPORT!$1:$1,0)),""))</f>
        <v/>
      </c>
      <c r="W60" s="2" t="str">
        <f>IF($A60="","",IFERROR(INDEX(RAW_DHIS2_EXPORT!$A:$ZZ,ROW(),MATCH("*"&amp;INDEX(INDICATOR_MAP!$D:$D,MATCH(W$1,INDICATOR_MAP!$B:$B,0))&amp;"*",RAW_DHIS2_EXPORT!$1:$1,0)),""))</f>
        <v/>
      </c>
      <c r="X60" s="2" t="str">
        <f>IF($A60="","",IFERROR(INDEX(RAW_DHIS2_EXPORT!$A:$ZZ,ROW(),MATCH("*"&amp;INDEX(INDICATOR_MAP!$D:$D,MATCH(X$1,INDICATOR_MAP!$B:$B,0))&amp;"*",RAW_DHIS2_EXPORT!$1:$1,0)),""))</f>
        <v/>
      </c>
      <c r="Y60" s="2" t="str">
        <f>IF($A60="","",IFERROR(INDEX(RAW_DHIS2_EXPORT!$A:$ZZ,ROW(),MATCH("*"&amp;INDEX(INDICATOR_MAP!$D:$D,MATCH(Y$1,INDICATOR_MAP!$B:$B,0))&amp;"*",RAW_DHIS2_EXPORT!$1:$1,0)),""))</f>
        <v/>
      </c>
      <c r="Z60" s="2" t="str">
        <f>IF($A60="","",IFERROR(INDEX(RAW_DHIS2_EXPORT!$A:$ZZ,ROW(),MATCH("*"&amp;INDEX(INDICATOR_MAP!$D:$D,MATCH(Z$1,INDICATOR_MAP!$B:$B,0))&amp;"*",RAW_DHIS2_EXPORT!$1:$1,0)),""))</f>
        <v/>
      </c>
      <c r="AA60" s="2" t="str">
        <f>IF($A60="","",IFERROR(INDEX(RAW_DHIS2_EXPORT!$A:$ZZ,ROW(),MATCH("*"&amp;INDEX(INDICATOR_MAP!$D:$D,MATCH(AA$1,INDICATOR_MAP!$B:$B,0))&amp;"*",RAW_DHIS2_EXPORT!$1:$1,0)),""))</f>
        <v/>
      </c>
      <c r="AB60" s="2" t="str">
        <f>IF($A60="","",IFERROR(INDEX(RAW_DHIS2_EXPORT!$A:$ZZ,ROW(),MATCH("*"&amp;INDEX(INDICATOR_MAP!$D:$D,MATCH(AB$1,INDICATOR_MAP!$B:$B,0))&amp;"*",RAW_DHIS2_EXPORT!$1:$1,0)),""))</f>
        <v/>
      </c>
      <c r="AC60" s="2" t="str">
        <f>IF($A60="","",IFERROR(INDEX(RAW_DHIS2_EXPORT!$A:$ZZ,ROW(),MATCH("*"&amp;INDEX(INDICATOR_MAP!$D:$D,MATCH(AC$1,INDICATOR_MAP!$B:$B,0))&amp;"*",RAW_DHIS2_EXPORT!$1:$1,0)),""))</f>
        <v/>
      </c>
      <c r="AD60" s="2" t="str">
        <f>IF($A60="","",IFERROR(INDEX(RAW_DHIS2_EXPORT!$A:$ZZ,ROW(),MATCH("*"&amp;INDEX(INDICATOR_MAP!$D:$D,MATCH(AD$1,INDICATOR_MAP!$B:$B,0))&amp;"*",RAW_DHIS2_EXPORT!$1:$1,0)),""))</f>
        <v/>
      </c>
      <c r="AE60" s="2" t="str">
        <f>IF($A60="","",IFERROR(INDEX(RAW_DHIS2_EXPORT!$A:$ZZ,ROW(),MATCH("*"&amp;INDEX(INDICATOR_MAP!$D:$D,MATCH(AE$1,INDICATOR_MAP!$B:$B,0))&amp;"*",RAW_DHIS2_EXPORT!$1:$1,0)),""))</f>
        <v/>
      </c>
      <c r="AF60" s="2" t="str">
        <f>IF($A60="","",IFERROR(INDEX(RAW_DHIS2_EXPORT!$A:$ZZ,ROW(),MATCH("*"&amp;INDEX(INDICATOR_MAP!$D:$D,MATCH(AF$1,INDICATOR_MAP!$B:$B,0))&amp;"*",RAW_DHIS2_EXPORT!$1:$1,0)),""))</f>
        <v/>
      </c>
      <c r="AG60" s="2" t="str">
        <f>IF($A60="","",IFERROR(INDEX(RAW_DHIS2_EXPORT!$A:$ZZ,ROW(),MATCH("*"&amp;INDEX(INDICATOR_MAP!$D:$D,MATCH(AG$1,INDICATOR_MAP!$B:$B,0))&amp;"*",RAW_DHIS2_EXPORT!$1:$1,0)),""))</f>
        <v/>
      </c>
      <c r="AH60" s="2" t="str">
        <f>IF($A60="","",IFERROR(INDEX(RAW_DHIS2_EXPORT!$A:$ZZ,ROW(),MATCH("*"&amp;INDEX(INDICATOR_MAP!$D:$D,MATCH(AH$1,INDICATOR_MAP!$B:$B,0))&amp;"*",RAW_DHIS2_EXPORT!$1:$1,0)),""))</f>
        <v/>
      </c>
      <c r="AI60" s="2" t="str">
        <f>IF($A60="","",IFERROR(INDEX(RAW_DHIS2_EXPORT!$A:$ZZ,ROW(),MATCH("*"&amp;INDEX(INDICATOR_MAP!$D:$D,MATCH(AI$1,INDICATOR_MAP!$B:$B,0))&amp;"*",RAW_DHIS2_EXPORT!$1:$1,0)),""))</f>
        <v/>
      </c>
      <c r="AJ60" s="2" t="str">
        <f>IF($A60="","",IFERROR(INDEX(RAW_DHIS2_EXPORT!$A:$ZZ,ROW(),MATCH("*"&amp;INDEX(INDICATOR_MAP!$D:$D,MATCH(AJ$1,INDICATOR_MAP!$B:$B,0))&amp;"*",RAW_DHIS2_EXPORT!$1:$1,0)),""))</f>
        <v/>
      </c>
      <c r="AK60" s="2" t="str">
        <f>IF($A60="","",IFERROR(INDEX(RAW_DHIS2_EXPORT!$A:$ZZ,ROW(),MATCH("*"&amp;INDEX(INDICATOR_MAP!$D:$D,MATCH(AK$1,INDICATOR_MAP!$B:$B,0))&amp;"*",RAW_DHIS2_EXPORT!$1:$1,0)),""))</f>
        <v/>
      </c>
      <c r="AL60" s="2" t="str">
        <f>IF($A60="","",IFERROR(INDEX(RAW_DHIS2_EXPORT!$A:$ZZ,ROW(),MATCH("*"&amp;INDEX(INDICATOR_MAP!$D:$D,MATCH(AL$1,INDICATOR_MAP!$B:$B,0))&amp;"*",RAW_DHIS2_EXPORT!$1:$1,0)),""))</f>
        <v/>
      </c>
      <c r="AM60" s="2" t="str">
        <f>IF($A60="","",IFERROR(INDEX(RAW_DHIS2_EXPORT!$A:$ZZ,ROW(),MATCH("*"&amp;INDEX(INDICATOR_MAP!$D:$D,MATCH(AM$1,INDICATOR_MAP!$B:$B,0))&amp;"*",RAW_DHIS2_EXPORT!$1:$1,0)),""))</f>
        <v/>
      </c>
      <c r="AN60" s="2" t="str">
        <f>IF($A60="","",IFERROR(INDEX(RAW_DHIS2_EXPORT!$A:$ZZ,ROW(),MATCH("*"&amp;INDEX(INDICATOR_MAP!$D:$D,MATCH(AN$1,INDICATOR_MAP!$B:$B,0))&amp;"*",RAW_DHIS2_EXPORT!$1:$1,0)),""))</f>
        <v/>
      </c>
      <c r="AO60" s="2" t="str">
        <f>IF($A60="","",IFERROR(INDEX(RAW_DHIS2_EXPORT!$A:$ZZ,ROW(),MATCH("*"&amp;INDEX(INDICATOR_MAP!$D:$D,MATCH(AO$1,INDICATOR_MAP!$B:$B,0))&amp;"*",RAW_DHIS2_EXPORT!$1:$1,0)),""))</f>
        <v/>
      </c>
      <c r="AP60" s="2" t="str">
        <f>IF($A60="","",IFERROR(INDEX(RAW_DHIS2_EXPORT!$A:$ZZ,ROW(),MATCH("*"&amp;INDEX(INDICATOR_MAP!$D:$D,MATCH(AP$1,INDICATOR_MAP!$B:$B,0))&amp;"*",RAW_DHIS2_EXPORT!$1:$1,0)),""))</f>
        <v/>
      </c>
      <c r="AQ60" s="2" t="str">
        <f>IF($A60="","",IFERROR(INDEX(RAW_DHIS2_EXPORT!$A:$ZZ,ROW(),MATCH("*"&amp;INDEX(INDICATOR_MAP!$D:$D,MATCH(AQ$1,INDICATOR_MAP!$B:$B,0))&amp;"*",RAW_DHIS2_EXPORT!$1:$1,0)),""))</f>
        <v/>
      </c>
      <c r="AR60" s="2" t="str">
        <f>IF($A60="","",IFERROR(INDEX(RAW_DHIS2_EXPORT!$A:$ZZ,ROW(),MATCH("*"&amp;INDEX(INDICATOR_MAP!$D:$D,MATCH(AR$1,INDICATOR_MAP!$B:$B,0))&amp;"*",RAW_DHIS2_EXPORT!$1:$1,0)),""))</f>
        <v/>
      </c>
      <c r="AS60" s="2" t="str">
        <f>IF($A60="","",IFERROR(INDEX(RAW_DHIS2_EXPORT!$A:$ZZ,ROW(),MATCH("*"&amp;INDEX(INDICATOR_MAP!$D:$D,MATCH(AS$1,INDICATOR_MAP!$B:$B,0))&amp;"*",RAW_DHIS2_EXPORT!$1:$1,0)),""))</f>
        <v/>
      </c>
      <c r="AT60" s="2" t="str">
        <f>IF($A60="","",IFERROR(INDEX(RAW_DHIS2_EXPORT!$A:$ZZ,ROW(),MATCH("*"&amp;INDEX(INDICATOR_MAP!$D:$D,MATCH(AT$1,INDICATOR_MAP!$B:$B,0))&amp;"*",RAW_DHIS2_EXPORT!$1:$1,0)),""))</f>
        <v/>
      </c>
      <c r="AU60" s="2" t="str">
        <f>IF($A60="","",IFERROR(INDEX(RAW_DHIS2_EXPORT!$A:$ZZ,ROW(),MATCH("*"&amp;INDEX(INDICATOR_MAP!$D:$D,MATCH(AU$1,INDICATOR_MAP!$B:$B,0))&amp;"*",RAW_DHIS2_EXPORT!$1:$1,0)),""))</f>
        <v/>
      </c>
      <c r="AV60" s="2" t="str">
        <f>IF($A60="","",IFERROR(INDEX(RAW_DHIS2_EXPORT!$A:$ZZ,ROW(),MATCH("*"&amp;INDEX(INDICATOR_MAP!$D:$D,MATCH(AV$1,INDICATOR_MAP!$B:$B,0))&amp;"*",RAW_DHIS2_EXPORT!$1:$1,0)),""))</f>
        <v/>
      </c>
      <c r="AW60" s="2" t="str">
        <f>IF($A60="","",IFERROR(INDEX(RAW_DHIS2_EXPORT!$A:$ZZ,ROW(),MATCH("*"&amp;INDEX(INDICATOR_MAP!$D:$D,MATCH(AW$1,INDICATOR_MAP!$B:$B,0))&amp;"*",RAW_DHIS2_EXPORT!$1:$1,0)),""))</f>
        <v/>
      </c>
      <c r="AX60" s="2" t="str">
        <f>IF($A60="","",IFERROR(INDEX(RAW_DHIS2_EXPORT!$A:$ZZ,ROW(),MATCH("*"&amp;INDEX(INDICATOR_MAP!$D:$D,MATCH(AX$1,INDICATOR_MAP!$B:$B,0))&amp;"*",RAW_DHIS2_EXPORT!$1:$1,0)),""))</f>
        <v/>
      </c>
      <c r="AY60" s="2" t="str">
        <f>IF($A60="","",IFERROR(INDEX(RAW_DHIS2_EXPORT!$A:$ZZ,ROW(),MATCH("*"&amp;INDEX(INDICATOR_MAP!$D:$D,MATCH(AY$1,INDICATOR_MAP!$B:$B,0))&amp;"*",RAW_DHIS2_EXPORT!$1:$1,0)),""))</f>
        <v/>
      </c>
      <c r="AZ60" s="2" t="str">
        <f>IF($A60="","",IFERROR(INDEX(RAW_DHIS2_EXPORT!$A:$ZZ,ROW(),MATCH("*"&amp;INDEX(INDICATOR_MAP!$D:$D,MATCH(AZ$1,INDICATOR_MAP!$B:$B,0))&amp;"*",RAW_DHIS2_EXPORT!$1:$1,0)),""))</f>
        <v/>
      </c>
      <c r="BA60" s="2" t="str">
        <f>IF($A60="","",IFERROR(INDEX(RAW_DHIS2_EXPORT!$A:$ZZ,ROW(),MATCH("*"&amp;INDEX(INDICATOR_MAP!$D:$D,MATCH(BA$1,INDICATOR_MAP!$B:$B,0))&amp;"*",RAW_DHIS2_EXPORT!$1:$1,0)),""))</f>
        <v/>
      </c>
      <c r="BB60" s="2" t="str">
        <f>IF($A60="","",IFERROR(INDEX(RAW_DHIS2_EXPORT!$A:$ZZ,ROW(),MATCH("*"&amp;INDEX(INDICATOR_MAP!$D:$D,MATCH(BB$1,INDICATOR_MAP!$B:$B,0))&amp;"*",RAW_DHIS2_EXPORT!$1:$1,0)),""))</f>
        <v/>
      </c>
      <c r="BC60" s="2" t="str">
        <f>IF($A60="","",IFERROR(INDEX(RAW_DHIS2_EXPORT!$A:$ZZ,ROW(),MATCH("*"&amp;INDEX(INDICATOR_MAP!$D:$D,MATCH(BC$1,INDICATOR_MAP!$B:$B,0))&amp;"*",RAW_DHIS2_EXPORT!$1:$1,0)),""))</f>
        <v/>
      </c>
    </row>
    <row r="61" spans="1:55">
      <c r="A61" s="2" t="str">
        <f>IF(RAW_DHIS2_EXPORT!A61="","",RAW_DHIS2_EXPORT!A61)</f>
        <v/>
      </c>
      <c r="B61" s="2"/>
      <c r="C61" s="2"/>
      <c r="D61" s="2" t="str">
        <f>IF($A61="","",IFERROR(INDEX(RAW_DHIS2_EXPORT!$A:$ZZ,ROW(),MATCH("*"&amp;INDEX(INDICATOR_MAP!$D:$D,MATCH(D$1,INDICATOR_MAP!$B:$B,0))&amp;"*",RAW_DHIS2_EXPORT!$1:$1,0)),""))</f>
        <v/>
      </c>
      <c r="E61" s="2" t="str">
        <f>IF($A61="","",IFERROR(INDEX(RAW_DHIS2_EXPORT!$A:$ZZ,ROW(),MATCH("*"&amp;INDEX(INDICATOR_MAP!$D:$D,MATCH(E$1,INDICATOR_MAP!$B:$B,0))&amp;"*",RAW_DHIS2_EXPORT!$1:$1,0)),""))</f>
        <v/>
      </c>
      <c r="F61" s="2" t="str">
        <f>IF($A61="","",IFERROR(INDEX(RAW_DHIS2_EXPORT!$A:$ZZ,ROW(),MATCH("*"&amp;INDEX(INDICATOR_MAP!$D:$D,MATCH(F$1,INDICATOR_MAP!$B:$B,0))&amp;"*",RAW_DHIS2_EXPORT!$1:$1,0)),""))</f>
        <v/>
      </c>
      <c r="G61" s="2" t="str">
        <f>IF($A61="","",IFERROR(INDEX(RAW_DHIS2_EXPORT!$A:$ZZ,ROW(),MATCH("*"&amp;INDEX(INDICATOR_MAP!$D:$D,MATCH(G$1,INDICATOR_MAP!$B:$B,0))&amp;"*",RAW_DHIS2_EXPORT!$1:$1,0)),""))</f>
        <v/>
      </c>
      <c r="H61" s="2" t="str">
        <f>IF($A61="","",IFERROR(INDEX(RAW_DHIS2_EXPORT!$A:$ZZ,ROW(),MATCH("*"&amp;INDEX(INDICATOR_MAP!$D:$D,MATCH(H$1,INDICATOR_MAP!$B:$B,0))&amp;"*",RAW_DHIS2_EXPORT!$1:$1,0)),""))</f>
        <v/>
      </c>
      <c r="I61" s="2" t="str">
        <f>IF($A61="","",IFERROR(INDEX(RAW_DHIS2_EXPORT!$A:$ZZ,ROW(),MATCH("*"&amp;INDEX(INDICATOR_MAP!$D:$D,MATCH(I$1,INDICATOR_MAP!$B:$B,0))&amp;"*",RAW_DHIS2_EXPORT!$1:$1,0)),""))</f>
        <v/>
      </c>
      <c r="J61" s="2" t="str">
        <f>IF($A61="","",IFERROR(INDEX(RAW_DHIS2_EXPORT!$A:$ZZ,ROW(),MATCH("*"&amp;INDEX(INDICATOR_MAP!$D:$D,MATCH(J$1,INDICATOR_MAP!$B:$B,0))&amp;"*",RAW_DHIS2_EXPORT!$1:$1,0)),""))</f>
        <v/>
      </c>
      <c r="K61" s="2" t="str">
        <f>IF($A61="","",IFERROR(INDEX(RAW_DHIS2_EXPORT!$A:$ZZ,ROW(),MATCH("*"&amp;INDEX(INDICATOR_MAP!$D:$D,MATCH(K$1,INDICATOR_MAP!$B:$B,0))&amp;"*",RAW_DHIS2_EXPORT!$1:$1,0)),""))</f>
        <v/>
      </c>
      <c r="L61" s="2" t="str">
        <f>IF($A61="","",IFERROR(INDEX(RAW_DHIS2_EXPORT!$A:$ZZ,ROW(),MATCH("*"&amp;INDEX(INDICATOR_MAP!$D:$D,MATCH(L$1,INDICATOR_MAP!$B:$B,0))&amp;"*",RAW_DHIS2_EXPORT!$1:$1,0)),""))</f>
        <v/>
      </c>
      <c r="M61" s="2" t="str">
        <f>IF($A61="","",IFERROR(INDEX(RAW_DHIS2_EXPORT!$A:$ZZ,ROW(),MATCH("*"&amp;INDEX(INDICATOR_MAP!$D:$D,MATCH(M$1,INDICATOR_MAP!$B:$B,0))&amp;"*",RAW_DHIS2_EXPORT!$1:$1,0)),""))</f>
        <v/>
      </c>
      <c r="N61" s="2" t="str">
        <f>IF($A61="","",IFERROR(INDEX(RAW_DHIS2_EXPORT!$A:$ZZ,ROW(),MATCH("*"&amp;INDEX(INDICATOR_MAP!$D:$D,MATCH(N$1,INDICATOR_MAP!$B:$B,0))&amp;"*",RAW_DHIS2_EXPORT!$1:$1,0)),""))</f>
        <v/>
      </c>
      <c r="O61" s="2" t="str">
        <f>IF($A61="","",IFERROR(INDEX(RAW_DHIS2_EXPORT!$A:$ZZ,ROW(),MATCH("*"&amp;INDEX(INDICATOR_MAP!$D:$D,MATCH(O$1,INDICATOR_MAP!$B:$B,0))&amp;"*",RAW_DHIS2_EXPORT!$1:$1,0)),""))</f>
        <v/>
      </c>
      <c r="P61" s="2" t="str">
        <f>IF($A61="","",IFERROR(INDEX(RAW_DHIS2_EXPORT!$A:$ZZ,ROW(),MATCH("*"&amp;INDEX(INDICATOR_MAP!$D:$D,MATCH(P$1,INDICATOR_MAP!$B:$B,0))&amp;"*",RAW_DHIS2_EXPORT!$1:$1,0)),""))</f>
        <v/>
      </c>
      <c r="Q61" s="2" t="str">
        <f>IF($A61="","",IFERROR(INDEX(RAW_DHIS2_EXPORT!$A:$ZZ,ROW(),MATCH("*"&amp;INDEX(INDICATOR_MAP!$D:$D,MATCH(Q$1,INDICATOR_MAP!$B:$B,0))&amp;"*",RAW_DHIS2_EXPORT!$1:$1,0)),""))</f>
        <v/>
      </c>
      <c r="R61" s="2" t="str">
        <f>IF($A61="","",IFERROR(INDEX(RAW_DHIS2_EXPORT!$A:$ZZ,ROW(),MATCH("*"&amp;INDEX(INDICATOR_MAP!$D:$D,MATCH(R$1,INDICATOR_MAP!$B:$B,0))&amp;"*",RAW_DHIS2_EXPORT!$1:$1,0)),""))</f>
        <v/>
      </c>
      <c r="S61" s="2" t="str">
        <f>IF($A61="","",IFERROR(INDEX(RAW_DHIS2_EXPORT!$A:$ZZ,ROW(),MATCH("*"&amp;INDEX(INDICATOR_MAP!$D:$D,MATCH(S$1,INDICATOR_MAP!$B:$B,0))&amp;"*",RAW_DHIS2_EXPORT!$1:$1,0)),""))</f>
        <v/>
      </c>
      <c r="T61" s="2" t="str">
        <f>IF($A61="","",IFERROR(INDEX(RAW_DHIS2_EXPORT!$A:$ZZ,ROW(),MATCH("*"&amp;INDEX(INDICATOR_MAP!$D:$D,MATCH(T$1,INDICATOR_MAP!$B:$B,0))&amp;"*",RAW_DHIS2_EXPORT!$1:$1,0)),""))</f>
        <v/>
      </c>
      <c r="U61" s="2" t="str">
        <f>IF($A61="","",IFERROR(INDEX(RAW_DHIS2_EXPORT!$A:$ZZ,ROW(),MATCH("*"&amp;INDEX(INDICATOR_MAP!$D:$D,MATCH(U$1,INDICATOR_MAP!$B:$B,0))&amp;"*",RAW_DHIS2_EXPORT!$1:$1,0)),""))</f>
        <v/>
      </c>
      <c r="V61" s="2" t="str">
        <f>IF($A61="","",IFERROR(INDEX(RAW_DHIS2_EXPORT!$A:$ZZ,ROW(),MATCH("*"&amp;INDEX(INDICATOR_MAP!$D:$D,MATCH(V$1,INDICATOR_MAP!$B:$B,0))&amp;"*",RAW_DHIS2_EXPORT!$1:$1,0)),""))</f>
        <v/>
      </c>
      <c r="W61" s="2" t="str">
        <f>IF($A61="","",IFERROR(INDEX(RAW_DHIS2_EXPORT!$A:$ZZ,ROW(),MATCH("*"&amp;INDEX(INDICATOR_MAP!$D:$D,MATCH(W$1,INDICATOR_MAP!$B:$B,0))&amp;"*",RAW_DHIS2_EXPORT!$1:$1,0)),""))</f>
        <v/>
      </c>
      <c r="X61" s="2" t="str">
        <f>IF($A61="","",IFERROR(INDEX(RAW_DHIS2_EXPORT!$A:$ZZ,ROW(),MATCH("*"&amp;INDEX(INDICATOR_MAP!$D:$D,MATCH(X$1,INDICATOR_MAP!$B:$B,0))&amp;"*",RAW_DHIS2_EXPORT!$1:$1,0)),""))</f>
        <v/>
      </c>
      <c r="Y61" s="2" t="str">
        <f>IF($A61="","",IFERROR(INDEX(RAW_DHIS2_EXPORT!$A:$ZZ,ROW(),MATCH("*"&amp;INDEX(INDICATOR_MAP!$D:$D,MATCH(Y$1,INDICATOR_MAP!$B:$B,0))&amp;"*",RAW_DHIS2_EXPORT!$1:$1,0)),""))</f>
        <v/>
      </c>
      <c r="Z61" s="2" t="str">
        <f>IF($A61="","",IFERROR(INDEX(RAW_DHIS2_EXPORT!$A:$ZZ,ROW(),MATCH("*"&amp;INDEX(INDICATOR_MAP!$D:$D,MATCH(Z$1,INDICATOR_MAP!$B:$B,0))&amp;"*",RAW_DHIS2_EXPORT!$1:$1,0)),""))</f>
        <v/>
      </c>
      <c r="AA61" s="2" t="str">
        <f>IF($A61="","",IFERROR(INDEX(RAW_DHIS2_EXPORT!$A:$ZZ,ROW(),MATCH("*"&amp;INDEX(INDICATOR_MAP!$D:$D,MATCH(AA$1,INDICATOR_MAP!$B:$B,0))&amp;"*",RAW_DHIS2_EXPORT!$1:$1,0)),""))</f>
        <v/>
      </c>
      <c r="AB61" s="2" t="str">
        <f>IF($A61="","",IFERROR(INDEX(RAW_DHIS2_EXPORT!$A:$ZZ,ROW(),MATCH("*"&amp;INDEX(INDICATOR_MAP!$D:$D,MATCH(AB$1,INDICATOR_MAP!$B:$B,0))&amp;"*",RAW_DHIS2_EXPORT!$1:$1,0)),""))</f>
        <v/>
      </c>
      <c r="AC61" s="2" t="str">
        <f>IF($A61="","",IFERROR(INDEX(RAW_DHIS2_EXPORT!$A:$ZZ,ROW(),MATCH("*"&amp;INDEX(INDICATOR_MAP!$D:$D,MATCH(AC$1,INDICATOR_MAP!$B:$B,0))&amp;"*",RAW_DHIS2_EXPORT!$1:$1,0)),""))</f>
        <v/>
      </c>
      <c r="AD61" s="2" t="str">
        <f>IF($A61="","",IFERROR(INDEX(RAW_DHIS2_EXPORT!$A:$ZZ,ROW(),MATCH("*"&amp;INDEX(INDICATOR_MAP!$D:$D,MATCH(AD$1,INDICATOR_MAP!$B:$B,0))&amp;"*",RAW_DHIS2_EXPORT!$1:$1,0)),""))</f>
        <v/>
      </c>
      <c r="AE61" s="2" t="str">
        <f>IF($A61="","",IFERROR(INDEX(RAW_DHIS2_EXPORT!$A:$ZZ,ROW(),MATCH("*"&amp;INDEX(INDICATOR_MAP!$D:$D,MATCH(AE$1,INDICATOR_MAP!$B:$B,0))&amp;"*",RAW_DHIS2_EXPORT!$1:$1,0)),""))</f>
        <v/>
      </c>
      <c r="AF61" s="2" t="str">
        <f>IF($A61="","",IFERROR(INDEX(RAW_DHIS2_EXPORT!$A:$ZZ,ROW(),MATCH("*"&amp;INDEX(INDICATOR_MAP!$D:$D,MATCH(AF$1,INDICATOR_MAP!$B:$B,0))&amp;"*",RAW_DHIS2_EXPORT!$1:$1,0)),""))</f>
        <v/>
      </c>
      <c r="AG61" s="2" t="str">
        <f>IF($A61="","",IFERROR(INDEX(RAW_DHIS2_EXPORT!$A:$ZZ,ROW(),MATCH("*"&amp;INDEX(INDICATOR_MAP!$D:$D,MATCH(AG$1,INDICATOR_MAP!$B:$B,0))&amp;"*",RAW_DHIS2_EXPORT!$1:$1,0)),""))</f>
        <v/>
      </c>
      <c r="AH61" s="2" t="str">
        <f>IF($A61="","",IFERROR(INDEX(RAW_DHIS2_EXPORT!$A:$ZZ,ROW(),MATCH("*"&amp;INDEX(INDICATOR_MAP!$D:$D,MATCH(AH$1,INDICATOR_MAP!$B:$B,0))&amp;"*",RAW_DHIS2_EXPORT!$1:$1,0)),""))</f>
        <v/>
      </c>
      <c r="AI61" s="2" t="str">
        <f>IF($A61="","",IFERROR(INDEX(RAW_DHIS2_EXPORT!$A:$ZZ,ROW(),MATCH("*"&amp;INDEX(INDICATOR_MAP!$D:$D,MATCH(AI$1,INDICATOR_MAP!$B:$B,0))&amp;"*",RAW_DHIS2_EXPORT!$1:$1,0)),""))</f>
        <v/>
      </c>
      <c r="AJ61" s="2" t="str">
        <f>IF($A61="","",IFERROR(INDEX(RAW_DHIS2_EXPORT!$A:$ZZ,ROW(),MATCH("*"&amp;INDEX(INDICATOR_MAP!$D:$D,MATCH(AJ$1,INDICATOR_MAP!$B:$B,0))&amp;"*",RAW_DHIS2_EXPORT!$1:$1,0)),""))</f>
        <v/>
      </c>
      <c r="AK61" s="2" t="str">
        <f>IF($A61="","",IFERROR(INDEX(RAW_DHIS2_EXPORT!$A:$ZZ,ROW(),MATCH("*"&amp;INDEX(INDICATOR_MAP!$D:$D,MATCH(AK$1,INDICATOR_MAP!$B:$B,0))&amp;"*",RAW_DHIS2_EXPORT!$1:$1,0)),""))</f>
        <v/>
      </c>
      <c r="AL61" s="2" t="str">
        <f>IF($A61="","",IFERROR(INDEX(RAW_DHIS2_EXPORT!$A:$ZZ,ROW(),MATCH("*"&amp;INDEX(INDICATOR_MAP!$D:$D,MATCH(AL$1,INDICATOR_MAP!$B:$B,0))&amp;"*",RAW_DHIS2_EXPORT!$1:$1,0)),""))</f>
        <v/>
      </c>
      <c r="AM61" s="2" t="str">
        <f>IF($A61="","",IFERROR(INDEX(RAW_DHIS2_EXPORT!$A:$ZZ,ROW(),MATCH("*"&amp;INDEX(INDICATOR_MAP!$D:$D,MATCH(AM$1,INDICATOR_MAP!$B:$B,0))&amp;"*",RAW_DHIS2_EXPORT!$1:$1,0)),""))</f>
        <v/>
      </c>
      <c r="AN61" s="2" t="str">
        <f>IF($A61="","",IFERROR(INDEX(RAW_DHIS2_EXPORT!$A:$ZZ,ROW(),MATCH("*"&amp;INDEX(INDICATOR_MAP!$D:$D,MATCH(AN$1,INDICATOR_MAP!$B:$B,0))&amp;"*",RAW_DHIS2_EXPORT!$1:$1,0)),""))</f>
        <v/>
      </c>
      <c r="AO61" s="2" t="str">
        <f>IF($A61="","",IFERROR(INDEX(RAW_DHIS2_EXPORT!$A:$ZZ,ROW(),MATCH("*"&amp;INDEX(INDICATOR_MAP!$D:$D,MATCH(AO$1,INDICATOR_MAP!$B:$B,0))&amp;"*",RAW_DHIS2_EXPORT!$1:$1,0)),""))</f>
        <v/>
      </c>
      <c r="AP61" s="2" t="str">
        <f>IF($A61="","",IFERROR(INDEX(RAW_DHIS2_EXPORT!$A:$ZZ,ROW(),MATCH("*"&amp;INDEX(INDICATOR_MAP!$D:$D,MATCH(AP$1,INDICATOR_MAP!$B:$B,0))&amp;"*",RAW_DHIS2_EXPORT!$1:$1,0)),""))</f>
        <v/>
      </c>
      <c r="AQ61" s="2" t="str">
        <f>IF($A61="","",IFERROR(INDEX(RAW_DHIS2_EXPORT!$A:$ZZ,ROW(),MATCH("*"&amp;INDEX(INDICATOR_MAP!$D:$D,MATCH(AQ$1,INDICATOR_MAP!$B:$B,0))&amp;"*",RAW_DHIS2_EXPORT!$1:$1,0)),""))</f>
        <v/>
      </c>
      <c r="AR61" s="2" t="str">
        <f>IF($A61="","",IFERROR(INDEX(RAW_DHIS2_EXPORT!$A:$ZZ,ROW(),MATCH("*"&amp;INDEX(INDICATOR_MAP!$D:$D,MATCH(AR$1,INDICATOR_MAP!$B:$B,0))&amp;"*",RAW_DHIS2_EXPORT!$1:$1,0)),""))</f>
        <v/>
      </c>
      <c r="AS61" s="2" t="str">
        <f>IF($A61="","",IFERROR(INDEX(RAW_DHIS2_EXPORT!$A:$ZZ,ROW(),MATCH("*"&amp;INDEX(INDICATOR_MAP!$D:$D,MATCH(AS$1,INDICATOR_MAP!$B:$B,0))&amp;"*",RAW_DHIS2_EXPORT!$1:$1,0)),""))</f>
        <v/>
      </c>
      <c r="AT61" s="2" t="str">
        <f>IF($A61="","",IFERROR(INDEX(RAW_DHIS2_EXPORT!$A:$ZZ,ROW(),MATCH("*"&amp;INDEX(INDICATOR_MAP!$D:$D,MATCH(AT$1,INDICATOR_MAP!$B:$B,0))&amp;"*",RAW_DHIS2_EXPORT!$1:$1,0)),""))</f>
        <v/>
      </c>
      <c r="AU61" s="2" t="str">
        <f>IF($A61="","",IFERROR(INDEX(RAW_DHIS2_EXPORT!$A:$ZZ,ROW(),MATCH("*"&amp;INDEX(INDICATOR_MAP!$D:$D,MATCH(AU$1,INDICATOR_MAP!$B:$B,0))&amp;"*",RAW_DHIS2_EXPORT!$1:$1,0)),""))</f>
        <v/>
      </c>
      <c r="AV61" s="2" t="str">
        <f>IF($A61="","",IFERROR(INDEX(RAW_DHIS2_EXPORT!$A:$ZZ,ROW(),MATCH("*"&amp;INDEX(INDICATOR_MAP!$D:$D,MATCH(AV$1,INDICATOR_MAP!$B:$B,0))&amp;"*",RAW_DHIS2_EXPORT!$1:$1,0)),""))</f>
        <v/>
      </c>
      <c r="AW61" s="2" t="str">
        <f>IF($A61="","",IFERROR(INDEX(RAW_DHIS2_EXPORT!$A:$ZZ,ROW(),MATCH("*"&amp;INDEX(INDICATOR_MAP!$D:$D,MATCH(AW$1,INDICATOR_MAP!$B:$B,0))&amp;"*",RAW_DHIS2_EXPORT!$1:$1,0)),""))</f>
        <v/>
      </c>
      <c r="AX61" s="2" t="str">
        <f>IF($A61="","",IFERROR(INDEX(RAW_DHIS2_EXPORT!$A:$ZZ,ROW(),MATCH("*"&amp;INDEX(INDICATOR_MAP!$D:$D,MATCH(AX$1,INDICATOR_MAP!$B:$B,0))&amp;"*",RAW_DHIS2_EXPORT!$1:$1,0)),""))</f>
        <v/>
      </c>
      <c r="AY61" s="2" t="str">
        <f>IF($A61="","",IFERROR(INDEX(RAW_DHIS2_EXPORT!$A:$ZZ,ROW(),MATCH("*"&amp;INDEX(INDICATOR_MAP!$D:$D,MATCH(AY$1,INDICATOR_MAP!$B:$B,0))&amp;"*",RAW_DHIS2_EXPORT!$1:$1,0)),""))</f>
        <v/>
      </c>
      <c r="AZ61" s="2" t="str">
        <f>IF($A61="","",IFERROR(INDEX(RAW_DHIS2_EXPORT!$A:$ZZ,ROW(),MATCH("*"&amp;INDEX(INDICATOR_MAP!$D:$D,MATCH(AZ$1,INDICATOR_MAP!$B:$B,0))&amp;"*",RAW_DHIS2_EXPORT!$1:$1,0)),""))</f>
        <v/>
      </c>
      <c r="BA61" s="2" t="str">
        <f>IF($A61="","",IFERROR(INDEX(RAW_DHIS2_EXPORT!$A:$ZZ,ROW(),MATCH("*"&amp;INDEX(INDICATOR_MAP!$D:$D,MATCH(BA$1,INDICATOR_MAP!$B:$B,0))&amp;"*",RAW_DHIS2_EXPORT!$1:$1,0)),""))</f>
        <v/>
      </c>
      <c r="BB61" s="2" t="str">
        <f>IF($A61="","",IFERROR(INDEX(RAW_DHIS2_EXPORT!$A:$ZZ,ROW(),MATCH("*"&amp;INDEX(INDICATOR_MAP!$D:$D,MATCH(BB$1,INDICATOR_MAP!$B:$B,0))&amp;"*",RAW_DHIS2_EXPORT!$1:$1,0)),""))</f>
        <v/>
      </c>
      <c r="BC61" s="2" t="str">
        <f>IF($A61="","",IFERROR(INDEX(RAW_DHIS2_EXPORT!$A:$ZZ,ROW(),MATCH("*"&amp;INDEX(INDICATOR_MAP!$D:$D,MATCH(BC$1,INDICATOR_MAP!$B:$B,0))&amp;"*",RAW_DHIS2_EXPORT!$1:$1,0)),""))</f>
        <v/>
      </c>
    </row>
    <row r="62" spans="1:55">
      <c r="A62" s="2" t="str">
        <f>IF(RAW_DHIS2_EXPORT!A62="","",RAW_DHIS2_EXPORT!A62)</f>
        <v/>
      </c>
      <c r="B62" s="2"/>
      <c r="C62" s="2"/>
      <c r="D62" s="2" t="str">
        <f>IF($A62="","",IFERROR(INDEX(RAW_DHIS2_EXPORT!$A:$ZZ,ROW(),MATCH("*"&amp;INDEX(INDICATOR_MAP!$D:$D,MATCH(D$1,INDICATOR_MAP!$B:$B,0))&amp;"*",RAW_DHIS2_EXPORT!$1:$1,0)),""))</f>
        <v/>
      </c>
      <c r="E62" s="2" t="str">
        <f>IF($A62="","",IFERROR(INDEX(RAW_DHIS2_EXPORT!$A:$ZZ,ROW(),MATCH("*"&amp;INDEX(INDICATOR_MAP!$D:$D,MATCH(E$1,INDICATOR_MAP!$B:$B,0))&amp;"*",RAW_DHIS2_EXPORT!$1:$1,0)),""))</f>
        <v/>
      </c>
      <c r="F62" s="2" t="str">
        <f>IF($A62="","",IFERROR(INDEX(RAW_DHIS2_EXPORT!$A:$ZZ,ROW(),MATCH("*"&amp;INDEX(INDICATOR_MAP!$D:$D,MATCH(F$1,INDICATOR_MAP!$B:$B,0))&amp;"*",RAW_DHIS2_EXPORT!$1:$1,0)),""))</f>
        <v/>
      </c>
      <c r="G62" s="2" t="str">
        <f>IF($A62="","",IFERROR(INDEX(RAW_DHIS2_EXPORT!$A:$ZZ,ROW(),MATCH("*"&amp;INDEX(INDICATOR_MAP!$D:$D,MATCH(G$1,INDICATOR_MAP!$B:$B,0))&amp;"*",RAW_DHIS2_EXPORT!$1:$1,0)),""))</f>
        <v/>
      </c>
      <c r="H62" s="2" t="str">
        <f>IF($A62="","",IFERROR(INDEX(RAW_DHIS2_EXPORT!$A:$ZZ,ROW(),MATCH("*"&amp;INDEX(INDICATOR_MAP!$D:$D,MATCH(H$1,INDICATOR_MAP!$B:$B,0))&amp;"*",RAW_DHIS2_EXPORT!$1:$1,0)),""))</f>
        <v/>
      </c>
      <c r="I62" s="2" t="str">
        <f>IF($A62="","",IFERROR(INDEX(RAW_DHIS2_EXPORT!$A:$ZZ,ROW(),MATCH("*"&amp;INDEX(INDICATOR_MAP!$D:$D,MATCH(I$1,INDICATOR_MAP!$B:$B,0))&amp;"*",RAW_DHIS2_EXPORT!$1:$1,0)),""))</f>
        <v/>
      </c>
      <c r="J62" s="2" t="str">
        <f>IF($A62="","",IFERROR(INDEX(RAW_DHIS2_EXPORT!$A:$ZZ,ROW(),MATCH("*"&amp;INDEX(INDICATOR_MAP!$D:$D,MATCH(J$1,INDICATOR_MAP!$B:$B,0))&amp;"*",RAW_DHIS2_EXPORT!$1:$1,0)),""))</f>
        <v/>
      </c>
      <c r="K62" s="2" t="str">
        <f>IF($A62="","",IFERROR(INDEX(RAW_DHIS2_EXPORT!$A:$ZZ,ROW(),MATCH("*"&amp;INDEX(INDICATOR_MAP!$D:$D,MATCH(K$1,INDICATOR_MAP!$B:$B,0))&amp;"*",RAW_DHIS2_EXPORT!$1:$1,0)),""))</f>
        <v/>
      </c>
      <c r="L62" s="2" t="str">
        <f>IF($A62="","",IFERROR(INDEX(RAW_DHIS2_EXPORT!$A:$ZZ,ROW(),MATCH("*"&amp;INDEX(INDICATOR_MAP!$D:$D,MATCH(L$1,INDICATOR_MAP!$B:$B,0))&amp;"*",RAW_DHIS2_EXPORT!$1:$1,0)),""))</f>
        <v/>
      </c>
      <c r="M62" s="2" t="str">
        <f>IF($A62="","",IFERROR(INDEX(RAW_DHIS2_EXPORT!$A:$ZZ,ROW(),MATCH("*"&amp;INDEX(INDICATOR_MAP!$D:$D,MATCH(M$1,INDICATOR_MAP!$B:$B,0))&amp;"*",RAW_DHIS2_EXPORT!$1:$1,0)),""))</f>
        <v/>
      </c>
      <c r="N62" s="2" t="str">
        <f>IF($A62="","",IFERROR(INDEX(RAW_DHIS2_EXPORT!$A:$ZZ,ROW(),MATCH("*"&amp;INDEX(INDICATOR_MAP!$D:$D,MATCH(N$1,INDICATOR_MAP!$B:$B,0))&amp;"*",RAW_DHIS2_EXPORT!$1:$1,0)),""))</f>
        <v/>
      </c>
      <c r="O62" s="2" t="str">
        <f>IF($A62="","",IFERROR(INDEX(RAW_DHIS2_EXPORT!$A:$ZZ,ROW(),MATCH("*"&amp;INDEX(INDICATOR_MAP!$D:$D,MATCH(O$1,INDICATOR_MAP!$B:$B,0))&amp;"*",RAW_DHIS2_EXPORT!$1:$1,0)),""))</f>
        <v/>
      </c>
      <c r="P62" s="2" t="str">
        <f>IF($A62="","",IFERROR(INDEX(RAW_DHIS2_EXPORT!$A:$ZZ,ROW(),MATCH("*"&amp;INDEX(INDICATOR_MAP!$D:$D,MATCH(P$1,INDICATOR_MAP!$B:$B,0))&amp;"*",RAW_DHIS2_EXPORT!$1:$1,0)),""))</f>
        <v/>
      </c>
      <c r="Q62" s="2" t="str">
        <f>IF($A62="","",IFERROR(INDEX(RAW_DHIS2_EXPORT!$A:$ZZ,ROW(),MATCH("*"&amp;INDEX(INDICATOR_MAP!$D:$D,MATCH(Q$1,INDICATOR_MAP!$B:$B,0))&amp;"*",RAW_DHIS2_EXPORT!$1:$1,0)),""))</f>
        <v/>
      </c>
      <c r="R62" s="2" t="str">
        <f>IF($A62="","",IFERROR(INDEX(RAW_DHIS2_EXPORT!$A:$ZZ,ROW(),MATCH("*"&amp;INDEX(INDICATOR_MAP!$D:$D,MATCH(R$1,INDICATOR_MAP!$B:$B,0))&amp;"*",RAW_DHIS2_EXPORT!$1:$1,0)),""))</f>
        <v/>
      </c>
      <c r="S62" s="2" t="str">
        <f>IF($A62="","",IFERROR(INDEX(RAW_DHIS2_EXPORT!$A:$ZZ,ROW(),MATCH("*"&amp;INDEX(INDICATOR_MAP!$D:$D,MATCH(S$1,INDICATOR_MAP!$B:$B,0))&amp;"*",RAW_DHIS2_EXPORT!$1:$1,0)),""))</f>
        <v/>
      </c>
      <c r="T62" s="2" t="str">
        <f>IF($A62="","",IFERROR(INDEX(RAW_DHIS2_EXPORT!$A:$ZZ,ROW(),MATCH("*"&amp;INDEX(INDICATOR_MAP!$D:$D,MATCH(T$1,INDICATOR_MAP!$B:$B,0))&amp;"*",RAW_DHIS2_EXPORT!$1:$1,0)),""))</f>
        <v/>
      </c>
      <c r="U62" s="2" t="str">
        <f>IF($A62="","",IFERROR(INDEX(RAW_DHIS2_EXPORT!$A:$ZZ,ROW(),MATCH("*"&amp;INDEX(INDICATOR_MAP!$D:$D,MATCH(U$1,INDICATOR_MAP!$B:$B,0))&amp;"*",RAW_DHIS2_EXPORT!$1:$1,0)),""))</f>
        <v/>
      </c>
      <c r="V62" s="2" t="str">
        <f>IF($A62="","",IFERROR(INDEX(RAW_DHIS2_EXPORT!$A:$ZZ,ROW(),MATCH("*"&amp;INDEX(INDICATOR_MAP!$D:$D,MATCH(V$1,INDICATOR_MAP!$B:$B,0))&amp;"*",RAW_DHIS2_EXPORT!$1:$1,0)),""))</f>
        <v/>
      </c>
      <c r="W62" s="2" t="str">
        <f>IF($A62="","",IFERROR(INDEX(RAW_DHIS2_EXPORT!$A:$ZZ,ROW(),MATCH("*"&amp;INDEX(INDICATOR_MAP!$D:$D,MATCH(W$1,INDICATOR_MAP!$B:$B,0))&amp;"*",RAW_DHIS2_EXPORT!$1:$1,0)),""))</f>
        <v/>
      </c>
      <c r="X62" s="2" t="str">
        <f>IF($A62="","",IFERROR(INDEX(RAW_DHIS2_EXPORT!$A:$ZZ,ROW(),MATCH("*"&amp;INDEX(INDICATOR_MAP!$D:$D,MATCH(X$1,INDICATOR_MAP!$B:$B,0))&amp;"*",RAW_DHIS2_EXPORT!$1:$1,0)),""))</f>
        <v/>
      </c>
      <c r="Y62" s="2" t="str">
        <f>IF($A62="","",IFERROR(INDEX(RAW_DHIS2_EXPORT!$A:$ZZ,ROW(),MATCH("*"&amp;INDEX(INDICATOR_MAP!$D:$D,MATCH(Y$1,INDICATOR_MAP!$B:$B,0))&amp;"*",RAW_DHIS2_EXPORT!$1:$1,0)),""))</f>
        <v/>
      </c>
      <c r="Z62" s="2" t="str">
        <f>IF($A62="","",IFERROR(INDEX(RAW_DHIS2_EXPORT!$A:$ZZ,ROW(),MATCH("*"&amp;INDEX(INDICATOR_MAP!$D:$D,MATCH(Z$1,INDICATOR_MAP!$B:$B,0))&amp;"*",RAW_DHIS2_EXPORT!$1:$1,0)),""))</f>
        <v/>
      </c>
      <c r="AA62" s="2" t="str">
        <f>IF($A62="","",IFERROR(INDEX(RAW_DHIS2_EXPORT!$A:$ZZ,ROW(),MATCH("*"&amp;INDEX(INDICATOR_MAP!$D:$D,MATCH(AA$1,INDICATOR_MAP!$B:$B,0))&amp;"*",RAW_DHIS2_EXPORT!$1:$1,0)),""))</f>
        <v/>
      </c>
      <c r="AB62" s="2" t="str">
        <f>IF($A62="","",IFERROR(INDEX(RAW_DHIS2_EXPORT!$A:$ZZ,ROW(),MATCH("*"&amp;INDEX(INDICATOR_MAP!$D:$D,MATCH(AB$1,INDICATOR_MAP!$B:$B,0))&amp;"*",RAW_DHIS2_EXPORT!$1:$1,0)),""))</f>
        <v/>
      </c>
      <c r="AC62" s="2" t="str">
        <f>IF($A62="","",IFERROR(INDEX(RAW_DHIS2_EXPORT!$A:$ZZ,ROW(),MATCH("*"&amp;INDEX(INDICATOR_MAP!$D:$D,MATCH(AC$1,INDICATOR_MAP!$B:$B,0))&amp;"*",RAW_DHIS2_EXPORT!$1:$1,0)),""))</f>
        <v/>
      </c>
      <c r="AD62" s="2" t="str">
        <f>IF($A62="","",IFERROR(INDEX(RAW_DHIS2_EXPORT!$A:$ZZ,ROW(),MATCH("*"&amp;INDEX(INDICATOR_MAP!$D:$D,MATCH(AD$1,INDICATOR_MAP!$B:$B,0))&amp;"*",RAW_DHIS2_EXPORT!$1:$1,0)),""))</f>
        <v/>
      </c>
      <c r="AE62" s="2" t="str">
        <f>IF($A62="","",IFERROR(INDEX(RAW_DHIS2_EXPORT!$A:$ZZ,ROW(),MATCH("*"&amp;INDEX(INDICATOR_MAP!$D:$D,MATCH(AE$1,INDICATOR_MAP!$B:$B,0))&amp;"*",RAW_DHIS2_EXPORT!$1:$1,0)),""))</f>
        <v/>
      </c>
      <c r="AF62" s="2" t="str">
        <f>IF($A62="","",IFERROR(INDEX(RAW_DHIS2_EXPORT!$A:$ZZ,ROW(),MATCH("*"&amp;INDEX(INDICATOR_MAP!$D:$D,MATCH(AF$1,INDICATOR_MAP!$B:$B,0))&amp;"*",RAW_DHIS2_EXPORT!$1:$1,0)),""))</f>
        <v/>
      </c>
      <c r="AG62" s="2" t="str">
        <f>IF($A62="","",IFERROR(INDEX(RAW_DHIS2_EXPORT!$A:$ZZ,ROW(),MATCH("*"&amp;INDEX(INDICATOR_MAP!$D:$D,MATCH(AG$1,INDICATOR_MAP!$B:$B,0))&amp;"*",RAW_DHIS2_EXPORT!$1:$1,0)),""))</f>
        <v/>
      </c>
      <c r="AH62" s="2" t="str">
        <f>IF($A62="","",IFERROR(INDEX(RAW_DHIS2_EXPORT!$A:$ZZ,ROW(),MATCH("*"&amp;INDEX(INDICATOR_MAP!$D:$D,MATCH(AH$1,INDICATOR_MAP!$B:$B,0))&amp;"*",RAW_DHIS2_EXPORT!$1:$1,0)),""))</f>
        <v/>
      </c>
      <c r="AI62" s="2" t="str">
        <f>IF($A62="","",IFERROR(INDEX(RAW_DHIS2_EXPORT!$A:$ZZ,ROW(),MATCH("*"&amp;INDEX(INDICATOR_MAP!$D:$D,MATCH(AI$1,INDICATOR_MAP!$B:$B,0))&amp;"*",RAW_DHIS2_EXPORT!$1:$1,0)),""))</f>
        <v/>
      </c>
      <c r="AJ62" s="2" t="str">
        <f>IF($A62="","",IFERROR(INDEX(RAW_DHIS2_EXPORT!$A:$ZZ,ROW(),MATCH("*"&amp;INDEX(INDICATOR_MAP!$D:$D,MATCH(AJ$1,INDICATOR_MAP!$B:$B,0))&amp;"*",RAW_DHIS2_EXPORT!$1:$1,0)),""))</f>
        <v/>
      </c>
      <c r="AK62" s="2" t="str">
        <f>IF($A62="","",IFERROR(INDEX(RAW_DHIS2_EXPORT!$A:$ZZ,ROW(),MATCH("*"&amp;INDEX(INDICATOR_MAP!$D:$D,MATCH(AK$1,INDICATOR_MAP!$B:$B,0))&amp;"*",RAW_DHIS2_EXPORT!$1:$1,0)),""))</f>
        <v/>
      </c>
      <c r="AL62" s="2" t="str">
        <f>IF($A62="","",IFERROR(INDEX(RAW_DHIS2_EXPORT!$A:$ZZ,ROW(),MATCH("*"&amp;INDEX(INDICATOR_MAP!$D:$D,MATCH(AL$1,INDICATOR_MAP!$B:$B,0))&amp;"*",RAW_DHIS2_EXPORT!$1:$1,0)),""))</f>
        <v/>
      </c>
      <c r="AM62" s="2" t="str">
        <f>IF($A62="","",IFERROR(INDEX(RAW_DHIS2_EXPORT!$A:$ZZ,ROW(),MATCH("*"&amp;INDEX(INDICATOR_MAP!$D:$D,MATCH(AM$1,INDICATOR_MAP!$B:$B,0))&amp;"*",RAW_DHIS2_EXPORT!$1:$1,0)),""))</f>
        <v/>
      </c>
      <c r="AN62" s="2" t="str">
        <f>IF($A62="","",IFERROR(INDEX(RAW_DHIS2_EXPORT!$A:$ZZ,ROW(),MATCH("*"&amp;INDEX(INDICATOR_MAP!$D:$D,MATCH(AN$1,INDICATOR_MAP!$B:$B,0))&amp;"*",RAW_DHIS2_EXPORT!$1:$1,0)),""))</f>
        <v/>
      </c>
      <c r="AO62" s="2" t="str">
        <f>IF($A62="","",IFERROR(INDEX(RAW_DHIS2_EXPORT!$A:$ZZ,ROW(),MATCH("*"&amp;INDEX(INDICATOR_MAP!$D:$D,MATCH(AO$1,INDICATOR_MAP!$B:$B,0))&amp;"*",RAW_DHIS2_EXPORT!$1:$1,0)),""))</f>
        <v/>
      </c>
      <c r="AP62" s="2" t="str">
        <f>IF($A62="","",IFERROR(INDEX(RAW_DHIS2_EXPORT!$A:$ZZ,ROW(),MATCH("*"&amp;INDEX(INDICATOR_MAP!$D:$D,MATCH(AP$1,INDICATOR_MAP!$B:$B,0))&amp;"*",RAW_DHIS2_EXPORT!$1:$1,0)),""))</f>
        <v/>
      </c>
      <c r="AQ62" s="2" t="str">
        <f>IF($A62="","",IFERROR(INDEX(RAW_DHIS2_EXPORT!$A:$ZZ,ROW(),MATCH("*"&amp;INDEX(INDICATOR_MAP!$D:$D,MATCH(AQ$1,INDICATOR_MAP!$B:$B,0))&amp;"*",RAW_DHIS2_EXPORT!$1:$1,0)),""))</f>
        <v/>
      </c>
      <c r="AR62" s="2" t="str">
        <f>IF($A62="","",IFERROR(INDEX(RAW_DHIS2_EXPORT!$A:$ZZ,ROW(),MATCH("*"&amp;INDEX(INDICATOR_MAP!$D:$D,MATCH(AR$1,INDICATOR_MAP!$B:$B,0))&amp;"*",RAW_DHIS2_EXPORT!$1:$1,0)),""))</f>
        <v/>
      </c>
      <c r="AS62" s="2" t="str">
        <f>IF($A62="","",IFERROR(INDEX(RAW_DHIS2_EXPORT!$A:$ZZ,ROW(),MATCH("*"&amp;INDEX(INDICATOR_MAP!$D:$D,MATCH(AS$1,INDICATOR_MAP!$B:$B,0))&amp;"*",RAW_DHIS2_EXPORT!$1:$1,0)),""))</f>
        <v/>
      </c>
      <c r="AT62" s="2" t="str">
        <f>IF($A62="","",IFERROR(INDEX(RAW_DHIS2_EXPORT!$A:$ZZ,ROW(),MATCH("*"&amp;INDEX(INDICATOR_MAP!$D:$D,MATCH(AT$1,INDICATOR_MAP!$B:$B,0))&amp;"*",RAW_DHIS2_EXPORT!$1:$1,0)),""))</f>
        <v/>
      </c>
      <c r="AU62" s="2" t="str">
        <f>IF($A62="","",IFERROR(INDEX(RAW_DHIS2_EXPORT!$A:$ZZ,ROW(),MATCH("*"&amp;INDEX(INDICATOR_MAP!$D:$D,MATCH(AU$1,INDICATOR_MAP!$B:$B,0))&amp;"*",RAW_DHIS2_EXPORT!$1:$1,0)),""))</f>
        <v/>
      </c>
      <c r="AV62" s="2" t="str">
        <f>IF($A62="","",IFERROR(INDEX(RAW_DHIS2_EXPORT!$A:$ZZ,ROW(),MATCH("*"&amp;INDEX(INDICATOR_MAP!$D:$D,MATCH(AV$1,INDICATOR_MAP!$B:$B,0))&amp;"*",RAW_DHIS2_EXPORT!$1:$1,0)),""))</f>
        <v/>
      </c>
      <c r="AW62" s="2" t="str">
        <f>IF($A62="","",IFERROR(INDEX(RAW_DHIS2_EXPORT!$A:$ZZ,ROW(),MATCH("*"&amp;INDEX(INDICATOR_MAP!$D:$D,MATCH(AW$1,INDICATOR_MAP!$B:$B,0))&amp;"*",RAW_DHIS2_EXPORT!$1:$1,0)),""))</f>
        <v/>
      </c>
      <c r="AX62" s="2" t="str">
        <f>IF($A62="","",IFERROR(INDEX(RAW_DHIS2_EXPORT!$A:$ZZ,ROW(),MATCH("*"&amp;INDEX(INDICATOR_MAP!$D:$D,MATCH(AX$1,INDICATOR_MAP!$B:$B,0))&amp;"*",RAW_DHIS2_EXPORT!$1:$1,0)),""))</f>
        <v/>
      </c>
      <c r="AY62" s="2" t="str">
        <f>IF($A62="","",IFERROR(INDEX(RAW_DHIS2_EXPORT!$A:$ZZ,ROW(),MATCH("*"&amp;INDEX(INDICATOR_MAP!$D:$D,MATCH(AY$1,INDICATOR_MAP!$B:$B,0))&amp;"*",RAW_DHIS2_EXPORT!$1:$1,0)),""))</f>
        <v/>
      </c>
      <c r="AZ62" s="2" t="str">
        <f>IF($A62="","",IFERROR(INDEX(RAW_DHIS2_EXPORT!$A:$ZZ,ROW(),MATCH("*"&amp;INDEX(INDICATOR_MAP!$D:$D,MATCH(AZ$1,INDICATOR_MAP!$B:$B,0))&amp;"*",RAW_DHIS2_EXPORT!$1:$1,0)),""))</f>
        <v/>
      </c>
      <c r="BA62" s="2" t="str">
        <f>IF($A62="","",IFERROR(INDEX(RAW_DHIS2_EXPORT!$A:$ZZ,ROW(),MATCH("*"&amp;INDEX(INDICATOR_MAP!$D:$D,MATCH(BA$1,INDICATOR_MAP!$B:$B,0))&amp;"*",RAW_DHIS2_EXPORT!$1:$1,0)),""))</f>
        <v/>
      </c>
      <c r="BB62" s="2" t="str">
        <f>IF($A62="","",IFERROR(INDEX(RAW_DHIS2_EXPORT!$A:$ZZ,ROW(),MATCH("*"&amp;INDEX(INDICATOR_MAP!$D:$D,MATCH(BB$1,INDICATOR_MAP!$B:$B,0))&amp;"*",RAW_DHIS2_EXPORT!$1:$1,0)),""))</f>
        <v/>
      </c>
      <c r="BC62" s="2" t="str">
        <f>IF($A62="","",IFERROR(INDEX(RAW_DHIS2_EXPORT!$A:$ZZ,ROW(),MATCH("*"&amp;INDEX(INDICATOR_MAP!$D:$D,MATCH(BC$1,INDICATOR_MAP!$B:$B,0))&amp;"*",RAW_DHIS2_EXPORT!$1:$1,0)),""))</f>
        <v/>
      </c>
    </row>
    <row r="63" spans="1:55">
      <c r="A63" s="2" t="str">
        <f>IF(RAW_DHIS2_EXPORT!A63="","",RAW_DHIS2_EXPORT!A63)</f>
        <v/>
      </c>
      <c r="B63" s="2"/>
      <c r="C63" s="2"/>
      <c r="D63" s="2" t="str">
        <f>IF($A63="","",IFERROR(INDEX(RAW_DHIS2_EXPORT!$A:$ZZ,ROW(),MATCH("*"&amp;INDEX(INDICATOR_MAP!$D:$D,MATCH(D$1,INDICATOR_MAP!$B:$B,0))&amp;"*",RAW_DHIS2_EXPORT!$1:$1,0)),""))</f>
        <v/>
      </c>
      <c r="E63" s="2" t="str">
        <f>IF($A63="","",IFERROR(INDEX(RAW_DHIS2_EXPORT!$A:$ZZ,ROW(),MATCH("*"&amp;INDEX(INDICATOR_MAP!$D:$D,MATCH(E$1,INDICATOR_MAP!$B:$B,0))&amp;"*",RAW_DHIS2_EXPORT!$1:$1,0)),""))</f>
        <v/>
      </c>
      <c r="F63" s="2" t="str">
        <f>IF($A63="","",IFERROR(INDEX(RAW_DHIS2_EXPORT!$A:$ZZ,ROW(),MATCH("*"&amp;INDEX(INDICATOR_MAP!$D:$D,MATCH(F$1,INDICATOR_MAP!$B:$B,0))&amp;"*",RAW_DHIS2_EXPORT!$1:$1,0)),""))</f>
        <v/>
      </c>
      <c r="G63" s="2" t="str">
        <f>IF($A63="","",IFERROR(INDEX(RAW_DHIS2_EXPORT!$A:$ZZ,ROW(),MATCH("*"&amp;INDEX(INDICATOR_MAP!$D:$D,MATCH(G$1,INDICATOR_MAP!$B:$B,0))&amp;"*",RAW_DHIS2_EXPORT!$1:$1,0)),""))</f>
        <v/>
      </c>
      <c r="H63" s="2" t="str">
        <f>IF($A63="","",IFERROR(INDEX(RAW_DHIS2_EXPORT!$A:$ZZ,ROW(),MATCH("*"&amp;INDEX(INDICATOR_MAP!$D:$D,MATCH(H$1,INDICATOR_MAP!$B:$B,0))&amp;"*",RAW_DHIS2_EXPORT!$1:$1,0)),""))</f>
        <v/>
      </c>
      <c r="I63" s="2" t="str">
        <f>IF($A63="","",IFERROR(INDEX(RAW_DHIS2_EXPORT!$A:$ZZ,ROW(),MATCH("*"&amp;INDEX(INDICATOR_MAP!$D:$D,MATCH(I$1,INDICATOR_MAP!$B:$B,0))&amp;"*",RAW_DHIS2_EXPORT!$1:$1,0)),""))</f>
        <v/>
      </c>
      <c r="J63" s="2" t="str">
        <f>IF($A63="","",IFERROR(INDEX(RAW_DHIS2_EXPORT!$A:$ZZ,ROW(),MATCH("*"&amp;INDEX(INDICATOR_MAP!$D:$D,MATCH(J$1,INDICATOR_MAP!$B:$B,0))&amp;"*",RAW_DHIS2_EXPORT!$1:$1,0)),""))</f>
        <v/>
      </c>
      <c r="K63" s="2" t="str">
        <f>IF($A63="","",IFERROR(INDEX(RAW_DHIS2_EXPORT!$A:$ZZ,ROW(),MATCH("*"&amp;INDEX(INDICATOR_MAP!$D:$D,MATCH(K$1,INDICATOR_MAP!$B:$B,0))&amp;"*",RAW_DHIS2_EXPORT!$1:$1,0)),""))</f>
        <v/>
      </c>
      <c r="L63" s="2" t="str">
        <f>IF($A63="","",IFERROR(INDEX(RAW_DHIS2_EXPORT!$A:$ZZ,ROW(),MATCH("*"&amp;INDEX(INDICATOR_MAP!$D:$D,MATCH(L$1,INDICATOR_MAP!$B:$B,0))&amp;"*",RAW_DHIS2_EXPORT!$1:$1,0)),""))</f>
        <v/>
      </c>
      <c r="M63" s="2" t="str">
        <f>IF($A63="","",IFERROR(INDEX(RAW_DHIS2_EXPORT!$A:$ZZ,ROW(),MATCH("*"&amp;INDEX(INDICATOR_MAP!$D:$D,MATCH(M$1,INDICATOR_MAP!$B:$B,0))&amp;"*",RAW_DHIS2_EXPORT!$1:$1,0)),""))</f>
        <v/>
      </c>
      <c r="N63" s="2" t="str">
        <f>IF($A63="","",IFERROR(INDEX(RAW_DHIS2_EXPORT!$A:$ZZ,ROW(),MATCH("*"&amp;INDEX(INDICATOR_MAP!$D:$D,MATCH(N$1,INDICATOR_MAP!$B:$B,0))&amp;"*",RAW_DHIS2_EXPORT!$1:$1,0)),""))</f>
        <v/>
      </c>
      <c r="O63" s="2" t="str">
        <f>IF($A63="","",IFERROR(INDEX(RAW_DHIS2_EXPORT!$A:$ZZ,ROW(),MATCH("*"&amp;INDEX(INDICATOR_MAP!$D:$D,MATCH(O$1,INDICATOR_MAP!$B:$B,0))&amp;"*",RAW_DHIS2_EXPORT!$1:$1,0)),""))</f>
        <v/>
      </c>
      <c r="P63" s="2" t="str">
        <f>IF($A63="","",IFERROR(INDEX(RAW_DHIS2_EXPORT!$A:$ZZ,ROW(),MATCH("*"&amp;INDEX(INDICATOR_MAP!$D:$D,MATCH(P$1,INDICATOR_MAP!$B:$B,0))&amp;"*",RAW_DHIS2_EXPORT!$1:$1,0)),""))</f>
        <v/>
      </c>
      <c r="Q63" s="2" t="str">
        <f>IF($A63="","",IFERROR(INDEX(RAW_DHIS2_EXPORT!$A:$ZZ,ROW(),MATCH("*"&amp;INDEX(INDICATOR_MAP!$D:$D,MATCH(Q$1,INDICATOR_MAP!$B:$B,0))&amp;"*",RAW_DHIS2_EXPORT!$1:$1,0)),""))</f>
        <v/>
      </c>
      <c r="R63" s="2" t="str">
        <f>IF($A63="","",IFERROR(INDEX(RAW_DHIS2_EXPORT!$A:$ZZ,ROW(),MATCH("*"&amp;INDEX(INDICATOR_MAP!$D:$D,MATCH(R$1,INDICATOR_MAP!$B:$B,0))&amp;"*",RAW_DHIS2_EXPORT!$1:$1,0)),""))</f>
        <v/>
      </c>
      <c r="S63" s="2" t="str">
        <f>IF($A63="","",IFERROR(INDEX(RAW_DHIS2_EXPORT!$A:$ZZ,ROW(),MATCH("*"&amp;INDEX(INDICATOR_MAP!$D:$D,MATCH(S$1,INDICATOR_MAP!$B:$B,0))&amp;"*",RAW_DHIS2_EXPORT!$1:$1,0)),""))</f>
        <v/>
      </c>
      <c r="T63" s="2" t="str">
        <f>IF($A63="","",IFERROR(INDEX(RAW_DHIS2_EXPORT!$A:$ZZ,ROW(),MATCH("*"&amp;INDEX(INDICATOR_MAP!$D:$D,MATCH(T$1,INDICATOR_MAP!$B:$B,0))&amp;"*",RAW_DHIS2_EXPORT!$1:$1,0)),""))</f>
        <v/>
      </c>
      <c r="U63" s="2" t="str">
        <f>IF($A63="","",IFERROR(INDEX(RAW_DHIS2_EXPORT!$A:$ZZ,ROW(),MATCH("*"&amp;INDEX(INDICATOR_MAP!$D:$D,MATCH(U$1,INDICATOR_MAP!$B:$B,0))&amp;"*",RAW_DHIS2_EXPORT!$1:$1,0)),""))</f>
        <v/>
      </c>
      <c r="V63" s="2" t="str">
        <f>IF($A63="","",IFERROR(INDEX(RAW_DHIS2_EXPORT!$A:$ZZ,ROW(),MATCH("*"&amp;INDEX(INDICATOR_MAP!$D:$D,MATCH(V$1,INDICATOR_MAP!$B:$B,0))&amp;"*",RAW_DHIS2_EXPORT!$1:$1,0)),""))</f>
        <v/>
      </c>
      <c r="W63" s="2" t="str">
        <f>IF($A63="","",IFERROR(INDEX(RAW_DHIS2_EXPORT!$A:$ZZ,ROW(),MATCH("*"&amp;INDEX(INDICATOR_MAP!$D:$D,MATCH(W$1,INDICATOR_MAP!$B:$B,0))&amp;"*",RAW_DHIS2_EXPORT!$1:$1,0)),""))</f>
        <v/>
      </c>
      <c r="X63" s="2" t="str">
        <f>IF($A63="","",IFERROR(INDEX(RAW_DHIS2_EXPORT!$A:$ZZ,ROW(),MATCH("*"&amp;INDEX(INDICATOR_MAP!$D:$D,MATCH(X$1,INDICATOR_MAP!$B:$B,0))&amp;"*",RAW_DHIS2_EXPORT!$1:$1,0)),""))</f>
        <v/>
      </c>
      <c r="Y63" s="2" t="str">
        <f>IF($A63="","",IFERROR(INDEX(RAW_DHIS2_EXPORT!$A:$ZZ,ROW(),MATCH("*"&amp;INDEX(INDICATOR_MAP!$D:$D,MATCH(Y$1,INDICATOR_MAP!$B:$B,0))&amp;"*",RAW_DHIS2_EXPORT!$1:$1,0)),""))</f>
        <v/>
      </c>
      <c r="Z63" s="2" t="str">
        <f>IF($A63="","",IFERROR(INDEX(RAW_DHIS2_EXPORT!$A:$ZZ,ROW(),MATCH("*"&amp;INDEX(INDICATOR_MAP!$D:$D,MATCH(Z$1,INDICATOR_MAP!$B:$B,0))&amp;"*",RAW_DHIS2_EXPORT!$1:$1,0)),""))</f>
        <v/>
      </c>
      <c r="AA63" s="2" t="str">
        <f>IF($A63="","",IFERROR(INDEX(RAW_DHIS2_EXPORT!$A:$ZZ,ROW(),MATCH("*"&amp;INDEX(INDICATOR_MAP!$D:$D,MATCH(AA$1,INDICATOR_MAP!$B:$B,0))&amp;"*",RAW_DHIS2_EXPORT!$1:$1,0)),""))</f>
        <v/>
      </c>
      <c r="AB63" s="2" t="str">
        <f>IF($A63="","",IFERROR(INDEX(RAW_DHIS2_EXPORT!$A:$ZZ,ROW(),MATCH("*"&amp;INDEX(INDICATOR_MAP!$D:$D,MATCH(AB$1,INDICATOR_MAP!$B:$B,0))&amp;"*",RAW_DHIS2_EXPORT!$1:$1,0)),""))</f>
        <v/>
      </c>
      <c r="AC63" s="2" t="str">
        <f>IF($A63="","",IFERROR(INDEX(RAW_DHIS2_EXPORT!$A:$ZZ,ROW(),MATCH("*"&amp;INDEX(INDICATOR_MAP!$D:$D,MATCH(AC$1,INDICATOR_MAP!$B:$B,0))&amp;"*",RAW_DHIS2_EXPORT!$1:$1,0)),""))</f>
        <v/>
      </c>
      <c r="AD63" s="2" t="str">
        <f>IF($A63="","",IFERROR(INDEX(RAW_DHIS2_EXPORT!$A:$ZZ,ROW(),MATCH("*"&amp;INDEX(INDICATOR_MAP!$D:$D,MATCH(AD$1,INDICATOR_MAP!$B:$B,0))&amp;"*",RAW_DHIS2_EXPORT!$1:$1,0)),""))</f>
        <v/>
      </c>
      <c r="AE63" s="2" t="str">
        <f>IF($A63="","",IFERROR(INDEX(RAW_DHIS2_EXPORT!$A:$ZZ,ROW(),MATCH("*"&amp;INDEX(INDICATOR_MAP!$D:$D,MATCH(AE$1,INDICATOR_MAP!$B:$B,0))&amp;"*",RAW_DHIS2_EXPORT!$1:$1,0)),""))</f>
        <v/>
      </c>
      <c r="AF63" s="2" t="str">
        <f>IF($A63="","",IFERROR(INDEX(RAW_DHIS2_EXPORT!$A:$ZZ,ROW(),MATCH("*"&amp;INDEX(INDICATOR_MAP!$D:$D,MATCH(AF$1,INDICATOR_MAP!$B:$B,0))&amp;"*",RAW_DHIS2_EXPORT!$1:$1,0)),""))</f>
        <v/>
      </c>
      <c r="AG63" s="2" t="str">
        <f>IF($A63="","",IFERROR(INDEX(RAW_DHIS2_EXPORT!$A:$ZZ,ROW(),MATCH("*"&amp;INDEX(INDICATOR_MAP!$D:$D,MATCH(AG$1,INDICATOR_MAP!$B:$B,0))&amp;"*",RAW_DHIS2_EXPORT!$1:$1,0)),""))</f>
        <v/>
      </c>
      <c r="AH63" s="2" t="str">
        <f>IF($A63="","",IFERROR(INDEX(RAW_DHIS2_EXPORT!$A:$ZZ,ROW(),MATCH("*"&amp;INDEX(INDICATOR_MAP!$D:$D,MATCH(AH$1,INDICATOR_MAP!$B:$B,0))&amp;"*",RAW_DHIS2_EXPORT!$1:$1,0)),""))</f>
        <v/>
      </c>
      <c r="AI63" s="2" t="str">
        <f>IF($A63="","",IFERROR(INDEX(RAW_DHIS2_EXPORT!$A:$ZZ,ROW(),MATCH("*"&amp;INDEX(INDICATOR_MAP!$D:$D,MATCH(AI$1,INDICATOR_MAP!$B:$B,0))&amp;"*",RAW_DHIS2_EXPORT!$1:$1,0)),""))</f>
        <v/>
      </c>
      <c r="AJ63" s="2" t="str">
        <f>IF($A63="","",IFERROR(INDEX(RAW_DHIS2_EXPORT!$A:$ZZ,ROW(),MATCH("*"&amp;INDEX(INDICATOR_MAP!$D:$D,MATCH(AJ$1,INDICATOR_MAP!$B:$B,0))&amp;"*",RAW_DHIS2_EXPORT!$1:$1,0)),""))</f>
        <v/>
      </c>
      <c r="AK63" s="2" t="str">
        <f>IF($A63="","",IFERROR(INDEX(RAW_DHIS2_EXPORT!$A:$ZZ,ROW(),MATCH("*"&amp;INDEX(INDICATOR_MAP!$D:$D,MATCH(AK$1,INDICATOR_MAP!$B:$B,0))&amp;"*",RAW_DHIS2_EXPORT!$1:$1,0)),""))</f>
        <v/>
      </c>
      <c r="AL63" s="2" t="str">
        <f>IF($A63="","",IFERROR(INDEX(RAW_DHIS2_EXPORT!$A:$ZZ,ROW(),MATCH("*"&amp;INDEX(INDICATOR_MAP!$D:$D,MATCH(AL$1,INDICATOR_MAP!$B:$B,0))&amp;"*",RAW_DHIS2_EXPORT!$1:$1,0)),""))</f>
        <v/>
      </c>
      <c r="AM63" s="2" t="str">
        <f>IF($A63="","",IFERROR(INDEX(RAW_DHIS2_EXPORT!$A:$ZZ,ROW(),MATCH("*"&amp;INDEX(INDICATOR_MAP!$D:$D,MATCH(AM$1,INDICATOR_MAP!$B:$B,0))&amp;"*",RAW_DHIS2_EXPORT!$1:$1,0)),""))</f>
        <v/>
      </c>
      <c r="AN63" s="2" t="str">
        <f>IF($A63="","",IFERROR(INDEX(RAW_DHIS2_EXPORT!$A:$ZZ,ROW(),MATCH("*"&amp;INDEX(INDICATOR_MAP!$D:$D,MATCH(AN$1,INDICATOR_MAP!$B:$B,0))&amp;"*",RAW_DHIS2_EXPORT!$1:$1,0)),""))</f>
        <v/>
      </c>
      <c r="AO63" s="2" t="str">
        <f>IF($A63="","",IFERROR(INDEX(RAW_DHIS2_EXPORT!$A:$ZZ,ROW(),MATCH("*"&amp;INDEX(INDICATOR_MAP!$D:$D,MATCH(AO$1,INDICATOR_MAP!$B:$B,0))&amp;"*",RAW_DHIS2_EXPORT!$1:$1,0)),""))</f>
        <v/>
      </c>
      <c r="AP63" s="2" t="str">
        <f>IF($A63="","",IFERROR(INDEX(RAW_DHIS2_EXPORT!$A:$ZZ,ROW(),MATCH("*"&amp;INDEX(INDICATOR_MAP!$D:$D,MATCH(AP$1,INDICATOR_MAP!$B:$B,0))&amp;"*",RAW_DHIS2_EXPORT!$1:$1,0)),""))</f>
        <v/>
      </c>
      <c r="AQ63" s="2" t="str">
        <f>IF($A63="","",IFERROR(INDEX(RAW_DHIS2_EXPORT!$A:$ZZ,ROW(),MATCH("*"&amp;INDEX(INDICATOR_MAP!$D:$D,MATCH(AQ$1,INDICATOR_MAP!$B:$B,0))&amp;"*",RAW_DHIS2_EXPORT!$1:$1,0)),""))</f>
        <v/>
      </c>
      <c r="AR63" s="2" t="str">
        <f>IF($A63="","",IFERROR(INDEX(RAW_DHIS2_EXPORT!$A:$ZZ,ROW(),MATCH("*"&amp;INDEX(INDICATOR_MAP!$D:$D,MATCH(AR$1,INDICATOR_MAP!$B:$B,0))&amp;"*",RAW_DHIS2_EXPORT!$1:$1,0)),""))</f>
        <v/>
      </c>
      <c r="AS63" s="2" t="str">
        <f>IF($A63="","",IFERROR(INDEX(RAW_DHIS2_EXPORT!$A:$ZZ,ROW(),MATCH("*"&amp;INDEX(INDICATOR_MAP!$D:$D,MATCH(AS$1,INDICATOR_MAP!$B:$B,0))&amp;"*",RAW_DHIS2_EXPORT!$1:$1,0)),""))</f>
        <v/>
      </c>
      <c r="AT63" s="2" t="str">
        <f>IF($A63="","",IFERROR(INDEX(RAW_DHIS2_EXPORT!$A:$ZZ,ROW(),MATCH("*"&amp;INDEX(INDICATOR_MAP!$D:$D,MATCH(AT$1,INDICATOR_MAP!$B:$B,0))&amp;"*",RAW_DHIS2_EXPORT!$1:$1,0)),""))</f>
        <v/>
      </c>
      <c r="AU63" s="2" t="str">
        <f>IF($A63="","",IFERROR(INDEX(RAW_DHIS2_EXPORT!$A:$ZZ,ROW(),MATCH("*"&amp;INDEX(INDICATOR_MAP!$D:$D,MATCH(AU$1,INDICATOR_MAP!$B:$B,0))&amp;"*",RAW_DHIS2_EXPORT!$1:$1,0)),""))</f>
        <v/>
      </c>
      <c r="AV63" s="2" t="str">
        <f>IF($A63="","",IFERROR(INDEX(RAW_DHIS2_EXPORT!$A:$ZZ,ROW(),MATCH("*"&amp;INDEX(INDICATOR_MAP!$D:$D,MATCH(AV$1,INDICATOR_MAP!$B:$B,0))&amp;"*",RAW_DHIS2_EXPORT!$1:$1,0)),""))</f>
        <v/>
      </c>
      <c r="AW63" s="2" t="str">
        <f>IF($A63="","",IFERROR(INDEX(RAW_DHIS2_EXPORT!$A:$ZZ,ROW(),MATCH("*"&amp;INDEX(INDICATOR_MAP!$D:$D,MATCH(AW$1,INDICATOR_MAP!$B:$B,0))&amp;"*",RAW_DHIS2_EXPORT!$1:$1,0)),""))</f>
        <v/>
      </c>
      <c r="AX63" s="2" t="str">
        <f>IF($A63="","",IFERROR(INDEX(RAW_DHIS2_EXPORT!$A:$ZZ,ROW(),MATCH("*"&amp;INDEX(INDICATOR_MAP!$D:$D,MATCH(AX$1,INDICATOR_MAP!$B:$B,0))&amp;"*",RAW_DHIS2_EXPORT!$1:$1,0)),""))</f>
        <v/>
      </c>
      <c r="AY63" s="2" t="str">
        <f>IF($A63="","",IFERROR(INDEX(RAW_DHIS2_EXPORT!$A:$ZZ,ROW(),MATCH("*"&amp;INDEX(INDICATOR_MAP!$D:$D,MATCH(AY$1,INDICATOR_MAP!$B:$B,0))&amp;"*",RAW_DHIS2_EXPORT!$1:$1,0)),""))</f>
        <v/>
      </c>
      <c r="AZ63" s="2" t="str">
        <f>IF($A63="","",IFERROR(INDEX(RAW_DHIS2_EXPORT!$A:$ZZ,ROW(),MATCH("*"&amp;INDEX(INDICATOR_MAP!$D:$D,MATCH(AZ$1,INDICATOR_MAP!$B:$B,0))&amp;"*",RAW_DHIS2_EXPORT!$1:$1,0)),""))</f>
        <v/>
      </c>
      <c r="BA63" s="2" t="str">
        <f>IF($A63="","",IFERROR(INDEX(RAW_DHIS2_EXPORT!$A:$ZZ,ROW(),MATCH("*"&amp;INDEX(INDICATOR_MAP!$D:$D,MATCH(BA$1,INDICATOR_MAP!$B:$B,0))&amp;"*",RAW_DHIS2_EXPORT!$1:$1,0)),""))</f>
        <v/>
      </c>
      <c r="BB63" s="2" t="str">
        <f>IF($A63="","",IFERROR(INDEX(RAW_DHIS2_EXPORT!$A:$ZZ,ROW(),MATCH("*"&amp;INDEX(INDICATOR_MAP!$D:$D,MATCH(BB$1,INDICATOR_MAP!$B:$B,0))&amp;"*",RAW_DHIS2_EXPORT!$1:$1,0)),""))</f>
        <v/>
      </c>
      <c r="BC63" s="2" t="str">
        <f>IF($A63="","",IFERROR(INDEX(RAW_DHIS2_EXPORT!$A:$ZZ,ROW(),MATCH("*"&amp;INDEX(INDICATOR_MAP!$D:$D,MATCH(BC$1,INDICATOR_MAP!$B:$B,0))&amp;"*",RAW_DHIS2_EXPORT!$1:$1,0)),""))</f>
        <v/>
      </c>
    </row>
    <row r="64" spans="1:55">
      <c r="A64" s="2" t="str">
        <f>IF(RAW_DHIS2_EXPORT!A64="","",RAW_DHIS2_EXPORT!A64)</f>
        <v/>
      </c>
      <c r="B64" s="2"/>
      <c r="C64" s="2"/>
      <c r="D64" s="2" t="str">
        <f>IF($A64="","",IFERROR(INDEX(RAW_DHIS2_EXPORT!$A:$ZZ,ROW(),MATCH("*"&amp;INDEX(INDICATOR_MAP!$D:$D,MATCH(D$1,INDICATOR_MAP!$B:$B,0))&amp;"*",RAW_DHIS2_EXPORT!$1:$1,0)),""))</f>
        <v/>
      </c>
      <c r="E64" s="2" t="str">
        <f>IF($A64="","",IFERROR(INDEX(RAW_DHIS2_EXPORT!$A:$ZZ,ROW(),MATCH("*"&amp;INDEX(INDICATOR_MAP!$D:$D,MATCH(E$1,INDICATOR_MAP!$B:$B,0))&amp;"*",RAW_DHIS2_EXPORT!$1:$1,0)),""))</f>
        <v/>
      </c>
      <c r="F64" s="2" t="str">
        <f>IF($A64="","",IFERROR(INDEX(RAW_DHIS2_EXPORT!$A:$ZZ,ROW(),MATCH("*"&amp;INDEX(INDICATOR_MAP!$D:$D,MATCH(F$1,INDICATOR_MAP!$B:$B,0))&amp;"*",RAW_DHIS2_EXPORT!$1:$1,0)),""))</f>
        <v/>
      </c>
      <c r="G64" s="2" t="str">
        <f>IF($A64="","",IFERROR(INDEX(RAW_DHIS2_EXPORT!$A:$ZZ,ROW(),MATCH("*"&amp;INDEX(INDICATOR_MAP!$D:$D,MATCH(G$1,INDICATOR_MAP!$B:$B,0))&amp;"*",RAW_DHIS2_EXPORT!$1:$1,0)),""))</f>
        <v/>
      </c>
      <c r="H64" s="2" t="str">
        <f>IF($A64="","",IFERROR(INDEX(RAW_DHIS2_EXPORT!$A:$ZZ,ROW(),MATCH("*"&amp;INDEX(INDICATOR_MAP!$D:$D,MATCH(H$1,INDICATOR_MAP!$B:$B,0))&amp;"*",RAW_DHIS2_EXPORT!$1:$1,0)),""))</f>
        <v/>
      </c>
      <c r="I64" s="2" t="str">
        <f>IF($A64="","",IFERROR(INDEX(RAW_DHIS2_EXPORT!$A:$ZZ,ROW(),MATCH("*"&amp;INDEX(INDICATOR_MAP!$D:$D,MATCH(I$1,INDICATOR_MAP!$B:$B,0))&amp;"*",RAW_DHIS2_EXPORT!$1:$1,0)),""))</f>
        <v/>
      </c>
      <c r="J64" s="2" t="str">
        <f>IF($A64="","",IFERROR(INDEX(RAW_DHIS2_EXPORT!$A:$ZZ,ROW(),MATCH("*"&amp;INDEX(INDICATOR_MAP!$D:$D,MATCH(J$1,INDICATOR_MAP!$B:$B,0))&amp;"*",RAW_DHIS2_EXPORT!$1:$1,0)),""))</f>
        <v/>
      </c>
      <c r="K64" s="2" t="str">
        <f>IF($A64="","",IFERROR(INDEX(RAW_DHIS2_EXPORT!$A:$ZZ,ROW(),MATCH("*"&amp;INDEX(INDICATOR_MAP!$D:$D,MATCH(K$1,INDICATOR_MAP!$B:$B,0))&amp;"*",RAW_DHIS2_EXPORT!$1:$1,0)),""))</f>
        <v/>
      </c>
      <c r="L64" s="2" t="str">
        <f>IF($A64="","",IFERROR(INDEX(RAW_DHIS2_EXPORT!$A:$ZZ,ROW(),MATCH("*"&amp;INDEX(INDICATOR_MAP!$D:$D,MATCH(L$1,INDICATOR_MAP!$B:$B,0))&amp;"*",RAW_DHIS2_EXPORT!$1:$1,0)),""))</f>
        <v/>
      </c>
      <c r="M64" s="2" t="str">
        <f>IF($A64="","",IFERROR(INDEX(RAW_DHIS2_EXPORT!$A:$ZZ,ROW(),MATCH("*"&amp;INDEX(INDICATOR_MAP!$D:$D,MATCH(M$1,INDICATOR_MAP!$B:$B,0))&amp;"*",RAW_DHIS2_EXPORT!$1:$1,0)),""))</f>
        <v/>
      </c>
      <c r="N64" s="2" t="str">
        <f>IF($A64="","",IFERROR(INDEX(RAW_DHIS2_EXPORT!$A:$ZZ,ROW(),MATCH("*"&amp;INDEX(INDICATOR_MAP!$D:$D,MATCH(N$1,INDICATOR_MAP!$B:$B,0))&amp;"*",RAW_DHIS2_EXPORT!$1:$1,0)),""))</f>
        <v/>
      </c>
      <c r="O64" s="2" t="str">
        <f>IF($A64="","",IFERROR(INDEX(RAW_DHIS2_EXPORT!$A:$ZZ,ROW(),MATCH("*"&amp;INDEX(INDICATOR_MAP!$D:$D,MATCH(O$1,INDICATOR_MAP!$B:$B,0))&amp;"*",RAW_DHIS2_EXPORT!$1:$1,0)),""))</f>
        <v/>
      </c>
      <c r="P64" s="2" t="str">
        <f>IF($A64="","",IFERROR(INDEX(RAW_DHIS2_EXPORT!$A:$ZZ,ROW(),MATCH("*"&amp;INDEX(INDICATOR_MAP!$D:$D,MATCH(P$1,INDICATOR_MAP!$B:$B,0))&amp;"*",RAW_DHIS2_EXPORT!$1:$1,0)),""))</f>
        <v/>
      </c>
      <c r="Q64" s="2" t="str">
        <f>IF($A64="","",IFERROR(INDEX(RAW_DHIS2_EXPORT!$A:$ZZ,ROW(),MATCH("*"&amp;INDEX(INDICATOR_MAP!$D:$D,MATCH(Q$1,INDICATOR_MAP!$B:$B,0))&amp;"*",RAW_DHIS2_EXPORT!$1:$1,0)),""))</f>
        <v/>
      </c>
      <c r="R64" s="2" t="str">
        <f>IF($A64="","",IFERROR(INDEX(RAW_DHIS2_EXPORT!$A:$ZZ,ROW(),MATCH("*"&amp;INDEX(INDICATOR_MAP!$D:$D,MATCH(R$1,INDICATOR_MAP!$B:$B,0))&amp;"*",RAW_DHIS2_EXPORT!$1:$1,0)),""))</f>
        <v/>
      </c>
      <c r="S64" s="2" t="str">
        <f>IF($A64="","",IFERROR(INDEX(RAW_DHIS2_EXPORT!$A:$ZZ,ROW(),MATCH("*"&amp;INDEX(INDICATOR_MAP!$D:$D,MATCH(S$1,INDICATOR_MAP!$B:$B,0))&amp;"*",RAW_DHIS2_EXPORT!$1:$1,0)),""))</f>
        <v/>
      </c>
      <c r="T64" s="2" t="str">
        <f>IF($A64="","",IFERROR(INDEX(RAW_DHIS2_EXPORT!$A:$ZZ,ROW(),MATCH("*"&amp;INDEX(INDICATOR_MAP!$D:$D,MATCH(T$1,INDICATOR_MAP!$B:$B,0))&amp;"*",RAW_DHIS2_EXPORT!$1:$1,0)),""))</f>
        <v/>
      </c>
      <c r="U64" s="2" t="str">
        <f>IF($A64="","",IFERROR(INDEX(RAW_DHIS2_EXPORT!$A:$ZZ,ROW(),MATCH("*"&amp;INDEX(INDICATOR_MAP!$D:$D,MATCH(U$1,INDICATOR_MAP!$B:$B,0))&amp;"*",RAW_DHIS2_EXPORT!$1:$1,0)),""))</f>
        <v/>
      </c>
      <c r="V64" s="2" t="str">
        <f>IF($A64="","",IFERROR(INDEX(RAW_DHIS2_EXPORT!$A:$ZZ,ROW(),MATCH("*"&amp;INDEX(INDICATOR_MAP!$D:$D,MATCH(V$1,INDICATOR_MAP!$B:$B,0))&amp;"*",RAW_DHIS2_EXPORT!$1:$1,0)),""))</f>
        <v/>
      </c>
      <c r="W64" s="2" t="str">
        <f>IF($A64="","",IFERROR(INDEX(RAW_DHIS2_EXPORT!$A:$ZZ,ROW(),MATCH("*"&amp;INDEX(INDICATOR_MAP!$D:$D,MATCH(W$1,INDICATOR_MAP!$B:$B,0))&amp;"*",RAW_DHIS2_EXPORT!$1:$1,0)),""))</f>
        <v/>
      </c>
      <c r="X64" s="2" t="str">
        <f>IF($A64="","",IFERROR(INDEX(RAW_DHIS2_EXPORT!$A:$ZZ,ROW(),MATCH("*"&amp;INDEX(INDICATOR_MAP!$D:$D,MATCH(X$1,INDICATOR_MAP!$B:$B,0))&amp;"*",RAW_DHIS2_EXPORT!$1:$1,0)),""))</f>
        <v/>
      </c>
      <c r="Y64" s="2" t="str">
        <f>IF($A64="","",IFERROR(INDEX(RAW_DHIS2_EXPORT!$A:$ZZ,ROW(),MATCH("*"&amp;INDEX(INDICATOR_MAP!$D:$D,MATCH(Y$1,INDICATOR_MAP!$B:$B,0))&amp;"*",RAW_DHIS2_EXPORT!$1:$1,0)),""))</f>
        <v/>
      </c>
      <c r="Z64" s="2" t="str">
        <f>IF($A64="","",IFERROR(INDEX(RAW_DHIS2_EXPORT!$A:$ZZ,ROW(),MATCH("*"&amp;INDEX(INDICATOR_MAP!$D:$D,MATCH(Z$1,INDICATOR_MAP!$B:$B,0))&amp;"*",RAW_DHIS2_EXPORT!$1:$1,0)),""))</f>
        <v/>
      </c>
      <c r="AA64" s="2" t="str">
        <f>IF($A64="","",IFERROR(INDEX(RAW_DHIS2_EXPORT!$A:$ZZ,ROW(),MATCH("*"&amp;INDEX(INDICATOR_MAP!$D:$D,MATCH(AA$1,INDICATOR_MAP!$B:$B,0))&amp;"*",RAW_DHIS2_EXPORT!$1:$1,0)),""))</f>
        <v/>
      </c>
      <c r="AB64" s="2" t="str">
        <f>IF($A64="","",IFERROR(INDEX(RAW_DHIS2_EXPORT!$A:$ZZ,ROW(),MATCH("*"&amp;INDEX(INDICATOR_MAP!$D:$D,MATCH(AB$1,INDICATOR_MAP!$B:$B,0))&amp;"*",RAW_DHIS2_EXPORT!$1:$1,0)),""))</f>
        <v/>
      </c>
      <c r="AC64" s="2" t="str">
        <f>IF($A64="","",IFERROR(INDEX(RAW_DHIS2_EXPORT!$A:$ZZ,ROW(),MATCH("*"&amp;INDEX(INDICATOR_MAP!$D:$D,MATCH(AC$1,INDICATOR_MAP!$B:$B,0))&amp;"*",RAW_DHIS2_EXPORT!$1:$1,0)),""))</f>
        <v/>
      </c>
      <c r="AD64" s="2" t="str">
        <f>IF($A64="","",IFERROR(INDEX(RAW_DHIS2_EXPORT!$A:$ZZ,ROW(),MATCH("*"&amp;INDEX(INDICATOR_MAP!$D:$D,MATCH(AD$1,INDICATOR_MAP!$B:$B,0))&amp;"*",RAW_DHIS2_EXPORT!$1:$1,0)),""))</f>
        <v/>
      </c>
      <c r="AE64" s="2" t="str">
        <f>IF($A64="","",IFERROR(INDEX(RAW_DHIS2_EXPORT!$A:$ZZ,ROW(),MATCH("*"&amp;INDEX(INDICATOR_MAP!$D:$D,MATCH(AE$1,INDICATOR_MAP!$B:$B,0))&amp;"*",RAW_DHIS2_EXPORT!$1:$1,0)),""))</f>
        <v/>
      </c>
      <c r="AF64" s="2" t="str">
        <f>IF($A64="","",IFERROR(INDEX(RAW_DHIS2_EXPORT!$A:$ZZ,ROW(),MATCH("*"&amp;INDEX(INDICATOR_MAP!$D:$D,MATCH(AF$1,INDICATOR_MAP!$B:$B,0))&amp;"*",RAW_DHIS2_EXPORT!$1:$1,0)),""))</f>
        <v/>
      </c>
      <c r="AG64" s="2" t="str">
        <f>IF($A64="","",IFERROR(INDEX(RAW_DHIS2_EXPORT!$A:$ZZ,ROW(),MATCH("*"&amp;INDEX(INDICATOR_MAP!$D:$D,MATCH(AG$1,INDICATOR_MAP!$B:$B,0))&amp;"*",RAW_DHIS2_EXPORT!$1:$1,0)),""))</f>
        <v/>
      </c>
      <c r="AH64" s="2" t="str">
        <f>IF($A64="","",IFERROR(INDEX(RAW_DHIS2_EXPORT!$A:$ZZ,ROW(),MATCH("*"&amp;INDEX(INDICATOR_MAP!$D:$D,MATCH(AH$1,INDICATOR_MAP!$B:$B,0))&amp;"*",RAW_DHIS2_EXPORT!$1:$1,0)),""))</f>
        <v/>
      </c>
      <c r="AI64" s="2" t="str">
        <f>IF($A64="","",IFERROR(INDEX(RAW_DHIS2_EXPORT!$A:$ZZ,ROW(),MATCH("*"&amp;INDEX(INDICATOR_MAP!$D:$D,MATCH(AI$1,INDICATOR_MAP!$B:$B,0))&amp;"*",RAW_DHIS2_EXPORT!$1:$1,0)),""))</f>
        <v/>
      </c>
      <c r="AJ64" s="2" t="str">
        <f>IF($A64="","",IFERROR(INDEX(RAW_DHIS2_EXPORT!$A:$ZZ,ROW(),MATCH("*"&amp;INDEX(INDICATOR_MAP!$D:$D,MATCH(AJ$1,INDICATOR_MAP!$B:$B,0))&amp;"*",RAW_DHIS2_EXPORT!$1:$1,0)),""))</f>
        <v/>
      </c>
      <c r="AK64" s="2" t="str">
        <f>IF($A64="","",IFERROR(INDEX(RAW_DHIS2_EXPORT!$A:$ZZ,ROW(),MATCH("*"&amp;INDEX(INDICATOR_MAP!$D:$D,MATCH(AK$1,INDICATOR_MAP!$B:$B,0))&amp;"*",RAW_DHIS2_EXPORT!$1:$1,0)),""))</f>
        <v/>
      </c>
      <c r="AL64" s="2" t="str">
        <f>IF($A64="","",IFERROR(INDEX(RAW_DHIS2_EXPORT!$A:$ZZ,ROW(),MATCH("*"&amp;INDEX(INDICATOR_MAP!$D:$D,MATCH(AL$1,INDICATOR_MAP!$B:$B,0))&amp;"*",RAW_DHIS2_EXPORT!$1:$1,0)),""))</f>
        <v/>
      </c>
      <c r="AM64" s="2" t="str">
        <f>IF($A64="","",IFERROR(INDEX(RAW_DHIS2_EXPORT!$A:$ZZ,ROW(),MATCH("*"&amp;INDEX(INDICATOR_MAP!$D:$D,MATCH(AM$1,INDICATOR_MAP!$B:$B,0))&amp;"*",RAW_DHIS2_EXPORT!$1:$1,0)),""))</f>
        <v/>
      </c>
      <c r="AN64" s="2" t="str">
        <f>IF($A64="","",IFERROR(INDEX(RAW_DHIS2_EXPORT!$A:$ZZ,ROW(),MATCH("*"&amp;INDEX(INDICATOR_MAP!$D:$D,MATCH(AN$1,INDICATOR_MAP!$B:$B,0))&amp;"*",RAW_DHIS2_EXPORT!$1:$1,0)),""))</f>
        <v/>
      </c>
      <c r="AO64" s="2" t="str">
        <f>IF($A64="","",IFERROR(INDEX(RAW_DHIS2_EXPORT!$A:$ZZ,ROW(),MATCH("*"&amp;INDEX(INDICATOR_MAP!$D:$D,MATCH(AO$1,INDICATOR_MAP!$B:$B,0))&amp;"*",RAW_DHIS2_EXPORT!$1:$1,0)),""))</f>
        <v/>
      </c>
      <c r="AP64" s="2" t="str">
        <f>IF($A64="","",IFERROR(INDEX(RAW_DHIS2_EXPORT!$A:$ZZ,ROW(),MATCH("*"&amp;INDEX(INDICATOR_MAP!$D:$D,MATCH(AP$1,INDICATOR_MAP!$B:$B,0))&amp;"*",RAW_DHIS2_EXPORT!$1:$1,0)),""))</f>
        <v/>
      </c>
      <c r="AQ64" s="2" t="str">
        <f>IF($A64="","",IFERROR(INDEX(RAW_DHIS2_EXPORT!$A:$ZZ,ROW(),MATCH("*"&amp;INDEX(INDICATOR_MAP!$D:$D,MATCH(AQ$1,INDICATOR_MAP!$B:$B,0))&amp;"*",RAW_DHIS2_EXPORT!$1:$1,0)),""))</f>
        <v/>
      </c>
      <c r="AR64" s="2" t="str">
        <f>IF($A64="","",IFERROR(INDEX(RAW_DHIS2_EXPORT!$A:$ZZ,ROW(),MATCH("*"&amp;INDEX(INDICATOR_MAP!$D:$D,MATCH(AR$1,INDICATOR_MAP!$B:$B,0))&amp;"*",RAW_DHIS2_EXPORT!$1:$1,0)),""))</f>
        <v/>
      </c>
      <c r="AS64" s="2" t="str">
        <f>IF($A64="","",IFERROR(INDEX(RAW_DHIS2_EXPORT!$A:$ZZ,ROW(),MATCH("*"&amp;INDEX(INDICATOR_MAP!$D:$D,MATCH(AS$1,INDICATOR_MAP!$B:$B,0))&amp;"*",RAW_DHIS2_EXPORT!$1:$1,0)),""))</f>
        <v/>
      </c>
      <c r="AT64" s="2" t="str">
        <f>IF($A64="","",IFERROR(INDEX(RAW_DHIS2_EXPORT!$A:$ZZ,ROW(),MATCH("*"&amp;INDEX(INDICATOR_MAP!$D:$D,MATCH(AT$1,INDICATOR_MAP!$B:$B,0))&amp;"*",RAW_DHIS2_EXPORT!$1:$1,0)),""))</f>
        <v/>
      </c>
      <c r="AU64" s="2" t="str">
        <f>IF($A64="","",IFERROR(INDEX(RAW_DHIS2_EXPORT!$A:$ZZ,ROW(),MATCH("*"&amp;INDEX(INDICATOR_MAP!$D:$D,MATCH(AU$1,INDICATOR_MAP!$B:$B,0))&amp;"*",RAW_DHIS2_EXPORT!$1:$1,0)),""))</f>
        <v/>
      </c>
      <c r="AV64" s="2" t="str">
        <f>IF($A64="","",IFERROR(INDEX(RAW_DHIS2_EXPORT!$A:$ZZ,ROW(),MATCH("*"&amp;INDEX(INDICATOR_MAP!$D:$D,MATCH(AV$1,INDICATOR_MAP!$B:$B,0))&amp;"*",RAW_DHIS2_EXPORT!$1:$1,0)),""))</f>
        <v/>
      </c>
      <c r="AW64" s="2" t="str">
        <f>IF($A64="","",IFERROR(INDEX(RAW_DHIS2_EXPORT!$A:$ZZ,ROW(),MATCH("*"&amp;INDEX(INDICATOR_MAP!$D:$D,MATCH(AW$1,INDICATOR_MAP!$B:$B,0))&amp;"*",RAW_DHIS2_EXPORT!$1:$1,0)),""))</f>
        <v/>
      </c>
      <c r="AX64" s="2" t="str">
        <f>IF($A64="","",IFERROR(INDEX(RAW_DHIS2_EXPORT!$A:$ZZ,ROW(),MATCH("*"&amp;INDEX(INDICATOR_MAP!$D:$D,MATCH(AX$1,INDICATOR_MAP!$B:$B,0))&amp;"*",RAW_DHIS2_EXPORT!$1:$1,0)),""))</f>
        <v/>
      </c>
      <c r="AY64" s="2" t="str">
        <f>IF($A64="","",IFERROR(INDEX(RAW_DHIS2_EXPORT!$A:$ZZ,ROW(),MATCH("*"&amp;INDEX(INDICATOR_MAP!$D:$D,MATCH(AY$1,INDICATOR_MAP!$B:$B,0))&amp;"*",RAW_DHIS2_EXPORT!$1:$1,0)),""))</f>
        <v/>
      </c>
      <c r="AZ64" s="2" t="str">
        <f>IF($A64="","",IFERROR(INDEX(RAW_DHIS2_EXPORT!$A:$ZZ,ROW(),MATCH("*"&amp;INDEX(INDICATOR_MAP!$D:$D,MATCH(AZ$1,INDICATOR_MAP!$B:$B,0))&amp;"*",RAW_DHIS2_EXPORT!$1:$1,0)),""))</f>
        <v/>
      </c>
      <c r="BA64" s="2" t="str">
        <f>IF($A64="","",IFERROR(INDEX(RAW_DHIS2_EXPORT!$A:$ZZ,ROW(),MATCH("*"&amp;INDEX(INDICATOR_MAP!$D:$D,MATCH(BA$1,INDICATOR_MAP!$B:$B,0))&amp;"*",RAW_DHIS2_EXPORT!$1:$1,0)),""))</f>
        <v/>
      </c>
      <c r="BB64" s="2" t="str">
        <f>IF($A64="","",IFERROR(INDEX(RAW_DHIS2_EXPORT!$A:$ZZ,ROW(),MATCH("*"&amp;INDEX(INDICATOR_MAP!$D:$D,MATCH(BB$1,INDICATOR_MAP!$B:$B,0))&amp;"*",RAW_DHIS2_EXPORT!$1:$1,0)),""))</f>
        <v/>
      </c>
      <c r="BC64" s="2" t="str">
        <f>IF($A64="","",IFERROR(INDEX(RAW_DHIS2_EXPORT!$A:$ZZ,ROW(),MATCH("*"&amp;INDEX(INDICATOR_MAP!$D:$D,MATCH(BC$1,INDICATOR_MAP!$B:$B,0))&amp;"*",RAW_DHIS2_EXPORT!$1:$1,0)),""))</f>
        <v/>
      </c>
    </row>
    <row r="65" spans="1:55">
      <c r="A65" s="2" t="str">
        <f>IF(RAW_DHIS2_EXPORT!A65="","",RAW_DHIS2_EXPORT!A65)</f>
        <v/>
      </c>
      <c r="B65" s="2"/>
      <c r="C65" s="2"/>
      <c r="D65" s="2" t="str">
        <f>IF($A65="","",IFERROR(INDEX(RAW_DHIS2_EXPORT!$A:$ZZ,ROW(),MATCH("*"&amp;INDEX(INDICATOR_MAP!$D:$D,MATCH(D$1,INDICATOR_MAP!$B:$B,0))&amp;"*",RAW_DHIS2_EXPORT!$1:$1,0)),""))</f>
        <v/>
      </c>
      <c r="E65" s="2" t="str">
        <f>IF($A65="","",IFERROR(INDEX(RAW_DHIS2_EXPORT!$A:$ZZ,ROW(),MATCH("*"&amp;INDEX(INDICATOR_MAP!$D:$D,MATCH(E$1,INDICATOR_MAP!$B:$B,0))&amp;"*",RAW_DHIS2_EXPORT!$1:$1,0)),""))</f>
        <v/>
      </c>
      <c r="F65" s="2" t="str">
        <f>IF($A65="","",IFERROR(INDEX(RAW_DHIS2_EXPORT!$A:$ZZ,ROW(),MATCH("*"&amp;INDEX(INDICATOR_MAP!$D:$D,MATCH(F$1,INDICATOR_MAP!$B:$B,0))&amp;"*",RAW_DHIS2_EXPORT!$1:$1,0)),""))</f>
        <v/>
      </c>
      <c r="G65" s="2" t="str">
        <f>IF($A65="","",IFERROR(INDEX(RAW_DHIS2_EXPORT!$A:$ZZ,ROW(),MATCH("*"&amp;INDEX(INDICATOR_MAP!$D:$D,MATCH(G$1,INDICATOR_MAP!$B:$B,0))&amp;"*",RAW_DHIS2_EXPORT!$1:$1,0)),""))</f>
        <v/>
      </c>
      <c r="H65" s="2" t="str">
        <f>IF($A65="","",IFERROR(INDEX(RAW_DHIS2_EXPORT!$A:$ZZ,ROW(),MATCH("*"&amp;INDEX(INDICATOR_MAP!$D:$D,MATCH(H$1,INDICATOR_MAP!$B:$B,0))&amp;"*",RAW_DHIS2_EXPORT!$1:$1,0)),""))</f>
        <v/>
      </c>
      <c r="I65" s="2" t="str">
        <f>IF($A65="","",IFERROR(INDEX(RAW_DHIS2_EXPORT!$A:$ZZ,ROW(),MATCH("*"&amp;INDEX(INDICATOR_MAP!$D:$D,MATCH(I$1,INDICATOR_MAP!$B:$B,0))&amp;"*",RAW_DHIS2_EXPORT!$1:$1,0)),""))</f>
        <v/>
      </c>
      <c r="J65" s="2" t="str">
        <f>IF($A65="","",IFERROR(INDEX(RAW_DHIS2_EXPORT!$A:$ZZ,ROW(),MATCH("*"&amp;INDEX(INDICATOR_MAP!$D:$D,MATCH(J$1,INDICATOR_MAP!$B:$B,0))&amp;"*",RAW_DHIS2_EXPORT!$1:$1,0)),""))</f>
        <v/>
      </c>
      <c r="K65" s="2" t="str">
        <f>IF($A65="","",IFERROR(INDEX(RAW_DHIS2_EXPORT!$A:$ZZ,ROW(),MATCH("*"&amp;INDEX(INDICATOR_MAP!$D:$D,MATCH(K$1,INDICATOR_MAP!$B:$B,0))&amp;"*",RAW_DHIS2_EXPORT!$1:$1,0)),""))</f>
        <v/>
      </c>
      <c r="L65" s="2" t="str">
        <f>IF($A65="","",IFERROR(INDEX(RAW_DHIS2_EXPORT!$A:$ZZ,ROW(),MATCH("*"&amp;INDEX(INDICATOR_MAP!$D:$D,MATCH(L$1,INDICATOR_MAP!$B:$B,0))&amp;"*",RAW_DHIS2_EXPORT!$1:$1,0)),""))</f>
        <v/>
      </c>
      <c r="M65" s="2" t="str">
        <f>IF($A65="","",IFERROR(INDEX(RAW_DHIS2_EXPORT!$A:$ZZ,ROW(),MATCH("*"&amp;INDEX(INDICATOR_MAP!$D:$D,MATCH(M$1,INDICATOR_MAP!$B:$B,0))&amp;"*",RAW_DHIS2_EXPORT!$1:$1,0)),""))</f>
        <v/>
      </c>
      <c r="N65" s="2" t="str">
        <f>IF($A65="","",IFERROR(INDEX(RAW_DHIS2_EXPORT!$A:$ZZ,ROW(),MATCH("*"&amp;INDEX(INDICATOR_MAP!$D:$D,MATCH(N$1,INDICATOR_MAP!$B:$B,0))&amp;"*",RAW_DHIS2_EXPORT!$1:$1,0)),""))</f>
        <v/>
      </c>
      <c r="O65" s="2" t="str">
        <f>IF($A65="","",IFERROR(INDEX(RAW_DHIS2_EXPORT!$A:$ZZ,ROW(),MATCH("*"&amp;INDEX(INDICATOR_MAP!$D:$D,MATCH(O$1,INDICATOR_MAP!$B:$B,0))&amp;"*",RAW_DHIS2_EXPORT!$1:$1,0)),""))</f>
        <v/>
      </c>
      <c r="P65" s="2" t="str">
        <f>IF($A65="","",IFERROR(INDEX(RAW_DHIS2_EXPORT!$A:$ZZ,ROW(),MATCH("*"&amp;INDEX(INDICATOR_MAP!$D:$D,MATCH(P$1,INDICATOR_MAP!$B:$B,0))&amp;"*",RAW_DHIS2_EXPORT!$1:$1,0)),""))</f>
        <v/>
      </c>
      <c r="Q65" s="2" t="str">
        <f>IF($A65="","",IFERROR(INDEX(RAW_DHIS2_EXPORT!$A:$ZZ,ROW(),MATCH("*"&amp;INDEX(INDICATOR_MAP!$D:$D,MATCH(Q$1,INDICATOR_MAP!$B:$B,0))&amp;"*",RAW_DHIS2_EXPORT!$1:$1,0)),""))</f>
        <v/>
      </c>
      <c r="R65" s="2" t="str">
        <f>IF($A65="","",IFERROR(INDEX(RAW_DHIS2_EXPORT!$A:$ZZ,ROW(),MATCH("*"&amp;INDEX(INDICATOR_MAP!$D:$D,MATCH(R$1,INDICATOR_MAP!$B:$B,0))&amp;"*",RAW_DHIS2_EXPORT!$1:$1,0)),""))</f>
        <v/>
      </c>
      <c r="S65" s="2" t="str">
        <f>IF($A65="","",IFERROR(INDEX(RAW_DHIS2_EXPORT!$A:$ZZ,ROW(),MATCH("*"&amp;INDEX(INDICATOR_MAP!$D:$D,MATCH(S$1,INDICATOR_MAP!$B:$B,0))&amp;"*",RAW_DHIS2_EXPORT!$1:$1,0)),""))</f>
        <v/>
      </c>
      <c r="T65" s="2" t="str">
        <f>IF($A65="","",IFERROR(INDEX(RAW_DHIS2_EXPORT!$A:$ZZ,ROW(),MATCH("*"&amp;INDEX(INDICATOR_MAP!$D:$D,MATCH(T$1,INDICATOR_MAP!$B:$B,0))&amp;"*",RAW_DHIS2_EXPORT!$1:$1,0)),""))</f>
        <v/>
      </c>
      <c r="U65" s="2" t="str">
        <f>IF($A65="","",IFERROR(INDEX(RAW_DHIS2_EXPORT!$A:$ZZ,ROW(),MATCH("*"&amp;INDEX(INDICATOR_MAP!$D:$D,MATCH(U$1,INDICATOR_MAP!$B:$B,0))&amp;"*",RAW_DHIS2_EXPORT!$1:$1,0)),""))</f>
        <v/>
      </c>
      <c r="V65" s="2" t="str">
        <f>IF($A65="","",IFERROR(INDEX(RAW_DHIS2_EXPORT!$A:$ZZ,ROW(),MATCH("*"&amp;INDEX(INDICATOR_MAP!$D:$D,MATCH(V$1,INDICATOR_MAP!$B:$B,0))&amp;"*",RAW_DHIS2_EXPORT!$1:$1,0)),""))</f>
        <v/>
      </c>
      <c r="W65" s="2" t="str">
        <f>IF($A65="","",IFERROR(INDEX(RAW_DHIS2_EXPORT!$A:$ZZ,ROW(),MATCH("*"&amp;INDEX(INDICATOR_MAP!$D:$D,MATCH(W$1,INDICATOR_MAP!$B:$B,0))&amp;"*",RAW_DHIS2_EXPORT!$1:$1,0)),""))</f>
        <v/>
      </c>
      <c r="X65" s="2" t="str">
        <f>IF($A65="","",IFERROR(INDEX(RAW_DHIS2_EXPORT!$A:$ZZ,ROW(),MATCH("*"&amp;INDEX(INDICATOR_MAP!$D:$D,MATCH(X$1,INDICATOR_MAP!$B:$B,0))&amp;"*",RAW_DHIS2_EXPORT!$1:$1,0)),""))</f>
        <v/>
      </c>
      <c r="Y65" s="2" t="str">
        <f>IF($A65="","",IFERROR(INDEX(RAW_DHIS2_EXPORT!$A:$ZZ,ROW(),MATCH("*"&amp;INDEX(INDICATOR_MAP!$D:$D,MATCH(Y$1,INDICATOR_MAP!$B:$B,0))&amp;"*",RAW_DHIS2_EXPORT!$1:$1,0)),""))</f>
        <v/>
      </c>
      <c r="Z65" s="2" t="str">
        <f>IF($A65="","",IFERROR(INDEX(RAW_DHIS2_EXPORT!$A:$ZZ,ROW(),MATCH("*"&amp;INDEX(INDICATOR_MAP!$D:$D,MATCH(Z$1,INDICATOR_MAP!$B:$B,0))&amp;"*",RAW_DHIS2_EXPORT!$1:$1,0)),""))</f>
        <v/>
      </c>
      <c r="AA65" s="2" t="str">
        <f>IF($A65="","",IFERROR(INDEX(RAW_DHIS2_EXPORT!$A:$ZZ,ROW(),MATCH("*"&amp;INDEX(INDICATOR_MAP!$D:$D,MATCH(AA$1,INDICATOR_MAP!$B:$B,0))&amp;"*",RAW_DHIS2_EXPORT!$1:$1,0)),""))</f>
        <v/>
      </c>
      <c r="AB65" s="2" t="str">
        <f>IF($A65="","",IFERROR(INDEX(RAW_DHIS2_EXPORT!$A:$ZZ,ROW(),MATCH("*"&amp;INDEX(INDICATOR_MAP!$D:$D,MATCH(AB$1,INDICATOR_MAP!$B:$B,0))&amp;"*",RAW_DHIS2_EXPORT!$1:$1,0)),""))</f>
        <v/>
      </c>
      <c r="AC65" s="2" t="str">
        <f>IF($A65="","",IFERROR(INDEX(RAW_DHIS2_EXPORT!$A:$ZZ,ROW(),MATCH("*"&amp;INDEX(INDICATOR_MAP!$D:$D,MATCH(AC$1,INDICATOR_MAP!$B:$B,0))&amp;"*",RAW_DHIS2_EXPORT!$1:$1,0)),""))</f>
        <v/>
      </c>
      <c r="AD65" s="2" t="str">
        <f>IF($A65="","",IFERROR(INDEX(RAW_DHIS2_EXPORT!$A:$ZZ,ROW(),MATCH("*"&amp;INDEX(INDICATOR_MAP!$D:$D,MATCH(AD$1,INDICATOR_MAP!$B:$B,0))&amp;"*",RAW_DHIS2_EXPORT!$1:$1,0)),""))</f>
        <v/>
      </c>
      <c r="AE65" s="2" t="str">
        <f>IF($A65="","",IFERROR(INDEX(RAW_DHIS2_EXPORT!$A:$ZZ,ROW(),MATCH("*"&amp;INDEX(INDICATOR_MAP!$D:$D,MATCH(AE$1,INDICATOR_MAP!$B:$B,0))&amp;"*",RAW_DHIS2_EXPORT!$1:$1,0)),""))</f>
        <v/>
      </c>
      <c r="AF65" s="2" t="str">
        <f>IF($A65="","",IFERROR(INDEX(RAW_DHIS2_EXPORT!$A:$ZZ,ROW(),MATCH("*"&amp;INDEX(INDICATOR_MAP!$D:$D,MATCH(AF$1,INDICATOR_MAP!$B:$B,0))&amp;"*",RAW_DHIS2_EXPORT!$1:$1,0)),""))</f>
        <v/>
      </c>
      <c r="AG65" s="2" t="str">
        <f>IF($A65="","",IFERROR(INDEX(RAW_DHIS2_EXPORT!$A:$ZZ,ROW(),MATCH("*"&amp;INDEX(INDICATOR_MAP!$D:$D,MATCH(AG$1,INDICATOR_MAP!$B:$B,0))&amp;"*",RAW_DHIS2_EXPORT!$1:$1,0)),""))</f>
        <v/>
      </c>
      <c r="AH65" s="2" t="str">
        <f>IF($A65="","",IFERROR(INDEX(RAW_DHIS2_EXPORT!$A:$ZZ,ROW(),MATCH("*"&amp;INDEX(INDICATOR_MAP!$D:$D,MATCH(AH$1,INDICATOR_MAP!$B:$B,0))&amp;"*",RAW_DHIS2_EXPORT!$1:$1,0)),""))</f>
        <v/>
      </c>
      <c r="AI65" s="2" t="str">
        <f>IF($A65="","",IFERROR(INDEX(RAW_DHIS2_EXPORT!$A:$ZZ,ROW(),MATCH("*"&amp;INDEX(INDICATOR_MAP!$D:$D,MATCH(AI$1,INDICATOR_MAP!$B:$B,0))&amp;"*",RAW_DHIS2_EXPORT!$1:$1,0)),""))</f>
        <v/>
      </c>
      <c r="AJ65" s="2" t="str">
        <f>IF($A65="","",IFERROR(INDEX(RAW_DHIS2_EXPORT!$A:$ZZ,ROW(),MATCH("*"&amp;INDEX(INDICATOR_MAP!$D:$D,MATCH(AJ$1,INDICATOR_MAP!$B:$B,0))&amp;"*",RAW_DHIS2_EXPORT!$1:$1,0)),""))</f>
        <v/>
      </c>
      <c r="AK65" s="2" t="str">
        <f>IF($A65="","",IFERROR(INDEX(RAW_DHIS2_EXPORT!$A:$ZZ,ROW(),MATCH("*"&amp;INDEX(INDICATOR_MAP!$D:$D,MATCH(AK$1,INDICATOR_MAP!$B:$B,0))&amp;"*",RAW_DHIS2_EXPORT!$1:$1,0)),""))</f>
        <v/>
      </c>
      <c r="AL65" s="2" t="str">
        <f>IF($A65="","",IFERROR(INDEX(RAW_DHIS2_EXPORT!$A:$ZZ,ROW(),MATCH("*"&amp;INDEX(INDICATOR_MAP!$D:$D,MATCH(AL$1,INDICATOR_MAP!$B:$B,0))&amp;"*",RAW_DHIS2_EXPORT!$1:$1,0)),""))</f>
        <v/>
      </c>
      <c r="AM65" s="2" t="str">
        <f>IF($A65="","",IFERROR(INDEX(RAW_DHIS2_EXPORT!$A:$ZZ,ROW(),MATCH("*"&amp;INDEX(INDICATOR_MAP!$D:$D,MATCH(AM$1,INDICATOR_MAP!$B:$B,0))&amp;"*",RAW_DHIS2_EXPORT!$1:$1,0)),""))</f>
        <v/>
      </c>
      <c r="AN65" s="2" t="str">
        <f>IF($A65="","",IFERROR(INDEX(RAW_DHIS2_EXPORT!$A:$ZZ,ROW(),MATCH("*"&amp;INDEX(INDICATOR_MAP!$D:$D,MATCH(AN$1,INDICATOR_MAP!$B:$B,0))&amp;"*",RAW_DHIS2_EXPORT!$1:$1,0)),""))</f>
        <v/>
      </c>
      <c r="AO65" s="2" t="str">
        <f>IF($A65="","",IFERROR(INDEX(RAW_DHIS2_EXPORT!$A:$ZZ,ROW(),MATCH("*"&amp;INDEX(INDICATOR_MAP!$D:$D,MATCH(AO$1,INDICATOR_MAP!$B:$B,0))&amp;"*",RAW_DHIS2_EXPORT!$1:$1,0)),""))</f>
        <v/>
      </c>
      <c r="AP65" s="2" t="str">
        <f>IF($A65="","",IFERROR(INDEX(RAW_DHIS2_EXPORT!$A:$ZZ,ROW(),MATCH("*"&amp;INDEX(INDICATOR_MAP!$D:$D,MATCH(AP$1,INDICATOR_MAP!$B:$B,0))&amp;"*",RAW_DHIS2_EXPORT!$1:$1,0)),""))</f>
        <v/>
      </c>
      <c r="AQ65" s="2" t="str">
        <f>IF($A65="","",IFERROR(INDEX(RAW_DHIS2_EXPORT!$A:$ZZ,ROW(),MATCH("*"&amp;INDEX(INDICATOR_MAP!$D:$D,MATCH(AQ$1,INDICATOR_MAP!$B:$B,0))&amp;"*",RAW_DHIS2_EXPORT!$1:$1,0)),""))</f>
        <v/>
      </c>
      <c r="AR65" s="2" t="str">
        <f>IF($A65="","",IFERROR(INDEX(RAW_DHIS2_EXPORT!$A:$ZZ,ROW(),MATCH("*"&amp;INDEX(INDICATOR_MAP!$D:$D,MATCH(AR$1,INDICATOR_MAP!$B:$B,0))&amp;"*",RAW_DHIS2_EXPORT!$1:$1,0)),""))</f>
        <v/>
      </c>
      <c r="AS65" s="2" t="str">
        <f>IF($A65="","",IFERROR(INDEX(RAW_DHIS2_EXPORT!$A:$ZZ,ROW(),MATCH("*"&amp;INDEX(INDICATOR_MAP!$D:$D,MATCH(AS$1,INDICATOR_MAP!$B:$B,0))&amp;"*",RAW_DHIS2_EXPORT!$1:$1,0)),""))</f>
        <v/>
      </c>
      <c r="AT65" s="2" t="str">
        <f>IF($A65="","",IFERROR(INDEX(RAW_DHIS2_EXPORT!$A:$ZZ,ROW(),MATCH("*"&amp;INDEX(INDICATOR_MAP!$D:$D,MATCH(AT$1,INDICATOR_MAP!$B:$B,0))&amp;"*",RAW_DHIS2_EXPORT!$1:$1,0)),""))</f>
        <v/>
      </c>
      <c r="AU65" s="2" t="str">
        <f>IF($A65="","",IFERROR(INDEX(RAW_DHIS2_EXPORT!$A:$ZZ,ROW(),MATCH("*"&amp;INDEX(INDICATOR_MAP!$D:$D,MATCH(AU$1,INDICATOR_MAP!$B:$B,0))&amp;"*",RAW_DHIS2_EXPORT!$1:$1,0)),""))</f>
        <v/>
      </c>
      <c r="AV65" s="2" t="str">
        <f>IF($A65="","",IFERROR(INDEX(RAW_DHIS2_EXPORT!$A:$ZZ,ROW(),MATCH("*"&amp;INDEX(INDICATOR_MAP!$D:$D,MATCH(AV$1,INDICATOR_MAP!$B:$B,0))&amp;"*",RAW_DHIS2_EXPORT!$1:$1,0)),""))</f>
        <v/>
      </c>
      <c r="AW65" s="2" t="str">
        <f>IF($A65="","",IFERROR(INDEX(RAW_DHIS2_EXPORT!$A:$ZZ,ROW(),MATCH("*"&amp;INDEX(INDICATOR_MAP!$D:$D,MATCH(AW$1,INDICATOR_MAP!$B:$B,0))&amp;"*",RAW_DHIS2_EXPORT!$1:$1,0)),""))</f>
        <v/>
      </c>
      <c r="AX65" s="2" t="str">
        <f>IF($A65="","",IFERROR(INDEX(RAW_DHIS2_EXPORT!$A:$ZZ,ROW(),MATCH("*"&amp;INDEX(INDICATOR_MAP!$D:$D,MATCH(AX$1,INDICATOR_MAP!$B:$B,0))&amp;"*",RAW_DHIS2_EXPORT!$1:$1,0)),""))</f>
        <v/>
      </c>
      <c r="AY65" s="2" t="str">
        <f>IF($A65="","",IFERROR(INDEX(RAW_DHIS2_EXPORT!$A:$ZZ,ROW(),MATCH("*"&amp;INDEX(INDICATOR_MAP!$D:$D,MATCH(AY$1,INDICATOR_MAP!$B:$B,0))&amp;"*",RAW_DHIS2_EXPORT!$1:$1,0)),""))</f>
        <v/>
      </c>
      <c r="AZ65" s="2" t="str">
        <f>IF($A65="","",IFERROR(INDEX(RAW_DHIS2_EXPORT!$A:$ZZ,ROW(),MATCH("*"&amp;INDEX(INDICATOR_MAP!$D:$D,MATCH(AZ$1,INDICATOR_MAP!$B:$B,0))&amp;"*",RAW_DHIS2_EXPORT!$1:$1,0)),""))</f>
        <v/>
      </c>
      <c r="BA65" s="2" t="str">
        <f>IF($A65="","",IFERROR(INDEX(RAW_DHIS2_EXPORT!$A:$ZZ,ROW(),MATCH("*"&amp;INDEX(INDICATOR_MAP!$D:$D,MATCH(BA$1,INDICATOR_MAP!$B:$B,0))&amp;"*",RAW_DHIS2_EXPORT!$1:$1,0)),""))</f>
        <v/>
      </c>
      <c r="BB65" s="2" t="str">
        <f>IF($A65="","",IFERROR(INDEX(RAW_DHIS2_EXPORT!$A:$ZZ,ROW(),MATCH("*"&amp;INDEX(INDICATOR_MAP!$D:$D,MATCH(BB$1,INDICATOR_MAP!$B:$B,0))&amp;"*",RAW_DHIS2_EXPORT!$1:$1,0)),""))</f>
        <v/>
      </c>
      <c r="BC65" s="2" t="str">
        <f>IF($A65="","",IFERROR(INDEX(RAW_DHIS2_EXPORT!$A:$ZZ,ROW(),MATCH("*"&amp;INDEX(INDICATOR_MAP!$D:$D,MATCH(BC$1,INDICATOR_MAP!$B:$B,0))&amp;"*",RAW_DHIS2_EXPORT!$1:$1,0)),""))</f>
        <v/>
      </c>
    </row>
    <row r="66" spans="1:55">
      <c r="A66" s="2" t="str">
        <f>IF(RAW_DHIS2_EXPORT!A66="","",RAW_DHIS2_EXPORT!A66)</f>
        <v/>
      </c>
      <c r="B66" s="2"/>
      <c r="C66" s="2"/>
      <c r="D66" s="2" t="str">
        <f>IF($A66="","",IFERROR(INDEX(RAW_DHIS2_EXPORT!$A:$ZZ,ROW(),MATCH("*"&amp;INDEX(INDICATOR_MAP!$D:$D,MATCH(D$1,INDICATOR_MAP!$B:$B,0))&amp;"*",RAW_DHIS2_EXPORT!$1:$1,0)),""))</f>
        <v/>
      </c>
      <c r="E66" s="2" t="str">
        <f>IF($A66="","",IFERROR(INDEX(RAW_DHIS2_EXPORT!$A:$ZZ,ROW(),MATCH("*"&amp;INDEX(INDICATOR_MAP!$D:$D,MATCH(E$1,INDICATOR_MAP!$B:$B,0))&amp;"*",RAW_DHIS2_EXPORT!$1:$1,0)),""))</f>
        <v/>
      </c>
      <c r="F66" s="2" t="str">
        <f>IF($A66="","",IFERROR(INDEX(RAW_DHIS2_EXPORT!$A:$ZZ,ROW(),MATCH("*"&amp;INDEX(INDICATOR_MAP!$D:$D,MATCH(F$1,INDICATOR_MAP!$B:$B,0))&amp;"*",RAW_DHIS2_EXPORT!$1:$1,0)),""))</f>
        <v/>
      </c>
      <c r="G66" s="2" t="str">
        <f>IF($A66="","",IFERROR(INDEX(RAW_DHIS2_EXPORT!$A:$ZZ,ROW(),MATCH("*"&amp;INDEX(INDICATOR_MAP!$D:$D,MATCH(G$1,INDICATOR_MAP!$B:$B,0))&amp;"*",RAW_DHIS2_EXPORT!$1:$1,0)),""))</f>
        <v/>
      </c>
      <c r="H66" s="2" t="str">
        <f>IF($A66="","",IFERROR(INDEX(RAW_DHIS2_EXPORT!$A:$ZZ,ROW(),MATCH("*"&amp;INDEX(INDICATOR_MAP!$D:$D,MATCH(H$1,INDICATOR_MAP!$B:$B,0))&amp;"*",RAW_DHIS2_EXPORT!$1:$1,0)),""))</f>
        <v/>
      </c>
      <c r="I66" s="2" t="str">
        <f>IF($A66="","",IFERROR(INDEX(RAW_DHIS2_EXPORT!$A:$ZZ,ROW(),MATCH("*"&amp;INDEX(INDICATOR_MAP!$D:$D,MATCH(I$1,INDICATOR_MAP!$B:$B,0))&amp;"*",RAW_DHIS2_EXPORT!$1:$1,0)),""))</f>
        <v/>
      </c>
      <c r="J66" s="2" t="str">
        <f>IF($A66="","",IFERROR(INDEX(RAW_DHIS2_EXPORT!$A:$ZZ,ROW(),MATCH("*"&amp;INDEX(INDICATOR_MAP!$D:$D,MATCH(J$1,INDICATOR_MAP!$B:$B,0))&amp;"*",RAW_DHIS2_EXPORT!$1:$1,0)),""))</f>
        <v/>
      </c>
      <c r="K66" s="2" t="str">
        <f>IF($A66="","",IFERROR(INDEX(RAW_DHIS2_EXPORT!$A:$ZZ,ROW(),MATCH("*"&amp;INDEX(INDICATOR_MAP!$D:$D,MATCH(K$1,INDICATOR_MAP!$B:$B,0))&amp;"*",RAW_DHIS2_EXPORT!$1:$1,0)),""))</f>
        <v/>
      </c>
      <c r="L66" s="2" t="str">
        <f>IF($A66="","",IFERROR(INDEX(RAW_DHIS2_EXPORT!$A:$ZZ,ROW(),MATCH("*"&amp;INDEX(INDICATOR_MAP!$D:$D,MATCH(L$1,INDICATOR_MAP!$B:$B,0))&amp;"*",RAW_DHIS2_EXPORT!$1:$1,0)),""))</f>
        <v/>
      </c>
      <c r="M66" s="2" t="str">
        <f>IF($A66="","",IFERROR(INDEX(RAW_DHIS2_EXPORT!$A:$ZZ,ROW(),MATCH("*"&amp;INDEX(INDICATOR_MAP!$D:$D,MATCH(M$1,INDICATOR_MAP!$B:$B,0))&amp;"*",RAW_DHIS2_EXPORT!$1:$1,0)),""))</f>
        <v/>
      </c>
      <c r="N66" s="2" t="str">
        <f>IF($A66="","",IFERROR(INDEX(RAW_DHIS2_EXPORT!$A:$ZZ,ROW(),MATCH("*"&amp;INDEX(INDICATOR_MAP!$D:$D,MATCH(N$1,INDICATOR_MAP!$B:$B,0))&amp;"*",RAW_DHIS2_EXPORT!$1:$1,0)),""))</f>
        <v/>
      </c>
      <c r="O66" s="2" t="str">
        <f>IF($A66="","",IFERROR(INDEX(RAW_DHIS2_EXPORT!$A:$ZZ,ROW(),MATCH("*"&amp;INDEX(INDICATOR_MAP!$D:$D,MATCH(O$1,INDICATOR_MAP!$B:$B,0))&amp;"*",RAW_DHIS2_EXPORT!$1:$1,0)),""))</f>
        <v/>
      </c>
      <c r="P66" s="2" t="str">
        <f>IF($A66="","",IFERROR(INDEX(RAW_DHIS2_EXPORT!$A:$ZZ,ROW(),MATCH("*"&amp;INDEX(INDICATOR_MAP!$D:$D,MATCH(P$1,INDICATOR_MAP!$B:$B,0))&amp;"*",RAW_DHIS2_EXPORT!$1:$1,0)),""))</f>
        <v/>
      </c>
      <c r="Q66" s="2" t="str">
        <f>IF($A66="","",IFERROR(INDEX(RAW_DHIS2_EXPORT!$A:$ZZ,ROW(),MATCH("*"&amp;INDEX(INDICATOR_MAP!$D:$D,MATCH(Q$1,INDICATOR_MAP!$B:$B,0))&amp;"*",RAW_DHIS2_EXPORT!$1:$1,0)),""))</f>
        <v/>
      </c>
      <c r="R66" s="2" t="str">
        <f>IF($A66="","",IFERROR(INDEX(RAW_DHIS2_EXPORT!$A:$ZZ,ROW(),MATCH("*"&amp;INDEX(INDICATOR_MAP!$D:$D,MATCH(R$1,INDICATOR_MAP!$B:$B,0))&amp;"*",RAW_DHIS2_EXPORT!$1:$1,0)),""))</f>
        <v/>
      </c>
      <c r="S66" s="2" t="str">
        <f>IF($A66="","",IFERROR(INDEX(RAW_DHIS2_EXPORT!$A:$ZZ,ROW(),MATCH("*"&amp;INDEX(INDICATOR_MAP!$D:$D,MATCH(S$1,INDICATOR_MAP!$B:$B,0))&amp;"*",RAW_DHIS2_EXPORT!$1:$1,0)),""))</f>
        <v/>
      </c>
      <c r="T66" s="2" t="str">
        <f>IF($A66="","",IFERROR(INDEX(RAW_DHIS2_EXPORT!$A:$ZZ,ROW(),MATCH("*"&amp;INDEX(INDICATOR_MAP!$D:$D,MATCH(T$1,INDICATOR_MAP!$B:$B,0))&amp;"*",RAW_DHIS2_EXPORT!$1:$1,0)),""))</f>
        <v/>
      </c>
      <c r="U66" s="2" t="str">
        <f>IF($A66="","",IFERROR(INDEX(RAW_DHIS2_EXPORT!$A:$ZZ,ROW(),MATCH("*"&amp;INDEX(INDICATOR_MAP!$D:$D,MATCH(U$1,INDICATOR_MAP!$B:$B,0))&amp;"*",RAW_DHIS2_EXPORT!$1:$1,0)),""))</f>
        <v/>
      </c>
      <c r="V66" s="2" t="str">
        <f>IF($A66="","",IFERROR(INDEX(RAW_DHIS2_EXPORT!$A:$ZZ,ROW(),MATCH("*"&amp;INDEX(INDICATOR_MAP!$D:$D,MATCH(V$1,INDICATOR_MAP!$B:$B,0))&amp;"*",RAW_DHIS2_EXPORT!$1:$1,0)),""))</f>
        <v/>
      </c>
      <c r="W66" s="2" t="str">
        <f>IF($A66="","",IFERROR(INDEX(RAW_DHIS2_EXPORT!$A:$ZZ,ROW(),MATCH("*"&amp;INDEX(INDICATOR_MAP!$D:$D,MATCH(W$1,INDICATOR_MAP!$B:$B,0))&amp;"*",RAW_DHIS2_EXPORT!$1:$1,0)),""))</f>
        <v/>
      </c>
      <c r="X66" s="2" t="str">
        <f>IF($A66="","",IFERROR(INDEX(RAW_DHIS2_EXPORT!$A:$ZZ,ROW(),MATCH("*"&amp;INDEX(INDICATOR_MAP!$D:$D,MATCH(X$1,INDICATOR_MAP!$B:$B,0))&amp;"*",RAW_DHIS2_EXPORT!$1:$1,0)),""))</f>
        <v/>
      </c>
      <c r="Y66" s="2" t="str">
        <f>IF($A66="","",IFERROR(INDEX(RAW_DHIS2_EXPORT!$A:$ZZ,ROW(),MATCH("*"&amp;INDEX(INDICATOR_MAP!$D:$D,MATCH(Y$1,INDICATOR_MAP!$B:$B,0))&amp;"*",RAW_DHIS2_EXPORT!$1:$1,0)),""))</f>
        <v/>
      </c>
      <c r="Z66" s="2" t="str">
        <f>IF($A66="","",IFERROR(INDEX(RAW_DHIS2_EXPORT!$A:$ZZ,ROW(),MATCH("*"&amp;INDEX(INDICATOR_MAP!$D:$D,MATCH(Z$1,INDICATOR_MAP!$B:$B,0))&amp;"*",RAW_DHIS2_EXPORT!$1:$1,0)),""))</f>
        <v/>
      </c>
      <c r="AA66" s="2" t="str">
        <f>IF($A66="","",IFERROR(INDEX(RAW_DHIS2_EXPORT!$A:$ZZ,ROW(),MATCH("*"&amp;INDEX(INDICATOR_MAP!$D:$D,MATCH(AA$1,INDICATOR_MAP!$B:$B,0))&amp;"*",RAW_DHIS2_EXPORT!$1:$1,0)),""))</f>
        <v/>
      </c>
      <c r="AB66" s="2" t="str">
        <f>IF($A66="","",IFERROR(INDEX(RAW_DHIS2_EXPORT!$A:$ZZ,ROW(),MATCH("*"&amp;INDEX(INDICATOR_MAP!$D:$D,MATCH(AB$1,INDICATOR_MAP!$B:$B,0))&amp;"*",RAW_DHIS2_EXPORT!$1:$1,0)),""))</f>
        <v/>
      </c>
      <c r="AC66" s="2" t="str">
        <f>IF($A66="","",IFERROR(INDEX(RAW_DHIS2_EXPORT!$A:$ZZ,ROW(),MATCH("*"&amp;INDEX(INDICATOR_MAP!$D:$D,MATCH(AC$1,INDICATOR_MAP!$B:$B,0))&amp;"*",RAW_DHIS2_EXPORT!$1:$1,0)),""))</f>
        <v/>
      </c>
      <c r="AD66" s="2" t="str">
        <f>IF($A66="","",IFERROR(INDEX(RAW_DHIS2_EXPORT!$A:$ZZ,ROW(),MATCH("*"&amp;INDEX(INDICATOR_MAP!$D:$D,MATCH(AD$1,INDICATOR_MAP!$B:$B,0))&amp;"*",RAW_DHIS2_EXPORT!$1:$1,0)),""))</f>
        <v/>
      </c>
      <c r="AE66" s="2" t="str">
        <f>IF($A66="","",IFERROR(INDEX(RAW_DHIS2_EXPORT!$A:$ZZ,ROW(),MATCH("*"&amp;INDEX(INDICATOR_MAP!$D:$D,MATCH(AE$1,INDICATOR_MAP!$B:$B,0))&amp;"*",RAW_DHIS2_EXPORT!$1:$1,0)),""))</f>
        <v/>
      </c>
      <c r="AF66" s="2" t="str">
        <f>IF($A66="","",IFERROR(INDEX(RAW_DHIS2_EXPORT!$A:$ZZ,ROW(),MATCH("*"&amp;INDEX(INDICATOR_MAP!$D:$D,MATCH(AF$1,INDICATOR_MAP!$B:$B,0))&amp;"*",RAW_DHIS2_EXPORT!$1:$1,0)),""))</f>
        <v/>
      </c>
      <c r="AG66" s="2" t="str">
        <f>IF($A66="","",IFERROR(INDEX(RAW_DHIS2_EXPORT!$A:$ZZ,ROW(),MATCH("*"&amp;INDEX(INDICATOR_MAP!$D:$D,MATCH(AG$1,INDICATOR_MAP!$B:$B,0))&amp;"*",RAW_DHIS2_EXPORT!$1:$1,0)),""))</f>
        <v/>
      </c>
      <c r="AH66" s="2" t="str">
        <f>IF($A66="","",IFERROR(INDEX(RAW_DHIS2_EXPORT!$A:$ZZ,ROW(),MATCH("*"&amp;INDEX(INDICATOR_MAP!$D:$D,MATCH(AH$1,INDICATOR_MAP!$B:$B,0))&amp;"*",RAW_DHIS2_EXPORT!$1:$1,0)),""))</f>
        <v/>
      </c>
      <c r="AI66" s="2" t="str">
        <f>IF($A66="","",IFERROR(INDEX(RAW_DHIS2_EXPORT!$A:$ZZ,ROW(),MATCH("*"&amp;INDEX(INDICATOR_MAP!$D:$D,MATCH(AI$1,INDICATOR_MAP!$B:$B,0))&amp;"*",RAW_DHIS2_EXPORT!$1:$1,0)),""))</f>
        <v/>
      </c>
      <c r="AJ66" s="2" t="str">
        <f>IF($A66="","",IFERROR(INDEX(RAW_DHIS2_EXPORT!$A:$ZZ,ROW(),MATCH("*"&amp;INDEX(INDICATOR_MAP!$D:$D,MATCH(AJ$1,INDICATOR_MAP!$B:$B,0))&amp;"*",RAW_DHIS2_EXPORT!$1:$1,0)),""))</f>
        <v/>
      </c>
      <c r="AK66" s="2" t="str">
        <f>IF($A66="","",IFERROR(INDEX(RAW_DHIS2_EXPORT!$A:$ZZ,ROW(),MATCH("*"&amp;INDEX(INDICATOR_MAP!$D:$D,MATCH(AK$1,INDICATOR_MAP!$B:$B,0))&amp;"*",RAW_DHIS2_EXPORT!$1:$1,0)),""))</f>
        <v/>
      </c>
      <c r="AL66" s="2" t="str">
        <f>IF($A66="","",IFERROR(INDEX(RAW_DHIS2_EXPORT!$A:$ZZ,ROW(),MATCH("*"&amp;INDEX(INDICATOR_MAP!$D:$D,MATCH(AL$1,INDICATOR_MAP!$B:$B,0))&amp;"*",RAW_DHIS2_EXPORT!$1:$1,0)),""))</f>
        <v/>
      </c>
      <c r="AM66" s="2" t="str">
        <f>IF($A66="","",IFERROR(INDEX(RAW_DHIS2_EXPORT!$A:$ZZ,ROW(),MATCH("*"&amp;INDEX(INDICATOR_MAP!$D:$D,MATCH(AM$1,INDICATOR_MAP!$B:$B,0))&amp;"*",RAW_DHIS2_EXPORT!$1:$1,0)),""))</f>
        <v/>
      </c>
      <c r="AN66" s="2" t="str">
        <f>IF($A66="","",IFERROR(INDEX(RAW_DHIS2_EXPORT!$A:$ZZ,ROW(),MATCH("*"&amp;INDEX(INDICATOR_MAP!$D:$D,MATCH(AN$1,INDICATOR_MAP!$B:$B,0))&amp;"*",RAW_DHIS2_EXPORT!$1:$1,0)),""))</f>
        <v/>
      </c>
      <c r="AO66" s="2" t="str">
        <f>IF($A66="","",IFERROR(INDEX(RAW_DHIS2_EXPORT!$A:$ZZ,ROW(),MATCH("*"&amp;INDEX(INDICATOR_MAP!$D:$D,MATCH(AO$1,INDICATOR_MAP!$B:$B,0))&amp;"*",RAW_DHIS2_EXPORT!$1:$1,0)),""))</f>
        <v/>
      </c>
      <c r="AP66" s="2" t="str">
        <f>IF($A66="","",IFERROR(INDEX(RAW_DHIS2_EXPORT!$A:$ZZ,ROW(),MATCH("*"&amp;INDEX(INDICATOR_MAP!$D:$D,MATCH(AP$1,INDICATOR_MAP!$B:$B,0))&amp;"*",RAW_DHIS2_EXPORT!$1:$1,0)),""))</f>
        <v/>
      </c>
      <c r="AQ66" s="2" t="str">
        <f>IF($A66="","",IFERROR(INDEX(RAW_DHIS2_EXPORT!$A:$ZZ,ROW(),MATCH("*"&amp;INDEX(INDICATOR_MAP!$D:$D,MATCH(AQ$1,INDICATOR_MAP!$B:$B,0))&amp;"*",RAW_DHIS2_EXPORT!$1:$1,0)),""))</f>
        <v/>
      </c>
      <c r="AR66" s="2" t="str">
        <f>IF($A66="","",IFERROR(INDEX(RAW_DHIS2_EXPORT!$A:$ZZ,ROW(),MATCH("*"&amp;INDEX(INDICATOR_MAP!$D:$D,MATCH(AR$1,INDICATOR_MAP!$B:$B,0))&amp;"*",RAW_DHIS2_EXPORT!$1:$1,0)),""))</f>
        <v/>
      </c>
      <c r="AS66" s="2" t="str">
        <f>IF($A66="","",IFERROR(INDEX(RAW_DHIS2_EXPORT!$A:$ZZ,ROW(),MATCH("*"&amp;INDEX(INDICATOR_MAP!$D:$D,MATCH(AS$1,INDICATOR_MAP!$B:$B,0))&amp;"*",RAW_DHIS2_EXPORT!$1:$1,0)),""))</f>
        <v/>
      </c>
      <c r="AT66" s="2" t="str">
        <f>IF($A66="","",IFERROR(INDEX(RAW_DHIS2_EXPORT!$A:$ZZ,ROW(),MATCH("*"&amp;INDEX(INDICATOR_MAP!$D:$D,MATCH(AT$1,INDICATOR_MAP!$B:$B,0))&amp;"*",RAW_DHIS2_EXPORT!$1:$1,0)),""))</f>
        <v/>
      </c>
      <c r="AU66" s="2" t="str">
        <f>IF($A66="","",IFERROR(INDEX(RAW_DHIS2_EXPORT!$A:$ZZ,ROW(),MATCH("*"&amp;INDEX(INDICATOR_MAP!$D:$D,MATCH(AU$1,INDICATOR_MAP!$B:$B,0))&amp;"*",RAW_DHIS2_EXPORT!$1:$1,0)),""))</f>
        <v/>
      </c>
      <c r="AV66" s="2" t="str">
        <f>IF($A66="","",IFERROR(INDEX(RAW_DHIS2_EXPORT!$A:$ZZ,ROW(),MATCH("*"&amp;INDEX(INDICATOR_MAP!$D:$D,MATCH(AV$1,INDICATOR_MAP!$B:$B,0))&amp;"*",RAW_DHIS2_EXPORT!$1:$1,0)),""))</f>
        <v/>
      </c>
      <c r="AW66" s="2" t="str">
        <f>IF($A66="","",IFERROR(INDEX(RAW_DHIS2_EXPORT!$A:$ZZ,ROW(),MATCH("*"&amp;INDEX(INDICATOR_MAP!$D:$D,MATCH(AW$1,INDICATOR_MAP!$B:$B,0))&amp;"*",RAW_DHIS2_EXPORT!$1:$1,0)),""))</f>
        <v/>
      </c>
      <c r="AX66" s="2" t="str">
        <f>IF($A66="","",IFERROR(INDEX(RAW_DHIS2_EXPORT!$A:$ZZ,ROW(),MATCH("*"&amp;INDEX(INDICATOR_MAP!$D:$D,MATCH(AX$1,INDICATOR_MAP!$B:$B,0))&amp;"*",RAW_DHIS2_EXPORT!$1:$1,0)),""))</f>
        <v/>
      </c>
      <c r="AY66" s="2" t="str">
        <f>IF($A66="","",IFERROR(INDEX(RAW_DHIS2_EXPORT!$A:$ZZ,ROW(),MATCH("*"&amp;INDEX(INDICATOR_MAP!$D:$D,MATCH(AY$1,INDICATOR_MAP!$B:$B,0))&amp;"*",RAW_DHIS2_EXPORT!$1:$1,0)),""))</f>
        <v/>
      </c>
      <c r="AZ66" s="2" t="str">
        <f>IF($A66="","",IFERROR(INDEX(RAW_DHIS2_EXPORT!$A:$ZZ,ROW(),MATCH("*"&amp;INDEX(INDICATOR_MAP!$D:$D,MATCH(AZ$1,INDICATOR_MAP!$B:$B,0))&amp;"*",RAW_DHIS2_EXPORT!$1:$1,0)),""))</f>
        <v/>
      </c>
      <c r="BA66" s="2" t="str">
        <f>IF($A66="","",IFERROR(INDEX(RAW_DHIS2_EXPORT!$A:$ZZ,ROW(),MATCH("*"&amp;INDEX(INDICATOR_MAP!$D:$D,MATCH(BA$1,INDICATOR_MAP!$B:$B,0))&amp;"*",RAW_DHIS2_EXPORT!$1:$1,0)),""))</f>
        <v/>
      </c>
      <c r="BB66" s="2" t="str">
        <f>IF($A66="","",IFERROR(INDEX(RAW_DHIS2_EXPORT!$A:$ZZ,ROW(),MATCH("*"&amp;INDEX(INDICATOR_MAP!$D:$D,MATCH(BB$1,INDICATOR_MAP!$B:$B,0))&amp;"*",RAW_DHIS2_EXPORT!$1:$1,0)),""))</f>
        <v/>
      </c>
      <c r="BC66" s="2" t="str">
        <f>IF($A66="","",IFERROR(INDEX(RAW_DHIS2_EXPORT!$A:$ZZ,ROW(),MATCH("*"&amp;INDEX(INDICATOR_MAP!$D:$D,MATCH(BC$1,INDICATOR_MAP!$B:$B,0))&amp;"*",RAW_DHIS2_EXPORT!$1:$1,0)),""))</f>
        <v/>
      </c>
    </row>
    <row r="67" spans="1:55">
      <c r="A67" s="2" t="str">
        <f>IF(RAW_DHIS2_EXPORT!A67="","",RAW_DHIS2_EXPORT!A67)</f>
        <v/>
      </c>
      <c r="B67" s="2"/>
      <c r="C67" s="2"/>
      <c r="D67" s="2" t="str">
        <f>IF($A67="","",IFERROR(INDEX(RAW_DHIS2_EXPORT!$A:$ZZ,ROW(),MATCH("*"&amp;INDEX(INDICATOR_MAP!$D:$D,MATCH(D$1,INDICATOR_MAP!$B:$B,0))&amp;"*",RAW_DHIS2_EXPORT!$1:$1,0)),""))</f>
        <v/>
      </c>
      <c r="E67" s="2" t="str">
        <f>IF($A67="","",IFERROR(INDEX(RAW_DHIS2_EXPORT!$A:$ZZ,ROW(),MATCH("*"&amp;INDEX(INDICATOR_MAP!$D:$D,MATCH(E$1,INDICATOR_MAP!$B:$B,0))&amp;"*",RAW_DHIS2_EXPORT!$1:$1,0)),""))</f>
        <v/>
      </c>
      <c r="F67" s="2" t="str">
        <f>IF($A67="","",IFERROR(INDEX(RAW_DHIS2_EXPORT!$A:$ZZ,ROW(),MATCH("*"&amp;INDEX(INDICATOR_MAP!$D:$D,MATCH(F$1,INDICATOR_MAP!$B:$B,0))&amp;"*",RAW_DHIS2_EXPORT!$1:$1,0)),""))</f>
        <v/>
      </c>
      <c r="G67" s="2" t="str">
        <f>IF($A67="","",IFERROR(INDEX(RAW_DHIS2_EXPORT!$A:$ZZ,ROW(),MATCH("*"&amp;INDEX(INDICATOR_MAP!$D:$D,MATCH(G$1,INDICATOR_MAP!$B:$B,0))&amp;"*",RAW_DHIS2_EXPORT!$1:$1,0)),""))</f>
        <v/>
      </c>
      <c r="H67" s="2" t="str">
        <f>IF($A67="","",IFERROR(INDEX(RAW_DHIS2_EXPORT!$A:$ZZ,ROW(),MATCH("*"&amp;INDEX(INDICATOR_MAP!$D:$D,MATCH(H$1,INDICATOR_MAP!$B:$B,0))&amp;"*",RAW_DHIS2_EXPORT!$1:$1,0)),""))</f>
        <v/>
      </c>
      <c r="I67" s="2" t="str">
        <f>IF($A67="","",IFERROR(INDEX(RAW_DHIS2_EXPORT!$A:$ZZ,ROW(),MATCH("*"&amp;INDEX(INDICATOR_MAP!$D:$D,MATCH(I$1,INDICATOR_MAP!$B:$B,0))&amp;"*",RAW_DHIS2_EXPORT!$1:$1,0)),""))</f>
        <v/>
      </c>
      <c r="J67" s="2" t="str">
        <f>IF($A67="","",IFERROR(INDEX(RAW_DHIS2_EXPORT!$A:$ZZ,ROW(),MATCH("*"&amp;INDEX(INDICATOR_MAP!$D:$D,MATCH(J$1,INDICATOR_MAP!$B:$B,0))&amp;"*",RAW_DHIS2_EXPORT!$1:$1,0)),""))</f>
        <v/>
      </c>
      <c r="K67" s="2" t="str">
        <f>IF($A67="","",IFERROR(INDEX(RAW_DHIS2_EXPORT!$A:$ZZ,ROW(),MATCH("*"&amp;INDEX(INDICATOR_MAP!$D:$D,MATCH(K$1,INDICATOR_MAP!$B:$B,0))&amp;"*",RAW_DHIS2_EXPORT!$1:$1,0)),""))</f>
        <v/>
      </c>
      <c r="L67" s="2" t="str">
        <f>IF($A67="","",IFERROR(INDEX(RAW_DHIS2_EXPORT!$A:$ZZ,ROW(),MATCH("*"&amp;INDEX(INDICATOR_MAP!$D:$D,MATCH(L$1,INDICATOR_MAP!$B:$B,0))&amp;"*",RAW_DHIS2_EXPORT!$1:$1,0)),""))</f>
        <v/>
      </c>
      <c r="M67" s="2" t="str">
        <f>IF($A67="","",IFERROR(INDEX(RAW_DHIS2_EXPORT!$A:$ZZ,ROW(),MATCH("*"&amp;INDEX(INDICATOR_MAP!$D:$D,MATCH(M$1,INDICATOR_MAP!$B:$B,0))&amp;"*",RAW_DHIS2_EXPORT!$1:$1,0)),""))</f>
        <v/>
      </c>
      <c r="N67" s="2" t="str">
        <f>IF($A67="","",IFERROR(INDEX(RAW_DHIS2_EXPORT!$A:$ZZ,ROW(),MATCH("*"&amp;INDEX(INDICATOR_MAP!$D:$D,MATCH(N$1,INDICATOR_MAP!$B:$B,0))&amp;"*",RAW_DHIS2_EXPORT!$1:$1,0)),""))</f>
        <v/>
      </c>
      <c r="O67" s="2" t="str">
        <f>IF($A67="","",IFERROR(INDEX(RAW_DHIS2_EXPORT!$A:$ZZ,ROW(),MATCH("*"&amp;INDEX(INDICATOR_MAP!$D:$D,MATCH(O$1,INDICATOR_MAP!$B:$B,0))&amp;"*",RAW_DHIS2_EXPORT!$1:$1,0)),""))</f>
        <v/>
      </c>
      <c r="P67" s="2" t="str">
        <f>IF($A67="","",IFERROR(INDEX(RAW_DHIS2_EXPORT!$A:$ZZ,ROW(),MATCH("*"&amp;INDEX(INDICATOR_MAP!$D:$D,MATCH(P$1,INDICATOR_MAP!$B:$B,0))&amp;"*",RAW_DHIS2_EXPORT!$1:$1,0)),""))</f>
        <v/>
      </c>
      <c r="Q67" s="2" t="str">
        <f>IF($A67="","",IFERROR(INDEX(RAW_DHIS2_EXPORT!$A:$ZZ,ROW(),MATCH("*"&amp;INDEX(INDICATOR_MAP!$D:$D,MATCH(Q$1,INDICATOR_MAP!$B:$B,0))&amp;"*",RAW_DHIS2_EXPORT!$1:$1,0)),""))</f>
        <v/>
      </c>
      <c r="R67" s="2" t="str">
        <f>IF($A67="","",IFERROR(INDEX(RAW_DHIS2_EXPORT!$A:$ZZ,ROW(),MATCH("*"&amp;INDEX(INDICATOR_MAP!$D:$D,MATCH(R$1,INDICATOR_MAP!$B:$B,0))&amp;"*",RAW_DHIS2_EXPORT!$1:$1,0)),""))</f>
        <v/>
      </c>
      <c r="S67" s="2" t="str">
        <f>IF($A67="","",IFERROR(INDEX(RAW_DHIS2_EXPORT!$A:$ZZ,ROW(),MATCH("*"&amp;INDEX(INDICATOR_MAP!$D:$D,MATCH(S$1,INDICATOR_MAP!$B:$B,0))&amp;"*",RAW_DHIS2_EXPORT!$1:$1,0)),""))</f>
        <v/>
      </c>
      <c r="T67" s="2" t="str">
        <f>IF($A67="","",IFERROR(INDEX(RAW_DHIS2_EXPORT!$A:$ZZ,ROW(),MATCH("*"&amp;INDEX(INDICATOR_MAP!$D:$D,MATCH(T$1,INDICATOR_MAP!$B:$B,0))&amp;"*",RAW_DHIS2_EXPORT!$1:$1,0)),""))</f>
        <v/>
      </c>
      <c r="U67" s="2" t="str">
        <f>IF($A67="","",IFERROR(INDEX(RAW_DHIS2_EXPORT!$A:$ZZ,ROW(),MATCH("*"&amp;INDEX(INDICATOR_MAP!$D:$D,MATCH(U$1,INDICATOR_MAP!$B:$B,0))&amp;"*",RAW_DHIS2_EXPORT!$1:$1,0)),""))</f>
        <v/>
      </c>
      <c r="V67" s="2" t="str">
        <f>IF($A67="","",IFERROR(INDEX(RAW_DHIS2_EXPORT!$A:$ZZ,ROW(),MATCH("*"&amp;INDEX(INDICATOR_MAP!$D:$D,MATCH(V$1,INDICATOR_MAP!$B:$B,0))&amp;"*",RAW_DHIS2_EXPORT!$1:$1,0)),""))</f>
        <v/>
      </c>
      <c r="W67" s="2" t="str">
        <f>IF($A67="","",IFERROR(INDEX(RAW_DHIS2_EXPORT!$A:$ZZ,ROW(),MATCH("*"&amp;INDEX(INDICATOR_MAP!$D:$D,MATCH(W$1,INDICATOR_MAP!$B:$B,0))&amp;"*",RAW_DHIS2_EXPORT!$1:$1,0)),""))</f>
        <v/>
      </c>
      <c r="X67" s="2" t="str">
        <f>IF($A67="","",IFERROR(INDEX(RAW_DHIS2_EXPORT!$A:$ZZ,ROW(),MATCH("*"&amp;INDEX(INDICATOR_MAP!$D:$D,MATCH(X$1,INDICATOR_MAP!$B:$B,0))&amp;"*",RAW_DHIS2_EXPORT!$1:$1,0)),""))</f>
        <v/>
      </c>
      <c r="Y67" s="2" t="str">
        <f>IF($A67="","",IFERROR(INDEX(RAW_DHIS2_EXPORT!$A:$ZZ,ROW(),MATCH("*"&amp;INDEX(INDICATOR_MAP!$D:$D,MATCH(Y$1,INDICATOR_MAP!$B:$B,0))&amp;"*",RAW_DHIS2_EXPORT!$1:$1,0)),""))</f>
        <v/>
      </c>
      <c r="Z67" s="2" t="str">
        <f>IF($A67="","",IFERROR(INDEX(RAW_DHIS2_EXPORT!$A:$ZZ,ROW(),MATCH("*"&amp;INDEX(INDICATOR_MAP!$D:$D,MATCH(Z$1,INDICATOR_MAP!$B:$B,0))&amp;"*",RAW_DHIS2_EXPORT!$1:$1,0)),""))</f>
        <v/>
      </c>
      <c r="AA67" s="2" t="str">
        <f>IF($A67="","",IFERROR(INDEX(RAW_DHIS2_EXPORT!$A:$ZZ,ROW(),MATCH("*"&amp;INDEX(INDICATOR_MAP!$D:$D,MATCH(AA$1,INDICATOR_MAP!$B:$B,0))&amp;"*",RAW_DHIS2_EXPORT!$1:$1,0)),""))</f>
        <v/>
      </c>
      <c r="AB67" s="2" t="str">
        <f>IF($A67="","",IFERROR(INDEX(RAW_DHIS2_EXPORT!$A:$ZZ,ROW(),MATCH("*"&amp;INDEX(INDICATOR_MAP!$D:$D,MATCH(AB$1,INDICATOR_MAP!$B:$B,0))&amp;"*",RAW_DHIS2_EXPORT!$1:$1,0)),""))</f>
        <v/>
      </c>
      <c r="AC67" s="2" t="str">
        <f>IF($A67="","",IFERROR(INDEX(RAW_DHIS2_EXPORT!$A:$ZZ,ROW(),MATCH("*"&amp;INDEX(INDICATOR_MAP!$D:$D,MATCH(AC$1,INDICATOR_MAP!$B:$B,0))&amp;"*",RAW_DHIS2_EXPORT!$1:$1,0)),""))</f>
        <v/>
      </c>
      <c r="AD67" s="2" t="str">
        <f>IF($A67="","",IFERROR(INDEX(RAW_DHIS2_EXPORT!$A:$ZZ,ROW(),MATCH("*"&amp;INDEX(INDICATOR_MAP!$D:$D,MATCH(AD$1,INDICATOR_MAP!$B:$B,0))&amp;"*",RAW_DHIS2_EXPORT!$1:$1,0)),""))</f>
        <v/>
      </c>
      <c r="AE67" s="2" t="str">
        <f>IF($A67="","",IFERROR(INDEX(RAW_DHIS2_EXPORT!$A:$ZZ,ROW(),MATCH("*"&amp;INDEX(INDICATOR_MAP!$D:$D,MATCH(AE$1,INDICATOR_MAP!$B:$B,0))&amp;"*",RAW_DHIS2_EXPORT!$1:$1,0)),""))</f>
        <v/>
      </c>
      <c r="AF67" s="2" t="str">
        <f>IF($A67="","",IFERROR(INDEX(RAW_DHIS2_EXPORT!$A:$ZZ,ROW(),MATCH("*"&amp;INDEX(INDICATOR_MAP!$D:$D,MATCH(AF$1,INDICATOR_MAP!$B:$B,0))&amp;"*",RAW_DHIS2_EXPORT!$1:$1,0)),""))</f>
        <v/>
      </c>
      <c r="AG67" s="2" t="str">
        <f>IF($A67="","",IFERROR(INDEX(RAW_DHIS2_EXPORT!$A:$ZZ,ROW(),MATCH("*"&amp;INDEX(INDICATOR_MAP!$D:$D,MATCH(AG$1,INDICATOR_MAP!$B:$B,0))&amp;"*",RAW_DHIS2_EXPORT!$1:$1,0)),""))</f>
        <v/>
      </c>
      <c r="AH67" s="2" t="str">
        <f>IF($A67="","",IFERROR(INDEX(RAW_DHIS2_EXPORT!$A:$ZZ,ROW(),MATCH("*"&amp;INDEX(INDICATOR_MAP!$D:$D,MATCH(AH$1,INDICATOR_MAP!$B:$B,0))&amp;"*",RAW_DHIS2_EXPORT!$1:$1,0)),""))</f>
        <v/>
      </c>
      <c r="AI67" s="2" t="str">
        <f>IF($A67="","",IFERROR(INDEX(RAW_DHIS2_EXPORT!$A:$ZZ,ROW(),MATCH("*"&amp;INDEX(INDICATOR_MAP!$D:$D,MATCH(AI$1,INDICATOR_MAP!$B:$B,0))&amp;"*",RAW_DHIS2_EXPORT!$1:$1,0)),""))</f>
        <v/>
      </c>
      <c r="AJ67" s="2" t="str">
        <f>IF($A67="","",IFERROR(INDEX(RAW_DHIS2_EXPORT!$A:$ZZ,ROW(),MATCH("*"&amp;INDEX(INDICATOR_MAP!$D:$D,MATCH(AJ$1,INDICATOR_MAP!$B:$B,0))&amp;"*",RAW_DHIS2_EXPORT!$1:$1,0)),""))</f>
        <v/>
      </c>
      <c r="AK67" s="2" t="str">
        <f>IF($A67="","",IFERROR(INDEX(RAW_DHIS2_EXPORT!$A:$ZZ,ROW(),MATCH("*"&amp;INDEX(INDICATOR_MAP!$D:$D,MATCH(AK$1,INDICATOR_MAP!$B:$B,0))&amp;"*",RAW_DHIS2_EXPORT!$1:$1,0)),""))</f>
        <v/>
      </c>
      <c r="AL67" s="2" t="str">
        <f>IF($A67="","",IFERROR(INDEX(RAW_DHIS2_EXPORT!$A:$ZZ,ROW(),MATCH("*"&amp;INDEX(INDICATOR_MAP!$D:$D,MATCH(AL$1,INDICATOR_MAP!$B:$B,0))&amp;"*",RAW_DHIS2_EXPORT!$1:$1,0)),""))</f>
        <v/>
      </c>
      <c r="AM67" s="2" t="str">
        <f>IF($A67="","",IFERROR(INDEX(RAW_DHIS2_EXPORT!$A:$ZZ,ROW(),MATCH("*"&amp;INDEX(INDICATOR_MAP!$D:$D,MATCH(AM$1,INDICATOR_MAP!$B:$B,0))&amp;"*",RAW_DHIS2_EXPORT!$1:$1,0)),""))</f>
        <v/>
      </c>
      <c r="AN67" s="2" t="str">
        <f>IF($A67="","",IFERROR(INDEX(RAW_DHIS2_EXPORT!$A:$ZZ,ROW(),MATCH("*"&amp;INDEX(INDICATOR_MAP!$D:$D,MATCH(AN$1,INDICATOR_MAP!$B:$B,0))&amp;"*",RAW_DHIS2_EXPORT!$1:$1,0)),""))</f>
        <v/>
      </c>
      <c r="AO67" s="2" t="str">
        <f>IF($A67="","",IFERROR(INDEX(RAW_DHIS2_EXPORT!$A:$ZZ,ROW(),MATCH("*"&amp;INDEX(INDICATOR_MAP!$D:$D,MATCH(AO$1,INDICATOR_MAP!$B:$B,0))&amp;"*",RAW_DHIS2_EXPORT!$1:$1,0)),""))</f>
        <v/>
      </c>
      <c r="AP67" s="2" t="str">
        <f>IF($A67="","",IFERROR(INDEX(RAW_DHIS2_EXPORT!$A:$ZZ,ROW(),MATCH("*"&amp;INDEX(INDICATOR_MAP!$D:$D,MATCH(AP$1,INDICATOR_MAP!$B:$B,0))&amp;"*",RAW_DHIS2_EXPORT!$1:$1,0)),""))</f>
        <v/>
      </c>
      <c r="AQ67" s="2" t="str">
        <f>IF($A67="","",IFERROR(INDEX(RAW_DHIS2_EXPORT!$A:$ZZ,ROW(),MATCH("*"&amp;INDEX(INDICATOR_MAP!$D:$D,MATCH(AQ$1,INDICATOR_MAP!$B:$B,0))&amp;"*",RAW_DHIS2_EXPORT!$1:$1,0)),""))</f>
        <v/>
      </c>
      <c r="AR67" s="2" t="str">
        <f>IF($A67="","",IFERROR(INDEX(RAW_DHIS2_EXPORT!$A:$ZZ,ROW(),MATCH("*"&amp;INDEX(INDICATOR_MAP!$D:$D,MATCH(AR$1,INDICATOR_MAP!$B:$B,0))&amp;"*",RAW_DHIS2_EXPORT!$1:$1,0)),""))</f>
        <v/>
      </c>
      <c r="AS67" s="2" t="str">
        <f>IF($A67="","",IFERROR(INDEX(RAW_DHIS2_EXPORT!$A:$ZZ,ROW(),MATCH("*"&amp;INDEX(INDICATOR_MAP!$D:$D,MATCH(AS$1,INDICATOR_MAP!$B:$B,0))&amp;"*",RAW_DHIS2_EXPORT!$1:$1,0)),""))</f>
        <v/>
      </c>
      <c r="AT67" s="2" t="str">
        <f>IF($A67="","",IFERROR(INDEX(RAW_DHIS2_EXPORT!$A:$ZZ,ROW(),MATCH("*"&amp;INDEX(INDICATOR_MAP!$D:$D,MATCH(AT$1,INDICATOR_MAP!$B:$B,0))&amp;"*",RAW_DHIS2_EXPORT!$1:$1,0)),""))</f>
        <v/>
      </c>
      <c r="AU67" s="2" t="str">
        <f>IF($A67="","",IFERROR(INDEX(RAW_DHIS2_EXPORT!$A:$ZZ,ROW(),MATCH("*"&amp;INDEX(INDICATOR_MAP!$D:$D,MATCH(AU$1,INDICATOR_MAP!$B:$B,0))&amp;"*",RAW_DHIS2_EXPORT!$1:$1,0)),""))</f>
        <v/>
      </c>
      <c r="AV67" s="2" t="str">
        <f>IF($A67="","",IFERROR(INDEX(RAW_DHIS2_EXPORT!$A:$ZZ,ROW(),MATCH("*"&amp;INDEX(INDICATOR_MAP!$D:$D,MATCH(AV$1,INDICATOR_MAP!$B:$B,0))&amp;"*",RAW_DHIS2_EXPORT!$1:$1,0)),""))</f>
        <v/>
      </c>
      <c r="AW67" s="2" t="str">
        <f>IF($A67="","",IFERROR(INDEX(RAW_DHIS2_EXPORT!$A:$ZZ,ROW(),MATCH("*"&amp;INDEX(INDICATOR_MAP!$D:$D,MATCH(AW$1,INDICATOR_MAP!$B:$B,0))&amp;"*",RAW_DHIS2_EXPORT!$1:$1,0)),""))</f>
        <v/>
      </c>
      <c r="AX67" s="2" t="str">
        <f>IF($A67="","",IFERROR(INDEX(RAW_DHIS2_EXPORT!$A:$ZZ,ROW(),MATCH("*"&amp;INDEX(INDICATOR_MAP!$D:$D,MATCH(AX$1,INDICATOR_MAP!$B:$B,0))&amp;"*",RAW_DHIS2_EXPORT!$1:$1,0)),""))</f>
        <v/>
      </c>
      <c r="AY67" s="2" t="str">
        <f>IF($A67="","",IFERROR(INDEX(RAW_DHIS2_EXPORT!$A:$ZZ,ROW(),MATCH("*"&amp;INDEX(INDICATOR_MAP!$D:$D,MATCH(AY$1,INDICATOR_MAP!$B:$B,0))&amp;"*",RAW_DHIS2_EXPORT!$1:$1,0)),""))</f>
        <v/>
      </c>
      <c r="AZ67" s="2" t="str">
        <f>IF($A67="","",IFERROR(INDEX(RAW_DHIS2_EXPORT!$A:$ZZ,ROW(),MATCH("*"&amp;INDEX(INDICATOR_MAP!$D:$D,MATCH(AZ$1,INDICATOR_MAP!$B:$B,0))&amp;"*",RAW_DHIS2_EXPORT!$1:$1,0)),""))</f>
        <v/>
      </c>
      <c r="BA67" s="2" t="str">
        <f>IF($A67="","",IFERROR(INDEX(RAW_DHIS2_EXPORT!$A:$ZZ,ROW(),MATCH("*"&amp;INDEX(INDICATOR_MAP!$D:$D,MATCH(BA$1,INDICATOR_MAP!$B:$B,0))&amp;"*",RAW_DHIS2_EXPORT!$1:$1,0)),""))</f>
        <v/>
      </c>
      <c r="BB67" s="2" t="str">
        <f>IF($A67="","",IFERROR(INDEX(RAW_DHIS2_EXPORT!$A:$ZZ,ROW(),MATCH("*"&amp;INDEX(INDICATOR_MAP!$D:$D,MATCH(BB$1,INDICATOR_MAP!$B:$B,0))&amp;"*",RAW_DHIS2_EXPORT!$1:$1,0)),""))</f>
        <v/>
      </c>
      <c r="BC67" s="2" t="str">
        <f>IF($A67="","",IFERROR(INDEX(RAW_DHIS2_EXPORT!$A:$ZZ,ROW(),MATCH("*"&amp;INDEX(INDICATOR_MAP!$D:$D,MATCH(BC$1,INDICATOR_MAP!$B:$B,0))&amp;"*",RAW_DHIS2_EXPORT!$1:$1,0)),""))</f>
        <v/>
      </c>
    </row>
    <row r="68" spans="1:55">
      <c r="A68" s="2" t="str">
        <f>IF(RAW_DHIS2_EXPORT!A68="","",RAW_DHIS2_EXPORT!A68)</f>
        <v/>
      </c>
      <c r="B68" s="2"/>
      <c r="C68" s="2"/>
      <c r="D68" s="2" t="str">
        <f>IF($A68="","",IFERROR(INDEX(RAW_DHIS2_EXPORT!$A:$ZZ,ROW(),MATCH("*"&amp;INDEX(INDICATOR_MAP!$D:$D,MATCH(D$1,INDICATOR_MAP!$B:$B,0))&amp;"*",RAW_DHIS2_EXPORT!$1:$1,0)),""))</f>
        <v/>
      </c>
      <c r="E68" s="2" t="str">
        <f>IF($A68="","",IFERROR(INDEX(RAW_DHIS2_EXPORT!$A:$ZZ,ROW(),MATCH("*"&amp;INDEX(INDICATOR_MAP!$D:$D,MATCH(E$1,INDICATOR_MAP!$B:$B,0))&amp;"*",RAW_DHIS2_EXPORT!$1:$1,0)),""))</f>
        <v/>
      </c>
      <c r="F68" s="2" t="str">
        <f>IF($A68="","",IFERROR(INDEX(RAW_DHIS2_EXPORT!$A:$ZZ,ROW(),MATCH("*"&amp;INDEX(INDICATOR_MAP!$D:$D,MATCH(F$1,INDICATOR_MAP!$B:$B,0))&amp;"*",RAW_DHIS2_EXPORT!$1:$1,0)),""))</f>
        <v/>
      </c>
      <c r="G68" s="2" t="str">
        <f>IF($A68="","",IFERROR(INDEX(RAW_DHIS2_EXPORT!$A:$ZZ,ROW(),MATCH("*"&amp;INDEX(INDICATOR_MAP!$D:$D,MATCH(G$1,INDICATOR_MAP!$B:$B,0))&amp;"*",RAW_DHIS2_EXPORT!$1:$1,0)),""))</f>
        <v/>
      </c>
      <c r="H68" s="2" t="str">
        <f>IF($A68="","",IFERROR(INDEX(RAW_DHIS2_EXPORT!$A:$ZZ,ROW(),MATCH("*"&amp;INDEX(INDICATOR_MAP!$D:$D,MATCH(H$1,INDICATOR_MAP!$B:$B,0))&amp;"*",RAW_DHIS2_EXPORT!$1:$1,0)),""))</f>
        <v/>
      </c>
      <c r="I68" s="2" t="str">
        <f>IF($A68="","",IFERROR(INDEX(RAW_DHIS2_EXPORT!$A:$ZZ,ROW(),MATCH("*"&amp;INDEX(INDICATOR_MAP!$D:$D,MATCH(I$1,INDICATOR_MAP!$B:$B,0))&amp;"*",RAW_DHIS2_EXPORT!$1:$1,0)),""))</f>
        <v/>
      </c>
      <c r="J68" s="2" t="str">
        <f>IF($A68="","",IFERROR(INDEX(RAW_DHIS2_EXPORT!$A:$ZZ,ROW(),MATCH("*"&amp;INDEX(INDICATOR_MAP!$D:$D,MATCH(J$1,INDICATOR_MAP!$B:$B,0))&amp;"*",RAW_DHIS2_EXPORT!$1:$1,0)),""))</f>
        <v/>
      </c>
      <c r="K68" s="2" t="str">
        <f>IF($A68="","",IFERROR(INDEX(RAW_DHIS2_EXPORT!$A:$ZZ,ROW(),MATCH("*"&amp;INDEX(INDICATOR_MAP!$D:$D,MATCH(K$1,INDICATOR_MAP!$B:$B,0))&amp;"*",RAW_DHIS2_EXPORT!$1:$1,0)),""))</f>
        <v/>
      </c>
      <c r="L68" s="2" t="str">
        <f>IF($A68="","",IFERROR(INDEX(RAW_DHIS2_EXPORT!$A:$ZZ,ROW(),MATCH("*"&amp;INDEX(INDICATOR_MAP!$D:$D,MATCH(L$1,INDICATOR_MAP!$B:$B,0))&amp;"*",RAW_DHIS2_EXPORT!$1:$1,0)),""))</f>
        <v/>
      </c>
      <c r="M68" s="2" t="str">
        <f>IF($A68="","",IFERROR(INDEX(RAW_DHIS2_EXPORT!$A:$ZZ,ROW(),MATCH("*"&amp;INDEX(INDICATOR_MAP!$D:$D,MATCH(M$1,INDICATOR_MAP!$B:$B,0))&amp;"*",RAW_DHIS2_EXPORT!$1:$1,0)),""))</f>
        <v/>
      </c>
      <c r="N68" s="2" t="str">
        <f>IF($A68="","",IFERROR(INDEX(RAW_DHIS2_EXPORT!$A:$ZZ,ROW(),MATCH("*"&amp;INDEX(INDICATOR_MAP!$D:$D,MATCH(N$1,INDICATOR_MAP!$B:$B,0))&amp;"*",RAW_DHIS2_EXPORT!$1:$1,0)),""))</f>
        <v/>
      </c>
      <c r="O68" s="2" t="str">
        <f>IF($A68="","",IFERROR(INDEX(RAW_DHIS2_EXPORT!$A:$ZZ,ROW(),MATCH("*"&amp;INDEX(INDICATOR_MAP!$D:$D,MATCH(O$1,INDICATOR_MAP!$B:$B,0))&amp;"*",RAW_DHIS2_EXPORT!$1:$1,0)),""))</f>
        <v/>
      </c>
      <c r="P68" s="2" t="str">
        <f>IF($A68="","",IFERROR(INDEX(RAW_DHIS2_EXPORT!$A:$ZZ,ROW(),MATCH("*"&amp;INDEX(INDICATOR_MAP!$D:$D,MATCH(P$1,INDICATOR_MAP!$B:$B,0))&amp;"*",RAW_DHIS2_EXPORT!$1:$1,0)),""))</f>
        <v/>
      </c>
      <c r="Q68" s="2" t="str">
        <f>IF($A68="","",IFERROR(INDEX(RAW_DHIS2_EXPORT!$A:$ZZ,ROW(),MATCH("*"&amp;INDEX(INDICATOR_MAP!$D:$D,MATCH(Q$1,INDICATOR_MAP!$B:$B,0))&amp;"*",RAW_DHIS2_EXPORT!$1:$1,0)),""))</f>
        <v/>
      </c>
      <c r="R68" s="2" t="str">
        <f>IF($A68="","",IFERROR(INDEX(RAW_DHIS2_EXPORT!$A:$ZZ,ROW(),MATCH("*"&amp;INDEX(INDICATOR_MAP!$D:$D,MATCH(R$1,INDICATOR_MAP!$B:$B,0))&amp;"*",RAW_DHIS2_EXPORT!$1:$1,0)),""))</f>
        <v/>
      </c>
      <c r="S68" s="2" t="str">
        <f>IF($A68="","",IFERROR(INDEX(RAW_DHIS2_EXPORT!$A:$ZZ,ROW(),MATCH("*"&amp;INDEX(INDICATOR_MAP!$D:$D,MATCH(S$1,INDICATOR_MAP!$B:$B,0))&amp;"*",RAW_DHIS2_EXPORT!$1:$1,0)),""))</f>
        <v/>
      </c>
      <c r="T68" s="2" t="str">
        <f>IF($A68="","",IFERROR(INDEX(RAW_DHIS2_EXPORT!$A:$ZZ,ROW(),MATCH("*"&amp;INDEX(INDICATOR_MAP!$D:$D,MATCH(T$1,INDICATOR_MAP!$B:$B,0))&amp;"*",RAW_DHIS2_EXPORT!$1:$1,0)),""))</f>
        <v/>
      </c>
      <c r="U68" s="2" t="str">
        <f>IF($A68="","",IFERROR(INDEX(RAW_DHIS2_EXPORT!$A:$ZZ,ROW(),MATCH("*"&amp;INDEX(INDICATOR_MAP!$D:$D,MATCH(U$1,INDICATOR_MAP!$B:$B,0))&amp;"*",RAW_DHIS2_EXPORT!$1:$1,0)),""))</f>
        <v/>
      </c>
      <c r="V68" s="2" t="str">
        <f>IF($A68="","",IFERROR(INDEX(RAW_DHIS2_EXPORT!$A:$ZZ,ROW(),MATCH("*"&amp;INDEX(INDICATOR_MAP!$D:$D,MATCH(V$1,INDICATOR_MAP!$B:$B,0))&amp;"*",RAW_DHIS2_EXPORT!$1:$1,0)),""))</f>
        <v/>
      </c>
      <c r="W68" s="2" t="str">
        <f>IF($A68="","",IFERROR(INDEX(RAW_DHIS2_EXPORT!$A:$ZZ,ROW(),MATCH("*"&amp;INDEX(INDICATOR_MAP!$D:$D,MATCH(W$1,INDICATOR_MAP!$B:$B,0))&amp;"*",RAW_DHIS2_EXPORT!$1:$1,0)),""))</f>
        <v/>
      </c>
      <c r="X68" s="2" t="str">
        <f>IF($A68="","",IFERROR(INDEX(RAW_DHIS2_EXPORT!$A:$ZZ,ROW(),MATCH("*"&amp;INDEX(INDICATOR_MAP!$D:$D,MATCH(X$1,INDICATOR_MAP!$B:$B,0))&amp;"*",RAW_DHIS2_EXPORT!$1:$1,0)),""))</f>
        <v/>
      </c>
      <c r="Y68" s="2" t="str">
        <f>IF($A68="","",IFERROR(INDEX(RAW_DHIS2_EXPORT!$A:$ZZ,ROW(),MATCH("*"&amp;INDEX(INDICATOR_MAP!$D:$D,MATCH(Y$1,INDICATOR_MAP!$B:$B,0))&amp;"*",RAW_DHIS2_EXPORT!$1:$1,0)),""))</f>
        <v/>
      </c>
      <c r="Z68" s="2" t="str">
        <f>IF($A68="","",IFERROR(INDEX(RAW_DHIS2_EXPORT!$A:$ZZ,ROW(),MATCH("*"&amp;INDEX(INDICATOR_MAP!$D:$D,MATCH(Z$1,INDICATOR_MAP!$B:$B,0))&amp;"*",RAW_DHIS2_EXPORT!$1:$1,0)),""))</f>
        <v/>
      </c>
      <c r="AA68" s="2" t="str">
        <f>IF($A68="","",IFERROR(INDEX(RAW_DHIS2_EXPORT!$A:$ZZ,ROW(),MATCH("*"&amp;INDEX(INDICATOR_MAP!$D:$D,MATCH(AA$1,INDICATOR_MAP!$B:$B,0))&amp;"*",RAW_DHIS2_EXPORT!$1:$1,0)),""))</f>
        <v/>
      </c>
      <c r="AB68" s="2" t="str">
        <f>IF($A68="","",IFERROR(INDEX(RAW_DHIS2_EXPORT!$A:$ZZ,ROW(),MATCH("*"&amp;INDEX(INDICATOR_MAP!$D:$D,MATCH(AB$1,INDICATOR_MAP!$B:$B,0))&amp;"*",RAW_DHIS2_EXPORT!$1:$1,0)),""))</f>
        <v/>
      </c>
      <c r="AC68" s="2" t="str">
        <f>IF($A68="","",IFERROR(INDEX(RAW_DHIS2_EXPORT!$A:$ZZ,ROW(),MATCH("*"&amp;INDEX(INDICATOR_MAP!$D:$D,MATCH(AC$1,INDICATOR_MAP!$B:$B,0))&amp;"*",RAW_DHIS2_EXPORT!$1:$1,0)),""))</f>
        <v/>
      </c>
      <c r="AD68" s="2" t="str">
        <f>IF($A68="","",IFERROR(INDEX(RAW_DHIS2_EXPORT!$A:$ZZ,ROW(),MATCH("*"&amp;INDEX(INDICATOR_MAP!$D:$D,MATCH(AD$1,INDICATOR_MAP!$B:$B,0))&amp;"*",RAW_DHIS2_EXPORT!$1:$1,0)),""))</f>
        <v/>
      </c>
      <c r="AE68" s="2" t="str">
        <f>IF($A68="","",IFERROR(INDEX(RAW_DHIS2_EXPORT!$A:$ZZ,ROW(),MATCH("*"&amp;INDEX(INDICATOR_MAP!$D:$D,MATCH(AE$1,INDICATOR_MAP!$B:$B,0))&amp;"*",RAW_DHIS2_EXPORT!$1:$1,0)),""))</f>
        <v/>
      </c>
      <c r="AF68" s="2" t="str">
        <f>IF($A68="","",IFERROR(INDEX(RAW_DHIS2_EXPORT!$A:$ZZ,ROW(),MATCH("*"&amp;INDEX(INDICATOR_MAP!$D:$D,MATCH(AF$1,INDICATOR_MAP!$B:$B,0))&amp;"*",RAW_DHIS2_EXPORT!$1:$1,0)),""))</f>
        <v/>
      </c>
      <c r="AG68" s="2" t="str">
        <f>IF($A68="","",IFERROR(INDEX(RAW_DHIS2_EXPORT!$A:$ZZ,ROW(),MATCH("*"&amp;INDEX(INDICATOR_MAP!$D:$D,MATCH(AG$1,INDICATOR_MAP!$B:$B,0))&amp;"*",RAW_DHIS2_EXPORT!$1:$1,0)),""))</f>
        <v/>
      </c>
      <c r="AH68" s="2" t="str">
        <f>IF($A68="","",IFERROR(INDEX(RAW_DHIS2_EXPORT!$A:$ZZ,ROW(),MATCH("*"&amp;INDEX(INDICATOR_MAP!$D:$D,MATCH(AH$1,INDICATOR_MAP!$B:$B,0))&amp;"*",RAW_DHIS2_EXPORT!$1:$1,0)),""))</f>
        <v/>
      </c>
      <c r="AI68" s="2" t="str">
        <f>IF($A68="","",IFERROR(INDEX(RAW_DHIS2_EXPORT!$A:$ZZ,ROW(),MATCH("*"&amp;INDEX(INDICATOR_MAP!$D:$D,MATCH(AI$1,INDICATOR_MAP!$B:$B,0))&amp;"*",RAW_DHIS2_EXPORT!$1:$1,0)),""))</f>
        <v/>
      </c>
      <c r="AJ68" s="2" t="str">
        <f>IF($A68="","",IFERROR(INDEX(RAW_DHIS2_EXPORT!$A:$ZZ,ROW(),MATCH("*"&amp;INDEX(INDICATOR_MAP!$D:$D,MATCH(AJ$1,INDICATOR_MAP!$B:$B,0))&amp;"*",RAW_DHIS2_EXPORT!$1:$1,0)),""))</f>
        <v/>
      </c>
      <c r="AK68" s="2" t="str">
        <f>IF($A68="","",IFERROR(INDEX(RAW_DHIS2_EXPORT!$A:$ZZ,ROW(),MATCH("*"&amp;INDEX(INDICATOR_MAP!$D:$D,MATCH(AK$1,INDICATOR_MAP!$B:$B,0))&amp;"*",RAW_DHIS2_EXPORT!$1:$1,0)),""))</f>
        <v/>
      </c>
      <c r="AL68" s="2" t="str">
        <f>IF($A68="","",IFERROR(INDEX(RAW_DHIS2_EXPORT!$A:$ZZ,ROW(),MATCH("*"&amp;INDEX(INDICATOR_MAP!$D:$D,MATCH(AL$1,INDICATOR_MAP!$B:$B,0))&amp;"*",RAW_DHIS2_EXPORT!$1:$1,0)),""))</f>
        <v/>
      </c>
      <c r="AM68" s="2" t="str">
        <f>IF($A68="","",IFERROR(INDEX(RAW_DHIS2_EXPORT!$A:$ZZ,ROW(),MATCH("*"&amp;INDEX(INDICATOR_MAP!$D:$D,MATCH(AM$1,INDICATOR_MAP!$B:$B,0))&amp;"*",RAW_DHIS2_EXPORT!$1:$1,0)),""))</f>
        <v/>
      </c>
      <c r="AN68" s="2" t="str">
        <f>IF($A68="","",IFERROR(INDEX(RAW_DHIS2_EXPORT!$A:$ZZ,ROW(),MATCH("*"&amp;INDEX(INDICATOR_MAP!$D:$D,MATCH(AN$1,INDICATOR_MAP!$B:$B,0))&amp;"*",RAW_DHIS2_EXPORT!$1:$1,0)),""))</f>
        <v/>
      </c>
      <c r="AO68" s="2" t="str">
        <f>IF($A68="","",IFERROR(INDEX(RAW_DHIS2_EXPORT!$A:$ZZ,ROW(),MATCH("*"&amp;INDEX(INDICATOR_MAP!$D:$D,MATCH(AO$1,INDICATOR_MAP!$B:$B,0))&amp;"*",RAW_DHIS2_EXPORT!$1:$1,0)),""))</f>
        <v/>
      </c>
      <c r="AP68" s="2" t="str">
        <f>IF($A68="","",IFERROR(INDEX(RAW_DHIS2_EXPORT!$A:$ZZ,ROW(),MATCH("*"&amp;INDEX(INDICATOR_MAP!$D:$D,MATCH(AP$1,INDICATOR_MAP!$B:$B,0))&amp;"*",RAW_DHIS2_EXPORT!$1:$1,0)),""))</f>
        <v/>
      </c>
      <c r="AQ68" s="2" t="str">
        <f>IF($A68="","",IFERROR(INDEX(RAW_DHIS2_EXPORT!$A:$ZZ,ROW(),MATCH("*"&amp;INDEX(INDICATOR_MAP!$D:$D,MATCH(AQ$1,INDICATOR_MAP!$B:$B,0))&amp;"*",RAW_DHIS2_EXPORT!$1:$1,0)),""))</f>
        <v/>
      </c>
      <c r="AR68" s="2" t="str">
        <f>IF($A68="","",IFERROR(INDEX(RAW_DHIS2_EXPORT!$A:$ZZ,ROW(),MATCH("*"&amp;INDEX(INDICATOR_MAP!$D:$D,MATCH(AR$1,INDICATOR_MAP!$B:$B,0))&amp;"*",RAW_DHIS2_EXPORT!$1:$1,0)),""))</f>
        <v/>
      </c>
      <c r="AS68" s="2" t="str">
        <f>IF($A68="","",IFERROR(INDEX(RAW_DHIS2_EXPORT!$A:$ZZ,ROW(),MATCH("*"&amp;INDEX(INDICATOR_MAP!$D:$D,MATCH(AS$1,INDICATOR_MAP!$B:$B,0))&amp;"*",RAW_DHIS2_EXPORT!$1:$1,0)),""))</f>
        <v/>
      </c>
      <c r="AT68" s="2" t="str">
        <f>IF($A68="","",IFERROR(INDEX(RAW_DHIS2_EXPORT!$A:$ZZ,ROW(),MATCH("*"&amp;INDEX(INDICATOR_MAP!$D:$D,MATCH(AT$1,INDICATOR_MAP!$B:$B,0))&amp;"*",RAW_DHIS2_EXPORT!$1:$1,0)),""))</f>
        <v/>
      </c>
      <c r="AU68" s="2" t="str">
        <f>IF($A68="","",IFERROR(INDEX(RAW_DHIS2_EXPORT!$A:$ZZ,ROW(),MATCH("*"&amp;INDEX(INDICATOR_MAP!$D:$D,MATCH(AU$1,INDICATOR_MAP!$B:$B,0))&amp;"*",RAW_DHIS2_EXPORT!$1:$1,0)),""))</f>
        <v/>
      </c>
      <c r="AV68" s="2" t="str">
        <f>IF($A68="","",IFERROR(INDEX(RAW_DHIS2_EXPORT!$A:$ZZ,ROW(),MATCH("*"&amp;INDEX(INDICATOR_MAP!$D:$D,MATCH(AV$1,INDICATOR_MAP!$B:$B,0))&amp;"*",RAW_DHIS2_EXPORT!$1:$1,0)),""))</f>
        <v/>
      </c>
      <c r="AW68" s="2" t="str">
        <f>IF($A68="","",IFERROR(INDEX(RAW_DHIS2_EXPORT!$A:$ZZ,ROW(),MATCH("*"&amp;INDEX(INDICATOR_MAP!$D:$D,MATCH(AW$1,INDICATOR_MAP!$B:$B,0))&amp;"*",RAW_DHIS2_EXPORT!$1:$1,0)),""))</f>
        <v/>
      </c>
      <c r="AX68" s="2" t="str">
        <f>IF($A68="","",IFERROR(INDEX(RAW_DHIS2_EXPORT!$A:$ZZ,ROW(),MATCH("*"&amp;INDEX(INDICATOR_MAP!$D:$D,MATCH(AX$1,INDICATOR_MAP!$B:$B,0))&amp;"*",RAW_DHIS2_EXPORT!$1:$1,0)),""))</f>
        <v/>
      </c>
      <c r="AY68" s="2" t="str">
        <f>IF($A68="","",IFERROR(INDEX(RAW_DHIS2_EXPORT!$A:$ZZ,ROW(),MATCH("*"&amp;INDEX(INDICATOR_MAP!$D:$D,MATCH(AY$1,INDICATOR_MAP!$B:$B,0))&amp;"*",RAW_DHIS2_EXPORT!$1:$1,0)),""))</f>
        <v/>
      </c>
      <c r="AZ68" s="2" t="str">
        <f>IF($A68="","",IFERROR(INDEX(RAW_DHIS2_EXPORT!$A:$ZZ,ROW(),MATCH("*"&amp;INDEX(INDICATOR_MAP!$D:$D,MATCH(AZ$1,INDICATOR_MAP!$B:$B,0))&amp;"*",RAW_DHIS2_EXPORT!$1:$1,0)),""))</f>
        <v/>
      </c>
      <c r="BA68" s="2" t="str">
        <f>IF($A68="","",IFERROR(INDEX(RAW_DHIS2_EXPORT!$A:$ZZ,ROW(),MATCH("*"&amp;INDEX(INDICATOR_MAP!$D:$D,MATCH(BA$1,INDICATOR_MAP!$B:$B,0))&amp;"*",RAW_DHIS2_EXPORT!$1:$1,0)),""))</f>
        <v/>
      </c>
      <c r="BB68" s="2" t="str">
        <f>IF($A68="","",IFERROR(INDEX(RAW_DHIS2_EXPORT!$A:$ZZ,ROW(),MATCH("*"&amp;INDEX(INDICATOR_MAP!$D:$D,MATCH(BB$1,INDICATOR_MAP!$B:$B,0))&amp;"*",RAW_DHIS2_EXPORT!$1:$1,0)),""))</f>
        <v/>
      </c>
      <c r="BC68" s="2" t="str">
        <f>IF($A68="","",IFERROR(INDEX(RAW_DHIS2_EXPORT!$A:$ZZ,ROW(),MATCH("*"&amp;INDEX(INDICATOR_MAP!$D:$D,MATCH(BC$1,INDICATOR_MAP!$B:$B,0))&amp;"*",RAW_DHIS2_EXPORT!$1:$1,0)),""))</f>
        <v/>
      </c>
    </row>
    <row r="69" spans="1:55">
      <c r="A69" s="2" t="str">
        <f>IF(RAW_DHIS2_EXPORT!A69="","",RAW_DHIS2_EXPORT!A69)</f>
        <v/>
      </c>
      <c r="B69" s="2"/>
      <c r="C69" s="2"/>
      <c r="D69" s="2" t="str">
        <f>IF($A69="","",IFERROR(INDEX(RAW_DHIS2_EXPORT!$A:$ZZ,ROW(),MATCH("*"&amp;INDEX(INDICATOR_MAP!$D:$D,MATCH(D$1,INDICATOR_MAP!$B:$B,0))&amp;"*",RAW_DHIS2_EXPORT!$1:$1,0)),""))</f>
        <v/>
      </c>
      <c r="E69" s="2" t="str">
        <f>IF($A69="","",IFERROR(INDEX(RAW_DHIS2_EXPORT!$A:$ZZ,ROW(),MATCH("*"&amp;INDEX(INDICATOR_MAP!$D:$D,MATCH(E$1,INDICATOR_MAP!$B:$B,0))&amp;"*",RAW_DHIS2_EXPORT!$1:$1,0)),""))</f>
        <v/>
      </c>
      <c r="F69" s="2" t="str">
        <f>IF($A69="","",IFERROR(INDEX(RAW_DHIS2_EXPORT!$A:$ZZ,ROW(),MATCH("*"&amp;INDEX(INDICATOR_MAP!$D:$D,MATCH(F$1,INDICATOR_MAP!$B:$B,0))&amp;"*",RAW_DHIS2_EXPORT!$1:$1,0)),""))</f>
        <v/>
      </c>
      <c r="G69" s="2" t="str">
        <f>IF($A69="","",IFERROR(INDEX(RAW_DHIS2_EXPORT!$A:$ZZ,ROW(),MATCH("*"&amp;INDEX(INDICATOR_MAP!$D:$D,MATCH(G$1,INDICATOR_MAP!$B:$B,0))&amp;"*",RAW_DHIS2_EXPORT!$1:$1,0)),""))</f>
        <v/>
      </c>
      <c r="H69" s="2" t="str">
        <f>IF($A69="","",IFERROR(INDEX(RAW_DHIS2_EXPORT!$A:$ZZ,ROW(),MATCH("*"&amp;INDEX(INDICATOR_MAP!$D:$D,MATCH(H$1,INDICATOR_MAP!$B:$B,0))&amp;"*",RAW_DHIS2_EXPORT!$1:$1,0)),""))</f>
        <v/>
      </c>
      <c r="I69" s="2" t="str">
        <f>IF($A69="","",IFERROR(INDEX(RAW_DHIS2_EXPORT!$A:$ZZ,ROW(),MATCH("*"&amp;INDEX(INDICATOR_MAP!$D:$D,MATCH(I$1,INDICATOR_MAP!$B:$B,0))&amp;"*",RAW_DHIS2_EXPORT!$1:$1,0)),""))</f>
        <v/>
      </c>
      <c r="J69" s="2" t="str">
        <f>IF($A69="","",IFERROR(INDEX(RAW_DHIS2_EXPORT!$A:$ZZ,ROW(),MATCH("*"&amp;INDEX(INDICATOR_MAP!$D:$D,MATCH(J$1,INDICATOR_MAP!$B:$B,0))&amp;"*",RAW_DHIS2_EXPORT!$1:$1,0)),""))</f>
        <v/>
      </c>
      <c r="K69" s="2" t="str">
        <f>IF($A69="","",IFERROR(INDEX(RAW_DHIS2_EXPORT!$A:$ZZ,ROW(),MATCH("*"&amp;INDEX(INDICATOR_MAP!$D:$D,MATCH(K$1,INDICATOR_MAP!$B:$B,0))&amp;"*",RAW_DHIS2_EXPORT!$1:$1,0)),""))</f>
        <v/>
      </c>
      <c r="L69" s="2" t="str">
        <f>IF($A69="","",IFERROR(INDEX(RAW_DHIS2_EXPORT!$A:$ZZ,ROW(),MATCH("*"&amp;INDEX(INDICATOR_MAP!$D:$D,MATCH(L$1,INDICATOR_MAP!$B:$B,0))&amp;"*",RAW_DHIS2_EXPORT!$1:$1,0)),""))</f>
        <v/>
      </c>
      <c r="M69" s="2" t="str">
        <f>IF($A69="","",IFERROR(INDEX(RAW_DHIS2_EXPORT!$A:$ZZ,ROW(),MATCH("*"&amp;INDEX(INDICATOR_MAP!$D:$D,MATCH(M$1,INDICATOR_MAP!$B:$B,0))&amp;"*",RAW_DHIS2_EXPORT!$1:$1,0)),""))</f>
        <v/>
      </c>
      <c r="N69" s="2" t="str">
        <f>IF($A69="","",IFERROR(INDEX(RAW_DHIS2_EXPORT!$A:$ZZ,ROW(),MATCH("*"&amp;INDEX(INDICATOR_MAP!$D:$D,MATCH(N$1,INDICATOR_MAP!$B:$B,0))&amp;"*",RAW_DHIS2_EXPORT!$1:$1,0)),""))</f>
        <v/>
      </c>
      <c r="O69" s="2" t="str">
        <f>IF($A69="","",IFERROR(INDEX(RAW_DHIS2_EXPORT!$A:$ZZ,ROW(),MATCH("*"&amp;INDEX(INDICATOR_MAP!$D:$D,MATCH(O$1,INDICATOR_MAP!$B:$B,0))&amp;"*",RAW_DHIS2_EXPORT!$1:$1,0)),""))</f>
        <v/>
      </c>
      <c r="P69" s="2" t="str">
        <f>IF($A69="","",IFERROR(INDEX(RAW_DHIS2_EXPORT!$A:$ZZ,ROW(),MATCH("*"&amp;INDEX(INDICATOR_MAP!$D:$D,MATCH(P$1,INDICATOR_MAP!$B:$B,0))&amp;"*",RAW_DHIS2_EXPORT!$1:$1,0)),""))</f>
        <v/>
      </c>
      <c r="Q69" s="2" t="str">
        <f>IF($A69="","",IFERROR(INDEX(RAW_DHIS2_EXPORT!$A:$ZZ,ROW(),MATCH("*"&amp;INDEX(INDICATOR_MAP!$D:$D,MATCH(Q$1,INDICATOR_MAP!$B:$B,0))&amp;"*",RAW_DHIS2_EXPORT!$1:$1,0)),""))</f>
        <v/>
      </c>
      <c r="R69" s="2" t="str">
        <f>IF($A69="","",IFERROR(INDEX(RAW_DHIS2_EXPORT!$A:$ZZ,ROW(),MATCH("*"&amp;INDEX(INDICATOR_MAP!$D:$D,MATCH(R$1,INDICATOR_MAP!$B:$B,0))&amp;"*",RAW_DHIS2_EXPORT!$1:$1,0)),""))</f>
        <v/>
      </c>
      <c r="S69" s="2" t="str">
        <f>IF($A69="","",IFERROR(INDEX(RAW_DHIS2_EXPORT!$A:$ZZ,ROW(),MATCH("*"&amp;INDEX(INDICATOR_MAP!$D:$D,MATCH(S$1,INDICATOR_MAP!$B:$B,0))&amp;"*",RAW_DHIS2_EXPORT!$1:$1,0)),""))</f>
        <v/>
      </c>
      <c r="T69" s="2" t="str">
        <f>IF($A69="","",IFERROR(INDEX(RAW_DHIS2_EXPORT!$A:$ZZ,ROW(),MATCH("*"&amp;INDEX(INDICATOR_MAP!$D:$D,MATCH(T$1,INDICATOR_MAP!$B:$B,0))&amp;"*",RAW_DHIS2_EXPORT!$1:$1,0)),""))</f>
        <v/>
      </c>
      <c r="U69" s="2" t="str">
        <f>IF($A69="","",IFERROR(INDEX(RAW_DHIS2_EXPORT!$A:$ZZ,ROW(),MATCH("*"&amp;INDEX(INDICATOR_MAP!$D:$D,MATCH(U$1,INDICATOR_MAP!$B:$B,0))&amp;"*",RAW_DHIS2_EXPORT!$1:$1,0)),""))</f>
        <v/>
      </c>
      <c r="V69" s="2" t="str">
        <f>IF($A69="","",IFERROR(INDEX(RAW_DHIS2_EXPORT!$A:$ZZ,ROW(),MATCH("*"&amp;INDEX(INDICATOR_MAP!$D:$D,MATCH(V$1,INDICATOR_MAP!$B:$B,0))&amp;"*",RAW_DHIS2_EXPORT!$1:$1,0)),""))</f>
        <v/>
      </c>
      <c r="W69" s="2" t="str">
        <f>IF($A69="","",IFERROR(INDEX(RAW_DHIS2_EXPORT!$A:$ZZ,ROW(),MATCH("*"&amp;INDEX(INDICATOR_MAP!$D:$D,MATCH(W$1,INDICATOR_MAP!$B:$B,0))&amp;"*",RAW_DHIS2_EXPORT!$1:$1,0)),""))</f>
        <v/>
      </c>
      <c r="X69" s="2" t="str">
        <f>IF($A69="","",IFERROR(INDEX(RAW_DHIS2_EXPORT!$A:$ZZ,ROW(),MATCH("*"&amp;INDEX(INDICATOR_MAP!$D:$D,MATCH(X$1,INDICATOR_MAP!$B:$B,0))&amp;"*",RAW_DHIS2_EXPORT!$1:$1,0)),""))</f>
        <v/>
      </c>
      <c r="Y69" s="2" t="str">
        <f>IF($A69="","",IFERROR(INDEX(RAW_DHIS2_EXPORT!$A:$ZZ,ROW(),MATCH("*"&amp;INDEX(INDICATOR_MAP!$D:$D,MATCH(Y$1,INDICATOR_MAP!$B:$B,0))&amp;"*",RAW_DHIS2_EXPORT!$1:$1,0)),""))</f>
        <v/>
      </c>
      <c r="Z69" s="2" t="str">
        <f>IF($A69="","",IFERROR(INDEX(RAW_DHIS2_EXPORT!$A:$ZZ,ROW(),MATCH("*"&amp;INDEX(INDICATOR_MAP!$D:$D,MATCH(Z$1,INDICATOR_MAP!$B:$B,0))&amp;"*",RAW_DHIS2_EXPORT!$1:$1,0)),""))</f>
        <v/>
      </c>
      <c r="AA69" s="2" t="str">
        <f>IF($A69="","",IFERROR(INDEX(RAW_DHIS2_EXPORT!$A:$ZZ,ROW(),MATCH("*"&amp;INDEX(INDICATOR_MAP!$D:$D,MATCH(AA$1,INDICATOR_MAP!$B:$B,0))&amp;"*",RAW_DHIS2_EXPORT!$1:$1,0)),""))</f>
        <v/>
      </c>
      <c r="AB69" s="2" t="str">
        <f>IF($A69="","",IFERROR(INDEX(RAW_DHIS2_EXPORT!$A:$ZZ,ROW(),MATCH("*"&amp;INDEX(INDICATOR_MAP!$D:$D,MATCH(AB$1,INDICATOR_MAP!$B:$B,0))&amp;"*",RAW_DHIS2_EXPORT!$1:$1,0)),""))</f>
        <v/>
      </c>
      <c r="AC69" s="2" t="str">
        <f>IF($A69="","",IFERROR(INDEX(RAW_DHIS2_EXPORT!$A:$ZZ,ROW(),MATCH("*"&amp;INDEX(INDICATOR_MAP!$D:$D,MATCH(AC$1,INDICATOR_MAP!$B:$B,0))&amp;"*",RAW_DHIS2_EXPORT!$1:$1,0)),""))</f>
        <v/>
      </c>
      <c r="AD69" s="2" t="str">
        <f>IF($A69="","",IFERROR(INDEX(RAW_DHIS2_EXPORT!$A:$ZZ,ROW(),MATCH("*"&amp;INDEX(INDICATOR_MAP!$D:$D,MATCH(AD$1,INDICATOR_MAP!$B:$B,0))&amp;"*",RAW_DHIS2_EXPORT!$1:$1,0)),""))</f>
        <v/>
      </c>
      <c r="AE69" s="2" t="str">
        <f>IF($A69="","",IFERROR(INDEX(RAW_DHIS2_EXPORT!$A:$ZZ,ROW(),MATCH("*"&amp;INDEX(INDICATOR_MAP!$D:$D,MATCH(AE$1,INDICATOR_MAP!$B:$B,0))&amp;"*",RAW_DHIS2_EXPORT!$1:$1,0)),""))</f>
        <v/>
      </c>
      <c r="AF69" s="2" t="str">
        <f>IF($A69="","",IFERROR(INDEX(RAW_DHIS2_EXPORT!$A:$ZZ,ROW(),MATCH("*"&amp;INDEX(INDICATOR_MAP!$D:$D,MATCH(AF$1,INDICATOR_MAP!$B:$B,0))&amp;"*",RAW_DHIS2_EXPORT!$1:$1,0)),""))</f>
        <v/>
      </c>
      <c r="AG69" s="2" t="str">
        <f>IF($A69="","",IFERROR(INDEX(RAW_DHIS2_EXPORT!$A:$ZZ,ROW(),MATCH("*"&amp;INDEX(INDICATOR_MAP!$D:$D,MATCH(AG$1,INDICATOR_MAP!$B:$B,0))&amp;"*",RAW_DHIS2_EXPORT!$1:$1,0)),""))</f>
        <v/>
      </c>
      <c r="AH69" s="2" t="str">
        <f>IF($A69="","",IFERROR(INDEX(RAW_DHIS2_EXPORT!$A:$ZZ,ROW(),MATCH("*"&amp;INDEX(INDICATOR_MAP!$D:$D,MATCH(AH$1,INDICATOR_MAP!$B:$B,0))&amp;"*",RAW_DHIS2_EXPORT!$1:$1,0)),""))</f>
        <v/>
      </c>
      <c r="AI69" s="2" t="str">
        <f>IF($A69="","",IFERROR(INDEX(RAW_DHIS2_EXPORT!$A:$ZZ,ROW(),MATCH("*"&amp;INDEX(INDICATOR_MAP!$D:$D,MATCH(AI$1,INDICATOR_MAP!$B:$B,0))&amp;"*",RAW_DHIS2_EXPORT!$1:$1,0)),""))</f>
        <v/>
      </c>
      <c r="AJ69" s="2" t="str">
        <f>IF($A69="","",IFERROR(INDEX(RAW_DHIS2_EXPORT!$A:$ZZ,ROW(),MATCH("*"&amp;INDEX(INDICATOR_MAP!$D:$D,MATCH(AJ$1,INDICATOR_MAP!$B:$B,0))&amp;"*",RAW_DHIS2_EXPORT!$1:$1,0)),""))</f>
        <v/>
      </c>
      <c r="AK69" s="2" t="str">
        <f>IF($A69="","",IFERROR(INDEX(RAW_DHIS2_EXPORT!$A:$ZZ,ROW(),MATCH("*"&amp;INDEX(INDICATOR_MAP!$D:$D,MATCH(AK$1,INDICATOR_MAP!$B:$B,0))&amp;"*",RAW_DHIS2_EXPORT!$1:$1,0)),""))</f>
        <v/>
      </c>
      <c r="AL69" s="2" t="str">
        <f>IF($A69="","",IFERROR(INDEX(RAW_DHIS2_EXPORT!$A:$ZZ,ROW(),MATCH("*"&amp;INDEX(INDICATOR_MAP!$D:$D,MATCH(AL$1,INDICATOR_MAP!$B:$B,0))&amp;"*",RAW_DHIS2_EXPORT!$1:$1,0)),""))</f>
        <v/>
      </c>
      <c r="AM69" s="2" t="str">
        <f>IF($A69="","",IFERROR(INDEX(RAW_DHIS2_EXPORT!$A:$ZZ,ROW(),MATCH("*"&amp;INDEX(INDICATOR_MAP!$D:$D,MATCH(AM$1,INDICATOR_MAP!$B:$B,0))&amp;"*",RAW_DHIS2_EXPORT!$1:$1,0)),""))</f>
        <v/>
      </c>
      <c r="AN69" s="2" t="str">
        <f>IF($A69="","",IFERROR(INDEX(RAW_DHIS2_EXPORT!$A:$ZZ,ROW(),MATCH("*"&amp;INDEX(INDICATOR_MAP!$D:$D,MATCH(AN$1,INDICATOR_MAP!$B:$B,0))&amp;"*",RAW_DHIS2_EXPORT!$1:$1,0)),""))</f>
        <v/>
      </c>
      <c r="AO69" s="2" t="str">
        <f>IF($A69="","",IFERROR(INDEX(RAW_DHIS2_EXPORT!$A:$ZZ,ROW(),MATCH("*"&amp;INDEX(INDICATOR_MAP!$D:$D,MATCH(AO$1,INDICATOR_MAP!$B:$B,0))&amp;"*",RAW_DHIS2_EXPORT!$1:$1,0)),""))</f>
        <v/>
      </c>
      <c r="AP69" s="2" t="str">
        <f>IF($A69="","",IFERROR(INDEX(RAW_DHIS2_EXPORT!$A:$ZZ,ROW(),MATCH("*"&amp;INDEX(INDICATOR_MAP!$D:$D,MATCH(AP$1,INDICATOR_MAP!$B:$B,0))&amp;"*",RAW_DHIS2_EXPORT!$1:$1,0)),""))</f>
        <v/>
      </c>
      <c r="AQ69" s="2" t="str">
        <f>IF($A69="","",IFERROR(INDEX(RAW_DHIS2_EXPORT!$A:$ZZ,ROW(),MATCH("*"&amp;INDEX(INDICATOR_MAP!$D:$D,MATCH(AQ$1,INDICATOR_MAP!$B:$B,0))&amp;"*",RAW_DHIS2_EXPORT!$1:$1,0)),""))</f>
        <v/>
      </c>
      <c r="AR69" s="2" t="str">
        <f>IF($A69="","",IFERROR(INDEX(RAW_DHIS2_EXPORT!$A:$ZZ,ROW(),MATCH("*"&amp;INDEX(INDICATOR_MAP!$D:$D,MATCH(AR$1,INDICATOR_MAP!$B:$B,0))&amp;"*",RAW_DHIS2_EXPORT!$1:$1,0)),""))</f>
        <v/>
      </c>
      <c r="AS69" s="2" t="str">
        <f>IF($A69="","",IFERROR(INDEX(RAW_DHIS2_EXPORT!$A:$ZZ,ROW(),MATCH("*"&amp;INDEX(INDICATOR_MAP!$D:$D,MATCH(AS$1,INDICATOR_MAP!$B:$B,0))&amp;"*",RAW_DHIS2_EXPORT!$1:$1,0)),""))</f>
        <v/>
      </c>
      <c r="AT69" s="2" t="str">
        <f>IF($A69="","",IFERROR(INDEX(RAW_DHIS2_EXPORT!$A:$ZZ,ROW(),MATCH("*"&amp;INDEX(INDICATOR_MAP!$D:$D,MATCH(AT$1,INDICATOR_MAP!$B:$B,0))&amp;"*",RAW_DHIS2_EXPORT!$1:$1,0)),""))</f>
        <v/>
      </c>
      <c r="AU69" s="2" t="str">
        <f>IF($A69="","",IFERROR(INDEX(RAW_DHIS2_EXPORT!$A:$ZZ,ROW(),MATCH("*"&amp;INDEX(INDICATOR_MAP!$D:$D,MATCH(AU$1,INDICATOR_MAP!$B:$B,0))&amp;"*",RAW_DHIS2_EXPORT!$1:$1,0)),""))</f>
        <v/>
      </c>
      <c r="AV69" s="2" t="str">
        <f>IF($A69="","",IFERROR(INDEX(RAW_DHIS2_EXPORT!$A:$ZZ,ROW(),MATCH("*"&amp;INDEX(INDICATOR_MAP!$D:$D,MATCH(AV$1,INDICATOR_MAP!$B:$B,0))&amp;"*",RAW_DHIS2_EXPORT!$1:$1,0)),""))</f>
        <v/>
      </c>
      <c r="AW69" s="2" t="str">
        <f>IF($A69="","",IFERROR(INDEX(RAW_DHIS2_EXPORT!$A:$ZZ,ROW(),MATCH("*"&amp;INDEX(INDICATOR_MAP!$D:$D,MATCH(AW$1,INDICATOR_MAP!$B:$B,0))&amp;"*",RAW_DHIS2_EXPORT!$1:$1,0)),""))</f>
        <v/>
      </c>
      <c r="AX69" s="2" t="str">
        <f>IF($A69="","",IFERROR(INDEX(RAW_DHIS2_EXPORT!$A:$ZZ,ROW(),MATCH("*"&amp;INDEX(INDICATOR_MAP!$D:$D,MATCH(AX$1,INDICATOR_MAP!$B:$B,0))&amp;"*",RAW_DHIS2_EXPORT!$1:$1,0)),""))</f>
        <v/>
      </c>
      <c r="AY69" s="2" t="str">
        <f>IF($A69="","",IFERROR(INDEX(RAW_DHIS2_EXPORT!$A:$ZZ,ROW(),MATCH("*"&amp;INDEX(INDICATOR_MAP!$D:$D,MATCH(AY$1,INDICATOR_MAP!$B:$B,0))&amp;"*",RAW_DHIS2_EXPORT!$1:$1,0)),""))</f>
        <v/>
      </c>
      <c r="AZ69" s="2" t="str">
        <f>IF($A69="","",IFERROR(INDEX(RAW_DHIS2_EXPORT!$A:$ZZ,ROW(),MATCH("*"&amp;INDEX(INDICATOR_MAP!$D:$D,MATCH(AZ$1,INDICATOR_MAP!$B:$B,0))&amp;"*",RAW_DHIS2_EXPORT!$1:$1,0)),""))</f>
        <v/>
      </c>
      <c r="BA69" s="2" t="str">
        <f>IF($A69="","",IFERROR(INDEX(RAW_DHIS2_EXPORT!$A:$ZZ,ROW(),MATCH("*"&amp;INDEX(INDICATOR_MAP!$D:$D,MATCH(BA$1,INDICATOR_MAP!$B:$B,0))&amp;"*",RAW_DHIS2_EXPORT!$1:$1,0)),""))</f>
        <v/>
      </c>
      <c r="BB69" s="2" t="str">
        <f>IF($A69="","",IFERROR(INDEX(RAW_DHIS2_EXPORT!$A:$ZZ,ROW(),MATCH("*"&amp;INDEX(INDICATOR_MAP!$D:$D,MATCH(BB$1,INDICATOR_MAP!$B:$B,0))&amp;"*",RAW_DHIS2_EXPORT!$1:$1,0)),""))</f>
        <v/>
      </c>
      <c r="BC69" s="2" t="str">
        <f>IF($A69="","",IFERROR(INDEX(RAW_DHIS2_EXPORT!$A:$ZZ,ROW(),MATCH("*"&amp;INDEX(INDICATOR_MAP!$D:$D,MATCH(BC$1,INDICATOR_MAP!$B:$B,0))&amp;"*",RAW_DHIS2_EXPORT!$1:$1,0)),""))</f>
        <v/>
      </c>
    </row>
    <row r="70" spans="1:55">
      <c r="A70" s="2" t="str">
        <f>IF(RAW_DHIS2_EXPORT!A70="","",RAW_DHIS2_EXPORT!A70)</f>
        <v/>
      </c>
      <c r="B70" s="2"/>
      <c r="C70" s="2"/>
      <c r="D70" s="2" t="str">
        <f>IF($A70="","",IFERROR(INDEX(RAW_DHIS2_EXPORT!$A:$ZZ,ROW(),MATCH("*"&amp;INDEX(INDICATOR_MAP!$D:$D,MATCH(D$1,INDICATOR_MAP!$B:$B,0))&amp;"*",RAW_DHIS2_EXPORT!$1:$1,0)),""))</f>
        <v/>
      </c>
      <c r="E70" s="2" t="str">
        <f>IF($A70="","",IFERROR(INDEX(RAW_DHIS2_EXPORT!$A:$ZZ,ROW(),MATCH("*"&amp;INDEX(INDICATOR_MAP!$D:$D,MATCH(E$1,INDICATOR_MAP!$B:$B,0))&amp;"*",RAW_DHIS2_EXPORT!$1:$1,0)),""))</f>
        <v/>
      </c>
      <c r="F70" s="2" t="str">
        <f>IF($A70="","",IFERROR(INDEX(RAW_DHIS2_EXPORT!$A:$ZZ,ROW(),MATCH("*"&amp;INDEX(INDICATOR_MAP!$D:$D,MATCH(F$1,INDICATOR_MAP!$B:$B,0))&amp;"*",RAW_DHIS2_EXPORT!$1:$1,0)),""))</f>
        <v/>
      </c>
      <c r="G70" s="2" t="str">
        <f>IF($A70="","",IFERROR(INDEX(RAW_DHIS2_EXPORT!$A:$ZZ,ROW(),MATCH("*"&amp;INDEX(INDICATOR_MAP!$D:$D,MATCH(G$1,INDICATOR_MAP!$B:$B,0))&amp;"*",RAW_DHIS2_EXPORT!$1:$1,0)),""))</f>
        <v/>
      </c>
      <c r="H70" s="2" t="str">
        <f>IF($A70="","",IFERROR(INDEX(RAW_DHIS2_EXPORT!$A:$ZZ,ROW(),MATCH("*"&amp;INDEX(INDICATOR_MAP!$D:$D,MATCH(H$1,INDICATOR_MAP!$B:$B,0))&amp;"*",RAW_DHIS2_EXPORT!$1:$1,0)),""))</f>
        <v/>
      </c>
      <c r="I70" s="2" t="str">
        <f>IF($A70="","",IFERROR(INDEX(RAW_DHIS2_EXPORT!$A:$ZZ,ROW(),MATCH("*"&amp;INDEX(INDICATOR_MAP!$D:$D,MATCH(I$1,INDICATOR_MAP!$B:$B,0))&amp;"*",RAW_DHIS2_EXPORT!$1:$1,0)),""))</f>
        <v/>
      </c>
      <c r="J70" s="2" t="str">
        <f>IF($A70="","",IFERROR(INDEX(RAW_DHIS2_EXPORT!$A:$ZZ,ROW(),MATCH("*"&amp;INDEX(INDICATOR_MAP!$D:$D,MATCH(J$1,INDICATOR_MAP!$B:$B,0))&amp;"*",RAW_DHIS2_EXPORT!$1:$1,0)),""))</f>
        <v/>
      </c>
      <c r="K70" s="2" t="str">
        <f>IF($A70="","",IFERROR(INDEX(RAW_DHIS2_EXPORT!$A:$ZZ,ROW(),MATCH("*"&amp;INDEX(INDICATOR_MAP!$D:$D,MATCH(K$1,INDICATOR_MAP!$B:$B,0))&amp;"*",RAW_DHIS2_EXPORT!$1:$1,0)),""))</f>
        <v/>
      </c>
      <c r="L70" s="2" t="str">
        <f>IF($A70="","",IFERROR(INDEX(RAW_DHIS2_EXPORT!$A:$ZZ,ROW(),MATCH("*"&amp;INDEX(INDICATOR_MAP!$D:$D,MATCH(L$1,INDICATOR_MAP!$B:$B,0))&amp;"*",RAW_DHIS2_EXPORT!$1:$1,0)),""))</f>
        <v/>
      </c>
      <c r="M70" s="2" t="str">
        <f>IF($A70="","",IFERROR(INDEX(RAW_DHIS2_EXPORT!$A:$ZZ,ROW(),MATCH("*"&amp;INDEX(INDICATOR_MAP!$D:$D,MATCH(M$1,INDICATOR_MAP!$B:$B,0))&amp;"*",RAW_DHIS2_EXPORT!$1:$1,0)),""))</f>
        <v/>
      </c>
      <c r="N70" s="2" t="str">
        <f>IF($A70="","",IFERROR(INDEX(RAW_DHIS2_EXPORT!$A:$ZZ,ROW(),MATCH("*"&amp;INDEX(INDICATOR_MAP!$D:$D,MATCH(N$1,INDICATOR_MAP!$B:$B,0))&amp;"*",RAW_DHIS2_EXPORT!$1:$1,0)),""))</f>
        <v/>
      </c>
      <c r="O70" s="2" t="str">
        <f>IF($A70="","",IFERROR(INDEX(RAW_DHIS2_EXPORT!$A:$ZZ,ROW(),MATCH("*"&amp;INDEX(INDICATOR_MAP!$D:$D,MATCH(O$1,INDICATOR_MAP!$B:$B,0))&amp;"*",RAW_DHIS2_EXPORT!$1:$1,0)),""))</f>
        <v/>
      </c>
      <c r="P70" s="2" t="str">
        <f>IF($A70="","",IFERROR(INDEX(RAW_DHIS2_EXPORT!$A:$ZZ,ROW(),MATCH("*"&amp;INDEX(INDICATOR_MAP!$D:$D,MATCH(P$1,INDICATOR_MAP!$B:$B,0))&amp;"*",RAW_DHIS2_EXPORT!$1:$1,0)),""))</f>
        <v/>
      </c>
      <c r="Q70" s="2" t="str">
        <f>IF($A70="","",IFERROR(INDEX(RAW_DHIS2_EXPORT!$A:$ZZ,ROW(),MATCH("*"&amp;INDEX(INDICATOR_MAP!$D:$D,MATCH(Q$1,INDICATOR_MAP!$B:$B,0))&amp;"*",RAW_DHIS2_EXPORT!$1:$1,0)),""))</f>
        <v/>
      </c>
      <c r="R70" s="2" t="str">
        <f>IF($A70="","",IFERROR(INDEX(RAW_DHIS2_EXPORT!$A:$ZZ,ROW(),MATCH("*"&amp;INDEX(INDICATOR_MAP!$D:$D,MATCH(R$1,INDICATOR_MAP!$B:$B,0))&amp;"*",RAW_DHIS2_EXPORT!$1:$1,0)),""))</f>
        <v/>
      </c>
      <c r="S70" s="2" t="str">
        <f>IF($A70="","",IFERROR(INDEX(RAW_DHIS2_EXPORT!$A:$ZZ,ROW(),MATCH("*"&amp;INDEX(INDICATOR_MAP!$D:$D,MATCH(S$1,INDICATOR_MAP!$B:$B,0))&amp;"*",RAW_DHIS2_EXPORT!$1:$1,0)),""))</f>
        <v/>
      </c>
      <c r="T70" s="2" t="str">
        <f>IF($A70="","",IFERROR(INDEX(RAW_DHIS2_EXPORT!$A:$ZZ,ROW(),MATCH("*"&amp;INDEX(INDICATOR_MAP!$D:$D,MATCH(T$1,INDICATOR_MAP!$B:$B,0))&amp;"*",RAW_DHIS2_EXPORT!$1:$1,0)),""))</f>
        <v/>
      </c>
      <c r="U70" s="2" t="str">
        <f>IF($A70="","",IFERROR(INDEX(RAW_DHIS2_EXPORT!$A:$ZZ,ROW(),MATCH("*"&amp;INDEX(INDICATOR_MAP!$D:$D,MATCH(U$1,INDICATOR_MAP!$B:$B,0))&amp;"*",RAW_DHIS2_EXPORT!$1:$1,0)),""))</f>
        <v/>
      </c>
      <c r="V70" s="2" t="str">
        <f>IF($A70="","",IFERROR(INDEX(RAW_DHIS2_EXPORT!$A:$ZZ,ROW(),MATCH("*"&amp;INDEX(INDICATOR_MAP!$D:$D,MATCH(V$1,INDICATOR_MAP!$B:$B,0))&amp;"*",RAW_DHIS2_EXPORT!$1:$1,0)),""))</f>
        <v/>
      </c>
      <c r="W70" s="2" t="str">
        <f>IF($A70="","",IFERROR(INDEX(RAW_DHIS2_EXPORT!$A:$ZZ,ROW(),MATCH("*"&amp;INDEX(INDICATOR_MAP!$D:$D,MATCH(W$1,INDICATOR_MAP!$B:$B,0))&amp;"*",RAW_DHIS2_EXPORT!$1:$1,0)),""))</f>
        <v/>
      </c>
      <c r="X70" s="2" t="str">
        <f>IF($A70="","",IFERROR(INDEX(RAW_DHIS2_EXPORT!$A:$ZZ,ROW(),MATCH("*"&amp;INDEX(INDICATOR_MAP!$D:$D,MATCH(X$1,INDICATOR_MAP!$B:$B,0))&amp;"*",RAW_DHIS2_EXPORT!$1:$1,0)),""))</f>
        <v/>
      </c>
      <c r="Y70" s="2" t="str">
        <f>IF($A70="","",IFERROR(INDEX(RAW_DHIS2_EXPORT!$A:$ZZ,ROW(),MATCH("*"&amp;INDEX(INDICATOR_MAP!$D:$D,MATCH(Y$1,INDICATOR_MAP!$B:$B,0))&amp;"*",RAW_DHIS2_EXPORT!$1:$1,0)),""))</f>
        <v/>
      </c>
      <c r="Z70" s="2" t="str">
        <f>IF($A70="","",IFERROR(INDEX(RAW_DHIS2_EXPORT!$A:$ZZ,ROW(),MATCH("*"&amp;INDEX(INDICATOR_MAP!$D:$D,MATCH(Z$1,INDICATOR_MAP!$B:$B,0))&amp;"*",RAW_DHIS2_EXPORT!$1:$1,0)),""))</f>
        <v/>
      </c>
      <c r="AA70" s="2" t="str">
        <f>IF($A70="","",IFERROR(INDEX(RAW_DHIS2_EXPORT!$A:$ZZ,ROW(),MATCH("*"&amp;INDEX(INDICATOR_MAP!$D:$D,MATCH(AA$1,INDICATOR_MAP!$B:$B,0))&amp;"*",RAW_DHIS2_EXPORT!$1:$1,0)),""))</f>
        <v/>
      </c>
      <c r="AB70" s="2" t="str">
        <f>IF($A70="","",IFERROR(INDEX(RAW_DHIS2_EXPORT!$A:$ZZ,ROW(),MATCH("*"&amp;INDEX(INDICATOR_MAP!$D:$D,MATCH(AB$1,INDICATOR_MAP!$B:$B,0))&amp;"*",RAW_DHIS2_EXPORT!$1:$1,0)),""))</f>
        <v/>
      </c>
      <c r="AC70" s="2" t="str">
        <f>IF($A70="","",IFERROR(INDEX(RAW_DHIS2_EXPORT!$A:$ZZ,ROW(),MATCH("*"&amp;INDEX(INDICATOR_MAP!$D:$D,MATCH(AC$1,INDICATOR_MAP!$B:$B,0))&amp;"*",RAW_DHIS2_EXPORT!$1:$1,0)),""))</f>
        <v/>
      </c>
      <c r="AD70" s="2" t="str">
        <f>IF($A70="","",IFERROR(INDEX(RAW_DHIS2_EXPORT!$A:$ZZ,ROW(),MATCH("*"&amp;INDEX(INDICATOR_MAP!$D:$D,MATCH(AD$1,INDICATOR_MAP!$B:$B,0))&amp;"*",RAW_DHIS2_EXPORT!$1:$1,0)),""))</f>
        <v/>
      </c>
      <c r="AE70" s="2" t="str">
        <f>IF($A70="","",IFERROR(INDEX(RAW_DHIS2_EXPORT!$A:$ZZ,ROW(),MATCH("*"&amp;INDEX(INDICATOR_MAP!$D:$D,MATCH(AE$1,INDICATOR_MAP!$B:$B,0))&amp;"*",RAW_DHIS2_EXPORT!$1:$1,0)),""))</f>
        <v/>
      </c>
      <c r="AF70" s="2" t="str">
        <f>IF($A70="","",IFERROR(INDEX(RAW_DHIS2_EXPORT!$A:$ZZ,ROW(),MATCH("*"&amp;INDEX(INDICATOR_MAP!$D:$D,MATCH(AF$1,INDICATOR_MAP!$B:$B,0))&amp;"*",RAW_DHIS2_EXPORT!$1:$1,0)),""))</f>
        <v/>
      </c>
      <c r="AG70" s="2" t="str">
        <f>IF($A70="","",IFERROR(INDEX(RAW_DHIS2_EXPORT!$A:$ZZ,ROW(),MATCH("*"&amp;INDEX(INDICATOR_MAP!$D:$D,MATCH(AG$1,INDICATOR_MAP!$B:$B,0))&amp;"*",RAW_DHIS2_EXPORT!$1:$1,0)),""))</f>
        <v/>
      </c>
      <c r="AH70" s="2" t="str">
        <f>IF($A70="","",IFERROR(INDEX(RAW_DHIS2_EXPORT!$A:$ZZ,ROW(),MATCH("*"&amp;INDEX(INDICATOR_MAP!$D:$D,MATCH(AH$1,INDICATOR_MAP!$B:$B,0))&amp;"*",RAW_DHIS2_EXPORT!$1:$1,0)),""))</f>
        <v/>
      </c>
      <c r="AI70" s="2" t="str">
        <f>IF($A70="","",IFERROR(INDEX(RAW_DHIS2_EXPORT!$A:$ZZ,ROW(),MATCH("*"&amp;INDEX(INDICATOR_MAP!$D:$D,MATCH(AI$1,INDICATOR_MAP!$B:$B,0))&amp;"*",RAW_DHIS2_EXPORT!$1:$1,0)),""))</f>
        <v/>
      </c>
      <c r="AJ70" s="2" t="str">
        <f>IF($A70="","",IFERROR(INDEX(RAW_DHIS2_EXPORT!$A:$ZZ,ROW(),MATCH("*"&amp;INDEX(INDICATOR_MAP!$D:$D,MATCH(AJ$1,INDICATOR_MAP!$B:$B,0))&amp;"*",RAW_DHIS2_EXPORT!$1:$1,0)),""))</f>
        <v/>
      </c>
      <c r="AK70" s="2" t="str">
        <f>IF($A70="","",IFERROR(INDEX(RAW_DHIS2_EXPORT!$A:$ZZ,ROW(),MATCH("*"&amp;INDEX(INDICATOR_MAP!$D:$D,MATCH(AK$1,INDICATOR_MAP!$B:$B,0))&amp;"*",RAW_DHIS2_EXPORT!$1:$1,0)),""))</f>
        <v/>
      </c>
      <c r="AL70" s="2" t="str">
        <f>IF($A70="","",IFERROR(INDEX(RAW_DHIS2_EXPORT!$A:$ZZ,ROW(),MATCH("*"&amp;INDEX(INDICATOR_MAP!$D:$D,MATCH(AL$1,INDICATOR_MAP!$B:$B,0))&amp;"*",RAW_DHIS2_EXPORT!$1:$1,0)),""))</f>
        <v/>
      </c>
      <c r="AM70" s="2" t="str">
        <f>IF($A70="","",IFERROR(INDEX(RAW_DHIS2_EXPORT!$A:$ZZ,ROW(),MATCH("*"&amp;INDEX(INDICATOR_MAP!$D:$D,MATCH(AM$1,INDICATOR_MAP!$B:$B,0))&amp;"*",RAW_DHIS2_EXPORT!$1:$1,0)),""))</f>
        <v/>
      </c>
      <c r="AN70" s="2" t="str">
        <f>IF($A70="","",IFERROR(INDEX(RAW_DHIS2_EXPORT!$A:$ZZ,ROW(),MATCH("*"&amp;INDEX(INDICATOR_MAP!$D:$D,MATCH(AN$1,INDICATOR_MAP!$B:$B,0))&amp;"*",RAW_DHIS2_EXPORT!$1:$1,0)),""))</f>
        <v/>
      </c>
      <c r="AO70" s="2" t="str">
        <f>IF($A70="","",IFERROR(INDEX(RAW_DHIS2_EXPORT!$A:$ZZ,ROW(),MATCH("*"&amp;INDEX(INDICATOR_MAP!$D:$D,MATCH(AO$1,INDICATOR_MAP!$B:$B,0))&amp;"*",RAW_DHIS2_EXPORT!$1:$1,0)),""))</f>
        <v/>
      </c>
      <c r="AP70" s="2" t="str">
        <f>IF($A70="","",IFERROR(INDEX(RAW_DHIS2_EXPORT!$A:$ZZ,ROW(),MATCH("*"&amp;INDEX(INDICATOR_MAP!$D:$D,MATCH(AP$1,INDICATOR_MAP!$B:$B,0))&amp;"*",RAW_DHIS2_EXPORT!$1:$1,0)),""))</f>
        <v/>
      </c>
      <c r="AQ70" s="2" t="str">
        <f>IF($A70="","",IFERROR(INDEX(RAW_DHIS2_EXPORT!$A:$ZZ,ROW(),MATCH("*"&amp;INDEX(INDICATOR_MAP!$D:$D,MATCH(AQ$1,INDICATOR_MAP!$B:$B,0))&amp;"*",RAW_DHIS2_EXPORT!$1:$1,0)),""))</f>
        <v/>
      </c>
      <c r="AR70" s="2" t="str">
        <f>IF($A70="","",IFERROR(INDEX(RAW_DHIS2_EXPORT!$A:$ZZ,ROW(),MATCH("*"&amp;INDEX(INDICATOR_MAP!$D:$D,MATCH(AR$1,INDICATOR_MAP!$B:$B,0))&amp;"*",RAW_DHIS2_EXPORT!$1:$1,0)),""))</f>
        <v/>
      </c>
      <c r="AS70" s="2" t="str">
        <f>IF($A70="","",IFERROR(INDEX(RAW_DHIS2_EXPORT!$A:$ZZ,ROW(),MATCH("*"&amp;INDEX(INDICATOR_MAP!$D:$D,MATCH(AS$1,INDICATOR_MAP!$B:$B,0))&amp;"*",RAW_DHIS2_EXPORT!$1:$1,0)),""))</f>
        <v/>
      </c>
      <c r="AT70" s="2" t="str">
        <f>IF($A70="","",IFERROR(INDEX(RAW_DHIS2_EXPORT!$A:$ZZ,ROW(),MATCH("*"&amp;INDEX(INDICATOR_MAP!$D:$D,MATCH(AT$1,INDICATOR_MAP!$B:$B,0))&amp;"*",RAW_DHIS2_EXPORT!$1:$1,0)),""))</f>
        <v/>
      </c>
      <c r="AU70" s="2" t="str">
        <f>IF($A70="","",IFERROR(INDEX(RAW_DHIS2_EXPORT!$A:$ZZ,ROW(),MATCH("*"&amp;INDEX(INDICATOR_MAP!$D:$D,MATCH(AU$1,INDICATOR_MAP!$B:$B,0))&amp;"*",RAW_DHIS2_EXPORT!$1:$1,0)),""))</f>
        <v/>
      </c>
      <c r="AV70" s="2" t="str">
        <f>IF($A70="","",IFERROR(INDEX(RAW_DHIS2_EXPORT!$A:$ZZ,ROW(),MATCH("*"&amp;INDEX(INDICATOR_MAP!$D:$D,MATCH(AV$1,INDICATOR_MAP!$B:$B,0))&amp;"*",RAW_DHIS2_EXPORT!$1:$1,0)),""))</f>
        <v/>
      </c>
      <c r="AW70" s="2" t="str">
        <f>IF($A70="","",IFERROR(INDEX(RAW_DHIS2_EXPORT!$A:$ZZ,ROW(),MATCH("*"&amp;INDEX(INDICATOR_MAP!$D:$D,MATCH(AW$1,INDICATOR_MAP!$B:$B,0))&amp;"*",RAW_DHIS2_EXPORT!$1:$1,0)),""))</f>
        <v/>
      </c>
      <c r="AX70" s="2" t="str">
        <f>IF($A70="","",IFERROR(INDEX(RAW_DHIS2_EXPORT!$A:$ZZ,ROW(),MATCH("*"&amp;INDEX(INDICATOR_MAP!$D:$D,MATCH(AX$1,INDICATOR_MAP!$B:$B,0))&amp;"*",RAW_DHIS2_EXPORT!$1:$1,0)),""))</f>
        <v/>
      </c>
      <c r="AY70" s="2" t="str">
        <f>IF($A70="","",IFERROR(INDEX(RAW_DHIS2_EXPORT!$A:$ZZ,ROW(),MATCH("*"&amp;INDEX(INDICATOR_MAP!$D:$D,MATCH(AY$1,INDICATOR_MAP!$B:$B,0))&amp;"*",RAW_DHIS2_EXPORT!$1:$1,0)),""))</f>
        <v/>
      </c>
      <c r="AZ70" s="2" t="str">
        <f>IF($A70="","",IFERROR(INDEX(RAW_DHIS2_EXPORT!$A:$ZZ,ROW(),MATCH("*"&amp;INDEX(INDICATOR_MAP!$D:$D,MATCH(AZ$1,INDICATOR_MAP!$B:$B,0))&amp;"*",RAW_DHIS2_EXPORT!$1:$1,0)),""))</f>
        <v/>
      </c>
      <c r="BA70" s="2" t="str">
        <f>IF($A70="","",IFERROR(INDEX(RAW_DHIS2_EXPORT!$A:$ZZ,ROW(),MATCH("*"&amp;INDEX(INDICATOR_MAP!$D:$D,MATCH(BA$1,INDICATOR_MAP!$B:$B,0))&amp;"*",RAW_DHIS2_EXPORT!$1:$1,0)),""))</f>
        <v/>
      </c>
      <c r="BB70" s="2" t="str">
        <f>IF($A70="","",IFERROR(INDEX(RAW_DHIS2_EXPORT!$A:$ZZ,ROW(),MATCH("*"&amp;INDEX(INDICATOR_MAP!$D:$D,MATCH(BB$1,INDICATOR_MAP!$B:$B,0))&amp;"*",RAW_DHIS2_EXPORT!$1:$1,0)),""))</f>
        <v/>
      </c>
      <c r="BC70" s="2" t="str">
        <f>IF($A70="","",IFERROR(INDEX(RAW_DHIS2_EXPORT!$A:$ZZ,ROW(),MATCH("*"&amp;INDEX(INDICATOR_MAP!$D:$D,MATCH(BC$1,INDICATOR_MAP!$B:$B,0))&amp;"*",RAW_DHIS2_EXPORT!$1:$1,0)),""))</f>
        <v/>
      </c>
    </row>
    <row r="71" spans="1:55">
      <c r="A71" s="2" t="str">
        <f>IF(RAW_DHIS2_EXPORT!A71="","",RAW_DHIS2_EXPORT!A71)</f>
        <v/>
      </c>
      <c r="B71" s="2"/>
      <c r="C71" s="2"/>
      <c r="D71" s="2" t="str">
        <f>IF($A71="","",IFERROR(INDEX(RAW_DHIS2_EXPORT!$A:$ZZ,ROW(),MATCH("*"&amp;INDEX(INDICATOR_MAP!$D:$D,MATCH(D$1,INDICATOR_MAP!$B:$B,0))&amp;"*",RAW_DHIS2_EXPORT!$1:$1,0)),""))</f>
        <v/>
      </c>
      <c r="E71" s="2" t="str">
        <f>IF($A71="","",IFERROR(INDEX(RAW_DHIS2_EXPORT!$A:$ZZ,ROW(),MATCH("*"&amp;INDEX(INDICATOR_MAP!$D:$D,MATCH(E$1,INDICATOR_MAP!$B:$B,0))&amp;"*",RAW_DHIS2_EXPORT!$1:$1,0)),""))</f>
        <v/>
      </c>
      <c r="F71" s="2" t="str">
        <f>IF($A71="","",IFERROR(INDEX(RAW_DHIS2_EXPORT!$A:$ZZ,ROW(),MATCH("*"&amp;INDEX(INDICATOR_MAP!$D:$D,MATCH(F$1,INDICATOR_MAP!$B:$B,0))&amp;"*",RAW_DHIS2_EXPORT!$1:$1,0)),""))</f>
        <v/>
      </c>
      <c r="G71" s="2" t="str">
        <f>IF($A71="","",IFERROR(INDEX(RAW_DHIS2_EXPORT!$A:$ZZ,ROW(),MATCH("*"&amp;INDEX(INDICATOR_MAP!$D:$D,MATCH(G$1,INDICATOR_MAP!$B:$B,0))&amp;"*",RAW_DHIS2_EXPORT!$1:$1,0)),""))</f>
        <v/>
      </c>
      <c r="H71" s="2" t="str">
        <f>IF($A71="","",IFERROR(INDEX(RAW_DHIS2_EXPORT!$A:$ZZ,ROW(),MATCH("*"&amp;INDEX(INDICATOR_MAP!$D:$D,MATCH(H$1,INDICATOR_MAP!$B:$B,0))&amp;"*",RAW_DHIS2_EXPORT!$1:$1,0)),""))</f>
        <v/>
      </c>
      <c r="I71" s="2" t="str">
        <f>IF($A71="","",IFERROR(INDEX(RAW_DHIS2_EXPORT!$A:$ZZ,ROW(),MATCH("*"&amp;INDEX(INDICATOR_MAP!$D:$D,MATCH(I$1,INDICATOR_MAP!$B:$B,0))&amp;"*",RAW_DHIS2_EXPORT!$1:$1,0)),""))</f>
        <v/>
      </c>
      <c r="J71" s="2" t="str">
        <f>IF($A71="","",IFERROR(INDEX(RAW_DHIS2_EXPORT!$A:$ZZ,ROW(),MATCH("*"&amp;INDEX(INDICATOR_MAP!$D:$D,MATCH(J$1,INDICATOR_MAP!$B:$B,0))&amp;"*",RAW_DHIS2_EXPORT!$1:$1,0)),""))</f>
        <v/>
      </c>
      <c r="K71" s="2" t="str">
        <f>IF($A71="","",IFERROR(INDEX(RAW_DHIS2_EXPORT!$A:$ZZ,ROW(),MATCH("*"&amp;INDEX(INDICATOR_MAP!$D:$D,MATCH(K$1,INDICATOR_MAP!$B:$B,0))&amp;"*",RAW_DHIS2_EXPORT!$1:$1,0)),""))</f>
        <v/>
      </c>
      <c r="L71" s="2" t="str">
        <f>IF($A71="","",IFERROR(INDEX(RAW_DHIS2_EXPORT!$A:$ZZ,ROW(),MATCH("*"&amp;INDEX(INDICATOR_MAP!$D:$D,MATCH(L$1,INDICATOR_MAP!$B:$B,0))&amp;"*",RAW_DHIS2_EXPORT!$1:$1,0)),""))</f>
        <v/>
      </c>
      <c r="M71" s="2" t="str">
        <f>IF($A71="","",IFERROR(INDEX(RAW_DHIS2_EXPORT!$A:$ZZ,ROW(),MATCH("*"&amp;INDEX(INDICATOR_MAP!$D:$D,MATCH(M$1,INDICATOR_MAP!$B:$B,0))&amp;"*",RAW_DHIS2_EXPORT!$1:$1,0)),""))</f>
        <v/>
      </c>
      <c r="N71" s="2" t="str">
        <f>IF($A71="","",IFERROR(INDEX(RAW_DHIS2_EXPORT!$A:$ZZ,ROW(),MATCH("*"&amp;INDEX(INDICATOR_MAP!$D:$D,MATCH(N$1,INDICATOR_MAP!$B:$B,0))&amp;"*",RAW_DHIS2_EXPORT!$1:$1,0)),""))</f>
        <v/>
      </c>
      <c r="O71" s="2" t="str">
        <f>IF($A71="","",IFERROR(INDEX(RAW_DHIS2_EXPORT!$A:$ZZ,ROW(),MATCH("*"&amp;INDEX(INDICATOR_MAP!$D:$D,MATCH(O$1,INDICATOR_MAP!$B:$B,0))&amp;"*",RAW_DHIS2_EXPORT!$1:$1,0)),""))</f>
        <v/>
      </c>
      <c r="P71" s="2" t="str">
        <f>IF($A71="","",IFERROR(INDEX(RAW_DHIS2_EXPORT!$A:$ZZ,ROW(),MATCH("*"&amp;INDEX(INDICATOR_MAP!$D:$D,MATCH(P$1,INDICATOR_MAP!$B:$B,0))&amp;"*",RAW_DHIS2_EXPORT!$1:$1,0)),""))</f>
        <v/>
      </c>
      <c r="Q71" s="2" t="str">
        <f>IF($A71="","",IFERROR(INDEX(RAW_DHIS2_EXPORT!$A:$ZZ,ROW(),MATCH("*"&amp;INDEX(INDICATOR_MAP!$D:$D,MATCH(Q$1,INDICATOR_MAP!$B:$B,0))&amp;"*",RAW_DHIS2_EXPORT!$1:$1,0)),""))</f>
        <v/>
      </c>
      <c r="R71" s="2" t="str">
        <f>IF($A71="","",IFERROR(INDEX(RAW_DHIS2_EXPORT!$A:$ZZ,ROW(),MATCH("*"&amp;INDEX(INDICATOR_MAP!$D:$D,MATCH(R$1,INDICATOR_MAP!$B:$B,0))&amp;"*",RAW_DHIS2_EXPORT!$1:$1,0)),""))</f>
        <v/>
      </c>
      <c r="S71" s="2" t="str">
        <f>IF($A71="","",IFERROR(INDEX(RAW_DHIS2_EXPORT!$A:$ZZ,ROW(),MATCH("*"&amp;INDEX(INDICATOR_MAP!$D:$D,MATCH(S$1,INDICATOR_MAP!$B:$B,0))&amp;"*",RAW_DHIS2_EXPORT!$1:$1,0)),""))</f>
        <v/>
      </c>
      <c r="T71" s="2" t="str">
        <f>IF($A71="","",IFERROR(INDEX(RAW_DHIS2_EXPORT!$A:$ZZ,ROW(),MATCH("*"&amp;INDEX(INDICATOR_MAP!$D:$D,MATCH(T$1,INDICATOR_MAP!$B:$B,0))&amp;"*",RAW_DHIS2_EXPORT!$1:$1,0)),""))</f>
        <v/>
      </c>
      <c r="U71" s="2" t="str">
        <f>IF($A71="","",IFERROR(INDEX(RAW_DHIS2_EXPORT!$A:$ZZ,ROW(),MATCH("*"&amp;INDEX(INDICATOR_MAP!$D:$D,MATCH(U$1,INDICATOR_MAP!$B:$B,0))&amp;"*",RAW_DHIS2_EXPORT!$1:$1,0)),""))</f>
        <v/>
      </c>
      <c r="V71" s="2" t="str">
        <f>IF($A71="","",IFERROR(INDEX(RAW_DHIS2_EXPORT!$A:$ZZ,ROW(),MATCH("*"&amp;INDEX(INDICATOR_MAP!$D:$D,MATCH(V$1,INDICATOR_MAP!$B:$B,0))&amp;"*",RAW_DHIS2_EXPORT!$1:$1,0)),""))</f>
        <v/>
      </c>
      <c r="W71" s="2" t="str">
        <f>IF($A71="","",IFERROR(INDEX(RAW_DHIS2_EXPORT!$A:$ZZ,ROW(),MATCH("*"&amp;INDEX(INDICATOR_MAP!$D:$D,MATCH(W$1,INDICATOR_MAP!$B:$B,0))&amp;"*",RAW_DHIS2_EXPORT!$1:$1,0)),""))</f>
        <v/>
      </c>
      <c r="X71" s="2" t="str">
        <f>IF($A71="","",IFERROR(INDEX(RAW_DHIS2_EXPORT!$A:$ZZ,ROW(),MATCH("*"&amp;INDEX(INDICATOR_MAP!$D:$D,MATCH(X$1,INDICATOR_MAP!$B:$B,0))&amp;"*",RAW_DHIS2_EXPORT!$1:$1,0)),""))</f>
        <v/>
      </c>
      <c r="Y71" s="2" t="str">
        <f>IF($A71="","",IFERROR(INDEX(RAW_DHIS2_EXPORT!$A:$ZZ,ROW(),MATCH("*"&amp;INDEX(INDICATOR_MAP!$D:$D,MATCH(Y$1,INDICATOR_MAP!$B:$B,0))&amp;"*",RAW_DHIS2_EXPORT!$1:$1,0)),""))</f>
        <v/>
      </c>
      <c r="Z71" s="2" t="str">
        <f>IF($A71="","",IFERROR(INDEX(RAW_DHIS2_EXPORT!$A:$ZZ,ROW(),MATCH("*"&amp;INDEX(INDICATOR_MAP!$D:$D,MATCH(Z$1,INDICATOR_MAP!$B:$B,0))&amp;"*",RAW_DHIS2_EXPORT!$1:$1,0)),""))</f>
        <v/>
      </c>
      <c r="AA71" s="2" t="str">
        <f>IF($A71="","",IFERROR(INDEX(RAW_DHIS2_EXPORT!$A:$ZZ,ROW(),MATCH("*"&amp;INDEX(INDICATOR_MAP!$D:$D,MATCH(AA$1,INDICATOR_MAP!$B:$B,0))&amp;"*",RAW_DHIS2_EXPORT!$1:$1,0)),""))</f>
        <v/>
      </c>
      <c r="AB71" s="2" t="str">
        <f>IF($A71="","",IFERROR(INDEX(RAW_DHIS2_EXPORT!$A:$ZZ,ROW(),MATCH("*"&amp;INDEX(INDICATOR_MAP!$D:$D,MATCH(AB$1,INDICATOR_MAP!$B:$B,0))&amp;"*",RAW_DHIS2_EXPORT!$1:$1,0)),""))</f>
        <v/>
      </c>
      <c r="AC71" s="2" t="str">
        <f>IF($A71="","",IFERROR(INDEX(RAW_DHIS2_EXPORT!$A:$ZZ,ROW(),MATCH("*"&amp;INDEX(INDICATOR_MAP!$D:$D,MATCH(AC$1,INDICATOR_MAP!$B:$B,0))&amp;"*",RAW_DHIS2_EXPORT!$1:$1,0)),""))</f>
        <v/>
      </c>
      <c r="AD71" s="2" t="str">
        <f>IF($A71="","",IFERROR(INDEX(RAW_DHIS2_EXPORT!$A:$ZZ,ROW(),MATCH("*"&amp;INDEX(INDICATOR_MAP!$D:$D,MATCH(AD$1,INDICATOR_MAP!$B:$B,0))&amp;"*",RAW_DHIS2_EXPORT!$1:$1,0)),""))</f>
        <v/>
      </c>
      <c r="AE71" s="2" t="str">
        <f>IF($A71="","",IFERROR(INDEX(RAW_DHIS2_EXPORT!$A:$ZZ,ROW(),MATCH("*"&amp;INDEX(INDICATOR_MAP!$D:$D,MATCH(AE$1,INDICATOR_MAP!$B:$B,0))&amp;"*",RAW_DHIS2_EXPORT!$1:$1,0)),""))</f>
        <v/>
      </c>
      <c r="AF71" s="2" t="str">
        <f>IF($A71="","",IFERROR(INDEX(RAW_DHIS2_EXPORT!$A:$ZZ,ROW(),MATCH("*"&amp;INDEX(INDICATOR_MAP!$D:$D,MATCH(AF$1,INDICATOR_MAP!$B:$B,0))&amp;"*",RAW_DHIS2_EXPORT!$1:$1,0)),""))</f>
        <v/>
      </c>
      <c r="AG71" s="2" t="str">
        <f>IF($A71="","",IFERROR(INDEX(RAW_DHIS2_EXPORT!$A:$ZZ,ROW(),MATCH("*"&amp;INDEX(INDICATOR_MAP!$D:$D,MATCH(AG$1,INDICATOR_MAP!$B:$B,0))&amp;"*",RAW_DHIS2_EXPORT!$1:$1,0)),""))</f>
        <v/>
      </c>
      <c r="AH71" s="2" t="str">
        <f>IF($A71="","",IFERROR(INDEX(RAW_DHIS2_EXPORT!$A:$ZZ,ROW(),MATCH("*"&amp;INDEX(INDICATOR_MAP!$D:$D,MATCH(AH$1,INDICATOR_MAP!$B:$B,0))&amp;"*",RAW_DHIS2_EXPORT!$1:$1,0)),""))</f>
        <v/>
      </c>
      <c r="AI71" s="2" t="str">
        <f>IF($A71="","",IFERROR(INDEX(RAW_DHIS2_EXPORT!$A:$ZZ,ROW(),MATCH("*"&amp;INDEX(INDICATOR_MAP!$D:$D,MATCH(AI$1,INDICATOR_MAP!$B:$B,0))&amp;"*",RAW_DHIS2_EXPORT!$1:$1,0)),""))</f>
        <v/>
      </c>
      <c r="AJ71" s="2" t="str">
        <f>IF($A71="","",IFERROR(INDEX(RAW_DHIS2_EXPORT!$A:$ZZ,ROW(),MATCH("*"&amp;INDEX(INDICATOR_MAP!$D:$D,MATCH(AJ$1,INDICATOR_MAP!$B:$B,0))&amp;"*",RAW_DHIS2_EXPORT!$1:$1,0)),""))</f>
        <v/>
      </c>
      <c r="AK71" s="2" t="str">
        <f>IF($A71="","",IFERROR(INDEX(RAW_DHIS2_EXPORT!$A:$ZZ,ROW(),MATCH("*"&amp;INDEX(INDICATOR_MAP!$D:$D,MATCH(AK$1,INDICATOR_MAP!$B:$B,0))&amp;"*",RAW_DHIS2_EXPORT!$1:$1,0)),""))</f>
        <v/>
      </c>
      <c r="AL71" s="2" t="str">
        <f>IF($A71="","",IFERROR(INDEX(RAW_DHIS2_EXPORT!$A:$ZZ,ROW(),MATCH("*"&amp;INDEX(INDICATOR_MAP!$D:$D,MATCH(AL$1,INDICATOR_MAP!$B:$B,0))&amp;"*",RAW_DHIS2_EXPORT!$1:$1,0)),""))</f>
        <v/>
      </c>
      <c r="AM71" s="2" t="str">
        <f>IF($A71="","",IFERROR(INDEX(RAW_DHIS2_EXPORT!$A:$ZZ,ROW(),MATCH("*"&amp;INDEX(INDICATOR_MAP!$D:$D,MATCH(AM$1,INDICATOR_MAP!$B:$B,0))&amp;"*",RAW_DHIS2_EXPORT!$1:$1,0)),""))</f>
        <v/>
      </c>
      <c r="AN71" s="2" t="str">
        <f>IF($A71="","",IFERROR(INDEX(RAW_DHIS2_EXPORT!$A:$ZZ,ROW(),MATCH("*"&amp;INDEX(INDICATOR_MAP!$D:$D,MATCH(AN$1,INDICATOR_MAP!$B:$B,0))&amp;"*",RAW_DHIS2_EXPORT!$1:$1,0)),""))</f>
        <v/>
      </c>
      <c r="AO71" s="2" t="str">
        <f>IF($A71="","",IFERROR(INDEX(RAW_DHIS2_EXPORT!$A:$ZZ,ROW(),MATCH("*"&amp;INDEX(INDICATOR_MAP!$D:$D,MATCH(AO$1,INDICATOR_MAP!$B:$B,0))&amp;"*",RAW_DHIS2_EXPORT!$1:$1,0)),""))</f>
        <v/>
      </c>
      <c r="AP71" s="2" t="str">
        <f>IF($A71="","",IFERROR(INDEX(RAW_DHIS2_EXPORT!$A:$ZZ,ROW(),MATCH("*"&amp;INDEX(INDICATOR_MAP!$D:$D,MATCH(AP$1,INDICATOR_MAP!$B:$B,0))&amp;"*",RAW_DHIS2_EXPORT!$1:$1,0)),""))</f>
        <v/>
      </c>
      <c r="AQ71" s="2" t="str">
        <f>IF($A71="","",IFERROR(INDEX(RAW_DHIS2_EXPORT!$A:$ZZ,ROW(),MATCH("*"&amp;INDEX(INDICATOR_MAP!$D:$D,MATCH(AQ$1,INDICATOR_MAP!$B:$B,0))&amp;"*",RAW_DHIS2_EXPORT!$1:$1,0)),""))</f>
        <v/>
      </c>
      <c r="AR71" s="2" t="str">
        <f>IF($A71="","",IFERROR(INDEX(RAW_DHIS2_EXPORT!$A:$ZZ,ROW(),MATCH("*"&amp;INDEX(INDICATOR_MAP!$D:$D,MATCH(AR$1,INDICATOR_MAP!$B:$B,0))&amp;"*",RAW_DHIS2_EXPORT!$1:$1,0)),""))</f>
        <v/>
      </c>
      <c r="AS71" s="2" t="str">
        <f>IF($A71="","",IFERROR(INDEX(RAW_DHIS2_EXPORT!$A:$ZZ,ROW(),MATCH("*"&amp;INDEX(INDICATOR_MAP!$D:$D,MATCH(AS$1,INDICATOR_MAP!$B:$B,0))&amp;"*",RAW_DHIS2_EXPORT!$1:$1,0)),""))</f>
        <v/>
      </c>
      <c r="AT71" s="2" t="str">
        <f>IF($A71="","",IFERROR(INDEX(RAW_DHIS2_EXPORT!$A:$ZZ,ROW(),MATCH("*"&amp;INDEX(INDICATOR_MAP!$D:$D,MATCH(AT$1,INDICATOR_MAP!$B:$B,0))&amp;"*",RAW_DHIS2_EXPORT!$1:$1,0)),""))</f>
        <v/>
      </c>
      <c r="AU71" s="2" t="str">
        <f>IF($A71="","",IFERROR(INDEX(RAW_DHIS2_EXPORT!$A:$ZZ,ROW(),MATCH("*"&amp;INDEX(INDICATOR_MAP!$D:$D,MATCH(AU$1,INDICATOR_MAP!$B:$B,0))&amp;"*",RAW_DHIS2_EXPORT!$1:$1,0)),""))</f>
        <v/>
      </c>
      <c r="AV71" s="2" t="str">
        <f>IF($A71="","",IFERROR(INDEX(RAW_DHIS2_EXPORT!$A:$ZZ,ROW(),MATCH("*"&amp;INDEX(INDICATOR_MAP!$D:$D,MATCH(AV$1,INDICATOR_MAP!$B:$B,0))&amp;"*",RAW_DHIS2_EXPORT!$1:$1,0)),""))</f>
        <v/>
      </c>
      <c r="AW71" s="2" t="str">
        <f>IF($A71="","",IFERROR(INDEX(RAW_DHIS2_EXPORT!$A:$ZZ,ROW(),MATCH("*"&amp;INDEX(INDICATOR_MAP!$D:$D,MATCH(AW$1,INDICATOR_MAP!$B:$B,0))&amp;"*",RAW_DHIS2_EXPORT!$1:$1,0)),""))</f>
        <v/>
      </c>
      <c r="AX71" s="2" t="str">
        <f>IF($A71="","",IFERROR(INDEX(RAW_DHIS2_EXPORT!$A:$ZZ,ROW(),MATCH("*"&amp;INDEX(INDICATOR_MAP!$D:$D,MATCH(AX$1,INDICATOR_MAP!$B:$B,0))&amp;"*",RAW_DHIS2_EXPORT!$1:$1,0)),""))</f>
        <v/>
      </c>
      <c r="AY71" s="2" t="str">
        <f>IF($A71="","",IFERROR(INDEX(RAW_DHIS2_EXPORT!$A:$ZZ,ROW(),MATCH("*"&amp;INDEX(INDICATOR_MAP!$D:$D,MATCH(AY$1,INDICATOR_MAP!$B:$B,0))&amp;"*",RAW_DHIS2_EXPORT!$1:$1,0)),""))</f>
        <v/>
      </c>
      <c r="AZ71" s="2" t="str">
        <f>IF($A71="","",IFERROR(INDEX(RAW_DHIS2_EXPORT!$A:$ZZ,ROW(),MATCH("*"&amp;INDEX(INDICATOR_MAP!$D:$D,MATCH(AZ$1,INDICATOR_MAP!$B:$B,0))&amp;"*",RAW_DHIS2_EXPORT!$1:$1,0)),""))</f>
        <v/>
      </c>
      <c r="BA71" s="2" t="str">
        <f>IF($A71="","",IFERROR(INDEX(RAW_DHIS2_EXPORT!$A:$ZZ,ROW(),MATCH("*"&amp;INDEX(INDICATOR_MAP!$D:$D,MATCH(BA$1,INDICATOR_MAP!$B:$B,0))&amp;"*",RAW_DHIS2_EXPORT!$1:$1,0)),""))</f>
        <v/>
      </c>
      <c r="BB71" s="2" t="str">
        <f>IF($A71="","",IFERROR(INDEX(RAW_DHIS2_EXPORT!$A:$ZZ,ROW(),MATCH("*"&amp;INDEX(INDICATOR_MAP!$D:$D,MATCH(BB$1,INDICATOR_MAP!$B:$B,0))&amp;"*",RAW_DHIS2_EXPORT!$1:$1,0)),""))</f>
        <v/>
      </c>
      <c r="BC71" s="2" t="str">
        <f>IF($A71="","",IFERROR(INDEX(RAW_DHIS2_EXPORT!$A:$ZZ,ROW(),MATCH("*"&amp;INDEX(INDICATOR_MAP!$D:$D,MATCH(BC$1,INDICATOR_MAP!$B:$B,0))&amp;"*",RAW_DHIS2_EXPORT!$1:$1,0)),""))</f>
        <v/>
      </c>
    </row>
    <row r="72" spans="1:55">
      <c r="A72" s="2" t="str">
        <f>IF(RAW_DHIS2_EXPORT!A72="","",RAW_DHIS2_EXPORT!A72)</f>
        <v/>
      </c>
      <c r="B72" s="2"/>
      <c r="C72" s="2"/>
      <c r="D72" s="2" t="str">
        <f>IF($A72="","",IFERROR(INDEX(RAW_DHIS2_EXPORT!$A:$ZZ,ROW(),MATCH("*"&amp;INDEX(INDICATOR_MAP!$D:$D,MATCH(D$1,INDICATOR_MAP!$B:$B,0))&amp;"*",RAW_DHIS2_EXPORT!$1:$1,0)),""))</f>
        <v/>
      </c>
      <c r="E72" s="2" t="str">
        <f>IF($A72="","",IFERROR(INDEX(RAW_DHIS2_EXPORT!$A:$ZZ,ROW(),MATCH("*"&amp;INDEX(INDICATOR_MAP!$D:$D,MATCH(E$1,INDICATOR_MAP!$B:$B,0))&amp;"*",RAW_DHIS2_EXPORT!$1:$1,0)),""))</f>
        <v/>
      </c>
      <c r="F72" s="2" t="str">
        <f>IF($A72="","",IFERROR(INDEX(RAW_DHIS2_EXPORT!$A:$ZZ,ROW(),MATCH("*"&amp;INDEX(INDICATOR_MAP!$D:$D,MATCH(F$1,INDICATOR_MAP!$B:$B,0))&amp;"*",RAW_DHIS2_EXPORT!$1:$1,0)),""))</f>
        <v/>
      </c>
      <c r="G72" s="2" t="str">
        <f>IF($A72="","",IFERROR(INDEX(RAW_DHIS2_EXPORT!$A:$ZZ,ROW(),MATCH("*"&amp;INDEX(INDICATOR_MAP!$D:$D,MATCH(G$1,INDICATOR_MAP!$B:$B,0))&amp;"*",RAW_DHIS2_EXPORT!$1:$1,0)),""))</f>
        <v/>
      </c>
      <c r="H72" s="2" t="str">
        <f>IF($A72="","",IFERROR(INDEX(RAW_DHIS2_EXPORT!$A:$ZZ,ROW(),MATCH("*"&amp;INDEX(INDICATOR_MAP!$D:$D,MATCH(H$1,INDICATOR_MAP!$B:$B,0))&amp;"*",RAW_DHIS2_EXPORT!$1:$1,0)),""))</f>
        <v/>
      </c>
      <c r="I72" s="2" t="str">
        <f>IF($A72="","",IFERROR(INDEX(RAW_DHIS2_EXPORT!$A:$ZZ,ROW(),MATCH("*"&amp;INDEX(INDICATOR_MAP!$D:$D,MATCH(I$1,INDICATOR_MAP!$B:$B,0))&amp;"*",RAW_DHIS2_EXPORT!$1:$1,0)),""))</f>
        <v/>
      </c>
      <c r="J72" s="2" t="str">
        <f>IF($A72="","",IFERROR(INDEX(RAW_DHIS2_EXPORT!$A:$ZZ,ROW(),MATCH("*"&amp;INDEX(INDICATOR_MAP!$D:$D,MATCH(J$1,INDICATOR_MAP!$B:$B,0))&amp;"*",RAW_DHIS2_EXPORT!$1:$1,0)),""))</f>
        <v/>
      </c>
      <c r="K72" s="2" t="str">
        <f>IF($A72="","",IFERROR(INDEX(RAW_DHIS2_EXPORT!$A:$ZZ,ROW(),MATCH("*"&amp;INDEX(INDICATOR_MAP!$D:$D,MATCH(K$1,INDICATOR_MAP!$B:$B,0))&amp;"*",RAW_DHIS2_EXPORT!$1:$1,0)),""))</f>
        <v/>
      </c>
      <c r="L72" s="2" t="str">
        <f>IF($A72="","",IFERROR(INDEX(RAW_DHIS2_EXPORT!$A:$ZZ,ROW(),MATCH("*"&amp;INDEX(INDICATOR_MAP!$D:$D,MATCH(L$1,INDICATOR_MAP!$B:$B,0))&amp;"*",RAW_DHIS2_EXPORT!$1:$1,0)),""))</f>
        <v/>
      </c>
      <c r="M72" s="2" t="str">
        <f>IF($A72="","",IFERROR(INDEX(RAW_DHIS2_EXPORT!$A:$ZZ,ROW(),MATCH("*"&amp;INDEX(INDICATOR_MAP!$D:$D,MATCH(M$1,INDICATOR_MAP!$B:$B,0))&amp;"*",RAW_DHIS2_EXPORT!$1:$1,0)),""))</f>
        <v/>
      </c>
      <c r="N72" s="2" t="str">
        <f>IF($A72="","",IFERROR(INDEX(RAW_DHIS2_EXPORT!$A:$ZZ,ROW(),MATCH("*"&amp;INDEX(INDICATOR_MAP!$D:$D,MATCH(N$1,INDICATOR_MAP!$B:$B,0))&amp;"*",RAW_DHIS2_EXPORT!$1:$1,0)),""))</f>
        <v/>
      </c>
      <c r="O72" s="2" t="str">
        <f>IF($A72="","",IFERROR(INDEX(RAW_DHIS2_EXPORT!$A:$ZZ,ROW(),MATCH("*"&amp;INDEX(INDICATOR_MAP!$D:$D,MATCH(O$1,INDICATOR_MAP!$B:$B,0))&amp;"*",RAW_DHIS2_EXPORT!$1:$1,0)),""))</f>
        <v/>
      </c>
      <c r="P72" s="2" t="str">
        <f>IF($A72="","",IFERROR(INDEX(RAW_DHIS2_EXPORT!$A:$ZZ,ROW(),MATCH("*"&amp;INDEX(INDICATOR_MAP!$D:$D,MATCH(P$1,INDICATOR_MAP!$B:$B,0))&amp;"*",RAW_DHIS2_EXPORT!$1:$1,0)),""))</f>
        <v/>
      </c>
      <c r="Q72" s="2" t="str">
        <f>IF($A72="","",IFERROR(INDEX(RAW_DHIS2_EXPORT!$A:$ZZ,ROW(),MATCH("*"&amp;INDEX(INDICATOR_MAP!$D:$D,MATCH(Q$1,INDICATOR_MAP!$B:$B,0))&amp;"*",RAW_DHIS2_EXPORT!$1:$1,0)),""))</f>
        <v/>
      </c>
      <c r="R72" s="2" t="str">
        <f>IF($A72="","",IFERROR(INDEX(RAW_DHIS2_EXPORT!$A:$ZZ,ROW(),MATCH("*"&amp;INDEX(INDICATOR_MAP!$D:$D,MATCH(R$1,INDICATOR_MAP!$B:$B,0))&amp;"*",RAW_DHIS2_EXPORT!$1:$1,0)),""))</f>
        <v/>
      </c>
      <c r="S72" s="2" t="str">
        <f>IF($A72="","",IFERROR(INDEX(RAW_DHIS2_EXPORT!$A:$ZZ,ROW(),MATCH("*"&amp;INDEX(INDICATOR_MAP!$D:$D,MATCH(S$1,INDICATOR_MAP!$B:$B,0))&amp;"*",RAW_DHIS2_EXPORT!$1:$1,0)),""))</f>
        <v/>
      </c>
      <c r="T72" s="2" t="str">
        <f>IF($A72="","",IFERROR(INDEX(RAW_DHIS2_EXPORT!$A:$ZZ,ROW(),MATCH("*"&amp;INDEX(INDICATOR_MAP!$D:$D,MATCH(T$1,INDICATOR_MAP!$B:$B,0))&amp;"*",RAW_DHIS2_EXPORT!$1:$1,0)),""))</f>
        <v/>
      </c>
      <c r="U72" s="2" t="str">
        <f>IF($A72="","",IFERROR(INDEX(RAW_DHIS2_EXPORT!$A:$ZZ,ROW(),MATCH("*"&amp;INDEX(INDICATOR_MAP!$D:$D,MATCH(U$1,INDICATOR_MAP!$B:$B,0))&amp;"*",RAW_DHIS2_EXPORT!$1:$1,0)),""))</f>
        <v/>
      </c>
      <c r="V72" s="2" t="str">
        <f>IF($A72="","",IFERROR(INDEX(RAW_DHIS2_EXPORT!$A:$ZZ,ROW(),MATCH("*"&amp;INDEX(INDICATOR_MAP!$D:$D,MATCH(V$1,INDICATOR_MAP!$B:$B,0))&amp;"*",RAW_DHIS2_EXPORT!$1:$1,0)),""))</f>
        <v/>
      </c>
      <c r="W72" s="2" t="str">
        <f>IF($A72="","",IFERROR(INDEX(RAW_DHIS2_EXPORT!$A:$ZZ,ROW(),MATCH("*"&amp;INDEX(INDICATOR_MAP!$D:$D,MATCH(W$1,INDICATOR_MAP!$B:$B,0))&amp;"*",RAW_DHIS2_EXPORT!$1:$1,0)),""))</f>
        <v/>
      </c>
      <c r="X72" s="2" t="str">
        <f>IF($A72="","",IFERROR(INDEX(RAW_DHIS2_EXPORT!$A:$ZZ,ROW(),MATCH("*"&amp;INDEX(INDICATOR_MAP!$D:$D,MATCH(X$1,INDICATOR_MAP!$B:$B,0))&amp;"*",RAW_DHIS2_EXPORT!$1:$1,0)),""))</f>
        <v/>
      </c>
      <c r="Y72" s="2" t="str">
        <f>IF($A72="","",IFERROR(INDEX(RAW_DHIS2_EXPORT!$A:$ZZ,ROW(),MATCH("*"&amp;INDEX(INDICATOR_MAP!$D:$D,MATCH(Y$1,INDICATOR_MAP!$B:$B,0))&amp;"*",RAW_DHIS2_EXPORT!$1:$1,0)),""))</f>
        <v/>
      </c>
      <c r="Z72" s="2" t="str">
        <f>IF($A72="","",IFERROR(INDEX(RAW_DHIS2_EXPORT!$A:$ZZ,ROW(),MATCH("*"&amp;INDEX(INDICATOR_MAP!$D:$D,MATCH(Z$1,INDICATOR_MAP!$B:$B,0))&amp;"*",RAW_DHIS2_EXPORT!$1:$1,0)),""))</f>
        <v/>
      </c>
      <c r="AA72" s="2" t="str">
        <f>IF($A72="","",IFERROR(INDEX(RAW_DHIS2_EXPORT!$A:$ZZ,ROW(),MATCH("*"&amp;INDEX(INDICATOR_MAP!$D:$D,MATCH(AA$1,INDICATOR_MAP!$B:$B,0))&amp;"*",RAW_DHIS2_EXPORT!$1:$1,0)),""))</f>
        <v/>
      </c>
      <c r="AB72" s="2" t="str">
        <f>IF($A72="","",IFERROR(INDEX(RAW_DHIS2_EXPORT!$A:$ZZ,ROW(),MATCH("*"&amp;INDEX(INDICATOR_MAP!$D:$D,MATCH(AB$1,INDICATOR_MAP!$B:$B,0))&amp;"*",RAW_DHIS2_EXPORT!$1:$1,0)),""))</f>
        <v/>
      </c>
      <c r="AC72" s="2" t="str">
        <f>IF($A72="","",IFERROR(INDEX(RAW_DHIS2_EXPORT!$A:$ZZ,ROW(),MATCH("*"&amp;INDEX(INDICATOR_MAP!$D:$D,MATCH(AC$1,INDICATOR_MAP!$B:$B,0))&amp;"*",RAW_DHIS2_EXPORT!$1:$1,0)),""))</f>
        <v/>
      </c>
      <c r="AD72" s="2" t="str">
        <f>IF($A72="","",IFERROR(INDEX(RAW_DHIS2_EXPORT!$A:$ZZ,ROW(),MATCH("*"&amp;INDEX(INDICATOR_MAP!$D:$D,MATCH(AD$1,INDICATOR_MAP!$B:$B,0))&amp;"*",RAW_DHIS2_EXPORT!$1:$1,0)),""))</f>
        <v/>
      </c>
      <c r="AE72" s="2" t="str">
        <f>IF($A72="","",IFERROR(INDEX(RAW_DHIS2_EXPORT!$A:$ZZ,ROW(),MATCH("*"&amp;INDEX(INDICATOR_MAP!$D:$D,MATCH(AE$1,INDICATOR_MAP!$B:$B,0))&amp;"*",RAW_DHIS2_EXPORT!$1:$1,0)),""))</f>
        <v/>
      </c>
      <c r="AF72" s="2" t="str">
        <f>IF($A72="","",IFERROR(INDEX(RAW_DHIS2_EXPORT!$A:$ZZ,ROW(),MATCH("*"&amp;INDEX(INDICATOR_MAP!$D:$D,MATCH(AF$1,INDICATOR_MAP!$B:$B,0))&amp;"*",RAW_DHIS2_EXPORT!$1:$1,0)),""))</f>
        <v/>
      </c>
      <c r="AG72" s="2" t="str">
        <f>IF($A72="","",IFERROR(INDEX(RAW_DHIS2_EXPORT!$A:$ZZ,ROW(),MATCH("*"&amp;INDEX(INDICATOR_MAP!$D:$D,MATCH(AG$1,INDICATOR_MAP!$B:$B,0))&amp;"*",RAW_DHIS2_EXPORT!$1:$1,0)),""))</f>
        <v/>
      </c>
      <c r="AH72" s="2" t="str">
        <f>IF($A72="","",IFERROR(INDEX(RAW_DHIS2_EXPORT!$A:$ZZ,ROW(),MATCH("*"&amp;INDEX(INDICATOR_MAP!$D:$D,MATCH(AH$1,INDICATOR_MAP!$B:$B,0))&amp;"*",RAW_DHIS2_EXPORT!$1:$1,0)),""))</f>
        <v/>
      </c>
      <c r="AI72" s="2" t="str">
        <f>IF($A72="","",IFERROR(INDEX(RAW_DHIS2_EXPORT!$A:$ZZ,ROW(),MATCH("*"&amp;INDEX(INDICATOR_MAP!$D:$D,MATCH(AI$1,INDICATOR_MAP!$B:$B,0))&amp;"*",RAW_DHIS2_EXPORT!$1:$1,0)),""))</f>
        <v/>
      </c>
      <c r="AJ72" s="2" t="str">
        <f>IF($A72="","",IFERROR(INDEX(RAW_DHIS2_EXPORT!$A:$ZZ,ROW(),MATCH("*"&amp;INDEX(INDICATOR_MAP!$D:$D,MATCH(AJ$1,INDICATOR_MAP!$B:$B,0))&amp;"*",RAW_DHIS2_EXPORT!$1:$1,0)),""))</f>
        <v/>
      </c>
      <c r="AK72" s="2" t="str">
        <f>IF($A72="","",IFERROR(INDEX(RAW_DHIS2_EXPORT!$A:$ZZ,ROW(),MATCH("*"&amp;INDEX(INDICATOR_MAP!$D:$D,MATCH(AK$1,INDICATOR_MAP!$B:$B,0))&amp;"*",RAW_DHIS2_EXPORT!$1:$1,0)),""))</f>
        <v/>
      </c>
      <c r="AL72" s="2" t="str">
        <f>IF($A72="","",IFERROR(INDEX(RAW_DHIS2_EXPORT!$A:$ZZ,ROW(),MATCH("*"&amp;INDEX(INDICATOR_MAP!$D:$D,MATCH(AL$1,INDICATOR_MAP!$B:$B,0))&amp;"*",RAW_DHIS2_EXPORT!$1:$1,0)),""))</f>
        <v/>
      </c>
      <c r="AM72" s="2" t="str">
        <f>IF($A72="","",IFERROR(INDEX(RAW_DHIS2_EXPORT!$A:$ZZ,ROW(),MATCH("*"&amp;INDEX(INDICATOR_MAP!$D:$D,MATCH(AM$1,INDICATOR_MAP!$B:$B,0))&amp;"*",RAW_DHIS2_EXPORT!$1:$1,0)),""))</f>
        <v/>
      </c>
      <c r="AN72" s="2" t="str">
        <f>IF($A72="","",IFERROR(INDEX(RAW_DHIS2_EXPORT!$A:$ZZ,ROW(),MATCH("*"&amp;INDEX(INDICATOR_MAP!$D:$D,MATCH(AN$1,INDICATOR_MAP!$B:$B,0))&amp;"*",RAW_DHIS2_EXPORT!$1:$1,0)),""))</f>
        <v/>
      </c>
      <c r="AO72" s="2" t="str">
        <f>IF($A72="","",IFERROR(INDEX(RAW_DHIS2_EXPORT!$A:$ZZ,ROW(),MATCH("*"&amp;INDEX(INDICATOR_MAP!$D:$D,MATCH(AO$1,INDICATOR_MAP!$B:$B,0))&amp;"*",RAW_DHIS2_EXPORT!$1:$1,0)),""))</f>
        <v/>
      </c>
      <c r="AP72" s="2" t="str">
        <f>IF($A72="","",IFERROR(INDEX(RAW_DHIS2_EXPORT!$A:$ZZ,ROW(),MATCH("*"&amp;INDEX(INDICATOR_MAP!$D:$D,MATCH(AP$1,INDICATOR_MAP!$B:$B,0))&amp;"*",RAW_DHIS2_EXPORT!$1:$1,0)),""))</f>
        <v/>
      </c>
      <c r="AQ72" s="2" t="str">
        <f>IF($A72="","",IFERROR(INDEX(RAW_DHIS2_EXPORT!$A:$ZZ,ROW(),MATCH("*"&amp;INDEX(INDICATOR_MAP!$D:$D,MATCH(AQ$1,INDICATOR_MAP!$B:$B,0))&amp;"*",RAW_DHIS2_EXPORT!$1:$1,0)),""))</f>
        <v/>
      </c>
      <c r="AR72" s="2" t="str">
        <f>IF($A72="","",IFERROR(INDEX(RAW_DHIS2_EXPORT!$A:$ZZ,ROW(),MATCH("*"&amp;INDEX(INDICATOR_MAP!$D:$D,MATCH(AR$1,INDICATOR_MAP!$B:$B,0))&amp;"*",RAW_DHIS2_EXPORT!$1:$1,0)),""))</f>
        <v/>
      </c>
      <c r="AS72" s="2" t="str">
        <f>IF($A72="","",IFERROR(INDEX(RAW_DHIS2_EXPORT!$A:$ZZ,ROW(),MATCH("*"&amp;INDEX(INDICATOR_MAP!$D:$D,MATCH(AS$1,INDICATOR_MAP!$B:$B,0))&amp;"*",RAW_DHIS2_EXPORT!$1:$1,0)),""))</f>
        <v/>
      </c>
      <c r="AT72" s="2" t="str">
        <f>IF($A72="","",IFERROR(INDEX(RAW_DHIS2_EXPORT!$A:$ZZ,ROW(),MATCH("*"&amp;INDEX(INDICATOR_MAP!$D:$D,MATCH(AT$1,INDICATOR_MAP!$B:$B,0))&amp;"*",RAW_DHIS2_EXPORT!$1:$1,0)),""))</f>
        <v/>
      </c>
      <c r="AU72" s="2" t="str">
        <f>IF($A72="","",IFERROR(INDEX(RAW_DHIS2_EXPORT!$A:$ZZ,ROW(),MATCH("*"&amp;INDEX(INDICATOR_MAP!$D:$D,MATCH(AU$1,INDICATOR_MAP!$B:$B,0))&amp;"*",RAW_DHIS2_EXPORT!$1:$1,0)),""))</f>
        <v/>
      </c>
      <c r="AV72" s="2" t="str">
        <f>IF($A72="","",IFERROR(INDEX(RAW_DHIS2_EXPORT!$A:$ZZ,ROW(),MATCH("*"&amp;INDEX(INDICATOR_MAP!$D:$D,MATCH(AV$1,INDICATOR_MAP!$B:$B,0))&amp;"*",RAW_DHIS2_EXPORT!$1:$1,0)),""))</f>
        <v/>
      </c>
      <c r="AW72" s="2" t="str">
        <f>IF($A72="","",IFERROR(INDEX(RAW_DHIS2_EXPORT!$A:$ZZ,ROW(),MATCH("*"&amp;INDEX(INDICATOR_MAP!$D:$D,MATCH(AW$1,INDICATOR_MAP!$B:$B,0))&amp;"*",RAW_DHIS2_EXPORT!$1:$1,0)),""))</f>
        <v/>
      </c>
      <c r="AX72" s="2" t="str">
        <f>IF($A72="","",IFERROR(INDEX(RAW_DHIS2_EXPORT!$A:$ZZ,ROW(),MATCH("*"&amp;INDEX(INDICATOR_MAP!$D:$D,MATCH(AX$1,INDICATOR_MAP!$B:$B,0))&amp;"*",RAW_DHIS2_EXPORT!$1:$1,0)),""))</f>
        <v/>
      </c>
      <c r="AY72" s="2" t="str">
        <f>IF($A72="","",IFERROR(INDEX(RAW_DHIS2_EXPORT!$A:$ZZ,ROW(),MATCH("*"&amp;INDEX(INDICATOR_MAP!$D:$D,MATCH(AY$1,INDICATOR_MAP!$B:$B,0))&amp;"*",RAW_DHIS2_EXPORT!$1:$1,0)),""))</f>
        <v/>
      </c>
      <c r="AZ72" s="2" t="str">
        <f>IF($A72="","",IFERROR(INDEX(RAW_DHIS2_EXPORT!$A:$ZZ,ROW(),MATCH("*"&amp;INDEX(INDICATOR_MAP!$D:$D,MATCH(AZ$1,INDICATOR_MAP!$B:$B,0))&amp;"*",RAW_DHIS2_EXPORT!$1:$1,0)),""))</f>
        <v/>
      </c>
      <c r="BA72" s="2" t="str">
        <f>IF($A72="","",IFERROR(INDEX(RAW_DHIS2_EXPORT!$A:$ZZ,ROW(),MATCH("*"&amp;INDEX(INDICATOR_MAP!$D:$D,MATCH(BA$1,INDICATOR_MAP!$B:$B,0))&amp;"*",RAW_DHIS2_EXPORT!$1:$1,0)),""))</f>
        <v/>
      </c>
      <c r="BB72" s="2" t="str">
        <f>IF($A72="","",IFERROR(INDEX(RAW_DHIS2_EXPORT!$A:$ZZ,ROW(),MATCH("*"&amp;INDEX(INDICATOR_MAP!$D:$D,MATCH(BB$1,INDICATOR_MAP!$B:$B,0))&amp;"*",RAW_DHIS2_EXPORT!$1:$1,0)),""))</f>
        <v/>
      </c>
      <c r="BC72" s="2" t="str">
        <f>IF($A72="","",IFERROR(INDEX(RAW_DHIS2_EXPORT!$A:$ZZ,ROW(),MATCH("*"&amp;INDEX(INDICATOR_MAP!$D:$D,MATCH(BC$1,INDICATOR_MAP!$B:$B,0))&amp;"*",RAW_DHIS2_EXPORT!$1:$1,0)),""))</f>
        <v/>
      </c>
    </row>
    <row r="73" spans="1:55">
      <c r="A73" s="2" t="str">
        <f>IF(RAW_DHIS2_EXPORT!A73="","",RAW_DHIS2_EXPORT!A73)</f>
        <v/>
      </c>
      <c r="B73" s="2"/>
      <c r="C73" s="2"/>
      <c r="D73" s="2" t="str">
        <f>IF($A73="","",IFERROR(INDEX(RAW_DHIS2_EXPORT!$A:$ZZ,ROW(),MATCH("*"&amp;INDEX(INDICATOR_MAP!$D:$D,MATCH(D$1,INDICATOR_MAP!$B:$B,0))&amp;"*",RAW_DHIS2_EXPORT!$1:$1,0)),""))</f>
        <v/>
      </c>
      <c r="E73" s="2" t="str">
        <f>IF($A73="","",IFERROR(INDEX(RAW_DHIS2_EXPORT!$A:$ZZ,ROW(),MATCH("*"&amp;INDEX(INDICATOR_MAP!$D:$D,MATCH(E$1,INDICATOR_MAP!$B:$B,0))&amp;"*",RAW_DHIS2_EXPORT!$1:$1,0)),""))</f>
        <v/>
      </c>
      <c r="F73" s="2" t="str">
        <f>IF($A73="","",IFERROR(INDEX(RAW_DHIS2_EXPORT!$A:$ZZ,ROW(),MATCH("*"&amp;INDEX(INDICATOR_MAP!$D:$D,MATCH(F$1,INDICATOR_MAP!$B:$B,0))&amp;"*",RAW_DHIS2_EXPORT!$1:$1,0)),""))</f>
        <v/>
      </c>
      <c r="G73" s="2" t="str">
        <f>IF($A73="","",IFERROR(INDEX(RAW_DHIS2_EXPORT!$A:$ZZ,ROW(),MATCH("*"&amp;INDEX(INDICATOR_MAP!$D:$D,MATCH(G$1,INDICATOR_MAP!$B:$B,0))&amp;"*",RAW_DHIS2_EXPORT!$1:$1,0)),""))</f>
        <v/>
      </c>
      <c r="H73" s="2" t="str">
        <f>IF($A73="","",IFERROR(INDEX(RAW_DHIS2_EXPORT!$A:$ZZ,ROW(),MATCH("*"&amp;INDEX(INDICATOR_MAP!$D:$D,MATCH(H$1,INDICATOR_MAP!$B:$B,0))&amp;"*",RAW_DHIS2_EXPORT!$1:$1,0)),""))</f>
        <v/>
      </c>
      <c r="I73" s="2" t="str">
        <f>IF($A73="","",IFERROR(INDEX(RAW_DHIS2_EXPORT!$A:$ZZ,ROW(),MATCH("*"&amp;INDEX(INDICATOR_MAP!$D:$D,MATCH(I$1,INDICATOR_MAP!$B:$B,0))&amp;"*",RAW_DHIS2_EXPORT!$1:$1,0)),""))</f>
        <v/>
      </c>
      <c r="J73" s="2" t="str">
        <f>IF($A73="","",IFERROR(INDEX(RAW_DHIS2_EXPORT!$A:$ZZ,ROW(),MATCH("*"&amp;INDEX(INDICATOR_MAP!$D:$D,MATCH(J$1,INDICATOR_MAP!$B:$B,0))&amp;"*",RAW_DHIS2_EXPORT!$1:$1,0)),""))</f>
        <v/>
      </c>
      <c r="K73" s="2" t="str">
        <f>IF($A73="","",IFERROR(INDEX(RAW_DHIS2_EXPORT!$A:$ZZ,ROW(),MATCH("*"&amp;INDEX(INDICATOR_MAP!$D:$D,MATCH(K$1,INDICATOR_MAP!$B:$B,0))&amp;"*",RAW_DHIS2_EXPORT!$1:$1,0)),""))</f>
        <v/>
      </c>
      <c r="L73" s="2" t="str">
        <f>IF($A73="","",IFERROR(INDEX(RAW_DHIS2_EXPORT!$A:$ZZ,ROW(),MATCH("*"&amp;INDEX(INDICATOR_MAP!$D:$D,MATCH(L$1,INDICATOR_MAP!$B:$B,0))&amp;"*",RAW_DHIS2_EXPORT!$1:$1,0)),""))</f>
        <v/>
      </c>
      <c r="M73" s="2" t="str">
        <f>IF($A73="","",IFERROR(INDEX(RAW_DHIS2_EXPORT!$A:$ZZ,ROW(),MATCH("*"&amp;INDEX(INDICATOR_MAP!$D:$D,MATCH(M$1,INDICATOR_MAP!$B:$B,0))&amp;"*",RAW_DHIS2_EXPORT!$1:$1,0)),""))</f>
        <v/>
      </c>
      <c r="N73" s="2" t="str">
        <f>IF($A73="","",IFERROR(INDEX(RAW_DHIS2_EXPORT!$A:$ZZ,ROW(),MATCH("*"&amp;INDEX(INDICATOR_MAP!$D:$D,MATCH(N$1,INDICATOR_MAP!$B:$B,0))&amp;"*",RAW_DHIS2_EXPORT!$1:$1,0)),""))</f>
        <v/>
      </c>
      <c r="O73" s="2" t="str">
        <f>IF($A73="","",IFERROR(INDEX(RAW_DHIS2_EXPORT!$A:$ZZ,ROW(),MATCH("*"&amp;INDEX(INDICATOR_MAP!$D:$D,MATCH(O$1,INDICATOR_MAP!$B:$B,0))&amp;"*",RAW_DHIS2_EXPORT!$1:$1,0)),""))</f>
        <v/>
      </c>
      <c r="P73" s="2" t="str">
        <f>IF($A73="","",IFERROR(INDEX(RAW_DHIS2_EXPORT!$A:$ZZ,ROW(),MATCH("*"&amp;INDEX(INDICATOR_MAP!$D:$D,MATCH(P$1,INDICATOR_MAP!$B:$B,0))&amp;"*",RAW_DHIS2_EXPORT!$1:$1,0)),""))</f>
        <v/>
      </c>
      <c r="Q73" s="2" t="str">
        <f>IF($A73="","",IFERROR(INDEX(RAW_DHIS2_EXPORT!$A:$ZZ,ROW(),MATCH("*"&amp;INDEX(INDICATOR_MAP!$D:$D,MATCH(Q$1,INDICATOR_MAP!$B:$B,0))&amp;"*",RAW_DHIS2_EXPORT!$1:$1,0)),""))</f>
        <v/>
      </c>
      <c r="R73" s="2" t="str">
        <f>IF($A73="","",IFERROR(INDEX(RAW_DHIS2_EXPORT!$A:$ZZ,ROW(),MATCH("*"&amp;INDEX(INDICATOR_MAP!$D:$D,MATCH(R$1,INDICATOR_MAP!$B:$B,0))&amp;"*",RAW_DHIS2_EXPORT!$1:$1,0)),""))</f>
        <v/>
      </c>
      <c r="S73" s="2" t="str">
        <f>IF($A73="","",IFERROR(INDEX(RAW_DHIS2_EXPORT!$A:$ZZ,ROW(),MATCH("*"&amp;INDEX(INDICATOR_MAP!$D:$D,MATCH(S$1,INDICATOR_MAP!$B:$B,0))&amp;"*",RAW_DHIS2_EXPORT!$1:$1,0)),""))</f>
        <v/>
      </c>
      <c r="T73" s="2" t="str">
        <f>IF($A73="","",IFERROR(INDEX(RAW_DHIS2_EXPORT!$A:$ZZ,ROW(),MATCH("*"&amp;INDEX(INDICATOR_MAP!$D:$D,MATCH(T$1,INDICATOR_MAP!$B:$B,0))&amp;"*",RAW_DHIS2_EXPORT!$1:$1,0)),""))</f>
        <v/>
      </c>
      <c r="U73" s="2" t="str">
        <f>IF($A73="","",IFERROR(INDEX(RAW_DHIS2_EXPORT!$A:$ZZ,ROW(),MATCH("*"&amp;INDEX(INDICATOR_MAP!$D:$D,MATCH(U$1,INDICATOR_MAP!$B:$B,0))&amp;"*",RAW_DHIS2_EXPORT!$1:$1,0)),""))</f>
        <v/>
      </c>
      <c r="V73" s="2" t="str">
        <f>IF($A73="","",IFERROR(INDEX(RAW_DHIS2_EXPORT!$A:$ZZ,ROW(),MATCH("*"&amp;INDEX(INDICATOR_MAP!$D:$D,MATCH(V$1,INDICATOR_MAP!$B:$B,0))&amp;"*",RAW_DHIS2_EXPORT!$1:$1,0)),""))</f>
        <v/>
      </c>
      <c r="W73" s="2" t="str">
        <f>IF($A73="","",IFERROR(INDEX(RAW_DHIS2_EXPORT!$A:$ZZ,ROW(),MATCH("*"&amp;INDEX(INDICATOR_MAP!$D:$D,MATCH(W$1,INDICATOR_MAP!$B:$B,0))&amp;"*",RAW_DHIS2_EXPORT!$1:$1,0)),""))</f>
        <v/>
      </c>
      <c r="X73" s="2" t="str">
        <f>IF($A73="","",IFERROR(INDEX(RAW_DHIS2_EXPORT!$A:$ZZ,ROW(),MATCH("*"&amp;INDEX(INDICATOR_MAP!$D:$D,MATCH(X$1,INDICATOR_MAP!$B:$B,0))&amp;"*",RAW_DHIS2_EXPORT!$1:$1,0)),""))</f>
        <v/>
      </c>
      <c r="Y73" s="2" t="str">
        <f>IF($A73="","",IFERROR(INDEX(RAW_DHIS2_EXPORT!$A:$ZZ,ROW(),MATCH("*"&amp;INDEX(INDICATOR_MAP!$D:$D,MATCH(Y$1,INDICATOR_MAP!$B:$B,0))&amp;"*",RAW_DHIS2_EXPORT!$1:$1,0)),""))</f>
        <v/>
      </c>
      <c r="Z73" s="2" t="str">
        <f>IF($A73="","",IFERROR(INDEX(RAW_DHIS2_EXPORT!$A:$ZZ,ROW(),MATCH("*"&amp;INDEX(INDICATOR_MAP!$D:$D,MATCH(Z$1,INDICATOR_MAP!$B:$B,0))&amp;"*",RAW_DHIS2_EXPORT!$1:$1,0)),""))</f>
        <v/>
      </c>
      <c r="AA73" s="2" t="str">
        <f>IF($A73="","",IFERROR(INDEX(RAW_DHIS2_EXPORT!$A:$ZZ,ROW(),MATCH("*"&amp;INDEX(INDICATOR_MAP!$D:$D,MATCH(AA$1,INDICATOR_MAP!$B:$B,0))&amp;"*",RAW_DHIS2_EXPORT!$1:$1,0)),""))</f>
        <v/>
      </c>
      <c r="AB73" s="2" t="str">
        <f>IF($A73="","",IFERROR(INDEX(RAW_DHIS2_EXPORT!$A:$ZZ,ROW(),MATCH("*"&amp;INDEX(INDICATOR_MAP!$D:$D,MATCH(AB$1,INDICATOR_MAP!$B:$B,0))&amp;"*",RAW_DHIS2_EXPORT!$1:$1,0)),""))</f>
        <v/>
      </c>
      <c r="AC73" s="2" t="str">
        <f>IF($A73="","",IFERROR(INDEX(RAW_DHIS2_EXPORT!$A:$ZZ,ROW(),MATCH("*"&amp;INDEX(INDICATOR_MAP!$D:$D,MATCH(AC$1,INDICATOR_MAP!$B:$B,0))&amp;"*",RAW_DHIS2_EXPORT!$1:$1,0)),""))</f>
        <v/>
      </c>
      <c r="AD73" s="2" t="str">
        <f>IF($A73="","",IFERROR(INDEX(RAW_DHIS2_EXPORT!$A:$ZZ,ROW(),MATCH("*"&amp;INDEX(INDICATOR_MAP!$D:$D,MATCH(AD$1,INDICATOR_MAP!$B:$B,0))&amp;"*",RAW_DHIS2_EXPORT!$1:$1,0)),""))</f>
        <v/>
      </c>
      <c r="AE73" s="2" t="str">
        <f>IF($A73="","",IFERROR(INDEX(RAW_DHIS2_EXPORT!$A:$ZZ,ROW(),MATCH("*"&amp;INDEX(INDICATOR_MAP!$D:$D,MATCH(AE$1,INDICATOR_MAP!$B:$B,0))&amp;"*",RAW_DHIS2_EXPORT!$1:$1,0)),""))</f>
        <v/>
      </c>
      <c r="AF73" s="2" t="str">
        <f>IF($A73="","",IFERROR(INDEX(RAW_DHIS2_EXPORT!$A:$ZZ,ROW(),MATCH("*"&amp;INDEX(INDICATOR_MAP!$D:$D,MATCH(AF$1,INDICATOR_MAP!$B:$B,0))&amp;"*",RAW_DHIS2_EXPORT!$1:$1,0)),""))</f>
        <v/>
      </c>
      <c r="AG73" s="2" t="str">
        <f>IF($A73="","",IFERROR(INDEX(RAW_DHIS2_EXPORT!$A:$ZZ,ROW(),MATCH("*"&amp;INDEX(INDICATOR_MAP!$D:$D,MATCH(AG$1,INDICATOR_MAP!$B:$B,0))&amp;"*",RAW_DHIS2_EXPORT!$1:$1,0)),""))</f>
        <v/>
      </c>
      <c r="AH73" s="2" t="str">
        <f>IF($A73="","",IFERROR(INDEX(RAW_DHIS2_EXPORT!$A:$ZZ,ROW(),MATCH("*"&amp;INDEX(INDICATOR_MAP!$D:$D,MATCH(AH$1,INDICATOR_MAP!$B:$B,0))&amp;"*",RAW_DHIS2_EXPORT!$1:$1,0)),""))</f>
        <v/>
      </c>
      <c r="AI73" s="2" t="str">
        <f>IF($A73="","",IFERROR(INDEX(RAW_DHIS2_EXPORT!$A:$ZZ,ROW(),MATCH("*"&amp;INDEX(INDICATOR_MAP!$D:$D,MATCH(AI$1,INDICATOR_MAP!$B:$B,0))&amp;"*",RAW_DHIS2_EXPORT!$1:$1,0)),""))</f>
        <v/>
      </c>
      <c r="AJ73" s="2" t="str">
        <f>IF($A73="","",IFERROR(INDEX(RAW_DHIS2_EXPORT!$A:$ZZ,ROW(),MATCH("*"&amp;INDEX(INDICATOR_MAP!$D:$D,MATCH(AJ$1,INDICATOR_MAP!$B:$B,0))&amp;"*",RAW_DHIS2_EXPORT!$1:$1,0)),""))</f>
        <v/>
      </c>
      <c r="AK73" s="2" t="str">
        <f>IF($A73="","",IFERROR(INDEX(RAW_DHIS2_EXPORT!$A:$ZZ,ROW(),MATCH("*"&amp;INDEX(INDICATOR_MAP!$D:$D,MATCH(AK$1,INDICATOR_MAP!$B:$B,0))&amp;"*",RAW_DHIS2_EXPORT!$1:$1,0)),""))</f>
        <v/>
      </c>
      <c r="AL73" s="2" t="str">
        <f>IF($A73="","",IFERROR(INDEX(RAW_DHIS2_EXPORT!$A:$ZZ,ROW(),MATCH("*"&amp;INDEX(INDICATOR_MAP!$D:$D,MATCH(AL$1,INDICATOR_MAP!$B:$B,0))&amp;"*",RAW_DHIS2_EXPORT!$1:$1,0)),""))</f>
        <v/>
      </c>
      <c r="AM73" s="2" t="str">
        <f>IF($A73="","",IFERROR(INDEX(RAW_DHIS2_EXPORT!$A:$ZZ,ROW(),MATCH("*"&amp;INDEX(INDICATOR_MAP!$D:$D,MATCH(AM$1,INDICATOR_MAP!$B:$B,0))&amp;"*",RAW_DHIS2_EXPORT!$1:$1,0)),""))</f>
        <v/>
      </c>
      <c r="AN73" s="2" t="str">
        <f>IF($A73="","",IFERROR(INDEX(RAW_DHIS2_EXPORT!$A:$ZZ,ROW(),MATCH("*"&amp;INDEX(INDICATOR_MAP!$D:$D,MATCH(AN$1,INDICATOR_MAP!$B:$B,0))&amp;"*",RAW_DHIS2_EXPORT!$1:$1,0)),""))</f>
        <v/>
      </c>
      <c r="AO73" s="2" t="str">
        <f>IF($A73="","",IFERROR(INDEX(RAW_DHIS2_EXPORT!$A:$ZZ,ROW(),MATCH("*"&amp;INDEX(INDICATOR_MAP!$D:$D,MATCH(AO$1,INDICATOR_MAP!$B:$B,0))&amp;"*",RAW_DHIS2_EXPORT!$1:$1,0)),""))</f>
        <v/>
      </c>
      <c r="AP73" s="2" t="str">
        <f>IF($A73="","",IFERROR(INDEX(RAW_DHIS2_EXPORT!$A:$ZZ,ROW(),MATCH("*"&amp;INDEX(INDICATOR_MAP!$D:$D,MATCH(AP$1,INDICATOR_MAP!$B:$B,0))&amp;"*",RAW_DHIS2_EXPORT!$1:$1,0)),""))</f>
        <v/>
      </c>
      <c r="AQ73" s="2" t="str">
        <f>IF($A73="","",IFERROR(INDEX(RAW_DHIS2_EXPORT!$A:$ZZ,ROW(),MATCH("*"&amp;INDEX(INDICATOR_MAP!$D:$D,MATCH(AQ$1,INDICATOR_MAP!$B:$B,0))&amp;"*",RAW_DHIS2_EXPORT!$1:$1,0)),""))</f>
        <v/>
      </c>
      <c r="AR73" s="2" t="str">
        <f>IF($A73="","",IFERROR(INDEX(RAW_DHIS2_EXPORT!$A:$ZZ,ROW(),MATCH("*"&amp;INDEX(INDICATOR_MAP!$D:$D,MATCH(AR$1,INDICATOR_MAP!$B:$B,0))&amp;"*",RAW_DHIS2_EXPORT!$1:$1,0)),""))</f>
        <v/>
      </c>
      <c r="AS73" s="2" t="str">
        <f>IF($A73="","",IFERROR(INDEX(RAW_DHIS2_EXPORT!$A:$ZZ,ROW(),MATCH("*"&amp;INDEX(INDICATOR_MAP!$D:$D,MATCH(AS$1,INDICATOR_MAP!$B:$B,0))&amp;"*",RAW_DHIS2_EXPORT!$1:$1,0)),""))</f>
        <v/>
      </c>
      <c r="AT73" s="2" t="str">
        <f>IF($A73="","",IFERROR(INDEX(RAW_DHIS2_EXPORT!$A:$ZZ,ROW(),MATCH("*"&amp;INDEX(INDICATOR_MAP!$D:$D,MATCH(AT$1,INDICATOR_MAP!$B:$B,0))&amp;"*",RAW_DHIS2_EXPORT!$1:$1,0)),""))</f>
        <v/>
      </c>
      <c r="AU73" s="2" t="str">
        <f>IF($A73="","",IFERROR(INDEX(RAW_DHIS2_EXPORT!$A:$ZZ,ROW(),MATCH("*"&amp;INDEX(INDICATOR_MAP!$D:$D,MATCH(AU$1,INDICATOR_MAP!$B:$B,0))&amp;"*",RAW_DHIS2_EXPORT!$1:$1,0)),""))</f>
        <v/>
      </c>
      <c r="AV73" s="2" t="str">
        <f>IF($A73="","",IFERROR(INDEX(RAW_DHIS2_EXPORT!$A:$ZZ,ROW(),MATCH("*"&amp;INDEX(INDICATOR_MAP!$D:$D,MATCH(AV$1,INDICATOR_MAP!$B:$B,0))&amp;"*",RAW_DHIS2_EXPORT!$1:$1,0)),""))</f>
        <v/>
      </c>
      <c r="AW73" s="2" t="str">
        <f>IF($A73="","",IFERROR(INDEX(RAW_DHIS2_EXPORT!$A:$ZZ,ROW(),MATCH("*"&amp;INDEX(INDICATOR_MAP!$D:$D,MATCH(AW$1,INDICATOR_MAP!$B:$B,0))&amp;"*",RAW_DHIS2_EXPORT!$1:$1,0)),""))</f>
        <v/>
      </c>
      <c r="AX73" s="2" t="str">
        <f>IF($A73="","",IFERROR(INDEX(RAW_DHIS2_EXPORT!$A:$ZZ,ROW(),MATCH("*"&amp;INDEX(INDICATOR_MAP!$D:$D,MATCH(AX$1,INDICATOR_MAP!$B:$B,0))&amp;"*",RAW_DHIS2_EXPORT!$1:$1,0)),""))</f>
        <v/>
      </c>
      <c r="AY73" s="2" t="str">
        <f>IF($A73="","",IFERROR(INDEX(RAW_DHIS2_EXPORT!$A:$ZZ,ROW(),MATCH("*"&amp;INDEX(INDICATOR_MAP!$D:$D,MATCH(AY$1,INDICATOR_MAP!$B:$B,0))&amp;"*",RAW_DHIS2_EXPORT!$1:$1,0)),""))</f>
        <v/>
      </c>
      <c r="AZ73" s="2" t="str">
        <f>IF($A73="","",IFERROR(INDEX(RAW_DHIS2_EXPORT!$A:$ZZ,ROW(),MATCH("*"&amp;INDEX(INDICATOR_MAP!$D:$D,MATCH(AZ$1,INDICATOR_MAP!$B:$B,0))&amp;"*",RAW_DHIS2_EXPORT!$1:$1,0)),""))</f>
        <v/>
      </c>
      <c r="BA73" s="2" t="str">
        <f>IF($A73="","",IFERROR(INDEX(RAW_DHIS2_EXPORT!$A:$ZZ,ROW(),MATCH("*"&amp;INDEX(INDICATOR_MAP!$D:$D,MATCH(BA$1,INDICATOR_MAP!$B:$B,0))&amp;"*",RAW_DHIS2_EXPORT!$1:$1,0)),""))</f>
        <v/>
      </c>
      <c r="BB73" s="2" t="str">
        <f>IF($A73="","",IFERROR(INDEX(RAW_DHIS2_EXPORT!$A:$ZZ,ROW(),MATCH("*"&amp;INDEX(INDICATOR_MAP!$D:$D,MATCH(BB$1,INDICATOR_MAP!$B:$B,0))&amp;"*",RAW_DHIS2_EXPORT!$1:$1,0)),""))</f>
        <v/>
      </c>
      <c r="BC73" s="2" t="str">
        <f>IF($A73="","",IFERROR(INDEX(RAW_DHIS2_EXPORT!$A:$ZZ,ROW(),MATCH("*"&amp;INDEX(INDICATOR_MAP!$D:$D,MATCH(BC$1,INDICATOR_MAP!$B:$B,0))&amp;"*",RAW_DHIS2_EXPORT!$1:$1,0)),""))</f>
        <v/>
      </c>
    </row>
    <row r="74" spans="1:55">
      <c r="A74" s="2" t="str">
        <f>IF(RAW_DHIS2_EXPORT!A74="","",RAW_DHIS2_EXPORT!A74)</f>
        <v/>
      </c>
      <c r="B74" s="2"/>
      <c r="C74" s="2"/>
      <c r="D74" s="2" t="str">
        <f>IF($A74="","",IFERROR(INDEX(RAW_DHIS2_EXPORT!$A:$ZZ,ROW(),MATCH("*"&amp;INDEX(INDICATOR_MAP!$D:$D,MATCH(D$1,INDICATOR_MAP!$B:$B,0))&amp;"*",RAW_DHIS2_EXPORT!$1:$1,0)),""))</f>
        <v/>
      </c>
      <c r="E74" s="2" t="str">
        <f>IF($A74="","",IFERROR(INDEX(RAW_DHIS2_EXPORT!$A:$ZZ,ROW(),MATCH("*"&amp;INDEX(INDICATOR_MAP!$D:$D,MATCH(E$1,INDICATOR_MAP!$B:$B,0))&amp;"*",RAW_DHIS2_EXPORT!$1:$1,0)),""))</f>
        <v/>
      </c>
      <c r="F74" s="2" t="str">
        <f>IF($A74="","",IFERROR(INDEX(RAW_DHIS2_EXPORT!$A:$ZZ,ROW(),MATCH("*"&amp;INDEX(INDICATOR_MAP!$D:$D,MATCH(F$1,INDICATOR_MAP!$B:$B,0))&amp;"*",RAW_DHIS2_EXPORT!$1:$1,0)),""))</f>
        <v/>
      </c>
      <c r="G74" s="2" t="str">
        <f>IF($A74="","",IFERROR(INDEX(RAW_DHIS2_EXPORT!$A:$ZZ,ROW(),MATCH("*"&amp;INDEX(INDICATOR_MAP!$D:$D,MATCH(G$1,INDICATOR_MAP!$B:$B,0))&amp;"*",RAW_DHIS2_EXPORT!$1:$1,0)),""))</f>
        <v/>
      </c>
      <c r="H74" s="2" t="str">
        <f>IF($A74="","",IFERROR(INDEX(RAW_DHIS2_EXPORT!$A:$ZZ,ROW(),MATCH("*"&amp;INDEX(INDICATOR_MAP!$D:$D,MATCH(H$1,INDICATOR_MAP!$B:$B,0))&amp;"*",RAW_DHIS2_EXPORT!$1:$1,0)),""))</f>
        <v/>
      </c>
      <c r="I74" s="2" t="str">
        <f>IF($A74="","",IFERROR(INDEX(RAW_DHIS2_EXPORT!$A:$ZZ,ROW(),MATCH("*"&amp;INDEX(INDICATOR_MAP!$D:$D,MATCH(I$1,INDICATOR_MAP!$B:$B,0))&amp;"*",RAW_DHIS2_EXPORT!$1:$1,0)),""))</f>
        <v/>
      </c>
      <c r="J74" s="2" t="str">
        <f>IF($A74="","",IFERROR(INDEX(RAW_DHIS2_EXPORT!$A:$ZZ,ROW(),MATCH("*"&amp;INDEX(INDICATOR_MAP!$D:$D,MATCH(J$1,INDICATOR_MAP!$B:$B,0))&amp;"*",RAW_DHIS2_EXPORT!$1:$1,0)),""))</f>
        <v/>
      </c>
      <c r="K74" s="2" t="str">
        <f>IF($A74="","",IFERROR(INDEX(RAW_DHIS2_EXPORT!$A:$ZZ,ROW(),MATCH("*"&amp;INDEX(INDICATOR_MAP!$D:$D,MATCH(K$1,INDICATOR_MAP!$B:$B,0))&amp;"*",RAW_DHIS2_EXPORT!$1:$1,0)),""))</f>
        <v/>
      </c>
      <c r="L74" s="2" t="str">
        <f>IF($A74="","",IFERROR(INDEX(RAW_DHIS2_EXPORT!$A:$ZZ,ROW(),MATCH("*"&amp;INDEX(INDICATOR_MAP!$D:$D,MATCH(L$1,INDICATOR_MAP!$B:$B,0))&amp;"*",RAW_DHIS2_EXPORT!$1:$1,0)),""))</f>
        <v/>
      </c>
      <c r="M74" s="2" t="str">
        <f>IF($A74="","",IFERROR(INDEX(RAW_DHIS2_EXPORT!$A:$ZZ,ROW(),MATCH("*"&amp;INDEX(INDICATOR_MAP!$D:$D,MATCH(M$1,INDICATOR_MAP!$B:$B,0))&amp;"*",RAW_DHIS2_EXPORT!$1:$1,0)),""))</f>
        <v/>
      </c>
      <c r="N74" s="2" t="str">
        <f>IF($A74="","",IFERROR(INDEX(RAW_DHIS2_EXPORT!$A:$ZZ,ROW(),MATCH("*"&amp;INDEX(INDICATOR_MAP!$D:$D,MATCH(N$1,INDICATOR_MAP!$B:$B,0))&amp;"*",RAW_DHIS2_EXPORT!$1:$1,0)),""))</f>
        <v/>
      </c>
      <c r="O74" s="2" t="str">
        <f>IF($A74="","",IFERROR(INDEX(RAW_DHIS2_EXPORT!$A:$ZZ,ROW(),MATCH("*"&amp;INDEX(INDICATOR_MAP!$D:$D,MATCH(O$1,INDICATOR_MAP!$B:$B,0))&amp;"*",RAW_DHIS2_EXPORT!$1:$1,0)),""))</f>
        <v/>
      </c>
      <c r="P74" s="2" t="str">
        <f>IF($A74="","",IFERROR(INDEX(RAW_DHIS2_EXPORT!$A:$ZZ,ROW(),MATCH("*"&amp;INDEX(INDICATOR_MAP!$D:$D,MATCH(P$1,INDICATOR_MAP!$B:$B,0))&amp;"*",RAW_DHIS2_EXPORT!$1:$1,0)),""))</f>
        <v/>
      </c>
      <c r="Q74" s="2" t="str">
        <f>IF($A74="","",IFERROR(INDEX(RAW_DHIS2_EXPORT!$A:$ZZ,ROW(),MATCH("*"&amp;INDEX(INDICATOR_MAP!$D:$D,MATCH(Q$1,INDICATOR_MAP!$B:$B,0))&amp;"*",RAW_DHIS2_EXPORT!$1:$1,0)),""))</f>
        <v/>
      </c>
      <c r="R74" s="2" t="str">
        <f>IF($A74="","",IFERROR(INDEX(RAW_DHIS2_EXPORT!$A:$ZZ,ROW(),MATCH("*"&amp;INDEX(INDICATOR_MAP!$D:$D,MATCH(R$1,INDICATOR_MAP!$B:$B,0))&amp;"*",RAW_DHIS2_EXPORT!$1:$1,0)),""))</f>
        <v/>
      </c>
      <c r="S74" s="2" t="str">
        <f>IF($A74="","",IFERROR(INDEX(RAW_DHIS2_EXPORT!$A:$ZZ,ROW(),MATCH("*"&amp;INDEX(INDICATOR_MAP!$D:$D,MATCH(S$1,INDICATOR_MAP!$B:$B,0))&amp;"*",RAW_DHIS2_EXPORT!$1:$1,0)),""))</f>
        <v/>
      </c>
      <c r="T74" s="2" t="str">
        <f>IF($A74="","",IFERROR(INDEX(RAW_DHIS2_EXPORT!$A:$ZZ,ROW(),MATCH("*"&amp;INDEX(INDICATOR_MAP!$D:$D,MATCH(T$1,INDICATOR_MAP!$B:$B,0))&amp;"*",RAW_DHIS2_EXPORT!$1:$1,0)),""))</f>
        <v/>
      </c>
      <c r="U74" s="2" t="str">
        <f>IF($A74="","",IFERROR(INDEX(RAW_DHIS2_EXPORT!$A:$ZZ,ROW(),MATCH("*"&amp;INDEX(INDICATOR_MAP!$D:$D,MATCH(U$1,INDICATOR_MAP!$B:$B,0))&amp;"*",RAW_DHIS2_EXPORT!$1:$1,0)),""))</f>
        <v/>
      </c>
      <c r="V74" s="2" t="str">
        <f>IF($A74="","",IFERROR(INDEX(RAW_DHIS2_EXPORT!$A:$ZZ,ROW(),MATCH("*"&amp;INDEX(INDICATOR_MAP!$D:$D,MATCH(V$1,INDICATOR_MAP!$B:$B,0))&amp;"*",RAW_DHIS2_EXPORT!$1:$1,0)),""))</f>
        <v/>
      </c>
      <c r="W74" s="2" t="str">
        <f>IF($A74="","",IFERROR(INDEX(RAW_DHIS2_EXPORT!$A:$ZZ,ROW(),MATCH("*"&amp;INDEX(INDICATOR_MAP!$D:$D,MATCH(W$1,INDICATOR_MAP!$B:$B,0))&amp;"*",RAW_DHIS2_EXPORT!$1:$1,0)),""))</f>
        <v/>
      </c>
      <c r="X74" s="2" t="str">
        <f>IF($A74="","",IFERROR(INDEX(RAW_DHIS2_EXPORT!$A:$ZZ,ROW(),MATCH("*"&amp;INDEX(INDICATOR_MAP!$D:$D,MATCH(X$1,INDICATOR_MAP!$B:$B,0))&amp;"*",RAW_DHIS2_EXPORT!$1:$1,0)),""))</f>
        <v/>
      </c>
      <c r="Y74" s="2" t="str">
        <f>IF($A74="","",IFERROR(INDEX(RAW_DHIS2_EXPORT!$A:$ZZ,ROW(),MATCH("*"&amp;INDEX(INDICATOR_MAP!$D:$D,MATCH(Y$1,INDICATOR_MAP!$B:$B,0))&amp;"*",RAW_DHIS2_EXPORT!$1:$1,0)),""))</f>
        <v/>
      </c>
      <c r="Z74" s="2" t="str">
        <f>IF($A74="","",IFERROR(INDEX(RAW_DHIS2_EXPORT!$A:$ZZ,ROW(),MATCH("*"&amp;INDEX(INDICATOR_MAP!$D:$D,MATCH(Z$1,INDICATOR_MAP!$B:$B,0))&amp;"*",RAW_DHIS2_EXPORT!$1:$1,0)),""))</f>
        <v/>
      </c>
      <c r="AA74" s="2" t="str">
        <f>IF($A74="","",IFERROR(INDEX(RAW_DHIS2_EXPORT!$A:$ZZ,ROW(),MATCH("*"&amp;INDEX(INDICATOR_MAP!$D:$D,MATCH(AA$1,INDICATOR_MAP!$B:$B,0))&amp;"*",RAW_DHIS2_EXPORT!$1:$1,0)),""))</f>
        <v/>
      </c>
      <c r="AB74" s="2" t="str">
        <f>IF($A74="","",IFERROR(INDEX(RAW_DHIS2_EXPORT!$A:$ZZ,ROW(),MATCH("*"&amp;INDEX(INDICATOR_MAP!$D:$D,MATCH(AB$1,INDICATOR_MAP!$B:$B,0))&amp;"*",RAW_DHIS2_EXPORT!$1:$1,0)),""))</f>
        <v/>
      </c>
      <c r="AC74" s="2" t="str">
        <f>IF($A74="","",IFERROR(INDEX(RAW_DHIS2_EXPORT!$A:$ZZ,ROW(),MATCH("*"&amp;INDEX(INDICATOR_MAP!$D:$D,MATCH(AC$1,INDICATOR_MAP!$B:$B,0))&amp;"*",RAW_DHIS2_EXPORT!$1:$1,0)),""))</f>
        <v/>
      </c>
      <c r="AD74" s="2" t="str">
        <f>IF($A74="","",IFERROR(INDEX(RAW_DHIS2_EXPORT!$A:$ZZ,ROW(),MATCH("*"&amp;INDEX(INDICATOR_MAP!$D:$D,MATCH(AD$1,INDICATOR_MAP!$B:$B,0))&amp;"*",RAW_DHIS2_EXPORT!$1:$1,0)),""))</f>
        <v/>
      </c>
      <c r="AE74" s="2" t="str">
        <f>IF($A74="","",IFERROR(INDEX(RAW_DHIS2_EXPORT!$A:$ZZ,ROW(),MATCH("*"&amp;INDEX(INDICATOR_MAP!$D:$D,MATCH(AE$1,INDICATOR_MAP!$B:$B,0))&amp;"*",RAW_DHIS2_EXPORT!$1:$1,0)),""))</f>
        <v/>
      </c>
      <c r="AF74" s="2" t="str">
        <f>IF($A74="","",IFERROR(INDEX(RAW_DHIS2_EXPORT!$A:$ZZ,ROW(),MATCH("*"&amp;INDEX(INDICATOR_MAP!$D:$D,MATCH(AF$1,INDICATOR_MAP!$B:$B,0))&amp;"*",RAW_DHIS2_EXPORT!$1:$1,0)),""))</f>
        <v/>
      </c>
      <c r="AG74" s="2" t="str">
        <f>IF($A74="","",IFERROR(INDEX(RAW_DHIS2_EXPORT!$A:$ZZ,ROW(),MATCH("*"&amp;INDEX(INDICATOR_MAP!$D:$D,MATCH(AG$1,INDICATOR_MAP!$B:$B,0))&amp;"*",RAW_DHIS2_EXPORT!$1:$1,0)),""))</f>
        <v/>
      </c>
      <c r="AH74" s="2" t="str">
        <f>IF($A74="","",IFERROR(INDEX(RAW_DHIS2_EXPORT!$A:$ZZ,ROW(),MATCH("*"&amp;INDEX(INDICATOR_MAP!$D:$D,MATCH(AH$1,INDICATOR_MAP!$B:$B,0))&amp;"*",RAW_DHIS2_EXPORT!$1:$1,0)),""))</f>
        <v/>
      </c>
      <c r="AI74" s="2" t="str">
        <f>IF($A74="","",IFERROR(INDEX(RAW_DHIS2_EXPORT!$A:$ZZ,ROW(),MATCH("*"&amp;INDEX(INDICATOR_MAP!$D:$D,MATCH(AI$1,INDICATOR_MAP!$B:$B,0))&amp;"*",RAW_DHIS2_EXPORT!$1:$1,0)),""))</f>
        <v/>
      </c>
      <c r="AJ74" s="2" t="str">
        <f>IF($A74="","",IFERROR(INDEX(RAW_DHIS2_EXPORT!$A:$ZZ,ROW(),MATCH("*"&amp;INDEX(INDICATOR_MAP!$D:$D,MATCH(AJ$1,INDICATOR_MAP!$B:$B,0))&amp;"*",RAW_DHIS2_EXPORT!$1:$1,0)),""))</f>
        <v/>
      </c>
      <c r="AK74" s="2" t="str">
        <f>IF($A74="","",IFERROR(INDEX(RAW_DHIS2_EXPORT!$A:$ZZ,ROW(),MATCH("*"&amp;INDEX(INDICATOR_MAP!$D:$D,MATCH(AK$1,INDICATOR_MAP!$B:$B,0))&amp;"*",RAW_DHIS2_EXPORT!$1:$1,0)),""))</f>
        <v/>
      </c>
      <c r="AL74" s="2" t="str">
        <f>IF($A74="","",IFERROR(INDEX(RAW_DHIS2_EXPORT!$A:$ZZ,ROW(),MATCH("*"&amp;INDEX(INDICATOR_MAP!$D:$D,MATCH(AL$1,INDICATOR_MAP!$B:$B,0))&amp;"*",RAW_DHIS2_EXPORT!$1:$1,0)),""))</f>
        <v/>
      </c>
      <c r="AM74" s="2" t="str">
        <f>IF($A74="","",IFERROR(INDEX(RAW_DHIS2_EXPORT!$A:$ZZ,ROW(),MATCH("*"&amp;INDEX(INDICATOR_MAP!$D:$D,MATCH(AM$1,INDICATOR_MAP!$B:$B,0))&amp;"*",RAW_DHIS2_EXPORT!$1:$1,0)),""))</f>
        <v/>
      </c>
      <c r="AN74" s="2" t="str">
        <f>IF($A74="","",IFERROR(INDEX(RAW_DHIS2_EXPORT!$A:$ZZ,ROW(),MATCH("*"&amp;INDEX(INDICATOR_MAP!$D:$D,MATCH(AN$1,INDICATOR_MAP!$B:$B,0))&amp;"*",RAW_DHIS2_EXPORT!$1:$1,0)),""))</f>
        <v/>
      </c>
      <c r="AO74" s="2" t="str">
        <f>IF($A74="","",IFERROR(INDEX(RAW_DHIS2_EXPORT!$A:$ZZ,ROW(),MATCH("*"&amp;INDEX(INDICATOR_MAP!$D:$D,MATCH(AO$1,INDICATOR_MAP!$B:$B,0))&amp;"*",RAW_DHIS2_EXPORT!$1:$1,0)),""))</f>
        <v/>
      </c>
      <c r="AP74" s="2" t="str">
        <f>IF($A74="","",IFERROR(INDEX(RAW_DHIS2_EXPORT!$A:$ZZ,ROW(),MATCH("*"&amp;INDEX(INDICATOR_MAP!$D:$D,MATCH(AP$1,INDICATOR_MAP!$B:$B,0))&amp;"*",RAW_DHIS2_EXPORT!$1:$1,0)),""))</f>
        <v/>
      </c>
      <c r="AQ74" s="2" t="str">
        <f>IF($A74="","",IFERROR(INDEX(RAW_DHIS2_EXPORT!$A:$ZZ,ROW(),MATCH("*"&amp;INDEX(INDICATOR_MAP!$D:$D,MATCH(AQ$1,INDICATOR_MAP!$B:$B,0))&amp;"*",RAW_DHIS2_EXPORT!$1:$1,0)),""))</f>
        <v/>
      </c>
      <c r="AR74" s="2" t="str">
        <f>IF($A74="","",IFERROR(INDEX(RAW_DHIS2_EXPORT!$A:$ZZ,ROW(),MATCH("*"&amp;INDEX(INDICATOR_MAP!$D:$D,MATCH(AR$1,INDICATOR_MAP!$B:$B,0))&amp;"*",RAW_DHIS2_EXPORT!$1:$1,0)),""))</f>
        <v/>
      </c>
      <c r="AS74" s="2" t="str">
        <f>IF($A74="","",IFERROR(INDEX(RAW_DHIS2_EXPORT!$A:$ZZ,ROW(),MATCH("*"&amp;INDEX(INDICATOR_MAP!$D:$D,MATCH(AS$1,INDICATOR_MAP!$B:$B,0))&amp;"*",RAW_DHIS2_EXPORT!$1:$1,0)),""))</f>
        <v/>
      </c>
      <c r="AT74" s="2" t="str">
        <f>IF($A74="","",IFERROR(INDEX(RAW_DHIS2_EXPORT!$A:$ZZ,ROW(),MATCH("*"&amp;INDEX(INDICATOR_MAP!$D:$D,MATCH(AT$1,INDICATOR_MAP!$B:$B,0))&amp;"*",RAW_DHIS2_EXPORT!$1:$1,0)),""))</f>
        <v/>
      </c>
      <c r="AU74" s="2" t="str">
        <f>IF($A74="","",IFERROR(INDEX(RAW_DHIS2_EXPORT!$A:$ZZ,ROW(),MATCH("*"&amp;INDEX(INDICATOR_MAP!$D:$D,MATCH(AU$1,INDICATOR_MAP!$B:$B,0))&amp;"*",RAW_DHIS2_EXPORT!$1:$1,0)),""))</f>
        <v/>
      </c>
      <c r="AV74" s="2" t="str">
        <f>IF($A74="","",IFERROR(INDEX(RAW_DHIS2_EXPORT!$A:$ZZ,ROW(),MATCH("*"&amp;INDEX(INDICATOR_MAP!$D:$D,MATCH(AV$1,INDICATOR_MAP!$B:$B,0))&amp;"*",RAW_DHIS2_EXPORT!$1:$1,0)),""))</f>
        <v/>
      </c>
      <c r="AW74" s="2" t="str">
        <f>IF($A74="","",IFERROR(INDEX(RAW_DHIS2_EXPORT!$A:$ZZ,ROW(),MATCH("*"&amp;INDEX(INDICATOR_MAP!$D:$D,MATCH(AW$1,INDICATOR_MAP!$B:$B,0))&amp;"*",RAW_DHIS2_EXPORT!$1:$1,0)),""))</f>
        <v/>
      </c>
      <c r="AX74" s="2" t="str">
        <f>IF($A74="","",IFERROR(INDEX(RAW_DHIS2_EXPORT!$A:$ZZ,ROW(),MATCH("*"&amp;INDEX(INDICATOR_MAP!$D:$D,MATCH(AX$1,INDICATOR_MAP!$B:$B,0))&amp;"*",RAW_DHIS2_EXPORT!$1:$1,0)),""))</f>
        <v/>
      </c>
      <c r="AY74" s="2" t="str">
        <f>IF($A74="","",IFERROR(INDEX(RAW_DHIS2_EXPORT!$A:$ZZ,ROW(),MATCH("*"&amp;INDEX(INDICATOR_MAP!$D:$D,MATCH(AY$1,INDICATOR_MAP!$B:$B,0))&amp;"*",RAW_DHIS2_EXPORT!$1:$1,0)),""))</f>
        <v/>
      </c>
      <c r="AZ74" s="2" t="str">
        <f>IF($A74="","",IFERROR(INDEX(RAW_DHIS2_EXPORT!$A:$ZZ,ROW(),MATCH("*"&amp;INDEX(INDICATOR_MAP!$D:$D,MATCH(AZ$1,INDICATOR_MAP!$B:$B,0))&amp;"*",RAW_DHIS2_EXPORT!$1:$1,0)),""))</f>
        <v/>
      </c>
      <c r="BA74" s="2" t="str">
        <f>IF($A74="","",IFERROR(INDEX(RAW_DHIS2_EXPORT!$A:$ZZ,ROW(),MATCH("*"&amp;INDEX(INDICATOR_MAP!$D:$D,MATCH(BA$1,INDICATOR_MAP!$B:$B,0))&amp;"*",RAW_DHIS2_EXPORT!$1:$1,0)),""))</f>
        <v/>
      </c>
      <c r="BB74" s="2" t="str">
        <f>IF($A74="","",IFERROR(INDEX(RAW_DHIS2_EXPORT!$A:$ZZ,ROW(),MATCH("*"&amp;INDEX(INDICATOR_MAP!$D:$D,MATCH(BB$1,INDICATOR_MAP!$B:$B,0))&amp;"*",RAW_DHIS2_EXPORT!$1:$1,0)),""))</f>
        <v/>
      </c>
      <c r="BC74" s="2" t="str">
        <f>IF($A74="","",IFERROR(INDEX(RAW_DHIS2_EXPORT!$A:$ZZ,ROW(),MATCH("*"&amp;INDEX(INDICATOR_MAP!$D:$D,MATCH(BC$1,INDICATOR_MAP!$B:$B,0))&amp;"*",RAW_DHIS2_EXPORT!$1:$1,0)),""))</f>
        <v/>
      </c>
    </row>
    <row r="75" spans="1:55">
      <c r="A75" s="2" t="str">
        <f>IF(RAW_DHIS2_EXPORT!A75="","",RAW_DHIS2_EXPORT!A75)</f>
        <v/>
      </c>
      <c r="B75" s="2"/>
      <c r="C75" s="2"/>
      <c r="D75" s="2" t="str">
        <f>IF($A75="","",IFERROR(INDEX(RAW_DHIS2_EXPORT!$A:$ZZ,ROW(),MATCH("*"&amp;INDEX(INDICATOR_MAP!$D:$D,MATCH(D$1,INDICATOR_MAP!$B:$B,0))&amp;"*",RAW_DHIS2_EXPORT!$1:$1,0)),""))</f>
        <v/>
      </c>
      <c r="E75" s="2" t="str">
        <f>IF($A75="","",IFERROR(INDEX(RAW_DHIS2_EXPORT!$A:$ZZ,ROW(),MATCH("*"&amp;INDEX(INDICATOR_MAP!$D:$D,MATCH(E$1,INDICATOR_MAP!$B:$B,0))&amp;"*",RAW_DHIS2_EXPORT!$1:$1,0)),""))</f>
        <v/>
      </c>
      <c r="F75" s="2" t="str">
        <f>IF($A75="","",IFERROR(INDEX(RAW_DHIS2_EXPORT!$A:$ZZ,ROW(),MATCH("*"&amp;INDEX(INDICATOR_MAP!$D:$D,MATCH(F$1,INDICATOR_MAP!$B:$B,0))&amp;"*",RAW_DHIS2_EXPORT!$1:$1,0)),""))</f>
        <v/>
      </c>
      <c r="G75" s="2" t="str">
        <f>IF($A75="","",IFERROR(INDEX(RAW_DHIS2_EXPORT!$A:$ZZ,ROW(),MATCH("*"&amp;INDEX(INDICATOR_MAP!$D:$D,MATCH(G$1,INDICATOR_MAP!$B:$B,0))&amp;"*",RAW_DHIS2_EXPORT!$1:$1,0)),""))</f>
        <v/>
      </c>
      <c r="H75" s="2" t="str">
        <f>IF($A75="","",IFERROR(INDEX(RAW_DHIS2_EXPORT!$A:$ZZ,ROW(),MATCH("*"&amp;INDEX(INDICATOR_MAP!$D:$D,MATCH(H$1,INDICATOR_MAP!$B:$B,0))&amp;"*",RAW_DHIS2_EXPORT!$1:$1,0)),""))</f>
        <v/>
      </c>
      <c r="I75" s="2" t="str">
        <f>IF($A75="","",IFERROR(INDEX(RAW_DHIS2_EXPORT!$A:$ZZ,ROW(),MATCH("*"&amp;INDEX(INDICATOR_MAP!$D:$D,MATCH(I$1,INDICATOR_MAP!$B:$B,0))&amp;"*",RAW_DHIS2_EXPORT!$1:$1,0)),""))</f>
        <v/>
      </c>
      <c r="J75" s="2" t="str">
        <f>IF($A75="","",IFERROR(INDEX(RAW_DHIS2_EXPORT!$A:$ZZ,ROW(),MATCH("*"&amp;INDEX(INDICATOR_MAP!$D:$D,MATCH(J$1,INDICATOR_MAP!$B:$B,0))&amp;"*",RAW_DHIS2_EXPORT!$1:$1,0)),""))</f>
        <v/>
      </c>
      <c r="K75" s="2" t="str">
        <f>IF($A75="","",IFERROR(INDEX(RAW_DHIS2_EXPORT!$A:$ZZ,ROW(),MATCH("*"&amp;INDEX(INDICATOR_MAP!$D:$D,MATCH(K$1,INDICATOR_MAP!$B:$B,0))&amp;"*",RAW_DHIS2_EXPORT!$1:$1,0)),""))</f>
        <v/>
      </c>
      <c r="L75" s="2" t="str">
        <f>IF($A75="","",IFERROR(INDEX(RAW_DHIS2_EXPORT!$A:$ZZ,ROW(),MATCH("*"&amp;INDEX(INDICATOR_MAP!$D:$D,MATCH(L$1,INDICATOR_MAP!$B:$B,0))&amp;"*",RAW_DHIS2_EXPORT!$1:$1,0)),""))</f>
        <v/>
      </c>
      <c r="M75" s="2" t="str">
        <f>IF($A75="","",IFERROR(INDEX(RAW_DHIS2_EXPORT!$A:$ZZ,ROW(),MATCH("*"&amp;INDEX(INDICATOR_MAP!$D:$D,MATCH(M$1,INDICATOR_MAP!$B:$B,0))&amp;"*",RAW_DHIS2_EXPORT!$1:$1,0)),""))</f>
        <v/>
      </c>
      <c r="N75" s="2" t="str">
        <f>IF($A75="","",IFERROR(INDEX(RAW_DHIS2_EXPORT!$A:$ZZ,ROW(),MATCH("*"&amp;INDEX(INDICATOR_MAP!$D:$D,MATCH(N$1,INDICATOR_MAP!$B:$B,0))&amp;"*",RAW_DHIS2_EXPORT!$1:$1,0)),""))</f>
        <v/>
      </c>
      <c r="O75" s="2" t="str">
        <f>IF($A75="","",IFERROR(INDEX(RAW_DHIS2_EXPORT!$A:$ZZ,ROW(),MATCH("*"&amp;INDEX(INDICATOR_MAP!$D:$D,MATCH(O$1,INDICATOR_MAP!$B:$B,0))&amp;"*",RAW_DHIS2_EXPORT!$1:$1,0)),""))</f>
        <v/>
      </c>
      <c r="P75" s="2" t="str">
        <f>IF($A75="","",IFERROR(INDEX(RAW_DHIS2_EXPORT!$A:$ZZ,ROW(),MATCH("*"&amp;INDEX(INDICATOR_MAP!$D:$D,MATCH(P$1,INDICATOR_MAP!$B:$B,0))&amp;"*",RAW_DHIS2_EXPORT!$1:$1,0)),""))</f>
        <v/>
      </c>
      <c r="Q75" s="2" t="str">
        <f>IF($A75="","",IFERROR(INDEX(RAW_DHIS2_EXPORT!$A:$ZZ,ROW(),MATCH("*"&amp;INDEX(INDICATOR_MAP!$D:$D,MATCH(Q$1,INDICATOR_MAP!$B:$B,0))&amp;"*",RAW_DHIS2_EXPORT!$1:$1,0)),""))</f>
        <v/>
      </c>
      <c r="R75" s="2" t="str">
        <f>IF($A75="","",IFERROR(INDEX(RAW_DHIS2_EXPORT!$A:$ZZ,ROW(),MATCH("*"&amp;INDEX(INDICATOR_MAP!$D:$D,MATCH(R$1,INDICATOR_MAP!$B:$B,0))&amp;"*",RAW_DHIS2_EXPORT!$1:$1,0)),""))</f>
        <v/>
      </c>
      <c r="S75" s="2" t="str">
        <f>IF($A75="","",IFERROR(INDEX(RAW_DHIS2_EXPORT!$A:$ZZ,ROW(),MATCH("*"&amp;INDEX(INDICATOR_MAP!$D:$D,MATCH(S$1,INDICATOR_MAP!$B:$B,0))&amp;"*",RAW_DHIS2_EXPORT!$1:$1,0)),""))</f>
        <v/>
      </c>
      <c r="T75" s="2" t="str">
        <f>IF($A75="","",IFERROR(INDEX(RAW_DHIS2_EXPORT!$A:$ZZ,ROW(),MATCH("*"&amp;INDEX(INDICATOR_MAP!$D:$D,MATCH(T$1,INDICATOR_MAP!$B:$B,0))&amp;"*",RAW_DHIS2_EXPORT!$1:$1,0)),""))</f>
        <v/>
      </c>
      <c r="U75" s="2" t="str">
        <f>IF($A75="","",IFERROR(INDEX(RAW_DHIS2_EXPORT!$A:$ZZ,ROW(),MATCH("*"&amp;INDEX(INDICATOR_MAP!$D:$D,MATCH(U$1,INDICATOR_MAP!$B:$B,0))&amp;"*",RAW_DHIS2_EXPORT!$1:$1,0)),""))</f>
        <v/>
      </c>
      <c r="V75" s="2" t="str">
        <f>IF($A75="","",IFERROR(INDEX(RAW_DHIS2_EXPORT!$A:$ZZ,ROW(),MATCH("*"&amp;INDEX(INDICATOR_MAP!$D:$D,MATCH(V$1,INDICATOR_MAP!$B:$B,0))&amp;"*",RAW_DHIS2_EXPORT!$1:$1,0)),""))</f>
        <v/>
      </c>
      <c r="W75" s="2" t="str">
        <f>IF($A75="","",IFERROR(INDEX(RAW_DHIS2_EXPORT!$A:$ZZ,ROW(),MATCH("*"&amp;INDEX(INDICATOR_MAP!$D:$D,MATCH(W$1,INDICATOR_MAP!$B:$B,0))&amp;"*",RAW_DHIS2_EXPORT!$1:$1,0)),""))</f>
        <v/>
      </c>
      <c r="X75" s="2" t="str">
        <f>IF($A75="","",IFERROR(INDEX(RAW_DHIS2_EXPORT!$A:$ZZ,ROW(),MATCH("*"&amp;INDEX(INDICATOR_MAP!$D:$D,MATCH(X$1,INDICATOR_MAP!$B:$B,0))&amp;"*",RAW_DHIS2_EXPORT!$1:$1,0)),""))</f>
        <v/>
      </c>
      <c r="Y75" s="2" t="str">
        <f>IF($A75="","",IFERROR(INDEX(RAW_DHIS2_EXPORT!$A:$ZZ,ROW(),MATCH("*"&amp;INDEX(INDICATOR_MAP!$D:$D,MATCH(Y$1,INDICATOR_MAP!$B:$B,0))&amp;"*",RAW_DHIS2_EXPORT!$1:$1,0)),""))</f>
        <v/>
      </c>
      <c r="Z75" s="2" t="str">
        <f>IF($A75="","",IFERROR(INDEX(RAW_DHIS2_EXPORT!$A:$ZZ,ROW(),MATCH("*"&amp;INDEX(INDICATOR_MAP!$D:$D,MATCH(Z$1,INDICATOR_MAP!$B:$B,0))&amp;"*",RAW_DHIS2_EXPORT!$1:$1,0)),""))</f>
        <v/>
      </c>
      <c r="AA75" s="2" t="str">
        <f>IF($A75="","",IFERROR(INDEX(RAW_DHIS2_EXPORT!$A:$ZZ,ROW(),MATCH("*"&amp;INDEX(INDICATOR_MAP!$D:$D,MATCH(AA$1,INDICATOR_MAP!$B:$B,0))&amp;"*",RAW_DHIS2_EXPORT!$1:$1,0)),""))</f>
        <v/>
      </c>
      <c r="AB75" s="2" t="str">
        <f>IF($A75="","",IFERROR(INDEX(RAW_DHIS2_EXPORT!$A:$ZZ,ROW(),MATCH("*"&amp;INDEX(INDICATOR_MAP!$D:$D,MATCH(AB$1,INDICATOR_MAP!$B:$B,0))&amp;"*",RAW_DHIS2_EXPORT!$1:$1,0)),""))</f>
        <v/>
      </c>
      <c r="AC75" s="2" t="str">
        <f>IF($A75="","",IFERROR(INDEX(RAW_DHIS2_EXPORT!$A:$ZZ,ROW(),MATCH("*"&amp;INDEX(INDICATOR_MAP!$D:$D,MATCH(AC$1,INDICATOR_MAP!$B:$B,0))&amp;"*",RAW_DHIS2_EXPORT!$1:$1,0)),""))</f>
        <v/>
      </c>
      <c r="AD75" s="2" t="str">
        <f>IF($A75="","",IFERROR(INDEX(RAW_DHIS2_EXPORT!$A:$ZZ,ROW(),MATCH("*"&amp;INDEX(INDICATOR_MAP!$D:$D,MATCH(AD$1,INDICATOR_MAP!$B:$B,0))&amp;"*",RAW_DHIS2_EXPORT!$1:$1,0)),""))</f>
        <v/>
      </c>
      <c r="AE75" s="2" t="str">
        <f>IF($A75="","",IFERROR(INDEX(RAW_DHIS2_EXPORT!$A:$ZZ,ROW(),MATCH("*"&amp;INDEX(INDICATOR_MAP!$D:$D,MATCH(AE$1,INDICATOR_MAP!$B:$B,0))&amp;"*",RAW_DHIS2_EXPORT!$1:$1,0)),""))</f>
        <v/>
      </c>
      <c r="AF75" s="2" t="str">
        <f>IF($A75="","",IFERROR(INDEX(RAW_DHIS2_EXPORT!$A:$ZZ,ROW(),MATCH("*"&amp;INDEX(INDICATOR_MAP!$D:$D,MATCH(AF$1,INDICATOR_MAP!$B:$B,0))&amp;"*",RAW_DHIS2_EXPORT!$1:$1,0)),""))</f>
        <v/>
      </c>
      <c r="AG75" s="2" t="str">
        <f>IF($A75="","",IFERROR(INDEX(RAW_DHIS2_EXPORT!$A:$ZZ,ROW(),MATCH("*"&amp;INDEX(INDICATOR_MAP!$D:$D,MATCH(AG$1,INDICATOR_MAP!$B:$B,0))&amp;"*",RAW_DHIS2_EXPORT!$1:$1,0)),""))</f>
        <v/>
      </c>
      <c r="AH75" s="2" t="str">
        <f>IF($A75="","",IFERROR(INDEX(RAW_DHIS2_EXPORT!$A:$ZZ,ROW(),MATCH("*"&amp;INDEX(INDICATOR_MAP!$D:$D,MATCH(AH$1,INDICATOR_MAP!$B:$B,0))&amp;"*",RAW_DHIS2_EXPORT!$1:$1,0)),""))</f>
        <v/>
      </c>
      <c r="AI75" s="2" t="str">
        <f>IF($A75="","",IFERROR(INDEX(RAW_DHIS2_EXPORT!$A:$ZZ,ROW(),MATCH("*"&amp;INDEX(INDICATOR_MAP!$D:$D,MATCH(AI$1,INDICATOR_MAP!$B:$B,0))&amp;"*",RAW_DHIS2_EXPORT!$1:$1,0)),""))</f>
        <v/>
      </c>
      <c r="AJ75" s="2" t="str">
        <f>IF($A75="","",IFERROR(INDEX(RAW_DHIS2_EXPORT!$A:$ZZ,ROW(),MATCH("*"&amp;INDEX(INDICATOR_MAP!$D:$D,MATCH(AJ$1,INDICATOR_MAP!$B:$B,0))&amp;"*",RAW_DHIS2_EXPORT!$1:$1,0)),""))</f>
        <v/>
      </c>
      <c r="AK75" s="2" t="str">
        <f>IF($A75="","",IFERROR(INDEX(RAW_DHIS2_EXPORT!$A:$ZZ,ROW(),MATCH("*"&amp;INDEX(INDICATOR_MAP!$D:$D,MATCH(AK$1,INDICATOR_MAP!$B:$B,0))&amp;"*",RAW_DHIS2_EXPORT!$1:$1,0)),""))</f>
        <v/>
      </c>
      <c r="AL75" s="2" t="str">
        <f>IF($A75="","",IFERROR(INDEX(RAW_DHIS2_EXPORT!$A:$ZZ,ROW(),MATCH("*"&amp;INDEX(INDICATOR_MAP!$D:$D,MATCH(AL$1,INDICATOR_MAP!$B:$B,0))&amp;"*",RAW_DHIS2_EXPORT!$1:$1,0)),""))</f>
        <v/>
      </c>
      <c r="AM75" s="2" t="str">
        <f>IF($A75="","",IFERROR(INDEX(RAW_DHIS2_EXPORT!$A:$ZZ,ROW(),MATCH("*"&amp;INDEX(INDICATOR_MAP!$D:$D,MATCH(AM$1,INDICATOR_MAP!$B:$B,0))&amp;"*",RAW_DHIS2_EXPORT!$1:$1,0)),""))</f>
        <v/>
      </c>
      <c r="AN75" s="2" t="str">
        <f>IF($A75="","",IFERROR(INDEX(RAW_DHIS2_EXPORT!$A:$ZZ,ROW(),MATCH("*"&amp;INDEX(INDICATOR_MAP!$D:$D,MATCH(AN$1,INDICATOR_MAP!$B:$B,0))&amp;"*",RAW_DHIS2_EXPORT!$1:$1,0)),""))</f>
        <v/>
      </c>
      <c r="AO75" s="2" t="str">
        <f>IF($A75="","",IFERROR(INDEX(RAW_DHIS2_EXPORT!$A:$ZZ,ROW(),MATCH("*"&amp;INDEX(INDICATOR_MAP!$D:$D,MATCH(AO$1,INDICATOR_MAP!$B:$B,0))&amp;"*",RAW_DHIS2_EXPORT!$1:$1,0)),""))</f>
        <v/>
      </c>
      <c r="AP75" s="2" t="str">
        <f>IF($A75="","",IFERROR(INDEX(RAW_DHIS2_EXPORT!$A:$ZZ,ROW(),MATCH("*"&amp;INDEX(INDICATOR_MAP!$D:$D,MATCH(AP$1,INDICATOR_MAP!$B:$B,0))&amp;"*",RAW_DHIS2_EXPORT!$1:$1,0)),""))</f>
        <v/>
      </c>
      <c r="AQ75" s="2" t="str">
        <f>IF($A75="","",IFERROR(INDEX(RAW_DHIS2_EXPORT!$A:$ZZ,ROW(),MATCH("*"&amp;INDEX(INDICATOR_MAP!$D:$D,MATCH(AQ$1,INDICATOR_MAP!$B:$B,0))&amp;"*",RAW_DHIS2_EXPORT!$1:$1,0)),""))</f>
        <v/>
      </c>
      <c r="AR75" s="2" t="str">
        <f>IF($A75="","",IFERROR(INDEX(RAW_DHIS2_EXPORT!$A:$ZZ,ROW(),MATCH("*"&amp;INDEX(INDICATOR_MAP!$D:$D,MATCH(AR$1,INDICATOR_MAP!$B:$B,0))&amp;"*",RAW_DHIS2_EXPORT!$1:$1,0)),""))</f>
        <v/>
      </c>
      <c r="AS75" s="2" t="str">
        <f>IF($A75="","",IFERROR(INDEX(RAW_DHIS2_EXPORT!$A:$ZZ,ROW(),MATCH("*"&amp;INDEX(INDICATOR_MAP!$D:$D,MATCH(AS$1,INDICATOR_MAP!$B:$B,0))&amp;"*",RAW_DHIS2_EXPORT!$1:$1,0)),""))</f>
        <v/>
      </c>
      <c r="AT75" s="2" t="str">
        <f>IF($A75="","",IFERROR(INDEX(RAW_DHIS2_EXPORT!$A:$ZZ,ROW(),MATCH("*"&amp;INDEX(INDICATOR_MAP!$D:$D,MATCH(AT$1,INDICATOR_MAP!$B:$B,0))&amp;"*",RAW_DHIS2_EXPORT!$1:$1,0)),""))</f>
        <v/>
      </c>
      <c r="AU75" s="2" t="str">
        <f>IF($A75="","",IFERROR(INDEX(RAW_DHIS2_EXPORT!$A:$ZZ,ROW(),MATCH("*"&amp;INDEX(INDICATOR_MAP!$D:$D,MATCH(AU$1,INDICATOR_MAP!$B:$B,0))&amp;"*",RAW_DHIS2_EXPORT!$1:$1,0)),""))</f>
        <v/>
      </c>
      <c r="AV75" s="2" t="str">
        <f>IF($A75="","",IFERROR(INDEX(RAW_DHIS2_EXPORT!$A:$ZZ,ROW(),MATCH("*"&amp;INDEX(INDICATOR_MAP!$D:$D,MATCH(AV$1,INDICATOR_MAP!$B:$B,0))&amp;"*",RAW_DHIS2_EXPORT!$1:$1,0)),""))</f>
        <v/>
      </c>
      <c r="AW75" s="2" t="str">
        <f>IF($A75="","",IFERROR(INDEX(RAW_DHIS2_EXPORT!$A:$ZZ,ROW(),MATCH("*"&amp;INDEX(INDICATOR_MAP!$D:$D,MATCH(AW$1,INDICATOR_MAP!$B:$B,0))&amp;"*",RAW_DHIS2_EXPORT!$1:$1,0)),""))</f>
        <v/>
      </c>
      <c r="AX75" s="2" t="str">
        <f>IF($A75="","",IFERROR(INDEX(RAW_DHIS2_EXPORT!$A:$ZZ,ROW(),MATCH("*"&amp;INDEX(INDICATOR_MAP!$D:$D,MATCH(AX$1,INDICATOR_MAP!$B:$B,0))&amp;"*",RAW_DHIS2_EXPORT!$1:$1,0)),""))</f>
        <v/>
      </c>
      <c r="AY75" s="2" t="str">
        <f>IF($A75="","",IFERROR(INDEX(RAW_DHIS2_EXPORT!$A:$ZZ,ROW(),MATCH("*"&amp;INDEX(INDICATOR_MAP!$D:$D,MATCH(AY$1,INDICATOR_MAP!$B:$B,0))&amp;"*",RAW_DHIS2_EXPORT!$1:$1,0)),""))</f>
        <v/>
      </c>
      <c r="AZ75" s="2" t="str">
        <f>IF($A75="","",IFERROR(INDEX(RAW_DHIS2_EXPORT!$A:$ZZ,ROW(),MATCH("*"&amp;INDEX(INDICATOR_MAP!$D:$D,MATCH(AZ$1,INDICATOR_MAP!$B:$B,0))&amp;"*",RAW_DHIS2_EXPORT!$1:$1,0)),""))</f>
        <v/>
      </c>
      <c r="BA75" s="2" t="str">
        <f>IF($A75="","",IFERROR(INDEX(RAW_DHIS2_EXPORT!$A:$ZZ,ROW(),MATCH("*"&amp;INDEX(INDICATOR_MAP!$D:$D,MATCH(BA$1,INDICATOR_MAP!$B:$B,0))&amp;"*",RAW_DHIS2_EXPORT!$1:$1,0)),""))</f>
        <v/>
      </c>
      <c r="BB75" s="2" t="str">
        <f>IF($A75="","",IFERROR(INDEX(RAW_DHIS2_EXPORT!$A:$ZZ,ROW(),MATCH("*"&amp;INDEX(INDICATOR_MAP!$D:$D,MATCH(BB$1,INDICATOR_MAP!$B:$B,0))&amp;"*",RAW_DHIS2_EXPORT!$1:$1,0)),""))</f>
        <v/>
      </c>
      <c r="BC75" s="2" t="str">
        <f>IF($A75="","",IFERROR(INDEX(RAW_DHIS2_EXPORT!$A:$ZZ,ROW(),MATCH("*"&amp;INDEX(INDICATOR_MAP!$D:$D,MATCH(BC$1,INDICATOR_MAP!$B:$B,0))&amp;"*",RAW_DHIS2_EXPORT!$1:$1,0)),""))</f>
        <v/>
      </c>
    </row>
    <row r="76" spans="1:55">
      <c r="A76" s="2" t="str">
        <f>IF(RAW_DHIS2_EXPORT!A76="","",RAW_DHIS2_EXPORT!A76)</f>
        <v/>
      </c>
      <c r="B76" s="2"/>
      <c r="C76" s="2"/>
      <c r="D76" s="2" t="str">
        <f>IF($A76="","",IFERROR(INDEX(RAW_DHIS2_EXPORT!$A:$ZZ,ROW(),MATCH("*"&amp;INDEX(INDICATOR_MAP!$D:$D,MATCH(D$1,INDICATOR_MAP!$B:$B,0))&amp;"*",RAW_DHIS2_EXPORT!$1:$1,0)),""))</f>
        <v/>
      </c>
      <c r="E76" s="2" t="str">
        <f>IF($A76="","",IFERROR(INDEX(RAW_DHIS2_EXPORT!$A:$ZZ,ROW(),MATCH("*"&amp;INDEX(INDICATOR_MAP!$D:$D,MATCH(E$1,INDICATOR_MAP!$B:$B,0))&amp;"*",RAW_DHIS2_EXPORT!$1:$1,0)),""))</f>
        <v/>
      </c>
      <c r="F76" s="2" t="str">
        <f>IF($A76="","",IFERROR(INDEX(RAW_DHIS2_EXPORT!$A:$ZZ,ROW(),MATCH("*"&amp;INDEX(INDICATOR_MAP!$D:$D,MATCH(F$1,INDICATOR_MAP!$B:$B,0))&amp;"*",RAW_DHIS2_EXPORT!$1:$1,0)),""))</f>
        <v/>
      </c>
      <c r="G76" s="2" t="str">
        <f>IF($A76="","",IFERROR(INDEX(RAW_DHIS2_EXPORT!$A:$ZZ,ROW(),MATCH("*"&amp;INDEX(INDICATOR_MAP!$D:$D,MATCH(G$1,INDICATOR_MAP!$B:$B,0))&amp;"*",RAW_DHIS2_EXPORT!$1:$1,0)),""))</f>
        <v/>
      </c>
      <c r="H76" s="2" t="str">
        <f>IF($A76="","",IFERROR(INDEX(RAW_DHIS2_EXPORT!$A:$ZZ,ROW(),MATCH("*"&amp;INDEX(INDICATOR_MAP!$D:$D,MATCH(H$1,INDICATOR_MAP!$B:$B,0))&amp;"*",RAW_DHIS2_EXPORT!$1:$1,0)),""))</f>
        <v/>
      </c>
      <c r="I76" s="2" t="str">
        <f>IF($A76="","",IFERROR(INDEX(RAW_DHIS2_EXPORT!$A:$ZZ,ROW(),MATCH("*"&amp;INDEX(INDICATOR_MAP!$D:$D,MATCH(I$1,INDICATOR_MAP!$B:$B,0))&amp;"*",RAW_DHIS2_EXPORT!$1:$1,0)),""))</f>
        <v/>
      </c>
      <c r="J76" s="2" t="str">
        <f>IF($A76="","",IFERROR(INDEX(RAW_DHIS2_EXPORT!$A:$ZZ,ROW(),MATCH("*"&amp;INDEX(INDICATOR_MAP!$D:$D,MATCH(J$1,INDICATOR_MAP!$B:$B,0))&amp;"*",RAW_DHIS2_EXPORT!$1:$1,0)),""))</f>
        <v/>
      </c>
      <c r="K76" s="2" t="str">
        <f>IF($A76="","",IFERROR(INDEX(RAW_DHIS2_EXPORT!$A:$ZZ,ROW(),MATCH("*"&amp;INDEX(INDICATOR_MAP!$D:$D,MATCH(K$1,INDICATOR_MAP!$B:$B,0))&amp;"*",RAW_DHIS2_EXPORT!$1:$1,0)),""))</f>
        <v/>
      </c>
      <c r="L76" s="2" t="str">
        <f>IF($A76="","",IFERROR(INDEX(RAW_DHIS2_EXPORT!$A:$ZZ,ROW(),MATCH("*"&amp;INDEX(INDICATOR_MAP!$D:$D,MATCH(L$1,INDICATOR_MAP!$B:$B,0))&amp;"*",RAW_DHIS2_EXPORT!$1:$1,0)),""))</f>
        <v/>
      </c>
      <c r="M76" s="2" t="str">
        <f>IF($A76="","",IFERROR(INDEX(RAW_DHIS2_EXPORT!$A:$ZZ,ROW(),MATCH("*"&amp;INDEX(INDICATOR_MAP!$D:$D,MATCH(M$1,INDICATOR_MAP!$B:$B,0))&amp;"*",RAW_DHIS2_EXPORT!$1:$1,0)),""))</f>
        <v/>
      </c>
      <c r="N76" s="2" t="str">
        <f>IF($A76="","",IFERROR(INDEX(RAW_DHIS2_EXPORT!$A:$ZZ,ROW(),MATCH("*"&amp;INDEX(INDICATOR_MAP!$D:$D,MATCH(N$1,INDICATOR_MAP!$B:$B,0))&amp;"*",RAW_DHIS2_EXPORT!$1:$1,0)),""))</f>
        <v/>
      </c>
      <c r="O76" s="2" t="str">
        <f>IF($A76="","",IFERROR(INDEX(RAW_DHIS2_EXPORT!$A:$ZZ,ROW(),MATCH("*"&amp;INDEX(INDICATOR_MAP!$D:$D,MATCH(O$1,INDICATOR_MAP!$B:$B,0))&amp;"*",RAW_DHIS2_EXPORT!$1:$1,0)),""))</f>
        <v/>
      </c>
      <c r="P76" s="2" t="str">
        <f>IF($A76="","",IFERROR(INDEX(RAW_DHIS2_EXPORT!$A:$ZZ,ROW(),MATCH("*"&amp;INDEX(INDICATOR_MAP!$D:$D,MATCH(P$1,INDICATOR_MAP!$B:$B,0))&amp;"*",RAW_DHIS2_EXPORT!$1:$1,0)),""))</f>
        <v/>
      </c>
      <c r="Q76" s="2" t="str">
        <f>IF($A76="","",IFERROR(INDEX(RAW_DHIS2_EXPORT!$A:$ZZ,ROW(),MATCH("*"&amp;INDEX(INDICATOR_MAP!$D:$D,MATCH(Q$1,INDICATOR_MAP!$B:$B,0))&amp;"*",RAW_DHIS2_EXPORT!$1:$1,0)),""))</f>
        <v/>
      </c>
      <c r="R76" s="2" t="str">
        <f>IF($A76="","",IFERROR(INDEX(RAW_DHIS2_EXPORT!$A:$ZZ,ROW(),MATCH("*"&amp;INDEX(INDICATOR_MAP!$D:$D,MATCH(R$1,INDICATOR_MAP!$B:$B,0))&amp;"*",RAW_DHIS2_EXPORT!$1:$1,0)),""))</f>
        <v/>
      </c>
      <c r="S76" s="2" t="str">
        <f>IF($A76="","",IFERROR(INDEX(RAW_DHIS2_EXPORT!$A:$ZZ,ROW(),MATCH("*"&amp;INDEX(INDICATOR_MAP!$D:$D,MATCH(S$1,INDICATOR_MAP!$B:$B,0))&amp;"*",RAW_DHIS2_EXPORT!$1:$1,0)),""))</f>
        <v/>
      </c>
      <c r="T76" s="2" t="str">
        <f>IF($A76="","",IFERROR(INDEX(RAW_DHIS2_EXPORT!$A:$ZZ,ROW(),MATCH("*"&amp;INDEX(INDICATOR_MAP!$D:$D,MATCH(T$1,INDICATOR_MAP!$B:$B,0))&amp;"*",RAW_DHIS2_EXPORT!$1:$1,0)),""))</f>
        <v/>
      </c>
      <c r="U76" s="2" t="str">
        <f>IF($A76="","",IFERROR(INDEX(RAW_DHIS2_EXPORT!$A:$ZZ,ROW(),MATCH("*"&amp;INDEX(INDICATOR_MAP!$D:$D,MATCH(U$1,INDICATOR_MAP!$B:$B,0))&amp;"*",RAW_DHIS2_EXPORT!$1:$1,0)),""))</f>
        <v/>
      </c>
      <c r="V76" s="2" t="str">
        <f>IF($A76="","",IFERROR(INDEX(RAW_DHIS2_EXPORT!$A:$ZZ,ROW(),MATCH("*"&amp;INDEX(INDICATOR_MAP!$D:$D,MATCH(V$1,INDICATOR_MAP!$B:$B,0))&amp;"*",RAW_DHIS2_EXPORT!$1:$1,0)),""))</f>
        <v/>
      </c>
      <c r="W76" s="2" t="str">
        <f>IF($A76="","",IFERROR(INDEX(RAW_DHIS2_EXPORT!$A:$ZZ,ROW(),MATCH("*"&amp;INDEX(INDICATOR_MAP!$D:$D,MATCH(W$1,INDICATOR_MAP!$B:$B,0))&amp;"*",RAW_DHIS2_EXPORT!$1:$1,0)),""))</f>
        <v/>
      </c>
      <c r="X76" s="2" t="str">
        <f>IF($A76="","",IFERROR(INDEX(RAW_DHIS2_EXPORT!$A:$ZZ,ROW(),MATCH("*"&amp;INDEX(INDICATOR_MAP!$D:$D,MATCH(X$1,INDICATOR_MAP!$B:$B,0))&amp;"*",RAW_DHIS2_EXPORT!$1:$1,0)),""))</f>
        <v/>
      </c>
      <c r="Y76" s="2" t="str">
        <f>IF($A76="","",IFERROR(INDEX(RAW_DHIS2_EXPORT!$A:$ZZ,ROW(),MATCH("*"&amp;INDEX(INDICATOR_MAP!$D:$D,MATCH(Y$1,INDICATOR_MAP!$B:$B,0))&amp;"*",RAW_DHIS2_EXPORT!$1:$1,0)),""))</f>
        <v/>
      </c>
      <c r="Z76" s="2" t="str">
        <f>IF($A76="","",IFERROR(INDEX(RAW_DHIS2_EXPORT!$A:$ZZ,ROW(),MATCH("*"&amp;INDEX(INDICATOR_MAP!$D:$D,MATCH(Z$1,INDICATOR_MAP!$B:$B,0))&amp;"*",RAW_DHIS2_EXPORT!$1:$1,0)),""))</f>
        <v/>
      </c>
      <c r="AA76" s="2" t="str">
        <f>IF($A76="","",IFERROR(INDEX(RAW_DHIS2_EXPORT!$A:$ZZ,ROW(),MATCH("*"&amp;INDEX(INDICATOR_MAP!$D:$D,MATCH(AA$1,INDICATOR_MAP!$B:$B,0))&amp;"*",RAW_DHIS2_EXPORT!$1:$1,0)),""))</f>
        <v/>
      </c>
      <c r="AB76" s="2" t="str">
        <f>IF($A76="","",IFERROR(INDEX(RAW_DHIS2_EXPORT!$A:$ZZ,ROW(),MATCH("*"&amp;INDEX(INDICATOR_MAP!$D:$D,MATCH(AB$1,INDICATOR_MAP!$B:$B,0))&amp;"*",RAW_DHIS2_EXPORT!$1:$1,0)),""))</f>
        <v/>
      </c>
      <c r="AC76" s="2" t="str">
        <f>IF($A76="","",IFERROR(INDEX(RAW_DHIS2_EXPORT!$A:$ZZ,ROW(),MATCH("*"&amp;INDEX(INDICATOR_MAP!$D:$D,MATCH(AC$1,INDICATOR_MAP!$B:$B,0))&amp;"*",RAW_DHIS2_EXPORT!$1:$1,0)),""))</f>
        <v/>
      </c>
      <c r="AD76" s="2" t="str">
        <f>IF($A76="","",IFERROR(INDEX(RAW_DHIS2_EXPORT!$A:$ZZ,ROW(),MATCH("*"&amp;INDEX(INDICATOR_MAP!$D:$D,MATCH(AD$1,INDICATOR_MAP!$B:$B,0))&amp;"*",RAW_DHIS2_EXPORT!$1:$1,0)),""))</f>
        <v/>
      </c>
      <c r="AE76" s="2" t="str">
        <f>IF($A76="","",IFERROR(INDEX(RAW_DHIS2_EXPORT!$A:$ZZ,ROW(),MATCH("*"&amp;INDEX(INDICATOR_MAP!$D:$D,MATCH(AE$1,INDICATOR_MAP!$B:$B,0))&amp;"*",RAW_DHIS2_EXPORT!$1:$1,0)),""))</f>
        <v/>
      </c>
      <c r="AF76" s="2" t="str">
        <f>IF($A76="","",IFERROR(INDEX(RAW_DHIS2_EXPORT!$A:$ZZ,ROW(),MATCH("*"&amp;INDEX(INDICATOR_MAP!$D:$D,MATCH(AF$1,INDICATOR_MAP!$B:$B,0))&amp;"*",RAW_DHIS2_EXPORT!$1:$1,0)),""))</f>
        <v/>
      </c>
      <c r="AG76" s="2" t="str">
        <f>IF($A76="","",IFERROR(INDEX(RAW_DHIS2_EXPORT!$A:$ZZ,ROW(),MATCH("*"&amp;INDEX(INDICATOR_MAP!$D:$D,MATCH(AG$1,INDICATOR_MAP!$B:$B,0))&amp;"*",RAW_DHIS2_EXPORT!$1:$1,0)),""))</f>
        <v/>
      </c>
      <c r="AH76" s="2" t="str">
        <f>IF($A76="","",IFERROR(INDEX(RAW_DHIS2_EXPORT!$A:$ZZ,ROW(),MATCH("*"&amp;INDEX(INDICATOR_MAP!$D:$D,MATCH(AH$1,INDICATOR_MAP!$B:$B,0))&amp;"*",RAW_DHIS2_EXPORT!$1:$1,0)),""))</f>
        <v/>
      </c>
      <c r="AI76" s="2" t="str">
        <f>IF($A76="","",IFERROR(INDEX(RAW_DHIS2_EXPORT!$A:$ZZ,ROW(),MATCH("*"&amp;INDEX(INDICATOR_MAP!$D:$D,MATCH(AI$1,INDICATOR_MAP!$B:$B,0))&amp;"*",RAW_DHIS2_EXPORT!$1:$1,0)),""))</f>
        <v/>
      </c>
      <c r="AJ76" s="2" t="str">
        <f>IF($A76="","",IFERROR(INDEX(RAW_DHIS2_EXPORT!$A:$ZZ,ROW(),MATCH("*"&amp;INDEX(INDICATOR_MAP!$D:$D,MATCH(AJ$1,INDICATOR_MAP!$B:$B,0))&amp;"*",RAW_DHIS2_EXPORT!$1:$1,0)),""))</f>
        <v/>
      </c>
      <c r="AK76" s="2" t="str">
        <f>IF($A76="","",IFERROR(INDEX(RAW_DHIS2_EXPORT!$A:$ZZ,ROW(),MATCH("*"&amp;INDEX(INDICATOR_MAP!$D:$D,MATCH(AK$1,INDICATOR_MAP!$B:$B,0))&amp;"*",RAW_DHIS2_EXPORT!$1:$1,0)),""))</f>
        <v/>
      </c>
      <c r="AL76" s="2" t="str">
        <f>IF($A76="","",IFERROR(INDEX(RAW_DHIS2_EXPORT!$A:$ZZ,ROW(),MATCH("*"&amp;INDEX(INDICATOR_MAP!$D:$D,MATCH(AL$1,INDICATOR_MAP!$B:$B,0))&amp;"*",RAW_DHIS2_EXPORT!$1:$1,0)),""))</f>
        <v/>
      </c>
      <c r="AM76" s="2" t="str">
        <f>IF($A76="","",IFERROR(INDEX(RAW_DHIS2_EXPORT!$A:$ZZ,ROW(),MATCH("*"&amp;INDEX(INDICATOR_MAP!$D:$D,MATCH(AM$1,INDICATOR_MAP!$B:$B,0))&amp;"*",RAW_DHIS2_EXPORT!$1:$1,0)),""))</f>
        <v/>
      </c>
      <c r="AN76" s="2" t="str">
        <f>IF($A76="","",IFERROR(INDEX(RAW_DHIS2_EXPORT!$A:$ZZ,ROW(),MATCH("*"&amp;INDEX(INDICATOR_MAP!$D:$D,MATCH(AN$1,INDICATOR_MAP!$B:$B,0))&amp;"*",RAW_DHIS2_EXPORT!$1:$1,0)),""))</f>
        <v/>
      </c>
      <c r="AO76" s="2" t="str">
        <f>IF($A76="","",IFERROR(INDEX(RAW_DHIS2_EXPORT!$A:$ZZ,ROW(),MATCH("*"&amp;INDEX(INDICATOR_MAP!$D:$D,MATCH(AO$1,INDICATOR_MAP!$B:$B,0))&amp;"*",RAW_DHIS2_EXPORT!$1:$1,0)),""))</f>
        <v/>
      </c>
      <c r="AP76" s="2" t="str">
        <f>IF($A76="","",IFERROR(INDEX(RAW_DHIS2_EXPORT!$A:$ZZ,ROW(),MATCH("*"&amp;INDEX(INDICATOR_MAP!$D:$D,MATCH(AP$1,INDICATOR_MAP!$B:$B,0))&amp;"*",RAW_DHIS2_EXPORT!$1:$1,0)),""))</f>
        <v/>
      </c>
      <c r="AQ76" s="2" t="str">
        <f>IF($A76="","",IFERROR(INDEX(RAW_DHIS2_EXPORT!$A:$ZZ,ROW(),MATCH("*"&amp;INDEX(INDICATOR_MAP!$D:$D,MATCH(AQ$1,INDICATOR_MAP!$B:$B,0))&amp;"*",RAW_DHIS2_EXPORT!$1:$1,0)),""))</f>
        <v/>
      </c>
      <c r="AR76" s="2" t="str">
        <f>IF($A76="","",IFERROR(INDEX(RAW_DHIS2_EXPORT!$A:$ZZ,ROW(),MATCH("*"&amp;INDEX(INDICATOR_MAP!$D:$D,MATCH(AR$1,INDICATOR_MAP!$B:$B,0))&amp;"*",RAW_DHIS2_EXPORT!$1:$1,0)),""))</f>
        <v/>
      </c>
      <c r="AS76" s="2" t="str">
        <f>IF($A76="","",IFERROR(INDEX(RAW_DHIS2_EXPORT!$A:$ZZ,ROW(),MATCH("*"&amp;INDEX(INDICATOR_MAP!$D:$D,MATCH(AS$1,INDICATOR_MAP!$B:$B,0))&amp;"*",RAW_DHIS2_EXPORT!$1:$1,0)),""))</f>
        <v/>
      </c>
      <c r="AT76" s="2" t="str">
        <f>IF($A76="","",IFERROR(INDEX(RAW_DHIS2_EXPORT!$A:$ZZ,ROW(),MATCH("*"&amp;INDEX(INDICATOR_MAP!$D:$D,MATCH(AT$1,INDICATOR_MAP!$B:$B,0))&amp;"*",RAW_DHIS2_EXPORT!$1:$1,0)),""))</f>
        <v/>
      </c>
      <c r="AU76" s="2" t="str">
        <f>IF($A76="","",IFERROR(INDEX(RAW_DHIS2_EXPORT!$A:$ZZ,ROW(),MATCH("*"&amp;INDEX(INDICATOR_MAP!$D:$D,MATCH(AU$1,INDICATOR_MAP!$B:$B,0))&amp;"*",RAW_DHIS2_EXPORT!$1:$1,0)),""))</f>
        <v/>
      </c>
      <c r="AV76" s="2" t="str">
        <f>IF($A76="","",IFERROR(INDEX(RAW_DHIS2_EXPORT!$A:$ZZ,ROW(),MATCH("*"&amp;INDEX(INDICATOR_MAP!$D:$D,MATCH(AV$1,INDICATOR_MAP!$B:$B,0))&amp;"*",RAW_DHIS2_EXPORT!$1:$1,0)),""))</f>
        <v/>
      </c>
      <c r="AW76" s="2" t="str">
        <f>IF($A76="","",IFERROR(INDEX(RAW_DHIS2_EXPORT!$A:$ZZ,ROW(),MATCH("*"&amp;INDEX(INDICATOR_MAP!$D:$D,MATCH(AW$1,INDICATOR_MAP!$B:$B,0))&amp;"*",RAW_DHIS2_EXPORT!$1:$1,0)),""))</f>
        <v/>
      </c>
      <c r="AX76" s="2" t="str">
        <f>IF($A76="","",IFERROR(INDEX(RAW_DHIS2_EXPORT!$A:$ZZ,ROW(),MATCH("*"&amp;INDEX(INDICATOR_MAP!$D:$D,MATCH(AX$1,INDICATOR_MAP!$B:$B,0))&amp;"*",RAW_DHIS2_EXPORT!$1:$1,0)),""))</f>
        <v/>
      </c>
      <c r="AY76" s="2" t="str">
        <f>IF($A76="","",IFERROR(INDEX(RAW_DHIS2_EXPORT!$A:$ZZ,ROW(),MATCH("*"&amp;INDEX(INDICATOR_MAP!$D:$D,MATCH(AY$1,INDICATOR_MAP!$B:$B,0))&amp;"*",RAW_DHIS2_EXPORT!$1:$1,0)),""))</f>
        <v/>
      </c>
      <c r="AZ76" s="2" t="str">
        <f>IF($A76="","",IFERROR(INDEX(RAW_DHIS2_EXPORT!$A:$ZZ,ROW(),MATCH("*"&amp;INDEX(INDICATOR_MAP!$D:$D,MATCH(AZ$1,INDICATOR_MAP!$B:$B,0))&amp;"*",RAW_DHIS2_EXPORT!$1:$1,0)),""))</f>
        <v/>
      </c>
      <c r="BA76" s="2" t="str">
        <f>IF($A76="","",IFERROR(INDEX(RAW_DHIS2_EXPORT!$A:$ZZ,ROW(),MATCH("*"&amp;INDEX(INDICATOR_MAP!$D:$D,MATCH(BA$1,INDICATOR_MAP!$B:$B,0))&amp;"*",RAW_DHIS2_EXPORT!$1:$1,0)),""))</f>
        <v/>
      </c>
      <c r="BB76" s="2" t="str">
        <f>IF($A76="","",IFERROR(INDEX(RAW_DHIS2_EXPORT!$A:$ZZ,ROW(),MATCH("*"&amp;INDEX(INDICATOR_MAP!$D:$D,MATCH(BB$1,INDICATOR_MAP!$B:$B,0))&amp;"*",RAW_DHIS2_EXPORT!$1:$1,0)),""))</f>
        <v/>
      </c>
      <c r="BC76" s="2" t="str">
        <f>IF($A76="","",IFERROR(INDEX(RAW_DHIS2_EXPORT!$A:$ZZ,ROW(),MATCH("*"&amp;INDEX(INDICATOR_MAP!$D:$D,MATCH(BC$1,INDICATOR_MAP!$B:$B,0))&amp;"*",RAW_DHIS2_EXPORT!$1:$1,0)),""))</f>
        <v/>
      </c>
    </row>
    <row r="77" spans="1:55">
      <c r="A77" s="2" t="str">
        <f>IF(RAW_DHIS2_EXPORT!A77="","",RAW_DHIS2_EXPORT!A77)</f>
        <v/>
      </c>
      <c r="B77" s="2"/>
      <c r="C77" s="2"/>
      <c r="D77" s="2" t="str">
        <f>IF($A77="","",IFERROR(INDEX(RAW_DHIS2_EXPORT!$A:$ZZ,ROW(),MATCH("*"&amp;INDEX(INDICATOR_MAP!$D:$D,MATCH(D$1,INDICATOR_MAP!$B:$B,0))&amp;"*",RAW_DHIS2_EXPORT!$1:$1,0)),""))</f>
        <v/>
      </c>
      <c r="E77" s="2" t="str">
        <f>IF($A77="","",IFERROR(INDEX(RAW_DHIS2_EXPORT!$A:$ZZ,ROW(),MATCH("*"&amp;INDEX(INDICATOR_MAP!$D:$D,MATCH(E$1,INDICATOR_MAP!$B:$B,0))&amp;"*",RAW_DHIS2_EXPORT!$1:$1,0)),""))</f>
        <v/>
      </c>
      <c r="F77" s="2" t="str">
        <f>IF($A77="","",IFERROR(INDEX(RAW_DHIS2_EXPORT!$A:$ZZ,ROW(),MATCH("*"&amp;INDEX(INDICATOR_MAP!$D:$D,MATCH(F$1,INDICATOR_MAP!$B:$B,0))&amp;"*",RAW_DHIS2_EXPORT!$1:$1,0)),""))</f>
        <v/>
      </c>
      <c r="G77" s="2" t="str">
        <f>IF($A77="","",IFERROR(INDEX(RAW_DHIS2_EXPORT!$A:$ZZ,ROW(),MATCH("*"&amp;INDEX(INDICATOR_MAP!$D:$D,MATCH(G$1,INDICATOR_MAP!$B:$B,0))&amp;"*",RAW_DHIS2_EXPORT!$1:$1,0)),""))</f>
        <v/>
      </c>
      <c r="H77" s="2" t="str">
        <f>IF($A77="","",IFERROR(INDEX(RAW_DHIS2_EXPORT!$A:$ZZ,ROW(),MATCH("*"&amp;INDEX(INDICATOR_MAP!$D:$D,MATCH(H$1,INDICATOR_MAP!$B:$B,0))&amp;"*",RAW_DHIS2_EXPORT!$1:$1,0)),""))</f>
        <v/>
      </c>
      <c r="I77" s="2" t="str">
        <f>IF($A77="","",IFERROR(INDEX(RAW_DHIS2_EXPORT!$A:$ZZ,ROW(),MATCH("*"&amp;INDEX(INDICATOR_MAP!$D:$D,MATCH(I$1,INDICATOR_MAP!$B:$B,0))&amp;"*",RAW_DHIS2_EXPORT!$1:$1,0)),""))</f>
        <v/>
      </c>
      <c r="J77" s="2" t="str">
        <f>IF($A77="","",IFERROR(INDEX(RAW_DHIS2_EXPORT!$A:$ZZ,ROW(),MATCH("*"&amp;INDEX(INDICATOR_MAP!$D:$D,MATCH(J$1,INDICATOR_MAP!$B:$B,0))&amp;"*",RAW_DHIS2_EXPORT!$1:$1,0)),""))</f>
        <v/>
      </c>
      <c r="K77" s="2" t="str">
        <f>IF($A77="","",IFERROR(INDEX(RAW_DHIS2_EXPORT!$A:$ZZ,ROW(),MATCH("*"&amp;INDEX(INDICATOR_MAP!$D:$D,MATCH(K$1,INDICATOR_MAP!$B:$B,0))&amp;"*",RAW_DHIS2_EXPORT!$1:$1,0)),""))</f>
        <v/>
      </c>
      <c r="L77" s="2" t="str">
        <f>IF($A77="","",IFERROR(INDEX(RAW_DHIS2_EXPORT!$A:$ZZ,ROW(),MATCH("*"&amp;INDEX(INDICATOR_MAP!$D:$D,MATCH(L$1,INDICATOR_MAP!$B:$B,0))&amp;"*",RAW_DHIS2_EXPORT!$1:$1,0)),""))</f>
        <v/>
      </c>
      <c r="M77" s="2" t="str">
        <f>IF($A77="","",IFERROR(INDEX(RAW_DHIS2_EXPORT!$A:$ZZ,ROW(),MATCH("*"&amp;INDEX(INDICATOR_MAP!$D:$D,MATCH(M$1,INDICATOR_MAP!$B:$B,0))&amp;"*",RAW_DHIS2_EXPORT!$1:$1,0)),""))</f>
        <v/>
      </c>
      <c r="N77" s="2" t="str">
        <f>IF($A77="","",IFERROR(INDEX(RAW_DHIS2_EXPORT!$A:$ZZ,ROW(),MATCH("*"&amp;INDEX(INDICATOR_MAP!$D:$D,MATCH(N$1,INDICATOR_MAP!$B:$B,0))&amp;"*",RAW_DHIS2_EXPORT!$1:$1,0)),""))</f>
        <v/>
      </c>
      <c r="O77" s="2" t="str">
        <f>IF($A77="","",IFERROR(INDEX(RAW_DHIS2_EXPORT!$A:$ZZ,ROW(),MATCH("*"&amp;INDEX(INDICATOR_MAP!$D:$D,MATCH(O$1,INDICATOR_MAP!$B:$B,0))&amp;"*",RAW_DHIS2_EXPORT!$1:$1,0)),""))</f>
        <v/>
      </c>
      <c r="P77" s="2" t="str">
        <f>IF($A77="","",IFERROR(INDEX(RAW_DHIS2_EXPORT!$A:$ZZ,ROW(),MATCH("*"&amp;INDEX(INDICATOR_MAP!$D:$D,MATCH(P$1,INDICATOR_MAP!$B:$B,0))&amp;"*",RAW_DHIS2_EXPORT!$1:$1,0)),""))</f>
        <v/>
      </c>
      <c r="Q77" s="2" t="str">
        <f>IF($A77="","",IFERROR(INDEX(RAW_DHIS2_EXPORT!$A:$ZZ,ROW(),MATCH("*"&amp;INDEX(INDICATOR_MAP!$D:$D,MATCH(Q$1,INDICATOR_MAP!$B:$B,0))&amp;"*",RAW_DHIS2_EXPORT!$1:$1,0)),""))</f>
        <v/>
      </c>
      <c r="R77" s="2" t="str">
        <f>IF($A77="","",IFERROR(INDEX(RAW_DHIS2_EXPORT!$A:$ZZ,ROW(),MATCH("*"&amp;INDEX(INDICATOR_MAP!$D:$D,MATCH(R$1,INDICATOR_MAP!$B:$B,0))&amp;"*",RAW_DHIS2_EXPORT!$1:$1,0)),""))</f>
        <v/>
      </c>
      <c r="S77" s="2" t="str">
        <f>IF($A77="","",IFERROR(INDEX(RAW_DHIS2_EXPORT!$A:$ZZ,ROW(),MATCH("*"&amp;INDEX(INDICATOR_MAP!$D:$D,MATCH(S$1,INDICATOR_MAP!$B:$B,0))&amp;"*",RAW_DHIS2_EXPORT!$1:$1,0)),""))</f>
        <v/>
      </c>
      <c r="T77" s="2" t="str">
        <f>IF($A77="","",IFERROR(INDEX(RAW_DHIS2_EXPORT!$A:$ZZ,ROW(),MATCH("*"&amp;INDEX(INDICATOR_MAP!$D:$D,MATCH(T$1,INDICATOR_MAP!$B:$B,0))&amp;"*",RAW_DHIS2_EXPORT!$1:$1,0)),""))</f>
        <v/>
      </c>
      <c r="U77" s="2" t="str">
        <f>IF($A77="","",IFERROR(INDEX(RAW_DHIS2_EXPORT!$A:$ZZ,ROW(),MATCH("*"&amp;INDEX(INDICATOR_MAP!$D:$D,MATCH(U$1,INDICATOR_MAP!$B:$B,0))&amp;"*",RAW_DHIS2_EXPORT!$1:$1,0)),""))</f>
        <v/>
      </c>
      <c r="V77" s="2" t="str">
        <f>IF($A77="","",IFERROR(INDEX(RAW_DHIS2_EXPORT!$A:$ZZ,ROW(),MATCH("*"&amp;INDEX(INDICATOR_MAP!$D:$D,MATCH(V$1,INDICATOR_MAP!$B:$B,0))&amp;"*",RAW_DHIS2_EXPORT!$1:$1,0)),""))</f>
        <v/>
      </c>
      <c r="W77" s="2" t="str">
        <f>IF($A77="","",IFERROR(INDEX(RAW_DHIS2_EXPORT!$A:$ZZ,ROW(),MATCH("*"&amp;INDEX(INDICATOR_MAP!$D:$D,MATCH(W$1,INDICATOR_MAP!$B:$B,0))&amp;"*",RAW_DHIS2_EXPORT!$1:$1,0)),""))</f>
        <v/>
      </c>
      <c r="X77" s="2" t="str">
        <f>IF($A77="","",IFERROR(INDEX(RAW_DHIS2_EXPORT!$A:$ZZ,ROW(),MATCH("*"&amp;INDEX(INDICATOR_MAP!$D:$D,MATCH(X$1,INDICATOR_MAP!$B:$B,0))&amp;"*",RAW_DHIS2_EXPORT!$1:$1,0)),""))</f>
        <v/>
      </c>
      <c r="Y77" s="2" t="str">
        <f>IF($A77="","",IFERROR(INDEX(RAW_DHIS2_EXPORT!$A:$ZZ,ROW(),MATCH("*"&amp;INDEX(INDICATOR_MAP!$D:$D,MATCH(Y$1,INDICATOR_MAP!$B:$B,0))&amp;"*",RAW_DHIS2_EXPORT!$1:$1,0)),""))</f>
        <v/>
      </c>
      <c r="Z77" s="2" t="str">
        <f>IF($A77="","",IFERROR(INDEX(RAW_DHIS2_EXPORT!$A:$ZZ,ROW(),MATCH("*"&amp;INDEX(INDICATOR_MAP!$D:$D,MATCH(Z$1,INDICATOR_MAP!$B:$B,0))&amp;"*",RAW_DHIS2_EXPORT!$1:$1,0)),""))</f>
        <v/>
      </c>
      <c r="AA77" s="2" t="str">
        <f>IF($A77="","",IFERROR(INDEX(RAW_DHIS2_EXPORT!$A:$ZZ,ROW(),MATCH("*"&amp;INDEX(INDICATOR_MAP!$D:$D,MATCH(AA$1,INDICATOR_MAP!$B:$B,0))&amp;"*",RAW_DHIS2_EXPORT!$1:$1,0)),""))</f>
        <v/>
      </c>
      <c r="AB77" s="2" t="str">
        <f>IF($A77="","",IFERROR(INDEX(RAW_DHIS2_EXPORT!$A:$ZZ,ROW(),MATCH("*"&amp;INDEX(INDICATOR_MAP!$D:$D,MATCH(AB$1,INDICATOR_MAP!$B:$B,0))&amp;"*",RAW_DHIS2_EXPORT!$1:$1,0)),""))</f>
        <v/>
      </c>
      <c r="AC77" s="2" t="str">
        <f>IF($A77="","",IFERROR(INDEX(RAW_DHIS2_EXPORT!$A:$ZZ,ROW(),MATCH("*"&amp;INDEX(INDICATOR_MAP!$D:$D,MATCH(AC$1,INDICATOR_MAP!$B:$B,0))&amp;"*",RAW_DHIS2_EXPORT!$1:$1,0)),""))</f>
        <v/>
      </c>
      <c r="AD77" s="2" t="str">
        <f>IF($A77="","",IFERROR(INDEX(RAW_DHIS2_EXPORT!$A:$ZZ,ROW(),MATCH("*"&amp;INDEX(INDICATOR_MAP!$D:$D,MATCH(AD$1,INDICATOR_MAP!$B:$B,0))&amp;"*",RAW_DHIS2_EXPORT!$1:$1,0)),""))</f>
        <v/>
      </c>
      <c r="AE77" s="2" t="str">
        <f>IF($A77="","",IFERROR(INDEX(RAW_DHIS2_EXPORT!$A:$ZZ,ROW(),MATCH("*"&amp;INDEX(INDICATOR_MAP!$D:$D,MATCH(AE$1,INDICATOR_MAP!$B:$B,0))&amp;"*",RAW_DHIS2_EXPORT!$1:$1,0)),""))</f>
        <v/>
      </c>
      <c r="AF77" s="2" t="str">
        <f>IF($A77="","",IFERROR(INDEX(RAW_DHIS2_EXPORT!$A:$ZZ,ROW(),MATCH("*"&amp;INDEX(INDICATOR_MAP!$D:$D,MATCH(AF$1,INDICATOR_MAP!$B:$B,0))&amp;"*",RAW_DHIS2_EXPORT!$1:$1,0)),""))</f>
        <v/>
      </c>
      <c r="AG77" s="2" t="str">
        <f>IF($A77="","",IFERROR(INDEX(RAW_DHIS2_EXPORT!$A:$ZZ,ROW(),MATCH("*"&amp;INDEX(INDICATOR_MAP!$D:$D,MATCH(AG$1,INDICATOR_MAP!$B:$B,0))&amp;"*",RAW_DHIS2_EXPORT!$1:$1,0)),""))</f>
        <v/>
      </c>
      <c r="AH77" s="2" t="str">
        <f>IF($A77="","",IFERROR(INDEX(RAW_DHIS2_EXPORT!$A:$ZZ,ROW(),MATCH("*"&amp;INDEX(INDICATOR_MAP!$D:$D,MATCH(AH$1,INDICATOR_MAP!$B:$B,0))&amp;"*",RAW_DHIS2_EXPORT!$1:$1,0)),""))</f>
        <v/>
      </c>
      <c r="AI77" s="2" t="str">
        <f>IF($A77="","",IFERROR(INDEX(RAW_DHIS2_EXPORT!$A:$ZZ,ROW(),MATCH("*"&amp;INDEX(INDICATOR_MAP!$D:$D,MATCH(AI$1,INDICATOR_MAP!$B:$B,0))&amp;"*",RAW_DHIS2_EXPORT!$1:$1,0)),""))</f>
        <v/>
      </c>
      <c r="AJ77" s="2" t="str">
        <f>IF($A77="","",IFERROR(INDEX(RAW_DHIS2_EXPORT!$A:$ZZ,ROW(),MATCH("*"&amp;INDEX(INDICATOR_MAP!$D:$D,MATCH(AJ$1,INDICATOR_MAP!$B:$B,0))&amp;"*",RAW_DHIS2_EXPORT!$1:$1,0)),""))</f>
        <v/>
      </c>
      <c r="AK77" s="2" t="str">
        <f>IF($A77="","",IFERROR(INDEX(RAW_DHIS2_EXPORT!$A:$ZZ,ROW(),MATCH("*"&amp;INDEX(INDICATOR_MAP!$D:$D,MATCH(AK$1,INDICATOR_MAP!$B:$B,0))&amp;"*",RAW_DHIS2_EXPORT!$1:$1,0)),""))</f>
        <v/>
      </c>
      <c r="AL77" s="2" t="str">
        <f>IF($A77="","",IFERROR(INDEX(RAW_DHIS2_EXPORT!$A:$ZZ,ROW(),MATCH("*"&amp;INDEX(INDICATOR_MAP!$D:$D,MATCH(AL$1,INDICATOR_MAP!$B:$B,0))&amp;"*",RAW_DHIS2_EXPORT!$1:$1,0)),""))</f>
        <v/>
      </c>
      <c r="AM77" s="2" t="str">
        <f>IF($A77="","",IFERROR(INDEX(RAW_DHIS2_EXPORT!$A:$ZZ,ROW(),MATCH("*"&amp;INDEX(INDICATOR_MAP!$D:$D,MATCH(AM$1,INDICATOR_MAP!$B:$B,0))&amp;"*",RAW_DHIS2_EXPORT!$1:$1,0)),""))</f>
        <v/>
      </c>
      <c r="AN77" s="2" t="str">
        <f>IF($A77="","",IFERROR(INDEX(RAW_DHIS2_EXPORT!$A:$ZZ,ROW(),MATCH("*"&amp;INDEX(INDICATOR_MAP!$D:$D,MATCH(AN$1,INDICATOR_MAP!$B:$B,0))&amp;"*",RAW_DHIS2_EXPORT!$1:$1,0)),""))</f>
        <v/>
      </c>
      <c r="AO77" s="2" t="str">
        <f>IF($A77="","",IFERROR(INDEX(RAW_DHIS2_EXPORT!$A:$ZZ,ROW(),MATCH("*"&amp;INDEX(INDICATOR_MAP!$D:$D,MATCH(AO$1,INDICATOR_MAP!$B:$B,0))&amp;"*",RAW_DHIS2_EXPORT!$1:$1,0)),""))</f>
        <v/>
      </c>
      <c r="AP77" s="2" t="str">
        <f>IF($A77="","",IFERROR(INDEX(RAW_DHIS2_EXPORT!$A:$ZZ,ROW(),MATCH("*"&amp;INDEX(INDICATOR_MAP!$D:$D,MATCH(AP$1,INDICATOR_MAP!$B:$B,0))&amp;"*",RAW_DHIS2_EXPORT!$1:$1,0)),""))</f>
        <v/>
      </c>
      <c r="AQ77" s="2" t="str">
        <f>IF($A77="","",IFERROR(INDEX(RAW_DHIS2_EXPORT!$A:$ZZ,ROW(),MATCH("*"&amp;INDEX(INDICATOR_MAP!$D:$D,MATCH(AQ$1,INDICATOR_MAP!$B:$B,0))&amp;"*",RAW_DHIS2_EXPORT!$1:$1,0)),""))</f>
        <v/>
      </c>
      <c r="AR77" s="2" t="str">
        <f>IF($A77="","",IFERROR(INDEX(RAW_DHIS2_EXPORT!$A:$ZZ,ROW(),MATCH("*"&amp;INDEX(INDICATOR_MAP!$D:$D,MATCH(AR$1,INDICATOR_MAP!$B:$B,0))&amp;"*",RAW_DHIS2_EXPORT!$1:$1,0)),""))</f>
        <v/>
      </c>
      <c r="AS77" s="2" t="str">
        <f>IF($A77="","",IFERROR(INDEX(RAW_DHIS2_EXPORT!$A:$ZZ,ROW(),MATCH("*"&amp;INDEX(INDICATOR_MAP!$D:$D,MATCH(AS$1,INDICATOR_MAP!$B:$B,0))&amp;"*",RAW_DHIS2_EXPORT!$1:$1,0)),""))</f>
        <v/>
      </c>
      <c r="AT77" s="2" t="str">
        <f>IF($A77="","",IFERROR(INDEX(RAW_DHIS2_EXPORT!$A:$ZZ,ROW(),MATCH("*"&amp;INDEX(INDICATOR_MAP!$D:$D,MATCH(AT$1,INDICATOR_MAP!$B:$B,0))&amp;"*",RAW_DHIS2_EXPORT!$1:$1,0)),""))</f>
        <v/>
      </c>
      <c r="AU77" s="2" t="str">
        <f>IF($A77="","",IFERROR(INDEX(RAW_DHIS2_EXPORT!$A:$ZZ,ROW(),MATCH("*"&amp;INDEX(INDICATOR_MAP!$D:$D,MATCH(AU$1,INDICATOR_MAP!$B:$B,0))&amp;"*",RAW_DHIS2_EXPORT!$1:$1,0)),""))</f>
        <v/>
      </c>
      <c r="AV77" s="2" t="str">
        <f>IF($A77="","",IFERROR(INDEX(RAW_DHIS2_EXPORT!$A:$ZZ,ROW(),MATCH("*"&amp;INDEX(INDICATOR_MAP!$D:$D,MATCH(AV$1,INDICATOR_MAP!$B:$B,0))&amp;"*",RAW_DHIS2_EXPORT!$1:$1,0)),""))</f>
        <v/>
      </c>
      <c r="AW77" s="2" t="str">
        <f>IF($A77="","",IFERROR(INDEX(RAW_DHIS2_EXPORT!$A:$ZZ,ROW(),MATCH("*"&amp;INDEX(INDICATOR_MAP!$D:$D,MATCH(AW$1,INDICATOR_MAP!$B:$B,0))&amp;"*",RAW_DHIS2_EXPORT!$1:$1,0)),""))</f>
        <v/>
      </c>
      <c r="AX77" s="2" t="str">
        <f>IF($A77="","",IFERROR(INDEX(RAW_DHIS2_EXPORT!$A:$ZZ,ROW(),MATCH("*"&amp;INDEX(INDICATOR_MAP!$D:$D,MATCH(AX$1,INDICATOR_MAP!$B:$B,0))&amp;"*",RAW_DHIS2_EXPORT!$1:$1,0)),""))</f>
        <v/>
      </c>
      <c r="AY77" s="2" t="str">
        <f>IF($A77="","",IFERROR(INDEX(RAW_DHIS2_EXPORT!$A:$ZZ,ROW(),MATCH("*"&amp;INDEX(INDICATOR_MAP!$D:$D,MATCH(AY$1,INDICATOR_MAP!$B:$B,0))&amp;"*",RAW_DHIS2_EXPORT!$1:$1,0)),""))</f>
        <v/>
      </c>
      <c r="AZ77" s="2" t="str">
        <f>IF($A77="","",IFERROR(INDEX(RAW_DHIS2_EXPORT!$A:$ZZ,ROW(),MATCH("*"&amp;INDEX(INDICATOR_MAP!$D:$D,MATCH(AZ$1,INDICATOR_MAP!$B:$B,0))&amp;"*",RAW_DHIS2_EXPORT!$1:$1,0)),""))</f>
        <v/>
      </c>
      <c r="BA77" s="2" t="str">
        <f>IF($A77="","",IFERROR(INDEX(RAW_DHIS2_EXPORT!$A:$ZZ,ROW(),MATCH("*"&amp;INDEX(INDICATOR_MAP!$D:$D,MATCH(BA$1,INDICATOR_MAP!$B:$B,0))&amp;"*",RAW_DHIS2_EXPORT!$1:$1,0)),""))</f>
        <v/>
      </c>
      <c r="BB77" s="2" t="str">
        <f>IF($A77="","",IFERROR(INDEX(RAW_DHIS2_EXPORT!$A:$ZZ,ROW(),MATCH("*"&amp;INDEX(INDICATOR_MAP!$D:$D,MATCH(BB$1,INDICATOR_MAP!$B:$B,0))&amp;"*",RAW_DHIS2_EXPORT!$1:$1,0)),""))</f>
        <v/>
      </c>
      <c r="BC77" s="2" t="str">
        <f>IF($A77="","",IFERROR(INDEX(RAW_DHIS2_EXPORT!$A:$ZZ,ROW(),MATCH("*"&amp;INDEX(INDICATOR_MAP!$D:$D,MATCH(BC$1,INDICATOR_MAP!$B:$B,0))&amp;"*",RAW_DHIS2_EXPORT!$1:$1,0)),""))</f>
        <v/>
      </c>
    </row>
    <row r="78" spans="1:55">
      <c r="A78" s="2" t="str">
        <f>IF(RAW_DHIS2_EXPORT!A78="","",RAW_DHIS2_EXPORT!A78)</f>
        <v/>
      </c>
      <c r="B78" s="2"/>
      <c r="C78" s="2"/>
      <c r="D78" s="2" t="str">
        <f>IF($A78="","",IFERROR(INDEX(RAW_DHIS2_EXPORT!$A:$ZZ,ROW(),MATCH("*"&amp;INDEX(INDICATOR_MAP!$D:$D,MATCH(D$1,INDICATOR_MAP!$B:$B,0))&amp;"*",RAW_DHIS2_EXPORT!$1:$1,0)),""))</f>
        <v/>
      </c>
      <c r="E78" s="2" t="str">
        <f>IF($A78="","",IFERROR(INDEX(RAW_DHIS2_EXPORT!$A:$ZZ,ROW(),MATCH("*"&amp;INDEX(INDICATOR_MAP!$D:$D,MATCH(E$1,INDICATOR_MAP!$B:$B,0))&amp;"*",RAW_DHIS2_EXPORT!$1:$1,0)),""))</f>
        <v/>
      </c>
      <c r="F78" s="2" t="str">
        <f>IF($A78="","",IFERROR(INDEX(RAW_DHIS2_EXPORT!$A:$ZZ,ROW(),MATCH("*"&amp;INDEX(INDICATOR_MAP!$D:$D,MATCH(F$1,INDICATOR_MAP!$B:$B,0))&amp;"*",RAW_DHIS2_EXPORT!$1:$1,0)),""))</f>
        <v/>
      </c>
      <c r="G78" s="2" t="str">
        <f>IF($A78="","",IFERROR(INDEX(RAW_DHIS2_EXPORT!$A:$ZZ,ROW(),MATCH("*"&amp;INDEX(INDICATOR_MAP!$D:$D,MATCH(G$1,INDICATOR_MAP!$B:$B,0))&amp;"*",RAW_DHIS2_EXPORT!$1:$1,0)),""))</f>
        <v/>
      </c>
      <c r="H78" s="2" t="str">
        <f>IF($A78="","",IFERROR(INDEX(RAW_DHIS2_EXPORT!$A:$ZZ,ROW(),MATCH("*"&amp;INDEX(INDICATOR_MAP!$D:$D,MATCH(H$1,INDICATOR_MAP!$B:$B,0))&amp;"*",RAW_DHIS2_EXPORT!$1:$1,0)),""))</f>
        <v/>
      </c>
      <c r="I78" s="2" t="str">
        <f>IF($A78="","",IFERROR(INDEX(RAW_DHIS2_EXPORT!$A:$ZZ,ROW(),MATCH("*"&amp;INDEX(INDICATOR_MAP!$D:$D,MATCH(I$1,INDICATOR_MAP!$B:$B,0))&amp;"*",RAW_DHIS2_EXPORT!$1:$1,0)),""))</f>
        <v/>
      </c>
      <c r="J78" s="2" t="str">
        <f>IF($A78="","",IFERROR(INDEX(RAW_DHIS2_EXPORT!$A:$ZZ,ROW(),MATCH("*"&amp;INDEX(INDICATOR_MAP!$D:$D,MATCH(J$1,INDICATOR_MAP!$B:$B,0))&amp;"*",RAW_DHIS2_EXPORT!$1:$1,0)),""))</f>
        <v/>
      </c>
      <c r="K78" s="2" t="str">
        <f>IF($A78="","",IFERROR(INDEX(RAW_DHIS2_EXPORT!$A:$ZZ,ROW(),MATCH("*"&amp;INDEX(INDICATOR_MAP!$D:$D,MATCH(K$1,INDICATOR_MAP!$B:$B,0))&amp;"*",RAW_DHIS2_EXPORT!$1:$1,0)),""))</f>
        <v/>
      </c>
      <c r="L78" s="2" t="str">
        <f>IF($A78="","",IFERROR(INDEX(RAW_DHIS2_EXPORT!$A:$ZZ,ROW(),MATCH("*"&amp;INDEX(INDICATOR_MAP!$D:$D,MATCH(L$1,INDICATOR_MAP!$B:$B,0))&amp;"*",RAW_DHIS2_EXPORT!$1:$1,0)),""))</f>
        <v/>
      </c>
      <c r="M78" s="2" t="str">
        <f>IF($A78="","",IFERROR(INDEX(RAW_DHIS2_EXPORT!$A:$ZZ,ROW(),MATCH("*"&amp;INDEX(INDICATOR_MAP!$D:$D,MATCH(M$1,INDICATOR_MAP!$B:$B,0))&amp;"*",RAW_DHIS2_EXPORT!$1:$1,0)),""))</f>
        <v/>
      </c>
      <c r="N78" s="2" t="str">
        <f>IF($A78="","",IFERROR(INDEX(RAW_DHIS2_EXPORT!$A:$ZZ,ROW(),MATCH("*"&amp;INDEX(INDICATOR_MAP!$D:$D,MATCH(N$1,INDICATOR_MAP!$B:$B,0))&amp;"*",RAW_DHIS2_EXPORT!$1:$1,0)),""))</f>
        <v/>
      </c>
      <c r="O78" s="2" t="str">
        <f>IF($A78="","",IFERROR(INDEX(RAW_DHIS2_EXPORT!$A:$ZZ,ROW(),MATCH("*"&amp;INDEX(INDICATOR_MAP!$D:$D,MATCH(O$1,INDICATOR_MAP!$B:$B,0))&amp;"*",RAW_DHIS2_EXPORT!$1:$1,0)),""))</f>
        <v/>
      </c>
      <c r="P78" s="2" t="str">
        <f>IF($A78="","",IFERROR(INDEX(RAW_DHIS2_EXPORT!$A:$ZZ,ROW(),MATCH("*"&amp;INDEX(INDICATOR_MAP!$D:$D,MATCH(P$1,INDICATOR_MAP!$B:$B,0))&amp;"*",RAW_DHIS2_EXPORT!$1:$1,0)),""))</f>
        <v/>
      </c>
      <c r="Q78" s="2" t="str">
        <f>IF($A78="","",IFERROR(INDEX(RAW_DHIS2_EXPORT!$A:$ZZ,ROW(),MATCH("*"&amp;INDEX(INDICATOR_MAP!$D:$D,MATCH(Q$1,INDICATOR_MAP!$B:$B,0))&amp;"*",RAW_DHIS2_EXPORT!$1:$1,0)),""))</f>
        <v/>
      </c>
      <c r="R78" s="2" t="str">
        <f>IF($A78="","",IFERROR(INDEX(RAW_DHIS2_EXPORT!$A:$ZZ,ROW(),MATCH("*"&amp;INDEX(INDICATOR_MAP!$D:$D,MATCH(R$1,INDICATOR_MAP!$B:$B,0))&amp;"*",RAW_DHIS2_EXPORT!$1:$1,0)),""))</f>
        <v/>
      </c>
      <c r="S78" s="2" t="str">
        <f>IF($A78="","",IFERROR(INDEX(RAW_DHIS2_EXPORT!$A:$ZZ,ROW(),MATCH("*"&amp;INDEX(INDICATOR_MAP!$D:$D,MATCH(S$1,INDICATOR_MAP!$B:$B,0))&amp;"*",RAW_DHIS2_EXPORT!$1:$1,0)),""))</f>
        <v/>
      </c>
      <c r="T78" s="2" t="str">
        <f>IF($A78="","",IFERROR(INDEX(RAW_DHIS2_EXPORT!$A:$ZZ,ROW(),MATCH("*"&amp;INDEX(INDICATOR_MAP!$D:$D,MATCH(T$1,INDICATOR_MAP!$B:$B,0))&amp;"*",RAW_DHIS2_EXPORT!$1:$1,0)),""))</f>
        <v/>
      </c>
      <c r="U78" s="2" t="str">
        <f>IF($A78="","",IFERROR(INDEX(RAW_DHIS2_EXPORT!$A:$ZZ,ROW(),MATCH("*"&amp;INDEX(INDICATOR_MAP!$D:$D,MATCH(U$1,INDICATOR_MAP!$B:$B,0))&amp;"*",RAW_DHIS2_EXPORT!$1:$1,0)),""))</f>
        <v/>
      </c>
      <c r="V78" s="2" t="str">
        <f>IF($A78="","",IFERROR(INDEX(RAW_DHIS2_EXPORT!$A:$ZZ,ROW(),MATCH("*"&amp;INDEX(INDICATOR_MAP!$D:$D,MATCH(V$1,INDICATOR_MAP!$B:$B,0))&amp;"*",RAW_DHIS2_EXPORT!$1:$1,0)),""))</f>
        <v/>
      </c>
      <c r="W78" s="2" t="str">
        <f>IF($A78="","",IFERROR(INDEX(RAW_DHIS2_EXPORT!$A:$ZZ,ROW(),MATCH("*"&amp;INDEX(INDICATOR_MAP!$D:$D,MATCH(W$1,INDICATOR_MAP!$B:$B,0))&amp;"*",RAW_DHIS2_EXPORT!$1:$1,0)),""))</f>
        <v/>
      </c>
      <c r="X78" s="2" t="str">
        <f>IF($A78="","",IFERROR(INDEX(RAW_DHIS2_EXPORT!$A:$ZZ,ROW(),MATCH("*"&amp;INDEX(INDICATOR_MAP!$D:$D,MATCH(X$1,INDICATOR_MAP!$B:$B,0))&amp;"*",RAW_DHIS2_EXPORT!$1:$1,0)),""))</f>
        <v/>
      </c>
      <c r="Y78" s="2" t="str">
        <f>IF($A78="","",IFERROR(INDEX(RAW_DHIS2_EXPORT!$A:$ZZ,ROW(),MATCH("*"&amp;INDEX(INDICATOR_MAP!$D:$D,MATCH(Y$1,INDICATOR_MAP!$B:$B,0))&amp;"*",RAW_DHIS2_EXPORT!$1:$1,0)),""))</f>
        <v/>
      </c>
      <c r="Z78" s="2" t="str">
        <f>IF($A78="","",IFERROR(INDEX(RAW_DHIS2_EXPORT!$A:$ZZ,ROW(),MATCH("*"&amp;INDEX(INDICATOR_MAP!$D:$D,MATCH(Z$1,INDICATOR_MAP!$B:$B,0))&amp;"*",RAW_DHIS2_EXPORT!$1:$1,0)),""))</f>
        <v/>
      </c>
      <c r="AA78" s="2" t="str">
        <f>IF($A78="","",IFERROR(INDEX(RAW_DHIS2_EXPORT!$A:$ZZ,ROW(),MATCH("*"&amp;INDEX(INDICATOR_MAP!$D:$D,MATCH(AA$1,INDICATOR_MAP!$B:$B,0))&amp;"*",RAW_DHIS2_EXPORT!$1:$1,0)),""))</f>
        <v/>
      </c>
      <c r="AB78" s="2" t="str">
        <f>IF($A78="","",IFERROR(INDEX(RAW_DHIS2_EXPORT!$A:$ZZ,ROW(),MATCH("*"&amp;INDEX(INDICATOR_MAP!$D:$D,MATCH(AB$1,INDICATOR_MAP!$B:$B,0))&amp;"*",RAW_DHIS2_EXPORT!$1:$1,0)),""))</f>
        <v/>
      </c>
      <c r="AC78" s="2" t="str">
        <f>IF($A78="","",IFERROR(INDEX(RAW_DHIS2_EXPORT!$A:$ZZ,ROW(),MATCH("*"&amp;INDEX(INDICATOR_MAP!$D:$D,MATCH(AC$1,INDICATOR_MAP!$B:$B,0))&amp;"*",RAW_DHIS2_EXPORT!$1:$1,0)),""))</f>
        <v/>
      </c>
      <c r="AD78" s="2" t="str">
        <f>IF($A78="","",IFERROR(INDEX(RAW_DHIS2_EXPORT!$A:$ZZ,ROW(),MATCH("*"&amp;INDEX(INDICATOR_MAP!$D:$D,MATCH(AD$1,INDICATOR_MAP!$B:$B,0))&amp;"*",RAW_DHIS2_EXPORT!$1:$1,0)),""))</f>
        <v/>
      </c>
      <c r="AE78" s="2" t="str">
        <f>IF($A78="","",IFERROR(INDEX(RAW_DHIS2_EXPORT!$A:$ZZ,ROW(),MATCH("*"&amp;INDEX(INDICATOR_MAP!$D:$D,MATCH(AE$1,INDICATOR_MAP!$B:$B,0))&amp;"*",RAW_DHIS2_EXPORT!$1:$1,0)),""))</f>
        <v/>
      </c>
      <c r="AF78" s="2" t="str">
        <f>IF($A78="","",IFERROR(INDEX(RAW_DHIS2_EXPORT!$A:$ZZ,ROW(),MATCH("*"&amp;INDEX(INDICATOR_MAP!$D:$D,MATCH(AF$1,INDICATOR_MAP!$B:$B,0))&amp;"*",RAW_DHIS2_EXPORT!$1:$1,0)),""))</f>
        <v/>
      </c>
      <c r="AG78" s="2" t="str">
        <f>IF($A78="","",IFERROR(INDEX(RAW_DHIS2_EXPORT!$A:$ZZ,ROW(),MATCH("*"&amp;INDEX(INDICATOR_MAP!$D:$D,MATCH(AG$1,INDICATOR_MAP!$B:$B,0))&amp;"*",RAW_DHIS2_EXPORT!$1:$1,0)),""))</f>
        <v/>
      </c>
      <c r="AH78" s="2" t="str">
        <f>IF($A78="","",IFERROR(INDEX(RAW_DHIS2_EXPORT!$A:$ZZ,ROW(),MATCH("*"&amp;INDEX(INDICATOR_MAP!$D:$D,MATCH(AH$1,INDICATOR_MAP!$B:$B,0))&amp;"*",RAW_DHIS2_EXPORT!$1:$1,0)),""))</f>
        <v/>
      </c>
      <c r="AI78" s="2" t="str">
        <f>IF($A78="","",IFERROR(INDEX(RAW_DHIS2_EXPORT!$A:$ZZ,ROW(),MATCH("*"&amp;INDEX(INDICATOR_MAP!$D:$D,MATCH(AI$1,INDICATOR_MAP!$B:$B,0))&amp;"*",RAW_DHIS2_EXPORT!$1:$1,0)),""))</f>
        <v/>
      </c>
      <c r="AJ78" s="2" t="str">
        <f>IF($A78="","",IFERROR(INDEX(RAW_DHIS2_EXPORT!$A:$ZZ,ROW(),MATCH("*"&amp;INDEX(INDICATOR_MAP!$D:$D,MATCH(AJ$1,INDICATOR_MAP!$B:$B,0))&amp;"*",RAW_DHIS2_EXPORT!$1:$1,0)),""))</f>
        <v/>
      </c>
      <c r="AK78" s="2" t="str">
        <f>IF($A78="","",IFERROR(INDEX(RAW_DHIS2_EXPORT!$A:$ZZ,ROW(),MATCH("*"&amp;INDEX(INDICATOR_MAP!$D:$D,MATCH(AK$1,INDICATOR_MAP!$B:$B,0))&amp;"*",RAW_DHIS2_EXPORT!$1:$1,0)),""))</f>
        <v/>
      </c>
      <c r="AL78" s="2" t="str">
        <f>IF($A78="","",IFERROR(INDEX(RAW_DHIS2_EXPORT!$A:$ZZ,ROW(),MATCH("*"&amp;INDEX(INDICATOR_MAP!$D:$D,MATCH(AL$1,INDICATOR_MAP!$B:$B,0))&amp;"*",RAW_DHIS2_EXPORT!$1:$1,0)),""))</f>
        <v/>
      </c>
      <c r="AM78" s="2" t="str">
        <f>IF($A78="","",IFERROR(INDEX(RAW_DHIS2_EXPORT!$A:$ZZ,ROW(),MATCH("*"&amp;INDEX(INDICATOR_MAP!$D:$D,MATCH(AM$1,INDICATOR_MAP!$B:$B,0))&amp;"*",RAW_DHIS2_EXPORT!$1:$1,0)),""))</f>
        <v/>
      </c>
      <c r="AN78" s="2" t="str">
        <f>IF($A78="","",IFERROR(INDEX(RAW_DHIS2_EXPORT!$A:$ZZ,ROW(),MATCH("*"&amp;INDEX(INDICATOR_MAP!$D:$D,MATCH(AN$1,INDICATOR_MAP!$B:$B,0))&amp;"*",RAW_DHIS2_EXPORT!$1:$1,0)),""))</f>
        <v/>
      </c>
      <c r="AO78" s="2" t="str">
        <f>IF($A78="","",IFERROR(INDEX(RAW_DHIS2_EXPORT!$A:$ZZ,ROW(),MATCH("*"&amp;INDEX(INDICATOR_MAP!$D:$D,MATCH(AO$1,INDICATOR_MAP!$B:$B,0))&amp;"*",RAW_DHIS2_EXPORT!$1:$1,0)),""))</f>
        <v/>
      </c>
      <c r="AP78" s="2" t="str">
        <f>IF($A78="","",IFERROR(INDEX(RAW_DHIS2_EXPORT!$A:$ZZ,ROW(),MATCH("*"&amp;INDEX(INDICATOR_MAP!$D:$D,MATCH(AP$1,INDICATOR_MAP!$B:$B,0))&amp;"*",RAW_DHIS2_EXPORT!$1:$1,0)),""))</f>
        <v/>
      </c>
      <c r="AQ78" s="2" t="str">
        <f>IF($A78="","",IFERROR(INDEX(RAW_DHIS2_EXPORT!$A:$ZZ,ROW(),MATCH("*"&amp;INDEX(INDICATOR_MAP!$D:$D,MATCH(AQ$1,INDICATOR_MAP!$B:$B,0))&amp;"*",RAW_DHIS2_EXPORT!$1:$1,0)),""))</f>
        <v/>
      </c>
      <c r="AR78" s="2" t="str">
        <f>IF($A78="","",IFERROR(INDEX(RAW_DHIS2_EXPORT!$A:$ZZ,ROW(),MATCH("*"&amp;INDEX(INDICATOR_MAP!$D:$D,MATCH(AR$1,INDICATOR_MAP!$B:$B,0))&amp;"*",RAW_DHIS2_EXPORT!$1:$1,0)),""))</f>
        <v/>
      </c>
      <c r="AS78" s="2" t="str">
        <f>IF($A78="","",IFERROR(INDEX(RAW_DHIS2_EXPORT!$A:$ZZ,ROW(),MATCH("*"&amp;INDEX(INDICATOR_MAP!$D:$D,MATCH(AS$1,INDICATOR_MAP!$B:$B,0))&amp;"*",RAW_DHIS2_EXPORT!$1:$1,0)),""))</f>
        <v/>
      </c>
      <c r="AT78" s="2" t="str">
        <f>IF($A78="","",IFERROR(INDEX(RAW_DHIS2_EXPORT!$A:$ZZ,ROW(),MATCH("*"&amp;INDEX(INDICATOR_MAP!$D:$D,MATCH(AT$1,INDICATOR_MAP!$B:$B,0))&amp;"*",RAW_DHIS2_EXPORT!$1:$1,0)),""))</f>
        <v/>
      </c>
      <c r="AU78" s="2" t="str">
        <f>IF($A78="","",IFERROR(INDEX(RAW_DHIS2_EXPORT!$A:$ZZ,ROW(),MATCH("*"&amp;INDEX(INDICATOR_MAP!$D:$D,MATCH(AU$1,INDICATOR_MAP!$B:$B,0))&amp;"*",RAW_DHIS2_EXPORT!$1:$1,0)),""))</f>
        <v/>
      </c>
      <c r="AV78" s="2" t="str">
        <f>IF($A78="","",IFERROR(INDEX(RAW_DHIS2_EXPORT!$A:$ZZ,ROW(),MATCH("*"&amp;INDEX(INDICATOR_MAP!$D:$D,MATCH(AV$1,INDICATOR_MAP!$B:$B,0))&amp;"*",RAW_DHIS2_EXPORT!$1:$1,0)),""))</f>
        <v/>
      </c>
      <c r="AW78" s="2" t="str">
        <f>IF($A78="","",IFERROR(INDEX(RAW_DHIS2_EXPORT!$A:$ZZ,ROW(),MATCH("*"&amp;INDEX(INDICATOR_MAP!$D:$D,MATCH(AW$1,INDICATOR_MAP!$B:$B,0))&amp;"*",RAW_DHIS2_EXPORT!$1:$1,0)),""))</f>
        <v/>
      </c>
      <c r="AX78" s="2" t="str">
        <f>IF($A78="","",IFERROR(INDEX(RAW_DHIS2_EXPORT!$A:$ZZ,ROW(),MATCH("*"&amp;INDEX(INDICATOR_MAP!$D:$D,MATCH(AX$1,INDICATOR_MAP!$B:$B,0))&amp;"*",RAW_DHIS2_EXPORT!$1:$1,0)),""))</f>
        <v/>
      </c>
      <c r="AY78" s="2" t="str">
        <f>IF($A78="","",IFERROR(INDEX(RAW_DHIS2_EXPORT!$A:$ZZ,ROW(),MATCH("*"&amp;INDEX(INDICATOR_MAP!$D:$D,MATCH(AY$1,INDICATOR_MAP!$B:$B,0))&amp;"*",RAW_DHIS2_EXPORT!$1:$1,0)),""))</f>
        <v/>
      </c>
      <c r="AZ78" s="2" t="str">
        <f>IF($A78="","",IFERROR(INDEX(RAW_DHIS2_EXPORT!$A:$ZZ,ROW(),MATCH("*"&amp;INDEX(INDICATOR_MAP!$D:$D,MATCH(AZ$1,INDICATOR_MAP!$B:$B,0))&amp;"*",RAW_DHIS2_EXPORT!$1:$1,0)),""))</f>
        <v/>
      </c>
      <c r="BA78" s="2" t="str">
        <f>IF($A78="","",IFERROR(INDEX(RAW_DHIS2_EXPORT!$A:$ZZ,ROW(),MATCH("*"&amp;INDEX(INDICATOR_MAP!$D:$D,MATCH(BA$1,INDICATOR_MAP!$B:$B,0))&amp;"*",RAW_DHIS2_EXPORT!$1:$1,0)),""))</f>
        <v/>
      </c>
      <c r="BB78" s="2" t="str">
        <f>IF($A78="","",IFERROR(INDEX(RAW_DHIS2_EXPORT!$A:$ZZ,ROW(),MATCH("*"&amp;INDEX(INDICATOR_MAP!$D:$D,MATCH(BB$1,INDICATOR_MAP!$B:$B,0))&amp;"*",RAW_DHIS2_EXPORT!$1:$1,0)),""))</f>
        <v/>
      </c>
      <c r="BC78" s="2" t="str">
        <f>IF($A78="","",IFERROR(INDEX(RAW_DHIS2_EXPORT!$A:$ZZ,ROW(),MATCH("*"&amp;INDEX(INDICATOR_MAP!$D:$D,MATCH(BC$1,INDICATOR_MAP!$B:$B,0))&amp;"*",RAW_DHIS2_EXPORT!$1:$1,0)),""))</f>
        <v/>
      </c>
    </row>
    <row r="79" spans="1:55">
      <c r="A79" s="2" t="str">
        <f>IF(RAW_DHIS2_EXPORT!A79="","",RAW_DHIS2_EXPORT!A79)</f>
        <v/>
      </c>
      <c r="B79" s="2"/>
      <c r="C79" s="2"/>
      <c r="D79" s="2" t="str">
        <f>IF($A79="","",IFERROR(INDEX(RAW_DHIS2_EXPORT!$A:$ZZ,ROW(),MATCH("*"&amp;INDEX(INDICATOR_MAP!$D:$D,MATCH(D$1,INDICATOR_MAP!$B:$B,0))&amp;"*",RAW_DHIS2_EXPORT!$1:$1,0)),""))</f>
        <v/>
      </c>
      <c r="E79" s="2" t="str">
        <f>IF($A79="","",IFERROR(INDEX(RAW_DHIS2_EXPORT!$A:$ZZ,ROW(),MATCH("*"&amp;INDEX(INDICATOR_MAP!$D:$D,MATCH(E$1,INDICATOR_MAP!$B:$B,0))&amp;"*",RAW_DHIS2_EXPORT!$1:$1,0)),""))</f>
        <v/>
      </c>
      <c r="F79" s="2" t="str">
        <f>IF($A79="","",IFERROR(INDEX(RAW_DHIS2_EXPORT!$A:$ZZ,ROW(),MATCH("*"&amp;INDEX(INDICATOR_MAP!$D:$D,MATCH(F$1,INDICATOR_MAP!$B:$B,0))&amp;"*",RAW_DHIS2_EXPORT!$1:$1,0)),""))</f>
        <v/>
      </c>
      <c r="G79" s="2" t="str">
        <f>IF($A79="","",IFERROR(INDEX(RAW_DHIS2_EXPORT!$A:$ZZ,ROW(),MATCH("*"&amp;INDEX(INDICATOR_MAP!$D:$D,MATCH(G$1,INDICATOR_MAP!$B:$B,0))&amp;"*",RAW_DHIS2_EXPORT!$1:$1,0)),""))</f>
        <v/>
      </c>
      <c r="H79" s="2" t="str">
        <f>IF($A79="","",IFERROR(INDEX(RAW_DHIS2_EXPORT!$A:$ZZ,ROW(),MATCH("*"&amp;INDEX(INDICATOR_MAP!$D:$D,MATCH(H$1,INDICATOR_MAP!$B:$B,0))&amp;"*",RAW_DHIS2_EXPORT!$1:$1,0)),""))</f>
        <v/>
      </c>
      <c r="I79" s="2" t="str">
        <f>IF($A79="","",IFERROR(INDEX(RAW_DHIS2_EXPORT!$A:$ZZ,ROW(),MATCH("*"&amp;INDEX(INDICATOR_MAP!$D:$D,MATCH(I$1,INDICATOR_MAP!$B:$B,0))&amp;"*",RAW_DHIS2_EXPORT!$1:$1,0)),""))</f>
        <v/>
      </c>
      <c r="J79" s="2" t="str">
        <f>IF($A79="","",IFERROR(INDEX(RAW_DHIS2_EXPORT!$A:$ZZ,ROW(),MATCH("*"&amp;INDEX(INDICATOR_MAP!$D:$D,MATCH(J$1,INDICATOR_MAP!$B:$B,0))&amp;"*",RAW_DHIS2_EXPORT!$1:$1,0)),""))</f>
        <v/>
      </c>
      <c r="K79" s="2" t="str">
        <f>IF($A79="","",IFERROR(INDEX(RAW_DHIS2_EXPORT!$A:$ZZ,ROW(),MATCH("*"&amp;INDEX(INDICATOR_MAP!$D:$D,MATCH(K$1,INDICATOR_MAP!$B:$B,0))&amp;"*",RAW_DHIS2_EXPORT!$1:$1,0)),""))</f>
        <v/>
      </c>
      <c r="L79" s="2" t="str">
        <f>IF($A79="","",IFERROR(INDEX(RAW_DHIS2_EXPORT!$A:$ZZ,ROW(),MATCH("*"&amp;INDEX(INDICATOR_MAP!$D:$D,MATCH(L$1,INDICATOR_MAP!$B:$B,0))&amp;"*",RAW_DHIS2_EXPORT!$1:$1,0)),""))</f>
        <v/>
      </c>
      <c r="M79" s="2" t="str">
        <f>IF($A79="","",IFERROR(INDEX(RAW_DHIS2_EXPORT!$A:$ZZ,ROW(),MATCH("*"&amp;INDEX(INDICATOR_MAP!$D:$D,MATCH(M$1,INDICATOR_MAP!$B:$B,0))&amp;"*",RAW_DHIS2_EXPORT!$1:$1,0)),""))</f>
        <v/>
      </c>
      <c r="N79" s="2" t="str">
        <f>IF($A79="","",IFERROR(INDEX(RAW_DHIS2_EXPORT!$A:$ZZ,ROW(),MATCH("*"&amp;INDEX(INDICATOR_MAP!$D:$D,MATCH(N$1,INDICATOR_MAP!$B:$B,0))&amp;"*",RAW_DHIS2_EXPORT!$1:$1,0)),""))</f>
        <v/>
      </c>
      <c r="O79" s="2" t="str">
        <f>IF($A79="","",IFERROR(INDEX(RAW_DHIS2_EXPORT!$A:$ZZ,ROW(),MATCH("*"&amp;INDEX(INDICATOR_MAP!$D:$D,MATCH(O$1,INDICATOR_MAP!$B:$B,0))&amp;"*",RAW_DHIS2_EXPORT!$1:$1,0)),""))</f>
        <v/>
      </c>
      <c r="P79" s="2" t="str">
        <f>IF($A79="","",IFERROR(INDEX(RAW_DHIS2_EXPORT!$A:$ZZ,ROW(),MATCH("*"&amp;INDEX(INDICATOR_MAP!$D:$D,MATCH(P$1,INDICATOR_MAP!$B:$B,0))&amp;"*",RAW_DHIS2_EXPORT!$1:$1,0)),""))</f>
        <v/>
      </c>
      <c r="Q79" s="2" t="str">
        <f>IF($A79="","",IFERROR(INDEX(RAW_DHIS2_EXPORT!$A:$ZZ,ROW(),MATCH("*"&amp;INDEX(INDICATOR_MAP!$D:$D,MATCH(Q$1,INDICATOR_MAP!$B:$B,0))&amp;"*",RAW_DHIS2_EXPORT!$1:$1,0)),""))</f>
        <v/>
      </c>
      <c r="R79" s="2" t="str">
        <f>IF($A79="","",IFERROR(INDEX(RAW_DHIS2_EXPORT!$A:$ZZ,ROW(),MATCH("*"&amp;INDEX(INDICATOR_MAP!$D:$D,MATCH(R$1,INDICATOR_MAP!$B:$B,0))&amp;"*",RAW_DHIS2_EXPORT!$1:$1,0)),""))</f>
        <v/>
      </c>
      <c r="S79" s="2" t="str">
        <f>IF($A79="","",IFERROR(INDEX(RAW_DHIS2_EXPORT!$A:$ZZ,ROW(),MATCH("*"&amp;INDEX(INDICATOR_MAP!$D:$D,MATCH(S$1,INDICATOR_MAP!$B:$B,0))&amp;"*",RAW_DHIS2_EXPORT!$1:$1,0)),""))</f>
        <v/>
      </c>
      <c r="T79" s="2" t="str">
        <f>IF($A79="","",IFERROR(INDEX(RAW_DHIS2_EXPORT!$A:$ZZ,ROW(),MATCH("*"&amp;INDEX(INDICATOR_MAP!$D:$D,MATCH(T$1,INDICATOR_MAP!$B:$B,0))&amp;"*",RAW_DHIS2_EXPORT!$1:$1,0)),""))</f>
        <v/>
      </c>
      <c r="U79" s="2" t="str">
        <f>IF($A79="","",IFERROR(INDEX(RAW_DHIS2_EXPORT!$A:$ZZ,ROW(),MATCH("*"&amp;INDEX(INDICATOR_MAP!$D:$D,MATCH(U$1,INDICATOR_MAP!$B:$B,0))&amp;"*",RAW_DHIS2_EXPORT!$1:$1,0)),""))</f>
        <v/>
      </c>
      <c r="V79" s="2" t="str">
        <f>IF($A79="","",IFERROR(INDEX(RAW_DHIS2_EXPORT!$A:$ZZ,ROW(),MATCH("*"&amp;INDEX(INDICATOR_MAP!$D:$D,MATCH(V$1,INDICATOR_MAP!$B:$B,0))&amp;"*",RAW_DHIS2_EXPORT!$1:$1,0)),""))</f>
        <v/>
      </c>
      <c r="W79" s="2" t="str">
        <f>IF($A79="","",IFERROR(INDEX(RAW_DHIS2_EXPORT!$A:$ZZ,ROW(),MATCH("*"&amp;INDEX(INDICATOR_MAP!$D:$D,MATCH(W$1,INDICATOR_MAP!$B:$B,0))&amp;"*",RAW_DHIS2_EXPORT!$1:$1,0)),""))</f>
        <v/>
      </c>
      <c r="X79" s="2" t="str">
        <f>IF($A79="","",IFERROR(INDEX(RAW_DHIS2_EXPORT!$A:$ZZ,ROW(),MATCH("*"&amp;INDEX(INDICATOR_MAP!$D:$D,MATCH(X$1,INDICATOR_MAP!$B:$B,0))&amp;"*",RAW_DHIS2_EXPORT!$1:$1,0)),""))</f>
        <v/>
      </c>
      <c r="Y79" s="2" t="str">
        <f>IF($A79="","",IFERROR(INDEX(RAW_DHIS2_EXPORT!$A:$ZZ,ROW(),MATCH("*"&amp;INDEX(INDICATOR_MAP!$D:$D,MATCH(Y$1,INDICATOR_MAP!$B:$B,0))&amp;"*",RAW_DHIS2_EXPORT!$1:$1,0)),""))</f>
        <v/>
      </c>
      <c r="Z79" s="2" t="str">
        <f>IF($A79="","",IFERROR(INDEX(RAW_DHIS2_EXPORT!$A:$ZZ,ROW(),MATCH("*"&amp;INDEX(INDICATOR_MAP!$D:$D,MATCH(Z$1,INDICATOR_MAP!$B:$B,0))&amp;"*",RAW_DHIS2_EXPORT!$1:$1,0)),""))</f>
        <v/>
      </c>
      <c r="AA79" s="2" t="str">
        <f>IF($A79="","",IFERROR(INDEX(RAW_DHIS2_EXPORT!$A:$ZZ,ROW(),MATCH("*"&amp;INDEX(INDICATOR_MAP!$D:$D,MATCH(AA$1,INDICATOR_MAP!$B:$B,0))&amp;"*",RAW_DHIS2_EXPORT!$1:$1,0)),""))</f>
        <v/>
      </c>
      <c r="AB79" s="2" t="str">
        <f>IF($A79="","",IFERROR(INDEX(RAW_DHIS2_EXPORT!$A:$ZZ,ROW(),MATCH("*"&amp;INDEX(INDICATOR_MAP!$D:$D,MATCH(AB$1,INDICATOR_MAP!$B:$B,0))&amp;"*",RAW_DHIS2_EXPORT!$1:$1,0)),""))</f>
        <v/>
      </c>
      <c r="AC79" s="2" t="str">
        <f>IF($A79="","",IFERROR(INDEX(RAW_DHIS2_EXPORT!$A:$ZZ,ROW(),MATCH("*"&amp;INDEX(INDICATOR_MAP!$D:$D,MATCH(AC$1,INDICATOR_MAP!$B:$B,0))&amp;"*",RAW_DHIS2_EXPORT!$1:$1,0)),""))</f>
        <v/>
      </c>
      <c r="AD79" s="2" t="str">
        <f>IF($A79="","",IFERROR(INDEX(RAW_DHIS2_EXPORT!$A:$ZZ,ROW(),MATCH("*"&amp;INDEX(INDICATOR_MAP!$D:$D,MATCH(AD$1,INDICATOR_MAP!$B:$B,0))&amp;"*",RAW_DHIS2_EXPORT!$1:$1,0)),""))</f>
        <v/>
      </c>
      <c r="AE79" s="2" t="str">
        <f>IF($A79="","",IFERROR(INDEX(RAW_DHIS2_EXPORT!$A:$ZZ,ROW(),MATCH("*"&amp;INDEX(INDICATOR_MAP!$D:$D,MATCH(AE$1,INDICATOR_MAP!$B:$B,0))&amp;"*",RAW_DHIS2_EXPORT!$1:$1,0)),""))</f>
        <v/>
      </c>
      <c r="AF79" s="2" t="str">
        <f>IF($A79="","",IFERROR(INDEX(RAW_DHIS2_EXPORT!$A:$ZZ,ROW(),MATCH("*"&amp;INDEX(INDICATOR_MAP!$D:$D,MATCH(AF$1,INDICATOR_MAP!$B:$B,0))&amp;"*",RAW_DHIS2_EXPORT!$1:$1,0)),""))</f>
        <v/>
      </c>
      <c r="AG79" s="2" t="str">
        <f>IF($A79="","",IFERROR(INDEX(RAW_DHIS2_EXPORT!$A:$ZZ,ROW(),MATCH("*"&amp;INDEX(INDICATOR_MAP!$D:$D,MATCH(AG$1,INDICATOR_MAP!$B:$B,0))&amp;"*",RAW_DHIS2_EXPORT!$1:$1,0)),""))</f>
        <v/>
      </c>
      <c r="AH79" s="2" t="str">
        <f>IF($A79="","",IFERROR(INDEX(RAW_DHIS2_EXPORT!$A:$ZZ,ROW(),MATCH("*"&amp;INDEX(INDICATOR_MAP!$D:$D,MATCH(AH$1,INDICATOR_MAP!$B:$B,0))&amp;"*",RAW_DHIS2_EXPORT!$1:$1,0)),""))</f>
        <v/>
      </c>
      <c r="AI79" s="2" t="str">
        <f>IF($A79="","",IFERROR(INDEX(RAW_DHIS2_EXPORT!$A:$ZZ,ROW(),MATCH("*"&amp;INDEX(INDICATOR_MAP!$D:$D,MATCH(AI$1,INDICATOR_MAP!$B:$B,0))&amp;"*",RAW_DHIS2_EXPORT!$1:$1,0)),""))</f>
        <v/>
      </c>
      <c r="AJ79" s="2" t="str">
        <f>IF($A79="","",IFERROR(INDEX(RAW_DHIS2_EXPORT!$A:$ZZ,ROW(),MATCH("*"&amp;INDEX(INDICATOR_MAP!$D:$D,MATCH(AJ$1,INDICATOR_MAP!$B:$B,0))&amp;"*",RAW_DHIS2_EXPORT!$1:$1,0)),""))</f>
        <v/>
      </c>
      <c r="AK79" s="2" t="str">
        <f>IF($A79="","",IFERROR(INDEX(RAW_DHIS2_EXPORT!$A:$ZZ,ROW(),MATCH("*"&amp;INDEX(INDICATOR_MAP!$D:$D,MATCH(AK$1,INDICATOR_MAP!$B:$B,0))&amp;"*",RAW_DHIS2_EXPORT!$1:$1,0)),""))</f>
        <v/>
      </c>
      <c r="AL79" s="2" t="str">
        <f>IF($A79="","",IFERROR(INDEX(RAW_DHIS2_EXPORT!$A:$ZZ,ROW(),MATCH("*"&amp;INDEX(INDICATOR_MAP!$D:$D,MATCH(AL$1,INDICATOR_MAP!$B:$B,0))&amp;"*",RAW_DHIS2_EXPORT!$1:$1,0)),""))</f>
        <v/>
      </c>
      <c r="AM79" s="2" t="str">
        <f>IF($A79="","",IFERROR(INDEX(RAW_DHIS2_EXPORT!$A:$ZZ,ROW(),MATCH("*"&amp;INDEX(INDICATOR_MAP!$D:$D,MATCH(AM$1,INDICATOR_MAP!$B:$B,0))&amp;"*",RAW_DHIS2_EXPORT!$1:$1,0)),""))</f>
        <v/>
      </c>
      <c r="AN79" s="2" t="str">
        <f>IF($A79="","",IFERROR(INDEX(RAW_DHIS2_EXPORT!$A:$ZZ,ROW(),MATCH("*"&amp;INDEX(INDICATOR_MAP!$D:$D,MATCH(AN$1,INDICATOR_MAP!$B:$B,0))&amp;"*",RAW_DHIS2_EXPORT!$1:$1,0)),""))</f>
        <v/>
      </c>
      <c r="AO79" s="2" t="str">
        <f>IF($A79="","",IFERROR(INDEX(RAW_DHIS2_EXPORT!$A:$ZZ,ROW(),MATCH("*"&amp;INDEX(INDICATOR_MAP!$D:$D,MATCH(AO$1,INDICATOR_MAP!$B:$B,0))&amp;"*",RAW_DHIS2_EXPORT!$1:$1,0)),""))</f>
        <v/>
      </c>
      <c r="AP79" s="2" t="str">
        <f>IF($A79="","",IFERROR(INDEX(RAW_DHIS2_EXPORT!$A:$ZZ,ROW(),MATCH("*"&amp;INDEX(INDICATOR_MAP!$D:$D,MATCH(AP$1,INDICATOR_MAP!$B:$B,0))&amp;"*",RAW_DHIS2_EXPORT!$1:$1,0)),""))</f>
        <v/>
      </c>
      <c r="AQ79" s="2" t="str">
        <f>IF($A79="","",IFERROR(INDEX(RAW_DHIS2_EXPORT!$A:$ZZ,ROW(),MATCH("*"&amp;INDEX(INDICATOR_MAP!$D:$D,MATCH(AQ$1,INDICATOR_MAP!$B:$B,0))&amp;"*",RAW_DHIS2_EXPORT!$1:$1,0)),""))</f>
        <v/>
      </c>
      <c r="AR79" s="2" t="str">
        <f>IF($A79="","",IFERROR(INDEX(RAW_DHIS2_EXPORT!$A:$ZZ,ROW(),MATCH("*"&amp;INDEX(INDICATOR_MAP!$D:$D,MATCH(AR$1,INDICATOR_MAP!$B:$B,0))&amp;"*",RAW_DHIS2_EXPORT!$1:$1,0)),""))</f>
        <v/>
      </c>
      <c r="AS79" s="2" t="str">
        <f>IF($A79="","",IFERROR(INDEX(RAW_DHIS2_EXPORT!$A:$ZZ,ROW(),MATCH("*"&amp;INDEX(INDICATOR_MAP!$D:$D,MATCH(AS$1,INDICATOR_MAP!$B:$B,0))&amp;"*",RAW_DHIS2_EXPORT!$1:$1,0)),""))</f>
        <v/>
      </c>
      <c r="AT79" s="2" t="str">
        <f>IF($A79="","",IFERROR(INDEX(RAW_DHIS2_EXPORT!$A:$ZZ,ROW(),MATCH("*"&amp;INDEX(INDICATOR_MAP!$D:$D,MATCH(AT$1,INDICATOR_MAP!$B:$B,0))&amp;"*",RAW_DHIS2_EXPORT!$1:$1,0)),""))</f>
        <v/>
      </c>
      <c r="AU79" s="2" t="str">
        <f>IF($A79="","",IFERROR(INDEX(RAW_DHIS2_EXPORT!$A:$ZZ,ROW(),MATCH("*"&amp;INDEX(INDICATOR_MAP!$D:$D,MATCH(AU$1,INDICATOR_MAP!$B:$B,0))&amp;"*",RAW_DHIS2_EXPORT!$1:$1,0)),""))</f>
        <v/>
      </c>
      <c r="AV79" s="2" t="str">
        <f>IF($A79="","",IFERROR(INDEX(RAW_DHIS2_EXPORT!$A:$ZZ,ROW(),MATCH("*"&amp;INDEX(INDICATOR_MAP!$D:$D,MATCH(AV$1,INDICATOR_MAP!$B:$B,0))&amp;"*",RAW_DHIS2_EXPORT!$1:$1,0)),""))</f>
        <v/>
      </c>
      <c r="AW79" s="2" t="str">
        <f>IF($A79="","",IFERROR(INDEX(RAW_DHIS2_EXPORT!$A:$ZZ,ROW(),MATCH("*"&amp;INDEX(INDICATOR_MAP!$D:$D,MATCH(AW$1,INDICATOR_MAP!$B:$B,0))&amp;"*",RAW_DHIS2_EXPORT!$1:$1,0)),""))</f>
        <v/>
      </c>
      <c r="AX79" s="2" t="str">
        <f>IF($A79="","",IFERROR(INDEX(RAW_DHIS2_EXPORT!$A:$ZZ,ROW(),MATCH("*"&amp;INDEX(INDICATOR_MAP!$D:$D,MATCH(AX$1,INDICATOR_MAP!$B:$B,0))&amp;"*",RAW_DHIS2_EXPORT!$1:$1,0)),""))</f>
        <v/>
      </c>
      <c r="AY79" s="2" t="str">
        <f>IF($A79="","",IFERROR(INDEX(RAW_DHIS2_EXPORT!$A:$ZZ,ROW(),MATCH("*"&amp;INDEX(INDICATOR_MAP!$D:$D,MATCH(AY$1,INDICATOR_MAP!$B:$B,0))&amp;"*",RAW_DHIS2_EXPORT!$1:$1,0)),""))</f>
        <v/>
      </c>
      <c r="AZ79" s="2" t="str">
        <f>IF($A79="","",IFERROR(INDEX(RAW_DHIS2_EXPORT!$A:$ZZ,ROW(),MATCH("*"&amp;INDEX(INDICATOR_MAP!$D:$D,MATCH(AZ$1,INDICATOR_MAP!$B:$B,0))&amp;"*",RAW_DHIS2_EXPORT!$1:$1,0)),""))</f>
        <v/>
      </c>
      <c r="BA79" s="2" t="str">
        <f>IF($A79="","",IFERROR(INDEX(RAW_DHIS2_EXPORT!$A:$ZZ,ROW(),MATCH("*"&amp;INDEX(INDICATOR_MAP!$D:$D,MATCH(BA$1,INDICATOR_MAP!$B:$B,0))&amp;"*",RAW_DHIS2_EXPORT!$1:$1,0)),""))</f>
        <v/>
      </c>
      <c r="BB79" s="2" t="str">
        <f>IF($A79="","",IFERROR(INDEX(RAW_DHIS2_EXPORT!$A:$ZZ,ROW(),MATCH("*"&amp;INDEX(INDICATOR_MAP!$D:$D,MATCH(BB$1,INDICATOR_MAP!$B:$B,0))&amp;"*",RAW_DHIS2_EXPORT!$1:$1,0)),""))</f>
        <v/>
      </c>
      <c r="BC79" s="2" t="str">
        <f>IF($A79="","",IFERROR(INDEX(RAW_DHIS2_EXPORT!$A:$ZZ,ROW(),MATCH("*"&amp;INDEX(INDICATOR_MAP!$D:$D,MATCH(BC$1,INDICATOR_MAP!$B:$B,0))&amp;"*",RAW_DHIS2_EXPORT!$1:$1,0)),""))</f>
        <v/>
      </c>
    </row>
    <row r="80" spans="1:55">
      <c r="A80" s="2" t="str">
        <f>IF(RAW_DHIS2_EXPORT!A80="","",RAW_DHIS2_EXPORT!A80)</f>
        <v/>
      </c>
      <c r="B80" s="2"/>
      <c r="C80" s="2"/>
      <c r="D80" s="2" t="str">
        <f>IF($A80="","",IFERROR(INDEX(RAW_DHIS2_EXPORT!$A:$ZZ,ROW(),MATCH("*"&amp;INDEX(INDICATOR_MAP!$D:$D,MATCH(D$1,INDICATOR_MAP!$B:$B,0))&amp;"*",RAW_DHIS2_EXPORT!$1:$1,0)),""))</f>
        <v/>
      </c>
      <c r="E80" s="2" t="str">
        <f>IF($A80="","",IFERROR(INDEX(RAW_DHIS2_EXPORT!$A:$ZZ,ROW(),MATCH("*"&amp;INDEX(INDICATOR_MAP!$D:$D,MATCH(E$1,INDICATOR_MAP!$B:$B,0))&amp;"*",RAW_DHIS2_EXPORT!$1:$1,0)),""))</f>
        <v/>
      </c>
      <c r="F80" s="2" t="str">
        <f>IF($A80="","",IFERROR(INDEX(RAW_DHIS2_EXPORT!$A:$ZZ,ROW(),MATCH("*"&amp;INDEX(INDICATOR_MAP!$D:$D,MATCH(F$1,INDICATOR_MAP!$B:$B,0))&amp;"*",RAW_DHIS2_EXPORT!$1:$1,0)),""))</f>
        <v/>
      </c>
      <c r="G80" s="2" t="str">
        <f>IF($A80="","",IFERROR(INDEX(RAW_DHIS2_EXPORT!$A:$ZZ,ROW(),MATCH("*"&amp;INDEX(INDICATOR_MAP!$D:$D,MATCH(G$1,INDICATOR_MAP!$B:$B,0))&amp;"*",RAW_DHIS2_EXPORT!$1:$1,0)),""))</f>
        <v/>
      </c>
      <c r="H80" s="2" t="str">
        <f>IF($A80="","",IFERROR(INDEX(RAW_DHIS2_EXPORT!$A:$ZZ,ROW(),MATCH("*"&amp;INDEX(INDICATOR_MAP!$D:$D,MATCH(H$1,INDICATOR_MAP!$B:$B,0))&amp;"*",RAW_DHIS2_EXPORT!$1:$1,0)),""))</f>
        <v/>
      </c>
      <c r="I80" s="2" t="str">
        <f>IF($A80="","",IFERROR(INDEX(RAW_DHIS2_EXPORT!$A:$ZZ,ROW(),MATCH("*"&amp;INDEX(INDICATOR_MAP!$D:$D,MATCH(I$1,INDICATOR_MAP!$B:$B,0))&amp;"*",RAW_DHIS2_EXPORT!$1:$1,0)),""))</f>
        <v/>
      </c>
      <c r="J80" s="2" t="str">
        <f>IF($A80="","",IFERROR(INDEX(RAW_DHIS2_EXPORT!$A:$ZZ,ROW(),MATCH("*"&amp;INDEX(INDICATOR_MAP!$D:$D,MATCH(J$1,INDICATOR_MAP!$B:$B,0))&amp;"*",RAW_DHIS2_EXPORT!$1:$1,0)),""))</f>
        <v/>
      </c>
      <c r="K80" s="2" t="str">
        <f>IF($A80="","",IFERROR(INDEX(RAW_DHIS2_EXPORT!$A:$ZZ,ROW(),MATCH("*"&amp;INDEX(INDICATOR_MAP!$D:$D,MATCH(K$1,INDICATOR_MAP!$B:$B,0))&amp;"*",RAW_DHIS2_EXPORT!$1:$1,0)),""))</f>
        <v/>
      </c>
      <c r="L80" s="2" t="str">
        <f>IF($A80="","",IFERROR(INDEX(RAW_DHIS2_EXPORT!$A:$ZZ,ROW(),MATCH("*"&amp;INDEX(INDICATOR_MAP!$D:$D,MATCH(L$1,INDICATOR_MAP!$B:$B,0))&amp;"*",RAW_DHIS2_EXPORT!$1:$1,0)),""))</f>
        <v/>
      </c>
      <c r="M80" s="2" t="str">
        <f>IF($A80="","",IFERROR(INDEX(RAW_DHIS2_EXPORT!$A:$ZZ,ROW(),MATCH("*"&amp;INDEX(INDICATOR_MAP!$D:$D,MATCH(M$1,INDICATOR_MAP!$B:$B,0))&amp;"*",RAW_DHIS2_EXPORT!$1:$1,0)),""))</f>
        <v/>
      </c>
      <c r="N80" s="2" t="str">
        <f>IF($A80="","",IFERROR(INDEX(RAW_DHIS2_EXPORT!$A:$ZZ,ROW(),MATCH("*"&amp;INDEX(INDICATOR_MAP!$D:$D,MATCH(N$1,INDICATOR_MAP!$B:$B,0))&amp;"*",RAW_DHIS2_EXPORT!$1:$1,0)),""))</f>
        <v/>
      </c>
      <c r="O80" s="2" t="str">
        <f>IF($A80="","",IFERROR(INDEX(RAW_DHIS2_EXPORT!$A:$ZZ,ROW(),MATCH("*"&amp;INDEX(INDICATOR_MAP!$D:$D,MATCH(O$1,INDICATOR_MAP!$B:$B,0))&amp;"*",RAW_DHIS2_EXPORT!$1:$1,0)),""))</f>
        <v/>
      </c>
      <c r="P80" s="2" t="str">
        <f>IF($A80="","",IFERROR(INDEX(RAW_DHIS2_EXPORT!$A:$ZZ,ROW(),MATCH("*"&amp;INDEX(INDICATOR_MAP!$D:$D,MATCH(P$1,INDICATOR_MAP!$B:$B,0))&amp;"*",RAW_DHIS2_EXPORT!$1:$1,0)),""))</f>
        <v/>
      </c>
      <c r="Q80" s="2" t="str">
        <f>IF($A80="","",IFERROR(INDEX(RAW_DHIS2_EXPORT!$A:$ZZ,ROW(),MATCH("*"&amp;INDEX(INDICATOR_MAP!$D:$D,MATCH(Q$1,INDICATOR_MAP!$B:$B,0))&amp;"*",RAW_DHIS2_EXPORT!$1:$1,0)),""))</f>
        <v/>
      </c>
      <c r="R80" s="2" t="str">
        <f>IF($A80="","",IFERROR(INDEX(RAW_DHIS2_EXPORT!$A:$ZZ,ROW(),MATCH("*"&amp;INDEX(INDICATOR_MAP!$D:$D,MATCH(R$1,INDICATOR_MAP!$B:$B,0))&amp;"*",RAW_DHIS2_EXPORT!$1:$1,0)),""))</f>
        <v/>
      </c>
      <c r="S80" s="2" t="str">
        <f>IF($A80="","",IFERROR(INDEX(RAW_DHIS2_EXPORT!$A:$ZZ,ROW(),MATCH("*"&amp;INDEX(INDICATOR_MAP!$D:$D,MATCH(S$1,INDICATOR_MAP!$B:$B,0))&amp;"*",RAW_DHIS2_EXPORT!$1:$1,0)),""))</f>
        <v/>
      </c>
      <c r="T80" s="2" t="str">
        <f>IF($A80="","",IFERROR(INDEX(RAW_DHIS2_EXPORT!$A:$ZZ,ROW(),MATCH("*"&amp;INDEX(INDICATOR_MAP!$D:$D,MATCH(T$1,INDICATOR_MAP!$B:$B,0))&amp;"*",RAW_DHIS2_EXPORT!$1:$1,0)),""))</f>
        <v/>
      </c>
      <c r="U80" s="2" t="str">
        <f>IF($A80="","",IFERROR(INDEX(RAW_DHIS2_EXPORT!$A:$ZZ,ROW(),MATCH("*"&amp;INDEX(INDICATOR_MAP!$D:$D,MATCH(U$1,INDICATOR_MAP!$B:$B,0))&amp;"*",RAW_DHIS2_EXPORT!$1:$1,0)),""))</f>
        <v/>
      </c>
      <c r="V80" s="2" t="str">
        <f>IF($A80="","",IFERROR(INDEX(RAW_DHIS2_EXPORT!$A:$ZZ,ROW(),MATCH("*"&amp;INDEX(INDICATOR_MAP!$D:$D,MATCH(V$1,INDICATOR_MAP!$B:$B,0))&amp;"*",RAW_DHIS2_EXPORT!$1:$1,0)),""))</f>
        <v/>
      </c>
      <c r="W80" s="2" t="str">
        <f>IF($A80="","",IFERROR(INDEX(RAW_DHIS2_EXPORT!$A:$ZZ,ROW(),MATCH("*"&amp;INDEX(INDICATOR_MAP!$D:$D,MATCH(W$1,INDICATOR_MAP!$B:$B,0))&amp;"*",RAW_DHIS2_EXPORT!$1:$1,0)),""))</f>
        <v/>
      </c>
      <c r="X80" s="2" t="str">
        <f>IF($A80="","",IFERROR(INDEX(RAW_DHIS2_EXPORT!$A:$ZZ,ROW(),MATCH("*"&amp;INDEX(INDICATOR_MAP!$D:$D,MATCH(X$1,INDICATOR_MAP!$B:$B,0))&amp;"*",RAW_DHIS2_EXPORT!$1:$1,0)),""))</f>
        <v/>
      </c>
      <c r="Y80" s="2" t="str">
        <f>IF($A80="","",IFERROR(INDEX(RAW_DHIS2_EXPORT!$A:$ZZ,ROW(),MATCH("*"&amp;INDEX(INDICATOR_MAP!$D:$D,MATCH(Y$1,INDICATOR_MAP!$B:$B,0))&amp;"*",RAW_DHIS2_EXPORT!$1:$1,0)),""))</f>
        <v/>
      </c>
      <c r="Z80" s="2" t="str">
        <f>IF($A80="","",IFERROR(INDEX(RAW_DHIS2_EXPORT!$A:$ZZ,ROW(),MATCH("*"&amp;INDEX(INDICATOR_MAP!$D:$D,MATCH(Z$1,INDICATOR_MAP!$B:$B,0))&amp;"*",RAW_DHIS2_EXPORT!$1:$1,0)),""))</f>
        <v/>
      </c>
      <c r="AA80" s="2" t="str">
        <f>IF($A80="","",IFERROR(INDEX(RAW_DHIS2_EXPORT!$A:$ZZ,ROW(),MATCH("*"&amp;INDEX(INDICATOR_MAP!$D:$D,MATCH(AA$1,INDICATOR_MAP!$B:$B,0))&amp;"*",RAW_DHIS2_EXPORT!$1:$1,0)),""))</f>
        <v/>
      </c>
      <c r="AB80" s="2" t="str">
        <f>IF($A80="","",IFERROR(INDEX(RAW_DHIS2_EXPORT!$A:$ZZ,ROW(),MATCH("*"&amp;INDEX(INDICATOR_MAP!$D:$D,MATCH(AB$1,INDICATOR_MAP!$B:$B,0))&amp;"*",RAW_DHIS2_EXPORT!$1:$1,0)),""))</f>
        <v/>
      </c>
      <c r="AC80" s="2" t="str">
        <f>IF($A80="","",IFERROR(INDEX(RAW_DHIS2_EXPORT!$A:$ZZ,ROW(),MATCH("*"&amp;INDEX(INDICATOR_MAP!$D:$D,MATCH(AC$1,INDICATOR_MAP!$B:$B,0))&amp;"*",RAW_DHIS2_EXPORT!$1:$1,0)),""))</f>
        <v/>
      </c>
      <c r="AD80" s="2" t="str">
        <f>IF($A80="","",IFERROR(INDEX(RAW_DHIS2_EXPORT!$A:$ZZ,ROW(),MATCH("*"&amp;INDEX(INDICATOR_MAP!$D:$D,MATCH(AD$1,INDICATOR_MAP!$B:$B,0))&amp;"*",RAW_DHIS2_EXPORT!$1:$1,0)),""))</f>
        <v/>
      </c>
      <c r="AE80" s="2" t="str">
        <f>IF($A80="","",IFERROR(INDEX(RAW_DHIS2_EXPORT!$A:$ZZ,ROW(),MATCH("*"&amp;INDEX(INDICATOR_MAP!$D:$D,MATCH(AE$1,INDICATOR_MAP!$B:$B,0))&amp;"*",RAW_DHIS2_EXPORT!$1:$1,0)),""))</f>
        <v/>
      </c>
      <c r="AF80" s="2" t="str">
        <f>IF($A80="","",IFERROR(INDEX(RAW_DHIS2_EXPORT!$A:$ZZ,ROW(),MATCH("*"&amp;INDEX(INDICATOR_MAP!$D:$D,MATCH(AF$1,INDICATOR_MAP!$B:$B,0))&amp;"*",RAW_DHIS2_EXPORT!$1:$1,0)),""))</f>
        <v/>
      </c>
      <c r="AG80" s="2" t="str">
        <f>IF($A80="","",IFERROR(INDEX(RAW_DHIS2_EXPORT!$A:$ZZ,ROW(),MATCH("*"&amp;INDEX(INDICATOR_MAP!$D:$D,MATCH(AG$1,INDICATOR_MAP!$B:$B,0))&amp;"*",RAW_DHIS2_EXPORT!$1:$1,0)),""))</f>
        <v/>
      </c>
      <c r="AH80" s="2" t="str">
        <f>IF($A80="","",IFERROR(INDEX(RAW_DHIS2_EXPORT!$A:$ZZ,ROW(),MATCH("*"&amp;INDEX(INDICATOR_MAP!$D:$D,MATCH(AH$1,INDICATOR_MAP!$B:$B,0))&amp;"*",RAW_DHIS2_EXPORT!$1:$1,0)),""))</f>
        <v/>
      </c>
      <c r="AI80" s="2" t="str">
        <f>IF($A80="","",IFERROR(INDEX(RAW_DHIS2_EXPORT!$A:$ZZ,ROW(),MATCH("*"&amp;INDEX(INDICATOR_MAP!$D:$D,MATCH(AI$1,INDICATOR_MAP!$B:$B,0))&amp;"*",RAW_DHIS2_EXPORT!$1:$1,0)),""))</f>
        <v/>
      </c>
      <c r="AJ80" s="2" t="str">
        <f>IF($A80="","",IFERROR(INDEX(RAW_DHIS2_EXPORT!$A:$ZZ,ROW(),MATCH("*"&amp;INDEX(INDICATOR_MAP!$D:$D,MATCH(AJ$1,INDICATOR_MAP!$B:$B,0))&amp;"*",RAW_DHIS2_EXPORT!$1:$1,0)),""))</f>
        <v/>
      </c>
      <c r="AK80" s="2" t="str">
        <f>IF($A80="","",IFERROR(INDEX(RAW_DHIS2_EXPORT!$A:$ZZ,ROW(),MATCH("*"&amp;INDEX(INDICATOR_MAP!$D:$D,MATCH(AK$1,INDICATOR_MAP!$B:$B,0))&amp;"*",RAW_DHIS2_EXPORT!$1:$1,0)),""))</f>
        <v/>
      </c>
      <c r="AL80" s="2" t="str">
        <f>IF($A80="","",IFERROR(INDEX(RAW_DHIS2_EXPORT!$A:$ZZ,ROW(),MATCH("*"&amp;INDEX(INDICATOR_MAP!$D:$D,MATCH(AL$1,INDICATOR_MAP!$B:$B,0))&amp;"*",RAW_DHIS2_EXPORT!$1:$1,0)),""))</f>
        <v/>
      </c>
      <c r="AM80" s="2" t="str">
        <f>IF($A80="","",IFERROR(INDEX(RAW_DHIS2_EXPORT!$A:$ZZ,ROW(),MATCH("*"&amp;INDEX(INDICATOR_MAP!$D:$D,MATCH(AM$1,INDICATOR_MAP!$B:$B,0))&amp;"*",RAW_DHIS2_EXPORT!$1:$1,0)),""))</f>
        <v/>
      </c>
      <c r="AN80" s="2" t="str">
        <f>IF($A80="","",IFERROR(INDEX(RAW_DHIS2_EXPORT!$A:$ZZ,ROW(),MATCH("*"&amp;INDEX(INDICATOR_MAP!$D:$D,MATCH(AN$1,INDICATOR_MAP!$B:$B,0))&amp;"*",RAW_DHIS2_EXPORT!$1:$1,0)),""))</f>
        <v/>
      </c>
      <c r="AO80" s="2" t="str">
        <f>IF($A80="","",IFERROR(INDEX(RAW_DHIS2_EXPORT!$A:$ZZ,ROW(),MATCH("*"&amp;INDEX(INDICATOR_MAP!$D:$D,MATCH(AO$1,INDICATOR_MAP!$B:$B,0))&amp;"*",RAW_DHIS2_EXPORT!$1:$1,0)),""))</f>
        <v/>
      </c>
      <c r="AP80" s="2" t="str">
        <f>IF($A80="","",IFERROR(INDEX(RAW_DHIS2_EXPORT!$A:$ZZ,ROW(),MATCH("*"&amp;INDEX(INDICATOR_MAP!$D:$D,MATCH(AP$1,INDICATOR_MAP!$B:$B,0))&amp;"*",RAW_DHIS2_EXPORT!$1:$1,0)),""))</f>
        <v/>
      </c>
      <c r="AQ80" s="2" t="str">
        <f>IF($A80="","",IFERROR(INDEX(RAW_DHIS2_EXPORT!$A:$ZZ,ROW(),MATCH("*"&amp;INDEX(INDICATOR_MAP!$D:$D,MATCH(AQ$1,INDICATOR_MAP!$B:$B,0))&amp;"*",RAW_DHIS2_EXPORT!$1:$1,0)),""))</f>
        <v/>
      </c>
      <c r="AR80" s="2" t="str">
        <f>IF($A80="","",IFERROR(INDEX(RAW_DHIS2_EXPORT!$A:$ZZ,ROW(),MATCH("*"&amp;INDEX(INDICATOR_MAP!$D:$D,MATCH(AR$1,INDICATOR_MAP!$B:$B,0))&amp;"*",RAW_DHIS2_EXPORT!$1:$1,0)),""))</f>
        <v/>
      </c>
      <c r="AS80" s="2" t="str">
        <f>IF($A80="","",IFERROR(INDEX(RAW_DHIS2_EXPORT!$A:$ZZ,ROW(),MATCH("*"&amp;INDEX(INDICATOR_MAP!$D:$D,MATCH(AS$1,INDICATOR_MAP!$B:$B,0))&amp;"*",RAW_DHIS2_EXPORT!$1:$1,0)),""))</f>
        <v/>
      </c>
      <c r="AT80" s="2" t="str">
        <f>IF($A80="","",IFERROR(INDEX(RAW_DHIS2_EXPORT!$A:$ZZ,ROW(),MATCH("*"&amp;INDEX(INDICATOR_MAP!$D:$D,MATCH(AT$1,INDICATOR_MAP!$B:$B,0))&amp;"*",RAW_DHIS2_EXPORT!$1:$1,0)),""))</f>
        <v/>
      </c>
      <c r="AU80" s="2" t="str">
        <f>IF($A80="","",IFERROR(INDEX(RAW_DHIS2_EXPORT!$A:$ZZ,ROW(),MATCH("*"&amp;INDEX(INDICATOR_MAP!$D:$D,MATCH(AU$1,INDICATOR_MAP!$B:$B,0))&amp;"*",RAW_DHIS2_EXPORT!$1:$1,0)),""))</f>
        <v/>
      </c>
      <c r="AV80" s="2" t="str">
        <f>IF($A80="","",IFERROR(INDEX(RAW_DHIS2_EXPORT!$A:$ZZ,ROW(),MATCH("*"&amp;INDEX(INDICATOR_MAP!$D:$D,MATCH(AV$1,INDICATOR_MAP!$B:$B,0))&amp;"*",RAW_DHIS2_EXPORT!$1:$1,0)),""))</f>
        <v/>
      </c>
      <c r="AW80" s="2" t="str">
        <f>IF($A80="","",IFERROR(INDEX(RAW_DHIS2_EXPORT!$A:$ZZ,ROW(),MATCH("*"&amp;INDEX(INDICATOR_MAP!$D:$D,MATCH(AW$1,INDICATOR_MAP!$B:$B,0))&amp;"*",RAW_DHIS2_EXPORT!$1:$1,0)),""))</f>
        <v/>
      </c>
      <c r="AX80" s="2" t="str">
        <f>IF($A80="","",IFERROR(INDEX(RAW_DHIS2_EXPORT!$A:$ZZ,ROW(),MATCH("*"&amp;INDEX(INDICATOR_MAP!$D:$D,MATCH(AX$1,INDICATOR_MAP!$B:$B,0))&amp;"*",RAW_DHIS2_EXPORT!$1:$1,0)),""))</f>
        <v/>
      </c>
      <c r="AY80" s="2" t="str">
        <f>IF($A80="","",IFERROR(INDEX(RAW_DHIS2_EXPORT!$A:$ZZ,ROW(),MATCH("*"&amp;INDEX(INDICATOR_MAP!$D:$D,MATCH(AY$1,INDICATOR_MAP!$B:$B,0))&amp;"*",RAW_DHIS2_EXPORT!$1:$1,0)),""))</f>
        <v/>
      </c>
      <c r="AZ80" s="2" t="str">
        <f>IF($A80="","",IFERROR(INDEX(RAW_DHIS2_EXPORT!$A:$ZZ,ROW(),MATCH("*"&amp;INDEX(INDICATOR_MAP!$D:$D,MATCH(AZ$1,INDICATOR_MAP!$B:$B,0))&amp;"*",RAW_DHIS2_EXPORT!$1:$1,0)),""))</f>
        <v/>
      </c>
      <c r="BA80" s="2" t="str">
        <f>IF($A80="","",IFERROR(INDEX(RAW_DHIS2_EXPORT!$A:$ZZ,ROW(),MATCH("*"&amp;INDEX(INDICATOR_MAP!$D:$D,MATCH(BA$1,INDICATOR_MAP!$B:$B,0))&amp;"*",RAW_DHIS2_EXPORT!$1:$1,0)),""))</f>
        <v/>
      </c>
      <c r="BB80" s="2" t="str">
        <f>IF($A80="","",IFERROR(INDEX(RAW_DHIS2_EXPORT!$A:$ZZ,ROW(),MATCH("*"&amp;INDEX(INDICATOR_MAP!$D:$D,MATCH(BB$1,INDICATOR_MAP!$B:$B,0))&amp;"*",RAW_DHIS2_EXPORT!$1:$1,0)),""))</f>
        <v/>
      </c>
      <c r="BC80" s="2" t="str">
        <f>IF($A80="","",IFERROR(INDEX(RAW_DHIS2_EXPORT!$A:$ZZ,ROW(),MATCH("*"&amp;INDEX(INDICATOR_MAP!$D:$D,MATCH(BC$1,INDICATOR_MAP!$B:$B,0))&amp;"*",RAW_DHIS2_EXPORT!$1:$1,0)),""))</f>
        <v/>
      </c>
    </row>
    <row r="81" spans="1:55">
      <c r="A81" s="2" t="str">
        <f>IF(RAW_DHIS2_EXPORT!A81="","",RAW_DHIS2_EXPORT!A81)</f>
        <v/>
      </c>
      <c r="B81" s="2"/>
      <c r="C81" s="2"/>
      <c r="D81" s="2" t="str">
        <f>IF($A81="","",IFERROR(INDEX(RAW_DHIS2_EXPORT!$A:$ZZ,ROW(),MATCH("*"&amp;INDEX(INDICATOR_MAP!$D:$D,MATCH(D$1,INDICATOR_MAP!$B:$B,0))&amp;"*",RAW_DHIS2_EXPORT!$1:$1,0)),""))</f>
        <v/>
      </c>
      <c r="E81" s="2" t="str">
        <f>IF($A81="","",IFERROR(INDEX(RAW_DHIS2_EXPORT!$A:$ZZ,ROW(),MATCH("*"&amp;INDEX(INDICATOR_MAP!$D:$D,MATCH(E$1,INDICATOR_MAP!$B:$B,0))&amp;"*",RAW_DHIS2_EXPORT!$1:$1,0)),""))</f>
        <v/>
      </c>
      <c r="F81" s="2" t="str">
        <f>IF($A81="","",IFERROR(INDEX(RAW_DHIS2_EXPORT!$A:$ZZ,ROW(),MATCH("*"&amp;INDEX(INDICATOR_MAP!$D:$D,MATCH(F$1,INDICATOR_MAP!$B:$B,0))&amp;"*",RAW_DHIS2_EXPORT!$1:$1,0)),""))</f>
        <v/>
      </c>
      <c r="G81" s="2" t="str">
        <f>IF($A81="","",IFERROR(INDEX(RAW_DHIS2_EXPORT!$A:$ZZ,ROW(),MATCH("*"&amp;INDEX(INDICATOR_MAP!$D:$D,MATCH(G$1,INDICATOR_MAP!$B:$B,0))&amp;"*",RAW_DHIS2_EXPORT!$1:$1,0)),""))</f>
        <v/>
      </c>
      <c r="H81" s="2" t="str">
        <f>IF($A81="","",IFERROR(INDEX(RAW_DHIS2_EXPORT!$A:$ZZ,ROW(),MATCH("*"&amp;INDEX(INDICATOR_MAP!$D:$D,MATCH(H$1,INDICATOR_MAP!$B:$B,0))&amp;"*",RAW_DHIS2_EXPORT!$1:$1,0)),""))</f>
        <v/>
      </c>
      <c r="I81" s="2" t="str">
        <f>IF($A81="","",IFERROR(INDEX(RAW_DHIS2_EXPORT!$A:$ZZ,ROW(),MATCH("*"&amp;INDEX(INDICATOR_MAP!$D:$D,MATCH(I$1,INDICATOR_MAP!$B:$B,0))&amp;"*",RAW_DHIS2_EXPORT!$1:$1,0)),""))</f>
        <v/>
      </c>
      <c r="J81" s="2" t="str">
        <f>IF($A81="","",IFERROR(INDEX(RAW_DHIS2_EXPORT!$A:$ZZ,ROW(),MATCH("*"&amp;INDEX(INDICATOR_MAP!$D:$D,MATCH(J$1,INDICATOR_MAP!$B:$B,0))&amp;"*",RAW_DHIS2_EXPORT!$1:$1,0)),""))</f>
        <v/>
      </c>
      <c r="K81" s="2" t="str">
        <f>IF($A81="","",IFERROR(INDEX(RAW_DHIS2_EXPORT!$A:$ZZ,ROW(),MATCH("*"&amp;INDEX(INDICATOR_MAP!$D:$D,MATCH(K$1,INDICATOR_MAP!$B:$B,0))&amp;"*",RAW_DHIS2_EXPORT!$1:$1,0)),""))</f>
        <v/>
      </c>
      <c r="L81" s="2" t="str">
        <f>IF($A81="","",IFERROR(INDEX(RAW_DHIS2_EXPORT!$A:$ZZ,ROW(),MATCH("*"&amp;INDEX(INDICATOR_MAP!$D:$D,MATCH(L$1,INDICATOR_MAP!$B:$B,0))&amp;"*",RAW_DHIS2_EXPORT!$1:$1,0)),""))</f>
        <v/>
      </c>
      <c r="M81" s="2" t="str">
        <f>IF($A81="","",IFERROR(INDEX(RAW_DHIS2_EXPORT!$A:$ZZ,ROW(),MATCH("*"&amp;INDEX(INDICATOR_MAP!$D:$D,MATCH(M$1,INDICATOR_MAP!$B:$B,0))&amp;"*",RAW_DHIS2_EXPORT!$1:$1,0)),""))</f>
        <v/>
      </c>
      <c r="N81" s="2" t="str">
        <f>IF($A81="","",IFERROR(INDEX(RAW_DHIS2_EXPORT!$A:$ZZ,ROW(),MATCH("*"&amp;INDEX(INDICATOR_MAP!$D:$D,MATCH(N$1,INDICATOR_MAP!$B:$B,0))&amp;"*",RAW_DHIS2_EXPORT!$1:$1,0)),""))</f>
        <v/>
      </c>
      <c r="O81" s="2" t="str">
        <f>IF($A81="","",IFERROR(INDEX(RAW_DHIS2_EXPORT!$A:$ZZ,ROW(),MATCH("*"&amp;INDEX(INDICATOR_MAP!$D:$D,MATCH(O$1,INDICATOR_MAP!$B:$B,0))&amp;"*",RAW_DHIS2_EXPORT!$1:$1,0)),""))</f>
        <v/>
      </c>
      <c r="P81" s="2" t="str">
        <f>IF($A81="","",IFERROR(INDEX(RAW_DHIS2_EXPORT!$A:$ZZ,ROW(),MATCH("*"&amp;INDEX(INDICATOR_MAP!$D:$D,MATCH(P$1,INDICATOR_MAP!$B:$B,0))&amp;"*",RAW_DHIS2_EXPORT!$1:$1,0)),""))</f>
        <v/>
      </c>
      <c r="Q81" s="2" t="str">
        <f>IF($A81="","",IFERROR(INDEX(RAW_DHIS2_EXPORT!$A:$ZZ,ROW(),MATCH("*"&amp;INDEX(INDICATOR_MAP!$D:$D,MATCH(Q$1,INDICATOR_MAP!$B:$B,0))&amp;"*",RAW_DHIS2_EXPORT!$1:$1,0)),""))</f>
        <v/>
      </c>
      <c r="R81" s="2" t="str">
        <f>IF($A81="","",IFERROR(INDEX(RAW_DHIS2_EXPORT!$A:$ZZ,ROW(),MATCH("*"&amp;INDEX(INDICATOR_MAP!$D:$D,MATCH(R$1,INDICATOR_MAP!$B:$B,0))&amp;"*",RAW_DHIS2_EXPORT!$1:$1,0)),""))</f>
        <v/>
      </c>
      <c r="S81" s="2" t="str">
        <f>IF($A81="","",IFERROR(INDEX(RAW_DHIS2_EXPORT!$A:$ZZ,ROW(),MATCH("*"&amp;INDEX(INDICATOR_MAP!$D:$D,MATCH(S$1,INDICATOR_MAP!$B:$B,0))&amp;"*",RAW_DHIS2_EXPORT!$1:$1,0)),""))</f>
        <v/>
      </c>
      <c r="T81" s="2" t="str">
        <f>IF($A81="","",IFERROR(INDEX(RAW_DHIS2_EXPORT!$A:$ZZ,ROW(),MATCH("*"&amp;INDEX(INDICATOR_MAP!$D:$D,MATCH(T$1,INDICATOR_MAP!$B:$B,0))&amp;"*",RAW_DHIS2_EXPORT!$1:$1,0)),""))</f>
        <v/>
      </c>
      <c r="U81" s="2" t="str">
        <f>IF($A81="","",IFERROR(INDEX(RAW_DHIS2_EXPORT!$A:$ZZ,ROW(),MATCH("*"&amp;INDEX(INDICATOR_MAP!$D:$D,MATCH(U$1,INDICATOR_MAP!$B:$B,0))&amp;"*",RAW_DHIS2_EXPORT!$1:$1,0)),""))</f>
        <v/>
      </c>
      <c r="V81" s="2" t="str">
        <f>IF($A81="","",IFERROR(INDEX(RAW_DHIS2_EXPORT!$A:$ZZ,ROW(),MATCH("*"&amp;INDEX(INDICATOR_MAP!$D:$D,MATCH(V$1,INDICATOR_MAP!$B:$B,0))&amp;"*",RAW_DHIS2_EXPORT!$1:$1,0)),""))</f>
        <v/>
      </c>
      <c r="W81" s="2" t="str">
        <f>IF($A81="","",IFERROR(INDEX(RAW_DHIS2_EXPORT!$A:$ZZ,ROW(),MATCH("*"&amp;INDEX(INDICATOR_MAP!$D:$D,MATCH(W$1,INDICATOR_MAP!$B:$B,0))&amp;"*",RAW_DHIS2_EXPORT!$1:$1,0)),""))</f>
        <v/>
      </c>
      <c r="X81" s="2" t="str">
        <f>IF($A81="","",IFERROR(INDEX(RAW_DHIS2_EXPORT!$A:$ZZ,ROW(),MATCH("*"&amp;INDEX(INDICATOR_MAP!$D:$D,MATCH(X$1,INDICATOR_MAP!$B:$B,0))&amp;"*",RAW_DHIS2_EXPORT!$1:$1,0)),""))</f>
        <v/>
      </c>
      <c r="Y81" s="2" t="str">
        <f>IF($A81="","",IFERROR(INDEX(RAW_DHIS2_EXPORT!$A:$ZZ,ROW(),MATCH("*"&amp;INDEX(INDICATOR_MAP!$D:$D,MATCH(Y$1,INDICATOR_MAP!$B:$B,0))&amp;"*",RAW_DHIS2_EXPORT!$1:$1,0)),""))</f>
        <v/>
      </c>
      <c r="Z81" s="2" t="str">
        <f>IF($A81="","",IFERROR(INDEX(RAW_DHIS2_EXPORT!$A:$ZZ,ROW(),MATCH("*"&amp;INDEX(INDICATOR_MAP!$D:$D,MATCH(Z$1,INDICATOR_MAP!$B:$B,0))&amp;"*",RAW_DHIS2_EXPORT!$1:$1,0)),""))</f>
        <v/>
      </c>
      <c r="AA81" s="2" t="str">
        <f>IF($A81="","",IFERROR(INDEX(RAW_DHIS2_EXPORT!$A:$ZZ,ROW(),MATCH("*"&amp;INDEX(INDICATOR_MAP!$D:$D,MATCH(AA$1,INDICATOR_MAP!$B:$B,0))&amp;"*",RAW_DHIS2_EXPORT!$1:$1,0)),""))</f>
        <v/>
      </c>
      <c r="AB81" s="2" t="str">
        <f>IF($A81="","",IFERROR(INDEX(RAW_DHIS2_EXPORT!$A:$ZZ,ROW(),MATCH("*"&amp;INDEX(INDICATOR_MAP!$D:$D,MATCH(AB$1,INDICATOR_MAP!$B:$B,0))&amp;"*",RAW_DHIS2_EXPORT!$1:$1,0)),""))</f>
        <v/>
      </c>
      <c r="AC81" s="2" t="str">
        <f>IF($A81="","",IFERROR(INDEX(RAW_DHIS2_EXPORT!$A:$ZZ,ROW(),MATCH("*"&amp;INDEX(INDICATOR_MAP!$D:$D,MATCH(AC$1,INDICATOR_MAP!$B:$B,0))&amp;"*",RAW_DHIS2_EXPORT!$1:$1,0)),""))</f>
        <v/>
      </c>
      <c r="AD81" s="2" t="str">
        <f>IF($A81="","",IFERROR(INDEX(RAW_DHIS2_EXPORT!$A:$ZZ,ROW(),MATCH("*"&amp;INDEX(INDICATOR_MAP!$D:$D,MATCH(AD$1,INDICATOR_MAP!$B:$B,0))&amp;"*",RAW_DHIS2_EXPORT!$1:$1,0)),""))</f>
        <v/>
      </c>
      <c r="AE81" s="2" t="str">
        <f>IF($A81="","",IFERROR(INDEX(RAW_DHIS2_EXPORT!$A:$ZZ,ROW(),MATCH("*"&amp;INDEX(INDICATOR_MAP!$D:$D,MATCH(AE$1,INDICATOR_MAP!$B:$B,0))&amp;"*",RAW_DHIS2_EXPORT!$1:$1,0)),""))</f>
        <v/>
      </c>
      <c r="AF81" s="2" t="str">
        <f>IF($A81="","",IFERROR(INDEX(RAW_DHIS2_EXPORT!$A:$ZZ,ROW(),MATCH("*"&amp;INDEX(INDICATOR_MAP!$D:$D,MATCH(AF$1,INDICATOR_MAP!$B:$B,0))&amp;"*",RAW_DHIS2_EXPORT!$1:$1,0)),""))</f>
        <v/>
      </c>
      <c r="AG81" s="2" t="str">
        <f>IF($A81="","",IFERROR(INDEX(RAW_DHIS2_EXPORT!$A:$ZZ,ROW(),MATCH("*"&amp;INDEX(INDICATOR_MAP!$D:$D,MATCH(AG$1,INDICATOR_MAP!$B:$B,0))&amp;"*",RAW_DHIS2_EXPORT!$1:$1,0)),""))</f>
        <v/>
      </c>
      <c r="AH81" s="2" t="str">
        <f>IF($A81="","",IFERROR(INDEX(RAW_DHIS2_EXPORT!$A:$ZZ,ROW(),MATCH("*"&amp;INDEX(INDICATOR_MAP!$D:$D,MATCH(AH$1,INDICATOR_MAP!$B:$B,0))&amp;"*",RAW_DHIS2_EXPORT!$1:$1,0)),""))</f>
        <v/>
      </c>
      <c r="AI81" s="2" t="str">
        <f>IF($A81="","",IFERROR(INDEX(RAW_DHIS2_EXPORT!$A:$ZZ,ROW(),MATCH("*"&amp;INDEX(INDICATOR_MAP!$D:$D,MATCH(AI$1,INDICATOR_MAP!$B:$B,0))&amp;"*",RAW_DHIS2_EXPORT!$1:$1,0)),""))</f>
        <v/>
      </c>
      <c r="AJ81" s="2" t="str">
        <f>IF($A81="","",IFERROR(INDEX(RAW_DHIS2_EXPORT!$A:$ZZ,ROW(),MATCH("*"&amp;INDEX(INDICATOR_MAP!$D:$D,MATCH(AJ$1,INDICATOR_MAP!$B:$B,0))&amp;"*",RAW_DHIS2_EXPORT!$1:$1,0)),""))</f>
        <v/>
      </c>
      <c r="AK81" s="2" t="str">
        <f>IF($A81="","",IFERROR(INDEX(RAW_DHIS2_EXPORT!$A:$ZZ,ROW(),MATCH("*"&amp;INDEX(INDICATOR_MAP!$D:$D,MATCH(AK$1,INDICATOR_MAP!$B:$B,0))&amp;"*",RAW_DHIS2_EXPORT!$1:$1,0)),""))</f>
        <v/>
      </c>
      <c r="AL81" s="2" t="str">
        <f>IF($A81="","",IFERROR(INDEX(RAW_DHIS2_EXPORT!$A:$ZZ,ROW(),MATCH("*"&amp;INDEX(INDICATOR_MAP!$D:$D,MATCH(AL$1,INDICATOR_MAP!$B:$B,0))&amp;"*",RAW_DHIS2_EXPORT!$1:$1,0)),""))</f>
        <v/>
      </c>
      <c r="AM81" s="2" t="str">
        <f>IF($A81="","",IFERROR(INDEX(RAW_DHIS2_EXPORT!$A:$ZZ,ROW(),MATCH("*"&amp;INDEX(INDICATOR_MAP!$D:$D,MATCH(AM$1,INDICATOR_MAP!$B:$B,0))&amp;"*",RAW_DHIS2_EXPORT!$1:$1,0)),""))</f>
        <v/>
      </c>
      <c r="AN81" s="2" t="str">
        <f>IF($A81="","",IFERROR(INDEX(RAW_DHIS2_EXPORT!$A:$ZZ,ROW(),MATCH("*"&amp;INDEX(INDICATOR_MAP!$D:$D,MATCH(AN$1,INDICATOR_MAP!$B:$B,0))&amp;"*",RAW_DHIS2_EXPORT!$1:$1,0)),""))</f>
        <v/>
      </c>
      <c r="AO81" s="2" t="str">
        <f>IF($A81="","",IFERROR(INDEX(RAW_DHIS2_EXPORT!$A:$ZZ,ROW(),MATCH("*"&amp;INDEX(INDICATOR_MAP!$D:$D,MATCH(AO$1,INDICATOR_MAP!$B:$B,0))&amp;"*",RAW_DHIS2_EXPORT!$1:$1,0)),""))</f>
        <v/>
      </c>
      <c r="AP81" s="2" t="str">
        <f>IF($A81="","",IFERROR(INDEX(RAW_DHIS2_EXPORT!$A:$ZZ,ROW(),MATCH("*"&amp;INDEX(INDICATOR_MAP!$D:$D,MATCH(AP$1,INDICATOR_MAP!$B:$B,0))&amp;"*",RAW_DHIS2_EXPORT!$1:$1,0)),""))</f>
        <v/>
      </c>
      <c r="AQ81" s="2" t="str">
        <f>IF($A81="","",IFERROR(INDEX(RAW_DHIS2_EXPORT!$A:$ZZ,ROW(),MATCH("*"&amp;INDEX(INDICATOR_MAP!$D:$D,MATCH(AQ$1,INDICATOR_MAP!$B:$B,0))&amp;"*",RAW_DHIS2_EXPORT!$1:$1,0)),""))</f>
        <v/>
      </c>
      <c r="AR81" s="2" t="str">
        <f>IF($A81="","",IFERROR(INDEX(RAW_DHIS2_EXPORT!$A:$ZZ,ROW(),MATCH("*"&amp;INDEX(INDICATOR_MAP!$D:$D,MATCH(AR$1,INDICATOR_MAP!$B:$B,0))&amp;"*",RAW_DHIS2_EXPORT!$1:$1,0)),""))</f>
        <v/>
      </c>
      <c r="AS81" s="2" t="str">
        <f>IF($A81="","",IFERROR(INDEX(RAW_DHIS2_EXPORT!$A:$ZZ,ROW(),MATCH("*"&amp;INDEX(INDICATOR_MAP!$D:$D,MATCH(AS$1,INDICATOR_MAP!$B:$B,0))&amp;"*",RAW_DHIS2_EXPORT!$1:$1,0)),""))</f>
        <v/>
      </c>
      <c r="AT81" s="2" t="str">
        <f>IF($A81="","",IFERROR(INDEX(RAW_DHIS2_EXPORT!$A:$ZZ,ROW(),MATCH("*"&amp;INDEX(INDICATOR_MAP!$D:$D,MATCH(AT$1,INDICATOR_MAP!$B:$B,0))&amp;"*",RAW_DHIS2_EXPORT!$1:$1,0)),""))</f>
        <v/>
      </c>
      <c r="AU81" s="2" t="str">
        <f>IF($A81="","",IFERROR(INDEX(RAW_DHIS2_EXPORT!$A:$ZZ,ROW(),MATCH("*"&amp;INDEX(INDICATOR_MAP!$D:$D,MATCH(AU$1,INDICATOR_MAP!$B:$B,0))&amp;"*",RAW_DHIS2_EXPORT!$1:$1,0)),""))</f>
        <v/>
      </c>
      <c r="AV81" s="2" t="str">
        <f>IF($A81="","",IFERROR(INDEX(RAW_DHIS2_EXPORT!$A:$ZZ,ROW(),MATCH("*"&amp;INDEX(INDICATOR_MAP!$D:$D,MATCH(AV$1,INDICATOR_MAP!$B:$B,0))&amp;"*",RAW_DHIS2_EXPORT!$1:$1,0)),""))</f>
        <v/>
      </c>
      <c r="AW81" s="2" t="str">
        <f>IF($A81="","",IFERROR(INDEX(RAW_DHIS2_EXPORT!$A:$ZZ,ROW(),MATCH("*"&amp;INDEX(INDICATOR_MAP!$D:$D,MATCH(AW$1,INDICATOR_MAP!$B:$B,0))&amp;"*",RAW_DHIS2_EXPORT!$1:$1,0)),""))</f>
        <v/>
      </c>
      <c r="AX81" s="2" t="str">
        <f>IF($A81="","",IFERROR(INDEX(RAW_DHIS2_EXPORT!$A:$ZZ,ROW(),MATCH("*"&amp;INDEX(INDICATOR_MAP!$D:$D,MATCH(AX$1,INDICATOR_MAP!$B:$B,0))&amp;"*",RAW_DHIS2_EXPORT!$1:$1,0)),""))</f>
        <v/>
      </c>
      <c r="AY81" s="2" t="str">
        <f>IF($A81="","",IFERROR(INDEX(RAW_DHIS2_EXPORT!$A:$ZZ,ROW(),MATCH("*"&amp;INDEX(INDICATOR_MAP!$D:$D,MATCH(AY$1,INDICATOR_MAP!$B:$B,0))&amp;"*",RAW_DHIS2_EXPORT!$1:$1,0)),""))</f>
        <v/>
      </c>
      <c r="AZ81" s="2" t="str">
        <f>IF($A81="","",IFERROR(INDEX(RAW_DHIS2_EXPORT!$A:$ZZ,ROW(),MATCH("*"&amp;INDEX(INDICATOR_MAP!$D:$D,MATCH(AZ$1,INDICATOR_MAP!$B:$B,0))&amp;"*",RAW_DHIS2_EXPORT!$1:$1,0)),""))</f>
        <v/>
      </c>
      <c r="BA81" s="2" t="str">
        <f>IF($A81="","",IFERROR(INDEX(RAW_DHIS2_EXPORT!$A:$ZZ,ROW(),MATCH("*"&amp;INDEX(INDICATOR_MAP!$D:$D,MATCH(BA$1,INDICATOR_MAP!$B:$B,0))&amp;"*",RAW_DHIS2_EXPORT!$1:$1,0)),""))</f>
        <v/>
      </c>
      <c r="BB81" s="2" t="str">
        <f>IF($A81="","",IFERROR(INDEX(RAW_DHIS2_EXPORT!$A:$ZZ,ROW(),MATCH("*"&amp;INDEX(INDICATOR_MAP!$D:$D,MATCH(BB$1,INDICATOR_MAP!$B:$B,0))&amp;"*",RAW_DHIS2_EXPORT!$1:$1,0)),""))</f>
        <v/>
      </c>
      <c r="BC81" s="2" t="str">
        <f>IF($A81="","",IFERROR(INDEX(RAW_DHIS2_EXPORT!$A:$ZZ,ROW(),MATCH("*"&amp;INDEX(INDICATOR_MAP!$D:$D,MATCH(BC$1,INDICATOR_MAP!$B:$B,0))&amp;"*",RAW_DHIS2_EXPORT!$1:$1,0)),""))</f>
        <v/>
      </c>
    </row>
    <row r="82" spans="1:55">
      <c r="A82" s="2" t="str">
        <f>IF(RAW_DHIS2_EXPORT!A82="","",RAW_DHIS2_EXPORT!A82)</f>
        <v/>
      </c>
      <c r="B82" s="2"/>
      <c r="C82" s="2"/>
      <c r="D82" s="2" t="str">
        <f>IF($A82="","",IFERROR(INDEX(RAW_DHIS2_EXPORT!$A:$ZZ,ROW(),MATCH("*"&amp;INDEX(INDICATOR_MAP!$D:$D,MATCH(D$1,INDICATOR_MAP!$B:$B,0))&amp;"*",RAW_DHIS2_EXPORT!$1:$1,0)),""))</f>
        <v/>
      </c>
      <c r="E82" s="2" t="str">
        <f>IF($A82="","",IFERROR(INDEX(RAW_DHIS2_EXPORT!$A:$ZZ,ROW(),MATCH("*"&amp;INDEX(INDICATOR_MAP!$D:$D,MATCH(E$1,INDICATOR_MAP!$B:$B,0))&amp;"*",RAW_DHIS2_EXPORT!$1:$1,0)),""))</f>
        <v/>
      </c>
      <c r="F82" s="2" t="str">
        <f>IF($A82="","",IFERROR(INDEX(RAW_DHIS2_EXPORT!$A:$ZZ,ROW(),MATCH("*"&amp;INDEX(INDICATOR_MAP!$D:$D,MATCH(F$1,INDICATOR_MAP!$B:$B,0))&amp;"*",RAW_DHIS2_EXPORT!$1:$1,0)),""))</f>
        <v/>
      </c>
      <c r="G82" s="2" t="str">
        <f>IF($A82="","",IFERROR(INDEX(RAW_DHIS2_EXPORT!$A:$ZZ,ROW(),MATCH("*"&amp;INDEX(INDICATOR_MAP!$D:$D,MATCH(G$1,INDICATOR_MAP!$B:$B,0))&amp;"*",RAW_DHIS2_EXPORT!$1:$1,0)),""))</f>
        <v/>
      </c>
      <c r="H82" s="2" t="str">
        <f>IF($A82="","",IFERROR(INDEX(RAW_DHIS2_EXPORT!$A:$ZZ,ROW(),MATCH("*"&amp;INDEX(INDICATOR_MAP!$D:$D,MATCH(H$1,INDICATOR_MAP!$B:$B,0))&amp;"*",RAW_DHIS2_EXPORT!$1:$1,0)),""))</f>
        <v/>
      </c>
      <c r="I82" s="2" t="str">
        <f>IF($A82="","",IFERROR(INDEX(RAW_DHIS2_EXPORT!$A:$ZZ,ROW(),MATCH("*"&amp;INDEX(INDICATOR_MAP!$D:$D,MATCH(I$1,INDICATOR_MAP!$B:$B,0))&amp;"*",RAW_DHIS2_EXPORT!$1:$1,0)),""))</f>
        <v/>
      </c>
      <c r="J82" s="2" t="str">
        <f>IF($A82="","",IFERROR(INDEX(RAW_DHIS2_EXPORT!$A:$ZZ,ROW(),MATCH("*"&amp;INDEX(INDICATOR_MAP!$D:$D,MATCH(J$1,INDICATOR_MAP!$B:$B,0))&amp;"*",RAW_DHIS2_EXPORT!$1:$1,0)),""))</f>
        <v/>
      </c>
      <c r="K82" s="2" t="str">
        <f>IF($A82="","",IFERROR(INDEX(RAW_DHIS2_EXPORT!$A:$ZZ,ROW(),MATCH("*"&amp;INDEX(INDICATOR_MAP!$D:$D,MATCH(K$1,INDICATOR_MAP!$B:$B,0))&amp;"*",RAW_DHIS2_EXPORT!$1:$1,0)),""))</f>
        <v/>
      </c>
      <c r="L82" s="2" t="str">
        <f>IF($A82="","",IFERROR(INDEX(RAW_DHIS2_EXPORT!$A:$ZZ,ROW(),MATCH("*"&amp;INDEX(INDICATOR_MAP!$D:$D,MATCH(L$1,INDICATOR_MAP!$B:$B,0))&amp;"*",RAW_DHIS2_EXPORT!$1:$1,0)),""))</f>
        <v/>
      </c>
      <c r="M82" s="2" t="str">
        <f>IF($A82="","",IFERROR(INDEX(RAW_DHIS2_EXPORT!$A:$ZZ,ROW(),MATCH("*"&amp;INDEX(INDICATOR_MAP!$D:$D,MATCH(M$1,INDICATOR_MAP!$B:$B,0))&amp;"*",RAW_DHIS2_EXPORT!$1:$1,0)),""))</f>
        <v/>
      </c>
      <c r="N82" s="2" t="str">
        <f>IF($A82="","",IFERROR(INDEX(RAW_DHIS2_EXPORT!$A:$ZZ,ROW(),MATCH("*"&amp;INDEX(INDICATOR_MAP!$D:$D,MATCH(N$1,INDICATOR_MAP!$B:$B,0))&amp;"*",RAW_DHIS2_EXPORT!$1:$1,0)),""))</f>
        <v/>
      </c>
      <c r="O82" s="2" t="str">
        <f>IF($A82="","",IFERROR(INDEX(RAW_DHIS2_EXPORT!$A:$ZZ,ROW(),MATCH("*"&amp;INDEX(INDICATOR_MAP!$D:$D,MATCH(O$1,INDICATOR_MAP!$B:$B,0))&amp;"*",RAW_DHIS2_EXPORT!$1:$1,0)),""))</f>
        <v/>
      </c>
      <c r="P82" s="2" t="str">
        <f>IF($A82="","",IFERROR(INDEX(RAW_DHIS2_EXPORT!$A:$ZZ,ROW(),MATCH("*"&amp;INDEX(INDICATOR_MAP!$D:$D,MATCH(P$1,INDICATOR_MAP!$B:$B,0))&amp;"*",RAW_DHIS2_EXPORT!$1:$1,0)),""))</f>
        <v/>
      </c>
      <c r="Q82" s="2" t="str">
        <f>IF($A82="","",IFERROR(INDEX(RAW_DHIS2_EXPORT!$A:$ZZ,ROW(),MATCH("*"&amp;INDEX(INDICATOR_MAP!$D:$D,MATCH(Q$1,INDICATOR_MAP!$B:$B,0))&amp;"*",RAW_DHIS2_EXPORT!$1:$1,0)),""))</f>
        <v/>
      </c>
      <c r="R82" s="2" t="str">
        <f>IF($A82="","",IFERROR(INDEX(RAW_DHIS2_EXPORT!$A:$ZZ,ROW(),MATCH("*"&amp;INDEX(INDICATOR_MAP!$D:$D,MATCH(R$1,INDICATOR_MAP!$B:$B,0))&amp;"*",RAW_DHIS2_EXPORT!$1:$1,0)),""))</f>
        <v/>
      </c>
      <c r="S82" s="2" t="str">
        <f>IF($A82="","",IFERROR(INDEX(RAW_DHIS2_EXPORT!$A:$ZZ,ROW(),MATCH("*"&amp;INDEX(INDICATOR_MAP!$D:$D,MATCH(S$1,INDICATOR_MAP!$B:$B,0))&amp;"*",RAW_DHIS2_EXPORT!$1:$1,0)),""))</f>
        <v/>
      </c>
      <c r="T82" s="2" t="str">
        <f>IF($A82="","",IFERROR(INDEX(RAW_DHIS2_EXPORT!$A:$ZZ,ROW(),MATCH("*"&amp;INDEX(INDICATOR_MAP!$D:$D,MATCH(T$1,INDICATOR_MAP!$B:$B,0))&amp;"*",RAW_DHIS2_EXPORT!$1:$1,0)),""))</f>
        <v/>
      </c>
      <c r="U82" s="2" t="str">
        <f>IF($A82="","",IFERROR(INDEX(RAW_DHIS2_EXPORT!$A:$ZZ,ROW(),MATCH("*"&amp;INDEX(INDICATOR_MAP!$D:$D,MATCH(U$1,INDICATOR_MAP!$B:$B,0))&amp;"*",RAW_DHIS2_EXPORT!$1:$1,0)),""))</f>
        <v/>
      </c>
      <c r="V82" s="2" t="str">
        <f>IF($A82="","",IFERROR(INDEX(RAW_DHIS2_EXPORT!$A:$ZZ,ROW(),MATCH("*"&amp;INDEX(INDICATOR_MAP!$D:$D,MATCH(V$1,INDICATOR_MAP!$B:$B,0))&amp;"*",RAW_DHIS2_EXPORT!$1:$1,0)),""))</f>
        <v/>
      </c>
      <c r="W82" s="2" t="str">
        <f>IF($A82="","",IFERROR(INDEX(RAW_DHIS2_EXPORT!$A:$ZZ,ROW(),MATCH("*"&amp;INDEX(INDICATOR_MAP!$D:$D,MATCH(W$1,INDICATOR_MAP!$B:$B,0))&amp;"*",RAW_DHIS2_EXPORT!$1:$1,0)),""))</f>
        <v/>
      </c>
      <c r="X82" s="2" t="str">
        <f>IF($A82="","",IFERROR(INDEX(RAW_DHIS2_EXPORT!$A:$ZZ,ROW(),MATCH("*"&amp;INDEX(INDICATOR_MAP!$D:$D,MATCH(X$1,INDICATOR_MAP!$B:$B,0))&amp;"*",RAW_DHIS2_EXPORT!$1:$1,0)),""))</f>
        <v/>
      </c>
      <c r="Y82" s="2" t="str">
        <f>IF($A82="","",IFERROR(INDEX(RAW_DHIS2_EXPORT!$A:$ZZ,ROW(),MATCH("*"&amp;INDEX(INDICATOR_MAP!$D:$D,MATCH(Y$1,INDICATOR_MAP!$B:$B,0))&amp;"*",RAW_DHIS2_EXPORT!$1:$1,0)),""))</f>
        <v/>
      </c>
      <c r="Z82" s="2" t="str">
        <f>IF($A82="","",IFERROR(INDEX(RAW_DHIS2_EXPORT!$A:$ZZ,ROW(),MATCH("*"&amp;INDEX(INDICATOR_MAP!$D:$D,MATCH(Z$1,INDICATOR_MAP!$B:$B,0))&amp;"*",RAW_DHIS2_EXPORT!$1:$1,0)),""))</f>
        <v/>
      </c>
      <c r="AA82" s="2" t="str">
        <f>IF($A82="","",IFERROR(INDEX(RAW_DHIS2_EXPORT!$A:$ZZ,ROW(),MATCH("*"&amp;INDEX(INDICATOR_MAP!$D:$D,MATCH(AA$1,INDICATOR_MAP!$B:$B,0))&amp;"*",RAW_DHIS2_EXPORT!$1:$1,0)),""))</f>
        <v/>
      </c>
      <c r="AB82" s="2" t="str">
        <f>IF($A82="","",IFERROR(INDEX(RAW_DHIS2_EXPORT!$A:$ZZ,ROW(),MATCH("*"&amp;INDEX(INDICATOR_MAP!$D:$D,MATCH(AB$1,INDICATOR_MAP!$B:$B,0))&amp;"*",RAW_DHIS2_EXPORT!$1:$1,0)),""))</f>
        <v/>
      </c>
      <c r="AC82" s="2" t="str">
        <f>IF($A82="","",IFERROR(INDEX(RAW_DHIS2_EXPORT!$A:$ZZ,ROW(),MATCH("*"&amp;INDEX(INDICATOR_MAP!$D:$D,MATCH(AC$1,INDICATOR_MAP!$B:$B,0))&amp;"*",RAW_DHIS2_EXPORT!$1:$1,0)),""))</f>
        <v/>
      </c>
      <c r="AD82" s="2" t="str">
        <f>IF($A82="","",IFERROR(INDEX(RAW_DHIS2_EXPORT!$A:$ZZ,ROW(),MATCH("*"&amp;INDEX(INDICATOR_MAP!$D:$D,MATCH(AD$1,INDICATOR_MAP!$B:$B,0))&amp;"*",RAW_DHIS2_EXPORT!$1:$1,0)),""))</f>
        <v/>
      </c>
      <c r="AE82" s="2" t="str">
        <f>IF($A82="","",IFERROR(INDEX(RAW_DHIS2_EXPORT!$A:$ZZ,ROW(),MATCH("*"&amp;INDEX(INDICATOR_MAP!$D:$D,MATCH(AE$1,INDICATOR_MAP!$B:$B,0))&amp;"*",RAW_DHIS2_EXPORT!$1:$1,0)),""))</f>
        <v/>
      </c>
      <c r="AF82" s="2" t="str">
        <f>IF($A82="","",IFERROR(INDEX(RAW_DHIS2_EXPORT!$A:$ZZ,ROW(),MATCH("*"&amp;INDEX(INDICATOR_MAP!$D:$D,MATCH(AF$1,INDICATOR_MAP!$B:$B,0))&amp;"*",RAW_DHIS2_EXPORT!$1:$1,0)),""))</f>
        <v/>
      </c>
      <c r="AG82" s="2" t="str">
        <f>IF($A82="","",IFERROR(INDEX(RAW_DHIS2_EXPORT!$A:$ZZ,ROW(),MATCH("*"&amp;INDEX(INDICATOR_MAP!$D:$D,MATCH(AG$1,INDICATOR_MAP!$B:$B,0))&amp;"*",RAW_DHIS2_EXPORT!$1:$1,0)),""))</f>
        <v/>
      </c>
      <c r="AH82" s="2" t="str">
        <f>IF($A82="","",IFERROR(INDEX(RAW_DHIS2_EXPORT!$A:$ZZ,ROW(),MATCH("*"&amp;INDEX(INDICATOR_MAP!$D:$D,MATCH(AH$1,INDICATOR_MAP!$B:$B,0))&amp;"*",RAW_DHIS2_EXPORT!$1:$1,0)),""))</f>
        <v/>
      </c>
      <c r="AI82" s="2" t="str">
        <f>IF($A82="","",IFERROR(INDEX(RAW_DHIS2_EXPORT!$A:$ZZ,ROW(),MATCH("*"&amp;INDEX(INDICATOR_MAP!$D:$D,MATCH(AI$1,INDICATOR_MAP!$B:$B,0))&amp;"*",RAW_DHIS2_EXPORT!$1:$1,0)),""))</f>
        <v/>
      </c>
      <c r="AJ82" s="2" t="str">
        <f>IF($A82="","",IFERROR(INDEX(RAW_DHIS2_EXPORT!$A:$ZZ,ROW(),MATCH("*"&amp;INDEX(INDICATOR_MAP!$D:$D,MATCH(AJ$1,INDICATOR_MAP!$B:$B,0))&amp;"*",RAW_DHIS2_EXPORT!$1:$1,0)),""))</f>
        <v/>
      </c>
      <c r="AK82" s="2" t="str">
        <f>IF($A82="","",IFERROR(INDEX(RAW_DHIS2_EXPORT!$A:$ZZ,ROW(),MATCH("*"&amp;INDEX(INDICATOR_MAP!$D:$D,MATCH(AK$1,INDICATOR_MAP!$B:$B,0))&amp;"*",RAW_DHIS2_EXPORT!$1:$1,0)),""))</f>
        <v/>
      </c>
      <c r="AL82" s="2" t="str">
        <f>IF($A82="","",IFERROR(INDEX(RAW_DHIS2_EXPORT!$A:$ZZ,ROW(),MATCH("*"&amp;INDEX(INDICATOR_MAP!$D:$D,MATCH(AL$1,INDICATOR_MAP!$B:$B,0))&amp;"*",RAW_DHIS2_EXPORT!$1:$1,0)),""))</f>
        <v/>
      </c>
      <c r="AM82" s="2" t="str">
        <f>IF($A82="","",IFERROR(INDEX(RAW_DHIS2_EXPORT!$A:$ZZ,ROW(),MATCH("*"&amp;INDEX(INDICATOR_MAP!$D:$D,MATCH(AM$1,INDICATOR_MAP!$B:$B,0))&amp;"*",RAW_DHIS2_EXPORT!$1:$1,0)),""))</f>
        <v/>
      </c>
      <c r="AN82" s="2" t="str">
        <f>IF($A82="","",IFERROR(INDEX(RAW_DHIS2_EXPORT!$A:$ZZ,ROW(),MATCH("*"&amp;INDEX(INDICATOR_MAP!$D:$D,MATCH(AN$1,INDICATOR_MAP!$B:$B,0))&amp;"*",RAW_DHIS2_EXPORT!$1:$1,0)),""))</f>
        <v/>
      </c>
      <c r="AO82" s="2" t="str">
        <f>IF($A82="","",IFERROR(INDEX(RAW_DHIS2_EXPORT!$A:$ZZ,ROW(),MATCH("*"&amp;INDEX(INDICATOR_MAP!$D:$D,MATCH(AO$1,INDICATOR_MAP!$B:$B,0))&amp;"*",RAW_DHIS2_EXPORT!$1:$1,0)),""))</f>
        <v/>
      </c>
      <c r="AP82" s="2" t="str">
        <f>IF($A82="","",IFERROR(INDEX(RAW_DHIS2_EXPORT!$A:$ZZ,ROW(),MATCH("*"&amp;INDEX(INDICATOR_MAP!$D:$D,MATCH(AP$1,INDICATOR_MAP!$B:$B,0))&amp;"*",RAW_DHIS2_EXPORT!$1:$1,0)),""))</f>
        <v/>
      </c>
      <c r="AQ82" s="2" t="str">
        <f>IF($A82="","",IFERROR(INDEX(RAW_DHIS2_EXPORT!$A:$ZZ,ROW(),MATCH("*"&amp;INDEX(INDICATOR_MAP!$D:$D,MATCH(AQ$1,INDICATOR_MAP!$B:$B,0))&amp;"*",RAW_DHIS2_EXPORT!$1:$1,0)),""))</f>
        <v/>
      </c>
      <c r="AR82" s="2" t="str">
        <f>IF($A82="","",IFERROR(INDEX(RAW_DHIS2_EXPORT!$A:$ZZ,ROW(),MATCH("*"&amp;INDEX(INDICATOR_MAP!$D:$D,MATCH(AR$1,INDICATOR_MAP!$B:$B,0))&amp;"*",RAW_DHIS2_EXPORT!$1:$1,0)),""))</f>
        <v/>
      </c>
      <c r="AS82" s="2" t="str">
        <f>IF($A82="","",IFERROR(INDEX(RAW_DHIS2_EXPORT!$A:$ZZ,ROW(),MATCH("*"&amp;INDEX(INDICATOR_MAP!$D:$D,MATCH(AS$1,INDICATOR_MAP!$B:$B,0))&amp;"*",RAW_DHIS2_EXPORT!$1:$1,0)),""))</f>
        <v/>
      </c>
      <c r="AT82" s="2" t="str">
        <f>IF($A82="","",IFERROR(INDEX(RAW_DHIS2_EXPORT!$A:$ZZ,ROW(),MATCH("*"&amp;INDEX(INDICATOR_MAP!$D:$D,MATCH(AT$1,INDICATOR_MAP!$B:$B,0))&amp;"*",RAW_DHIS2_EXPORT!$1:$1,0)),""))</f>
        <v/>
      </c>
      <c r="AU82" s="2" t="str">
        <f>IF($A82="","",IFERROR(INDEX(RAW_DHIS2_EXPORT!$A:$ZZ,ROW(),MATCH("*"&amp;INDEX(INDICATOR_MAP!$D:$D,MATCH(AU$1,INDICATOR_MAP!$B:$B,0))&amp;"*",RAW_DHIS2_EXPORT!$1:$1,0)),""))</f>
        <v/>
      </c>
      <c r="AV82" s="2" t="str">
        <f>IF($A82="","",IFERROR(INDEX(RAW_DHIS2_EXPORT!$A:$ZZ,ROW(),MATCH("*"&amp;INDEX(INDICATOR_MAP!$D:$D,MATCH(AV$1,INDICATOR_MAP!$B:$B,0))&amp;"*",RAW_DHIS2_EXPORT!$1:$1,0)),""))</f>
        <v/>
      </c>
      <c r="AW82" s="2" t="str">
        <f>IF($A82="","",IFERROR(INDEX(RAW_DHIS2_EXPORT!$A:$ZZ,ROW(),MATCH("*"&amp;INDEX(INDICATOR_MAP!$D:$D,MATCH(AW$1,INDICATOR_MAP!$B:$B,0))&amp;"*",RAW_DHIS2_EXPORT!$1:$1,0)),""))</f>
        <v/>
      </c>
      <c r="AX82" s="2" t="str">
        <f>IF($A82="","",IFERROR(INDEX(RAW_DHIS2_EXPORT!$A:$ZZ,ROW(),MATCH("*"&amp;INDEX(INDICATOR_MAP!$D:$D,MATCH(AX$1,INDICATOR_MAP!$B:$B,0))&amp;"*",RAW_DHIS2_EXPORT!$1:$1,0)),""))</f>
        <v/>
      </c>
      <c r="AY82" s="2" t="str">
        <f>IF($A82="","",IFERROR(INDEX(RAW_DHIS2_EXPORT!$A:$ZZ,ROW(),MATCH("*"&amp;INDEX(INDICATOR_MAP!$D:$D,MATCH(AY$1,INDICATOR_MAP!$B:$B,0))&amp;"*",RAW_DHIS2_EXPORT!$1:$1,0)),""))</f>
        <v/>
      </c>
      <c r="AZ82" s="2" t="str">
        <f>IF($A82="","",IFERROR(INDEX(RAW_DHIS2_EXPORT!$A:$ZZ,ROW(),MATCH("*"&amp;INDEX(INDICATOR_MAP!$D:$D,MATCH(AZ$1,INDICATOR_MAP!$B:$B,0))&amp;"*",RAW_DHIS2_EXPORT!$1:$1,0)),""))</f>
        <v/>
      </c>
      <c r="BA82" s="2" t="str">
        <f>IF($A82="","",IFERROR(INDEX(RAW_DHIS2_EXPORT!$A:$ZZ,ROW(),MATCH("*"&amp;INDEX(INDICATOR_MAP!$D:$D,MATCH(BA$1,INDICATOR_MAP!$B:$B,0))&amp;"*",RAW_DHIS2_EXPORT!$1:$1,0)),""))</f>
        <v/>
      </c>
      <c r="BB82" s="2" t="str">
        <f>IF($A82="","",IFERROR(INDEX(RAW_DHIS2_EXPORT!$A:$ZZ,ROW(),MATCH("*"&amp;INDEX(INDICATOR_MAP!$D:$D,MATCH(BB$1,INDICATOR_MAP!$B:$B,0))&amp;"*",RAW_DHIS2_EXPORT!$1:$1,0)),""))</f>
        <v/>
      </c>
      <c r="BC82" s="2" t="str">
        <f>IF($A82="","",IFERROR(INDEX(RAW_DHIS2_EXPORT!$A:$ZZ,ROW(),MATCH("*"&amp;INDEX(INDICATOR_MAP!$D:$D,MATCH(BC$1,INDICATOR_MAP!$B:$B,0))&amp;"*",RAW_DHIS2_EXPORT!$1:$1,0)),""))</f>
        <v/>
      </c>
    </row>
    <row r="83" spans="1:55">
      <c r="A83" s="2" t="str">
        <f>IF(RAW_DHIS2_EXPORT!A83="","",RAW_DHIS2_EXPORT!A83)</f>
        <v/>
      </c>
      <c r="B83" s="2"/>
      <c r="C83" s="2"/>
      <c r="D83" s="2" t="str">
        <f>IF($A83="","",IFERROR(INDEX(RAW_DHIS2_EXPORT!$A:$ZZ,ROW(),MATCH("*"&amp;INDEX(INDICATOR_MAP!$D:$D,MATCH(D$1,INDICATOR_MAP!$B:$B,0))&amp;"*",RAW_DHIS2_EXPORT!$1:$1,0)),""))</f>
        <v/>
      </c>
      <c r="E83" s="2" t="str">
        <f>IF($A83="","",IFERROR(INDEX(RAW_DHIS2_EXPORT!$A:$ZZ,ROW(),MATCH("*"&amp;INDEX(INDICATOR_MAP!$D:$D,MATCH(E$1,INDICATOR_MAP!$B:$B,0))&amp;"*",RAW_DHIS2_EXPORT!$1:$1,0)),""))</f>
        <v/>
      </c>
      <c r="F83" s="2" t="str">
        <f>IF($A83="","",IFERROR(INDEX(RAW_DHIS2_EXPORT!$A:$ZZ,ROW(),MATCH("*"&amp;INDEX(INDICATOR_MAP!$D:$D,MATCH(F$1,INDICATOR_MAP!$B:$B,0))&amp;"*",RAW_DHIS2_EXPORT!$1:$1,0)),""))</f>
        <v/>
      </c>
      <c r="G83" s="2" t="str">
        <f>IF($A83="","",IFERROR(INDEX(RAW_DHIS2_EXPORT!$A:$ZZ,ROW(),MATCH("*"&amp;INDEX(INDICATOR_MAP!$D:$D,MATCH(G$1,INDICATOR_MAP!$B:$B,0))&amp;"*",RAW_DHIS2_EXPORT!$1:$1,0)),""))</f>
        <v/>
      </c>
      <c r="H83" s="2" t="str">
        <f>IF($A83="","",IFERROR(INDEX(RAW_DHIS2_EXPORT!$A:$ZZ,ROW(),MATCH("*"&amp;INDEX(INDICATOR_MAP!$D:$D,MATCH(H$1,INDICATOR_MAP!$B:$B,0))&amp;"*",RAW_DHIS2_EXPORT!$1:$1,0)),""))</f>
        <v/>
      </c>
      <c r="I83" s="2" t="str">
        <f>IF($A83="","",IFERROR(INDEX(RAW_DHIS2_EXPORT!$A:$ZZ,ROW(),MATCH("*"&amp;INDEX(INDICATOR_MAP!$D:$D,MATCH(I$1,INDICATOR_MAP!$B:$B,0))&amp;"*",RAW_DHIS2_EXPORT!$1:$1,0)),""))</f>
        <v/>
      </c>
      <c r="J83" s="2" t="str">
        <f>IF($A83="","",IFERROR(INDEX(RAW_DHIS2_EXPORT!$A:$ZZ,ROW(),MATCH("*"&amp;INDEX(INDICATOR_MAP!$D:$D,MATCH(J$1,INDICATOR_MAP!$B:$B,0))&amp;"*",RAW_DHIS2_EXPORT!$1:$1,0)),""))</f>
        <v/>
      </c>
      <c r="K83" s="2" t="str">
        <f>IF($A83="","",IFERROR(INDEX(RAW_DHIS2_EXPORT!$A:$ZZ,ROW(),MATCH("*"&amp;INDEX(INDICATOR_MAP!$D:$D,MATCH(K$1,INDICATOR_MAP!$B:$B,0))&amp;"*",RAW_DHIS2_EXPORT!$1:$1,0)),""))</f>
        <v/>
      </c>
      <c r="L83" s="2" t="str">
        <f>IF($A83="","",IFERROR(INDEX(RAW_DHIS2_EXPORT!$A:$ZZ,ROW(),MATCH("*"&amp;INDEX(INDICATOR_MAP!$D:$D,MATCH(L$1,INDICATOR_MAP!$B:$B,0))&amp;"*",RAW_DHIS2_EXPORT!$1:$1,0)),""))</f>
        <v/>
      </c>
      <c r="M83" s="2" t="str">
        <f>IF($A83="","",IFERROR(INDEX(RAW_DHIS2_EXPORT!$A:$ZZ,ROW(),MATCH("*"&amp;INDEX(INDICATOR_MAP!$D:$D,MATCH(M$1,INDICATOR_MAP!$B:$B,0))&amp;"*",RAW_DHIS2_EXPORT!$1:$1,0)),""))</f>
        <v/>
      </c>
      <c r="N83" s="2" t="str">
        <f>IF($A83="","",IFERROR(INDEX(RAW_DHIS2_EXPORT!$A:$ZZ,ROW(),MATCH("*"&amp;INDEX(INDICATOR_MAP!$D:$D,MATCH(N$1,INDICATOR_MAP!$B:$B,0))&amp;"*",RAW_DHIS2_EXPORT!$1:$1,0)),""))</f>
        <v/>
      </c>
      <c r="O83" s="2" t="str">
        <f>IF($A83="","",IFERROR(INDEX(RAW_DHIS2_EXPORT!$A:$ZZ,ROW(),MATCH("*"&amp;INDEX(INDICATOR_MAP!$D:$D,MATCH(O$1,INDICATOR_MAP!$B:$B,0))&amp;"*",RAW_DHIS2_EXPORT!$1:$1,0)),""))</f>
        <v/>
      </c>
      <c r="P83" s="2" t="str">
        <f>IF($A83="","",IFERROR(INDEX(RAW_DHIS2_EXPORT!$A:$ZZ,ROW(),MATCH("*"&amp;INDEX(INDICATOR_MAP!$D:$D,MATCH(P$1,INDICATOR_MAP!$B:$B,0))&amp;"*",RAW_DHIS2_EXPORT!$1:$1,0)),""))</f>
        <v/>
      </c>
      <c r="Q83" s="2" t="str">
        <f>IF($A83="","",IFERROR(INDEX(RAW_DHIS2_EXPORT!$A:$ZZ,ROW(),MATCH("*"&amp;INDEX(INDICATOR_MAP!$D:$D,MATCH(Q$1,INDICATOR_MAP!$B:$B,0))&amp;"*",RAW_DHIS2_EXPORT!$1:$1,0)),""))</f>
        <v/>
      </c>
      <c r="R83" s="2" t="str">
        <f>IF($A83="","",IFERROR(INDEX(RAW_DHIS2_EXPORT!$A:$ZZ,ROW(),MATCH("*"&amp;INDEX(INDICATOR_MAP!$D:$D,MATCH(R$1,INDICATOR_MAP!$B:$B,0))&amp;"*",RAW_DHIS2_EXPORT!$1:$1,0)),""))</f>
        <v/>
      </c>
      <c r="S83" s="2" t="str">
        <f>IF($A83="","",IFERROR(INDEX(RAW_DHIS2_EXPORT!$A:$ZZ,ROW(),MATCH("*"&amp;INDEX(INDICATOR_MAP!$D:$D,MATCH(S$1,INDICATOR_MAP!$B:$B,0))&amp;"*",RAW_DHIS2_EXPORT!$1:$1,0)),""))</f>
        <v/>
      </c>
      <c r="T83" s="2" t="str">
        <f>IF($A83="","",IFERROR(INDEX(RAW_DHIS2_EXPORT!$A:$ZZ,ROW(),MATCH("*"&amp;INDEX(INDICATOR_MAP!$D:$D,MATCH(T$1,INDICATOR_MAP!$B:$B,0))&amp;"*",RAW_DHIS2_EXPORT!$1:$1,0)),""))</f>
        <v/>
      </c>
      <c r="U83" s="2" t="str">
        <f>IF($A83="","",IFERROR(INDEX(RAW_DHIS2_EXPORT!$A:$ZZ,ROW(),MATCH("*"&amp;INDEX(INDICATOR_MAP!$D:$D,MATCH(U$1,INDICATOR_MAP!$B:$B,0))&amp;"*",RAW_DHIS2_EXPORT!$1:$1,0)),""))</f>
        <v/>
      </c>
      <c r="V83" s="2" t="str">
        <f>IF($A83="","",IFERROR(INDEX(RAW_DHIS2_EXPORT!$A:$ZZ,ROW(),MATCH("*"&amp;INDEX(INDICATOR_MAP!$D:$D,MATCH(V$1,INDICATOR_MAP!$B:$B,0))&amp;"*",RAW_DHIS2_EXPORT!$1:$1,0)),""))</f>
        <v/>
      </c>
      <c r="W83" s="2" t="str">
        <f>IF($A83="","",IFERROR(INDEX(RAW_DHIS2_EXPORT!$A:$ZZ,ROW(),MATCH("*"&amp;INDEX(INDICATOR_MAP!$D:$D,MATCH(W$1,INDICATOR_MAP!$B:$B,0))&amp;"*",RAW_DHIS2_EXPORT!$1:$1,0)),""))</f>
        <v/>
      </c>
      <c r="X83" s="2" t="str">
        <f>IF($A83="","",IFERROR(INDEX(RAW_DHIS2_EXPORT!$A:$ZZ,ROW(),MATCH("*"&amp;INDEX(INDICATOR_MAP!$D:$D,MATCH(X$1,INDICATOR_MAP!$B:$B,0))&amp;"*",RAW_DHIS2_EXPORT!$1:$1,0)),""))</f>
        <v/>
      </c>
      <c r="Y83" s="2" t="str">
        <f>IF($A83="","",IFERROR(INDEX(RAW_DHIS2_EXPORT!$A:$ZZ,ROW(),MATCH("*"&amp;INDEX(INDICATOR_MAP!$D:$D,MATCH(Y$1,INDICATOR_MAP!$B:$B,0))&amp;"*",RAW_DHIS2_EXPORT!$1:$1,0)),""))</f>
        <v/>
      </c>
      <c r="Z83" s="2" t="str">
        <f>IF($A83="","",IFERROR(INDEX(RAW_DHIS2_EXPORT!$A:$ZZ,ROW(),MATCH("*"&amp;INDEX(INDICATOR_MAP!$D:$D,MATCH(Z$1,INDICATOR_MAP!$B:$B,0))&amp;"*",RAW_DHIS2_EXPORT!$1:$1,0)),""))</f>
        <v/>
      </c>
      <c r="AA83" s="2" t="str">
        <f>IF($A83="","",IFERROR(INDEX(RAW_DHIS2_EXPORT!$A:$ZZ,ROW(),MATCH("*"&amp;INDEX(INDICATOR_MAP!$D:$D,MATCH(AA$1,INDICATOR_MAP!$B:$B,0))&amp;"*",RAW_DHIS2_EXPORT!$1:$1,0)),""))</f>
        <v/>
      </c>
      <c r="AB83" s="2" t="str">
        <f>IF($A83="","",IFERROR(INDEX(RAW_DHIS2_EXPORT!$A:$ZZ,ROW(),MATCH("*"&amp;INDEX(INDICATOR_MAP!$D:$D,MATCH(AB$1,INDICATOR_MAP!$B:$B,0))&amp;"*",RAW_DHIS2_EXPORT!$1:$1,0)),""))</f>
        <v/>
      </c>
      <c r="AC83" s="2" t="str">
        <f>IF($A83="","",IFERROR(INDEX(RAW_DHIS2_EXPORT!$A:$ZZ,ROW(),MATCH("*"&amp;INDEX(INDICATOR_MAP!$D:$D,MATCH(AC$1,INDICATOR_MAP!$B:$B,0))&amp;"*",RAW_DHIS2_EXPORT!$1:$1,0)),""))</f>
        <v/>
      </c>
      <c r="AD83" s="2" t="str">
        <f>IF($A83="","",IFERROR(INDEX(RAW_DHIS2_EXPORT!$A:$ZZ,ROW(),MATCH("*"&amp;INDEX(INDICATOR_MAP!$D:$D,MATCH(AD$1,INDICATOR_MAP!$B:$B,0))&amp;"*",RAW_DHIS2_EXPORT!$1:$1,0)),""))</f>
        <v/>
      </c>
      <c r="AE83" s="2" t="str">
        <f>IF($A83="","",IFERROR(INDEX(RAW_DHIS2_EXPORT!$A:$ZZ,ROW(),MATCH("*"&amp;INDEX(INDICATOR_MAP!$D:$D,MATCH(AE$1,INDICATOR_MAP!$B:$B,0))&amp;"*",RAW_DHIS2_EXPORT!$1:$1,0)),""))</f>
        <v/>
      </c>
      <c r="AF83" s="2" t="str">
        <f>IF($A83="","",IFERROR(INDEX(RAW_DHIS2_EXPORT!$A:$ZZ,ROW(),MATCH("*"&amp;INDEX(INDICATOR_MAP!$D:$D,MATCH(AF$1,INDICATOR_MAP!$B:$B,0))&amp;"*",RAW_DHIS2_EXPORT!$1:$1,0)),""))</f>
        <v/>
      </c>
      <c r="AG83" s="2" t="str">
        <f>IF($A83="","",IFERROR(INDEX(RAW_DHIS2_EXPORT!$A:$ZZ,ROW(),MATCH("*"&amp;INDEX(INDICATOR_MAP!$D:$D,MATCH(AG$1,INDICATOR_MAP!$B:$B,0))&amp;"*",RAW_DHIS2_EXPORT!$1:$1,0)),""))</f>
        <v/>
      </c>
      <c r="AH83" s="2" t="str">
        <f>IF($A83="","",IFERROR(INDEX(RAW_DHIS2_EXPORT!$A:$ZZ,ROW(),MATCH("*"&amp;INDEX(INDICATOR_MAP!$D:$D,MATCH(AH$1,INDICATOR_MAP!$B:$B,0))&amp;"*",RAW_DHIS2_EXPORT!$1:$1,0)),""))</f>
        <v/>
      </c>
      <c r="AI83" s="2" t="str">
        <f>IF($A83="","",IFERROR(INDEX(RAW_DHIS2_EXPORT!$A:$ZZ,ROW(),MATCH("*"&amp;INDEX(INDICATOR_MAP!$D:$D,MATCH(AI$1,INDICATOR_MAP!$B:$B,0))&amp;"*",RAW_DHIS2_EXPORT!$1:$1,0)),""))</f>
        <v/>
      </c>
      <c r="AJ83" s="2" t="str">
        <f>IF($A83="","",IFERROR(INDEX(RAW_DHIS2_EXPORT!$A:$ZZ,ROW(),MATCH("*"&amp;INDEX(INDICATOR_MAP!$D:$D,MATCH(AJ$1,INDICATOR_MAP!$B:$B,0))&amp;"*",RAW_DHIS2_EXPORT!$1:$1,0)),""))</f>
        <v/>
      </c>
      <c r="AK83" s="2" t="str">
        <f>IF($A83="","",IFERROR(INDEX(RAW_DHIS2_EXPORT!$A:$ZZ,ROW(),MATCH("*"&amp;INDEX(INDICATOR_MAP!$D:$D,MATCH(AK$1,INDICATOR_MAP!$B:$B,0))&amp;"*",RAW_DHIS2_EXPORT!$1:$1,0)),""))</f>
        <v/>
      </c>
      <c r="AL83" s="2" t="str">
        <f>IF($A83="","",IFERROR(INDEX(RAW_DHIS2_EXPORT!$A:$ZZ,ROW(),MATCH("*"&amp;INDEX(INDICATOR_MAP!$D:$D,MATCH(AL$1,INDICATOR_MAP!$B:$B,0))&amp;"*",RAW_DHIS2_EXPORT!$1:$1,0)),""))</f>
        <v/>
      </c>
      <c r="AM83" s="2" t="str">
        <f>IF($A83="","",IFERROR(INDEX(RAW_DHIS2_EXPORT!$A:$ZZ,ROW(),MATCH("*"&amp;INDEX(INDICATOR_MAP!$D:$D,MATCH(AM$1,INDICATOR_MAP!$B:$B,0))&amp;"*",RAW_DHIS2_EXPORT!$1:$1,0)),""))</f>
        <v/>
      </c>
      <c r="AN83" s="2" t="str">
        <f>IF($A83="","",IFERROR(INDEX(RAW_DHIS2_EXPORT!$A:$ZZ,ROW(),MATCH("*"&amp;INDEX(INDICATOR_MAP!$D:$D,MATCH(AN$1,INDICATOR_MAP!$B:$B,0))&amp;"*",RAW_DHIS2_EXPORT!$1:$1,0)),""))</f>
        <v/>
      </c>
      <c r="AO83" s="2" t="str">
        <f>IF($A83="","",IFERROR(INDEX(RAW_DHIS2_EXPORT!$A:$ZZ,ROW(),MATCH("*"&amp;INDEX(INDICATOR_MAP!$D:$D,MATCH(AO$1,INDICATOR_MAP!$B:$B,0))&amp;"*",RAW_DHIS2_EXPORT!$1:$1,0)),""))</f>
        <v/>
      </c>
      <c r="AP83" s="2" t="str">
        <f>IF($A83="","",IFERROR(INDEX(RAW_DHIS2_EXPORT!$A:$ZZ,ROW(),MATCH("*"&amp;INDEX(INDICATOR_MAP!$D:$D,MATCH(AP$1,INDICATOR_MAP!$B:$B,0))&amp;"*",RAW_DHIS2_EXPORT!$1:$1,0)),""))</f>
        <v/>
      </c>
      <c r="AQ83" s="2" t="str">
        <f>IF($A83="","",IFERROR(INDEX(RAW_DHIS2_EXPORT!$A:$ZZ,ROW(),MATCH("*"&amp;INDEX(INDICATOR_MAP!$D:$D,MATCH(AQ$1,INDICATOR_MAP!$B:$B,0))&amp;"*",RAW_DHIS2_EXPORT!$1:$1,0)),""))</f>
        <v/>
      </c>
      <c r="AR83" s="2" t="str">
        <f>IF($A83="","",IFERROR(INDEX(RAW_DHIS2_EXPORT!$A:$ZZ,ROW(),MATCH("*"&amp;INDEX(INDICATOR_MAP!$D:$D,MATCH(AR$1,INDICATOR_MAP!$B:$B,0))&amp;"*",RAW_DHIS2_EXPORT!$1:$1,0)),""))</f>
        <v/>
      </c>
      <c r="AS83" s="2" t="str">
        <f>IF($A83="","",IFERROR(INDEX(RAW_DHIS2_EXPORT!$A:$ZZ,ROW(),MATCH("*"&amp;INDEX(INDICATOR_MAP!$D:$D,MATCH(AS$1,INDICATOR_MAP!$B:$B,0))&amp;"*",RAW_DHIS2_EXPORT!$1:$1,0)),""))</f>
        <v/>
      </c>
      <c r="AT83" s="2" t="str">
        <f>IF($A83="","",IFERROR(INDEX(RAW_DHIS2_EXPORT!$A:$ZZ,ROW(),MATCH("*"&amp;INDEX(INDICATOR_MAP!$D:$D,MATCH(AT$1,INDICATOR_MAP!$B:$B,0))&amp;"*",RAW_DHIS2_EXPORT!$1:$1,0)),""))</f>
        <v/>
      </c>
      <c r="AU83" s="2" t="str">
        <f>IF($A83="","",IFERROR(INDEX(RAW_DHIS2_EXPORT!$A:$ZZ,ROW(),MATCH("*"&amp;INDEX(INDICATOR_MAP!$D:$D,MATCH(AU$1,INDICATOR_MAP!$B:$B,0))&amp;"*",RAW_DHIS2_EXPORT!$1:$1,0)),""))</f>
        <v/>
      </c>
      <c r="AV83" s="2" t="str">
        <f>IF($A83="","",IFERROR(INDEX(RAW_DHIS2_EXPORT!$A:$ZZ,ROW(),MATCH("*"&amp;INDEX(INDICATOR_MAP!$D:$D,MATCH(AV$1,INDICATOR_MAP!$B:$B,0))&amp;"*",RAW_DHIS2_EXPORT!$1:$1,0)),""))</f>
        <v/>
      </c>
      <c r="AW83" s="2" t="str">
        <f>IF($A83="","",IFERROR(INDEX(RAW_DHIS2_EXPORT!$A:$ZZ,ROW(),MATCH("*"&amp;INDEX(INDICATOR_MAP!$D:$D,MATCH(AW$1,INDICATOR_MAP!$B:$B,0))&amp;"*",RAW_DHIS2_EXPORT!$1:$1,0)),""))</f>
        <v/>
      </c>
      <c r="AX83" s="2" t="str">
        <f>IF($A83="","",IFERROR(INDEX(RAW_DHIS2_EXPORT!$A:$ZZ,ROW(),MATCH("*"&amp;INDEX(INDICATOR_MAP!$D:$D,MATCH(AX$1,INDICATOR_MAP!$B:$B,0))&amp;"*",RAW_DHIS2_EXPORT!$1:$1,0)),""))</f>
        <v/>
      </c>
      <c r="AY83" s="2" t="str">
        <f>IF($A83="","",IFERROR(INDEX(RAW_DHIS2_EXPORT!$A:$ZZ,ROW(),MATCH("*"&amp;INDEX(INDICATOR_MAP!$D:$D,MATCH(AY$1,INDICATOR_MAP!$B:$B,0))&amp;"*",RAW_DHIS2_EXPORT!$1:$1,0)),""))</f>
        <v/>
      </c>
      <c r="AZ83" s="2" t="str">
        <f>IF($A83="","",IFERROR(INDEX(RAW_DHIS2_EXPORT!$A:$ZZ,ROW(),MATCH("*"&amp;INDEX(INDICATOR_MAP!$D:$D,MATCH(AZ$1,INDICATOR_MAP!$B:$B,0))&amp;"*",RAW_DHIS2_EXPORT!$1:$1,0)),""))</f>
        <v/>
      </c>
      <c r="BA83" s="2" t="str">
        <f>IF($A83="","",IFERROR(INDEX(RAW_DHIS2_EXPORT!$A:$ZZ,ROW(),MATCH("*"&amp;INDEX(INDICATOR_MAP!$D:$D,MATCH(BA$1,INDICATOR_MAP!$B:$B,0))&amp;"*",RAW_DHIS2_EXPORT!$1:$1,0)),""))</f>
        <v/>
      </c>
      <c r="BB83" s="2" t="str">
        <f>IF($A83="","",IFERROR(INDEX(RAW_DHIS2_EXPORT!$A:$ZZ,ROW(),MATCH("*"&amp;INDEX(INDICATOR_MAP!$D:$D,MATCH(BB$1,INDICATOR_MAP!$B:$B,0))&amp;"*",RAW_DHIS2_EXPORT!$1:$1,0)),""))</f>
        <v/>
      </c>
      <c r="BC83" s="2" t="str">
        <f>IF($A83="","",IFERROR(INDEX(RAW_DHIS2_EXPORT!$A:$ZZ,ROW(),MATCH("*"&amp;INDEX(INDICATOR_MAP!$D:$D,MATCH(BC$1,INDICATOR_MAP!$B:$B,0))&amp;"*",RAW_DHIS2_EXPORT!$1:$1,0)),""))</f>
        <v/>
      </c>
    </row>
    <row r="84" spans="1:55">
      <c r="A84" s="2" t="str">
        <f>IF(RAW_DHIS2_EXPORT!A84="","",RAW_DHIS2_EXPORT!A84)</f>
        <v/>
      </c>
      <c r="B84" s="2"/>
      <c r="C84" s="2"/>
      <c r="D84" s="2" t="str">
        <f>IF($A84="","",IFERROR(INDEX(RAW_DHIS2_EXPORT!$A:$ZZ,ROW(),MATCH("*"&amp;INDEX(INDICATOR_MAP!$D:$D,MATCH(D$1,INDICATOR_MAP!$B:$B,0))&amp;"*",RAW_DHIS2_EXPORT!$1:$1,0)),""))</f>
        <v/>
      </c>
      <c r="E84" s="2" t="str">
        <f>IF($A84="","",IFERROR(INDEX(RAW_DHIS2_EXPORT!$A:$ZZ,ROW(),MATCH("*"&amp;INDEX(INDICATOR_MAP!$D:$D,MATCH(E$1,INDICATOR_MAP!$B:$B,0))&amp;"*",RAW_DHIS2_EXPORT!$1:$1,0)),""))</f>
        <v/>
      </c>
      <c r="F84" s="2" t="str">
        <f>IF($A84="","",IFERROR(INDEX(RAW_DHIS2_EXPORT!$A:$ZZ,ROW(),MATCH("*"&amp;INDEX(INDICATOR_MAP!$D:$D,MATCH(F$1,INDICATOR_MAP!$B:$B,0))&amp;"*",RAW_DHIS2_EXPORT!$1:$1,0)),""))</f>
        <v/>
      </c>
      <c r="G84" s="2" t="str">
        <f>IF($A84="","",IFERROR(INDEX(RAW_DHIS2_EXPORT!$A:$ZZ,ROW(),MATCH("*"&amp;INDEX(INDICATOR_MAP!$D:$D,MATCH(G$1,INDICATOR_MAP!$B:$B,0))&amp;"*",RAW_DHIS2_EXPORT!$1:$1,0)),""))</f>
        <v/>
      </c>
      <c r="H84" s="2" t="str">
        <f>IF($A84="","",IFERROR(INDEX(RAW_DHIS2_EXPORT!$A:$ZZ,ROW(),MATCH("*"&amp;INDEX(INDICATOR_MAP!$D:$D,MATCH(H$1,INDICATOR_MAP!$B:$B,0))&amp;"*",RAW_DHIS2_EXPORT!$1:$1,0)),""))</f>
        <v/>
      </c>
      <c r="I84" s="2" t="str">
        <f>IF($A84="","",IFERROR(INDEX(RAW_DHIS2_EXPORT!$A:$ZZ,ROW(),MATCH("*"&amp;INDEX(INDICATOR_MAP!$D:$D,MATCH(I$1,INDICATOR_MAP!$B:$B,0))&amp;"*",RAW_DHIS2_EXPORT!$1:$1,0)),""))</f>
        <v/>
      </c>
      <c r="J84" s="2" t="str">
        <f>IF($A84="","",IFERROR(INDEX(RAW_DHIS2_EXPORT!$A:$ZZ,ROW(),MATCH("*"&amp;INDEX(INDICATOR_MAP!$D:$D,MATCH(J$1,INDICATOR_MAP!$B:$B,0))&amp;"*",RAW_DHIS2_EXPORT!$1:$1,0)),""))</f>
        <v/>
      </c>
      <c r="K84" s="2" t="str">
        <f>IF($A84="","",IFERROR(INDEX(RAW_DHIS2_EXPORT!$A:$ZZ,ROW(),MATCH("*"&amp;INDEX(INDICATOR_MAP!$D:$D,MATCH(K$1,INDICATOR_MAP!$B:$B,0))&amp;"*",RAW_DHIS2_EXPORT!$1:$1,0)),""))</f>
        <v/>
      </c>
      <c r="L84" s="2" t="str">
        <f>IF($A84="","",IFERROR(INDEX(RAW_DHIS2_EXPORT!$A:$ZZ,ROW(),MATCH("*"&amp;INDEX(INDICATOR_MAP!$D:$D,MATCH(L$1,INDICATOR_MAP!$B:$B,0))&amp;"*",RAW_DHIS2_EXPORT!$1:$1,0)),""))</f>
        <v/>
      </c>
      <c r="M84" s="2" t="str">
        <f>IF($A84="","",IFERROR(INDEX(RAW_DHIS2_EXPORT!$A:$ZZ,ROW(),MATCH("*"&amp;INDEX(INDICATOR_MAP!$D:$D,MATCH(M$1,INDICATOR_MAP!$B:$B,0))&amp;"*",RAW_DHIS2_EXPORT!$1:$1,0)),""))</f>
        <v/>
      </c>
      <c r="N84" s="2" t="str">
        <f>IF($A84="","",IFERROR(INDEX(RAW_DHIS2_EXPORT!$A:$ZZ,ROW(),MATCH("*"&amp;INDEX(INDICATOR_MAP!$D:$D,MATCH(N$1,INDICATOR_MAP!$B:$B,0))&amp;"*",RAW_DHIS2_EXPORT!$1:$1,0)),""))</f>
        <v/>
      </c>
      <c r="O84" s="2" t="str">
        <f>IF($A84="","",IFERROR(INDEX(RAW_DHIS2_EXPORT!$A:$ZZ,ROW(),MATCH("*"&amp;INDEX(INDICATOR_MAP!$D:$D,MATCH(O$1,INDICATOR_MAP!$B:$B,0))&amp;"*",RAW_DHIS2_EXPORT!$1:$1,0)),""))</f>
        <v/>
      </c>
      <c r="P84" s="2" t="str">
        <f>IF($A84="","",IFERROR(INDEX(RAW_DHIS2_EXPORT!$A:$ZZ,ROW(),MATCH("*"&amp;INDEX(INDICATOR_MAP!$D:$D,MATCH(P$1,INDICATOR_MAP!$B:$B,0))&amp;"*",RAW_DHIS2_EXPORT!$1:$1,0)),""))</f>
        <v/>
      </c>
      <c r="Q84" s="2" t="str">
        <f>IF($A84="","",IFERROR(INDEX(RAW_DHIS2_EXPORT!$A:$ZZ,ROW(),MATCH("*"&amp;INDEX(INDICATOR_MAP!$D:$D,MATCH(Q$1,INDICATOR_MAP!$B:$B,0))&amp;"*",RAW_DHIS2_EXPORT!$1:$1,0)),""))</f>
        <v/>
      </c>
      <c r="R84" s="2" t="str">
        <f>IF($A84="","",IFERROR(INDEX(RAW_DHIS2_EXPORT!$A:$ZZ,ROW(),MATCH("*"&amp;INDEX(INDICATOR_MAP!$D:$D,MATCH(R$1,INDICATOR_MAP!$B:$B,0))&amp;"*",RAW_DHIS2_EXPORT!$1:$1,0)),""))</f>
        <v/>
      </c>
      <c r="S84" s="2" t="str">
        <f>IF($A84="","",IFERROR(INDEX(RAW_DHIS2_EXPORT!$A:$ZZ,ROW(),MATCH("*"&amp;INDEX(INDICATOR_MAP!$D:$D,MATCH(S$1,INDICATOR_MAP!$B:$B,0))&amp;"*",RAW_DHIS2_EXPORT!$1:$1,0)),""))</f>
        <v/>
      </c>
      <c r="T84" s="2" t="str">
        <f>IF($A84="","",IFERROR(INDEX(RAW_DHIS2_EXPORT!$A:$ZZ,ROW(),MATCH("*"&amp;INDEX(INDICATOR_MAP!$D:$D,MATCH(T$1,INDICATOR_MAP!$B:$B,0))&amp;"*",RAW_DHIS2_EXPORT!$1:$1,0)),""))</f>
        <v/>
      </c>
      <c r="U84" s="2" t="str">
        <f>IF($A84="","",IFERROR(INDEX(RAW_DHIS2_EXPORT!$A:$ZZ,ROW(),MATCH("*"&amp;INDEX(INDICATOR_MAP!$D:$D,MATCH(U$1,INDICATOR_MAP!$B:$B,0))&amp;"*",RAW_DHIS2_EXPORT!$1:$1,0)),""))</f>
        <v/>
      </c>
      <c r="V84" s="2" t="str">
        <f>IF($A84="","",IFERROR(INDEX(RAW_DHIS2_EXPORT!$A:$ZZ,ROW(),MATCH("*"&amp;INDEX(INDICATOR_MAP!$D:$D,MATCH(V$1,INDICATOR_MAP!$B:$B,0))&amp;"*",RAW_DHIS2_EXPORT!$1:$1,0)),""))</f>
        <v/>
      </c>
      <c r="W84" s="2" t="str">
        <f>IF($A84="","",IFERROR(INDEX(RAW_DHIS2_EXPORT!$A:$ZZ,ROW(),MATCH("*"&amp;INDEX(INDICATOR_MAP!$D:$D,MATCH(W$1,INDICATOR_MAP!$B:$B,0))&amp;"*",RAW_DHIS2_EXPORT!$1:$1,0)),""))</f>
        <v/>
      </c>
      <c r="X84" s="2" t="str">
        <f>IF($A84="","",IFERROR(INDEX(RAW_DHIS2_EXPORT!$A:$ZZ,ROW(),MATCH("*"&amp;INDEX(INDICATOR_MAP!$D:$D,MATCH(X$1,INDICATOR_MAP!$B:$B,0))&amp;"*",RAW_DHIS2_EXPORT!$1:$1,0)),""))</f>
        <v/>
      </c>
      <c r="Y84" s="2" t="str">
        <f>IF($A84="","",IFERROR(INDEX(RAW_DHIS2_EXPORT!$A:$ZZ,ROW(),MATCH("*"&amp;INDEX(INDICATOR_MAP!$D:$D,MATCH(Y$1,INDICATOR_MAP!$B:$B,0))&amp;"*",RAW_DHIS2_EXPORT!$1:$1,0)),""))</f>
        <v/>
      </c>
      <c r="Z84" s="2" t="str">
        <f>IF($A84="","",IFERROR(INDEX(RAW_DHIS2_EXPORT!$A:$ZZ,ROW(),MATCH("*"&amp;INDEX(INDICATOR_MAP!$D:$D,MATCH(Z$1,INDICATOR_MAP!$B:$B,0))&amp;"*",RAW_DHIS2_EXPORT!$1:$1,0)),""))</f>
        <v/>
      </c>
      <c r="AA84" s="2" t="str">
        <f>IF($A84="","",IFERROR(INDEX(RAW_DHIS2_EXPORT!$A:$ZZ,ROW(),MATCH("*"&amp;INDEX(INDICATOR_MAP!$D:$D,MATCH(AA$1,INDICATOR_MAP!$B:$B,0))&amp;"*",RAW_DHIS2_EXPORT!$1:$1,0)),""))</f>
        <v/>
      </c>
      <c r="AB84" s="2" t="str">
        <f>IF($A84="","",IFERROR(INDEX(RAW_DHIS2_EXPORT!$A:$ZZ,ROW(),MATCH("*"&amp;INDEX(INDICATOR_MAP!$D:$D,MATCH(AB$1,INDICATOR_MAP!$B:$B,0))&amp;"*",RAW_DHIS2_EXPORT!$1:$1,0)),""))</f>
        <v/>
      </c>
      <c r="AC84" s="2" t="str">
        <f>IF($A84="","",IFERROR(INDEX(RAW_DHIS2_EXPORT!$A:$ZZ,ROW(),MATCH("*"&amp;INDEX(INDICATOR_MAP!$D:$D,MATCH(AC$1,INDICATOR_MAP!$B:$B,0))&amp;"*",RAW_DHIS2_EXPORT!$1:$1,0)),""))</f>
        <v/>
      </c>
      <c r="AD84" s="2" t="str">
        <f>IF($A84="","",IFERROR(INDEX(RAW_DHIS2_EXPORT!$A:$ZZ,ROW(),MATCH("*"&amp;INDEX(INDICATOR_MAP!$D:$D,MATCH(AD$1,INDICATOR_MAP!$B:$B,0))&amp;"*",RAW_DHIS2_EXPORT!$1:$1,0)),""))</f>
        <v/>
      </c>
      <c r="AE84" s="2" t="str">
        <f>IF($A84="","",IFERROR(INDEX(RAW_DHIS2_EXPORT!$A:$ZZ,ROW(),MATCH("*"&amp;INDEX(INDICATOR_MAP!$D:$D,MATCH(AE$1,INDICATOR_MAP!$B:$B,0))&amp;"*",RAW_DHIS2_EXPORT!$1:$1,0)),""))</f>
        <v/>
      </c>
      <c r="AF84" s="2" t="str">
        <f>IF($A84="","",IFERROR(INDEX(RAW_DHIS2_EXPORT!$A:$ZZ,ROW(),MATCH("*"&amp;INDEX(INDICATOR_MAP!$D:$D,MATCH(AF$1,INDICATOR_MAP!$B:$B,0))&amp;"*",RAW_DHIS2_EXPORT!$1:$1,0)),""))</f>
        <v/>
      </c>
      <c r="AG84" s="2" t="str">
        <f>IF($A84="","",IFERROR(INDEX(RAW_DHIS2_EXPORT!$A:$ZZ,ROW(),MATCH("*"&amp;INDEX(INDICATOR_MAP!$D:$D,MATCH(AG$1,INDICATOR_MAP!$B:$B,0))&amp;"*",RAW_DHIS2_EXPORT!$1:$1,0)),""))</f>
        <v/>
      </c>
      <c r="AH84" s="2" t="str">
        <f>IF($A84="","",IFERROR(INDEX(RAW_DHIS2_EXPORT!$A:$ZZ,ROW(),MATCH("*"&amp;INDEX(INDICATOR_MAP!$D:$D,MATCH(AH$1,INDICATOR_MAP!$B:$B,0))&amp;"*",RAW_DHIS2_EXPORT!$1:$1,0)),""))</f>
        <v/>
      </c>
      <c r="AI84" s="2" t="str">
        <f>IF($A84="","",IFERROR(INDEX(RAW_DHIS2_EXPORT!$A:$ZZ,ROW(),MATCH("*"&amp;INDEX(INDICATOR_MAP!$D:$D,MATCH(AI$1,INDICATOR_MAP!$B:$B,0))&amp;"*",RAW_DHIS2_EXPORT!$1:$1,0)),""))</f>
        <v/>
      </c>
      <c r="AJ84" s="2" t="str">
        <f>IF($A84="","",IFERROR(INDEX(RAW_DHIS2_EXPORT!$A:$ZZ,ROW(),MATCH("*"&amp;INDEX(INDICATOR_MAP!$D:$D,MATCH(AJ$1,INDICATOR_MAP!$B:$B,0))&amp;"*",RAW_DHIS2_EXPORT!$1:$1,0)),""))</f>
        <v/>
      </c>
      <c r="AK84" s="2" t="str">
        <f>IF($A84="","",IFERROR(INDEX(RAW_DHIS2_EXPORT!$A:$ZZ,ROW(),MATCH("*"&amp;INDEX(INDICATOR_MAP!$D:$D,MATCH(AK$1,INDICATOR_MAP!$B:$B,0))&amp;"*",RAW_DHIS2_EXPORT!$1:$1,0)),""))</f>
        <v/>
      </c>
      <c r="AL84" s="2" t="str">
        <f>IF($A84="","",IFERROR(INDEX(RAW_DHIS2_EXPORT!$A:$ZZ,ROW(),MATCH("*"&amp;INDEX(INDICATOR_MAP!$D:$D,MATCH(AL$1,INDICATOR_MAP!$B:$B,0))&amp;"*",RAW_DHIS2_EXPORT!$1:$1,0)),""))</f>
        <v/>
      </c>
      <c r="AM84" s="2" t="str">
        <f>IF($A84="","",IFERROR(INDEX(RAW_DHIS2_EXPORT!$A:$ZZ,ROW(),MATCH("*"&amp;INDEX(INDICATOR_MAP!$D:$D,MATCH(AM$1,INDICATOR_MAP!$B:$B,0))&amp;"*",RAW_DHIS2_EXPORT!$1:$1,0)),""))</f>
        <v/>
      </c>
      <c r="AN84" s="2" t="str">
        <f>IF($A84="","",IFERROR(INDEX(RAW_DHIS2_EXPORT!$A:$ZZ,ROW(),MATCH("*"&amp;INDEX(INDICATOR_MAP!$D:$D,MATCH(AN$1,INDICATOR_MAP!$B:$B,0))&amp;"*",RAW_DHIS2_EXPORT!$1:$1,0)),""))</f>
        <v/>
      </c>
      <c r="AO84" s="2" t="str">
        <f>IF($A84="","",IFERROR(INDEX(RAW_DHIS2_EXPORT!$A:$ZZ,ROW(),MATCH("*"&amp;INDEX(INDICATOR_MAP!$D:$D,MATCH(AO$1,INDICATOR_MAP!$B:$B,0))&amp;"*",RAW_DHIS2_EXPORT!$1:$1,0)),""))</f>
        <v/>
      </c>
      <c r="AP84" s="2" t="str">
        <f>IF($A84="","",IFERROR(INDEX(RAW_DHIS2_EXPORT!$A:$ZZ,ROW(),MATCH("*"&amp;INDEX(INDICATOR_MAP!$D:$D,MATCH(AP$1,INDICATOR_MAP!$B:$B,0))&amp;"*",RAW_DHIS2_EXPORT!$1:$1,0)),""))</f>
        <v/>
      </c>
      <c r="AQ84" s="2" t="str">
        <f>IF($A84="","",IFERROR(INDEX(RAW_DHIS2_EXPORT!$A:$ZZ,ROW(),MATCH("*"&amp;INDEX(INDICATOR_MAP!$D:$D,MATCH(AQ$1,INDICATOR_MAP!$B:$B,0))&amp;"*",RAW_DHIS2_EXPORT!$1:$1,0)),""))</f>
        <v/>
      </c>
      <c r="AR84" s="2" t="str">
        <f>IF($A84="","",IFERROR(INDEX(RAW_DHIS2_EXPORT!$A:$ZZ,ROW(),MATCH("*"&amp;INDEX(INDICATOR_MAP!$D:$D,MATCH(AR$1,INDICATOR_MAP!$B:$B,0))&amp;"*",RAW_DHIS2_EXPORT!$1:$1,0)),""))</f>
        <v/>
      </c>
      <c r="AS84" s="2" t="str">
        <f>IF($A84="","",IFERROR(INDEX(RAW_DHIS2_EXPORT!$A:$ZZ,ROW(),MATCH("*"&amp;INDEX(INDICATOR_MAP!$D:$D,MATCH(AS$1,INDICATOR_MAP!$B:$B,0))&amp;"*",RAW_DHIS2_EXPORT!$1:$1,0)),""))</f>
        <v/>
      </c>
      <c r="AT84" s="2" t="str">
        <f>IF($A84="","",IFERROR(INDEX(RAW_DHIS2_EXPORT!$A:$ZZ,ROW(),MATCH("*"&amp;INDEX(INDICATOR_MAP!$D:$D,MATCH(AT$1,INDICATOR_MAP!$B:$B,0))&amp;"*",RAW_DHIS2_EXPORT!$1:$1,0)),""))</f>
        <v/>
      </c>
      <c r="AU84" s="2" t="str">
        <f>IF($A84="","",IFERROR(INDEX(RAW_DHIS2_EXPORT!$A:$ZZ,ROW(),MATCH("*"&amp;INDEX(INDICATOR_MAP!$D:$D,MATCH(AU$1,INDICATOR_MAP!$B:$B,0))&amp;"*",RAW_DHIS2_EXPORT!$1:$1,0)),""))</f>
        <v/>
      </c>
      <c r="AV84" s="2" t="str">
        <f>IF($A84="","",IFERROR(INDEX(RAW_DHIS2_EXPORT!$A:$ZZ,ROW(),MATCH("*"&amp;INDEX(INDICATOR_MAP!$D:$D,MATCH(AV$1,INDICATOR_MAP!$B:$B,0))&amp;"*",RAW_DHIS2_EXPORT!$1:$1,0)),""))</f>
        <v/>
      </c>
      <c r="AW84" s="2" t="str">
        <f>IF($A84="","",IFERROR(INDEX(RAW_DHIS2_EXPORT!$A:$ZZ,ROW(),MATCH("*"&amp;INDEX(INDICATOR_MAP!$D:$D,MATCH(AW$1,INDICATOR_MAP!$B:$B,0))&amp;"*",RAW_DHIS2_EXPORT!$1:$1,0)),""))</f>
        <v/>
      </c>
      <c r="AX84" s="2" t="str">
        <f>IF($A84="","",IFERROR(INDEX(RAW_DHIS2_EXPORT!$A:$ZZ,ROW(),MATCH("*"&amp;INDEX(INDICATOR_MAP!$D:$D,MATCH(AX$1,INDICATOR_MAP!$B:$B,0))&amp;"*",RAW_DHIS2_EXPORT!$1:$1,0)),""))</f>
        <v/>
      </c>
      <c r="AY84" s="2" t="str">
        <f>IF($A84="","",IFERROR(INDEX(RAW_DHIS2_EXPORT!$A:$ZZ,ROW(),MATCH("*"&amp;INDEX(INDICATOR_MAP!$D:$D,MATCH(AY$1,INDICATOR_MAP!$B:$B,0))&amp;"*",RAW_DHIS2_EXPORT!$1:$1,0)),""))</f>
        <v/>
      </c>
      <c r="AZ84" s="2" t="str">
        <f>IF($A84="","",IFERROR(INDEX(RAW_DHIS2_EXPORT!$A:$ZZ,ROW(),MATCH("*"&amp;INDEX(INDICATOR_MAP!$D:$D,MATCH(AZ$1,INDICATOR_MAP!$B:$B,0))&amp;"*",RAW_DHIS2_EXPORT!$1:$1,0)),""))</f>
        <v/>
      </c>
      <c r="BA84" s="2" t="str">
        <f>IF($A84="","",IFERROR(INDEX(RAW_DHIS2_EXPORT!$A:$ZZ,ROW(),MATCH("*"&amp;INDEX(INDICATOR_MAP!$D:$D,MATCH(BA$1,INDICATOR_MAP!$B:$B,0))&amp;"*",RAW_DHIS2_EXPORT!$1:$1,0)),""))</f>
        <v/>
      </c>
      <c r="BB84" s="2" t="str">
        <f>IF($A84="","",IFERROR(INDEX(RAW_DHIS2_EXPORT!$A:$ZZ,ROW(),MATCH("*"&amp;INDEX(INDICATOR_MAP!$D:$D,MATCH(BB$1,INDICATOR_MAP!$B:$B,0))&amp;"*",RAW_DHIS2_EXPORT!$1:$1,0)),""))</f>
        <v/>
      </c>
      <c r="BC84" s="2" t="str">
        <f>IF($A84="","",IFERROR(INDEX(RAW_DHIS2_EXPORT!$A:$ZZ,ROW(),MATCH("*"&amp;INDEX(INDICATOR_MAP!$D:$D,MATCH(BC$1,INDICATOR_MAP!$B:$B,0))&amp;"*",RAW_DHIS2_EXPORT!$1:$1,0)),""))</f>
        <v/>
      </c>
    </row>
    <row r="85" spans="1:55">
      <c r="A85" s="2" t="str">
        <f>IF(RAW_DHIS2_EXPORT!A85="","",RAW_DHIS2_EXPORT!A85)</f>
        <v/>
      </c>
      <c r="B85" s="2"/>
      <c r="C85" s="2"/>
      <c r="D85" s="2" t="str">
        <f>IF($A85="","",IFERROR(INDEX(RAW_DHIS2_EXPORT!$A:$ZZ,ROW(),MATCH("*"&amp;INDEX(INDICATOR_MAP!$D:$D,MATCH(D$1,INDICATOR_MAP!$B:$B,0))&amp;"*",RAW_DHIS2_EXPORT!$1:$1,0)),""))</f>
        <v/>
      </c>
      <c r="E85" s="2" t="str">
        <f>IF($A85="","",IFERROR(INDEX(RAW_DHIS2_EXPORT!$A:$ZZ,ROW(),MATCH("*"&amp;INDEX(INDICATOR_MAP!$D:$D,MATCH(E$1,INDICATOR_MAP!$B:$B,0))&amp;"*",RAW_DHIS2_EXPORT!$1:$1,0)),""))</f>
        <v/>
      </c>
      <c r="F85" s="2" t="str">
        <f>IF($A85="","",IFERROR(INDEX(RAW_DHIS2_EXPORT!$A:$ZZ,ROW(),MATCH("*"&amp;INDEX(INDICATOR_MAP!$D:$D,MATCH(F$1,INDICATOR_MAP!$B:$B,0))&amp;"*",RAW_DHIS2_EXPORT!$1:$1,0)),""))</f>
        <v/>
      </c>
      <c r="G85" s="2" t="str">
        <f>IF($A85="","",IFERROR(INDEX(RAW_DHIS2_EXPORT!$A:$ZZ,ROW(),MATCH("*"&amp;INDEX(INDICATOR_MAP!$D:$D,MATCH(G$1,INDICATOR_MAP!$B:$B,0))&amp;"*",RAW_DHIS2_EXPORT!$1:$1,0)),""))</f>
        <v/>
      </c>
      <c r="H85" s="2" t="str">
        <f>IF($A85="","",IFERROR(INDEX(RAW_DHIS2_EXPORT!$A:$ZZ,ROW(),MATCH("*"&amp;INDEX(INDICATOR_MAP!$D:$D,MATCH(H$1,INDICATOR_MAP!$B:$B,0))&amp;"*",RAW_DHIS2_EXPORT!$1:$1,0)),""))</f>
        <v/>
      </c>
      <c r="I85" s="2" t="str">
        <f>IF($A85="","",IFERROR(INDEX(RAW_DHIS2_EXPORT!$A:$ZZ,ROW(),MATCH("*"&amp;INDEX(INDICATOR_MAP!$D:$D,MATCH(I$1,INDICATOR_MAP!$B:$B,0))&amp;"*",RAW_DHIS2_EXPORT!$1:$1,0)),""))</f>
        <v/>
      </c>
      <c r="J85" s="2" t="str">
        <f>IF($A85="","",IFERROR(INDEX(RAW_DHIS2_EXPORT!$A:$ZZ,ROW(),MATCH("*"&amp;INDEX(INDICATOR_MAP!$D:$D,MATCH(J$1,INDICATOR_MAP!$B:$B,0))&amp;"*",RAW_DHIS2_EXPORT!$1:$1,0)),""))</f>
        <v/>
      </c>
      <c r="K85" s="2" t="str">
        <f>IF($A85="","",IFERROR(INDEX(RAW_DHIS2_EXPORT!$A:$ZZ,ROW(),MATCH("*"&amp;INDEX(INDICATOR_MAP!$D:$D,MATCH(K$1,INDICATOR_MAP!$B:$B,0))&amp;"*",RAW_DHIS2_EXPORT!$1:$1,0)),""))</f>
        <v/>
      </c>
      <c r="L85" s="2" t="str">
        <f>IF($A85="","",IFERROR(INDEX(RAW_DHIS2_EXPORT!$A:$ZZ,ROW(),MATCH("*"&amp;INDEX(INDICATOR_MAP!$D:$D,MATCH(L$1,INDICATOR_MAP!$B:$B,0))&amp;"*",RAW_DHIS2_EXPORT!$1:$1,0)),""))</f>
        <v/>
      </c>
      <c r="M85" s="2" t="str">
        <f>IF($A85="","",IFERROR(INDEX(RAW_DHIS2_EXPORT!$A:$ZZ,ROW(),MATCH("*"&amp;INDEX(INDICATOR_MAP!$D:$D,MATCH(M$1,INDICATOR_MAP!$B:$B,0))&amp;"*",RAW_DHIS2_EXPORT!$1:$1,0)),""))</f>
        <v/>
      </c>
      <c r="N85" s="2" t="str">
        <f>IF($A85="","",IFERROR(INDEX(RAW_DHIS2_EXPORT!$A:$ZZ,ROW(),MATCH("*"&amp;INDEX(INDICATOR_MAP!$D:$D,MATCH(N$1,INDICATOR_MAP!$B:$B,0))&amp;"*",RAW_DHIS2_EXPORT!$1:$1,0)),""))</f>
        <v/>
      </c>
      <c r="O85" s="2" t="str">
        <f>IF($A85="","",IFERROR(INDEX(RAW_DHIS2_EXPORT!$A:$ZZ,ROW(),MATCH("*"&amp;INDEX(INDICATOR_MAP!$D:$D,MATCH(O$1,INDICATOR_MAP!$B:$B,0))&amp;"*",RAW_DHIS2_EXPORT!$1:$1,0)),""))</f>
        <v/>
      </c>
      <c r="P85" s="2" t="str">
        <f>IF($A85="","",IFERROR(INDEX(RAW_DHIS2_EXPORT!$A:$ZZ,ROW(),MATCH("*"&amp;INDEX(INDICATOR_MAP!$D:$D,MATCH(P$1,INDICATOR_MAP!$B:$B,0))&amp;"*",RAW_DHIS2_EXPORT!$1:$1,0)),""))</f>
        <v/>
      </c>
      <c r="Q85" s="2" t="str">
        <f>IF($A85="","",IFERROR(INDEX(RAW_DHIS2_EXPORT!$A:$ZZ,ROW(),MATCH("*"&amp;INDEX(INDICATOR_MAP!$D:$D,MATCH(Q$1,INDICATOR_MAP!$B:$B,0))&amp;"*",RAW_DHIS2_EXPORT!$1:$1,0)),""))</f>
        <v/>
      </c>
      <c r="R85" s="2" t="str">
        <f>IF($A85="","",IFERROR(INDEX(RAW_DHIS2_EXPORT!$A:$ZZ,ROW(),MATCH("*"&amp;INDEX(INDICATOR_MAP!$D:$D,MATCH(R$1,INDICATOR_MAP!$B:$B,0))&amp;"*",RAW_DHIS2_EXPORT!$1:$1,0)),""))</f>
        <v/>
      </c>
      <c r="S85" s="2" t="str">
        <f>IF($A85="","",IFERROR(INDEX(RAW_DHIS2_EXPORT!$A:$ZZ,ROW(),MATCH("*"&amp;INDEX(INDICATOR_MAP!$D:$D,MATCH(S$1,INDICATOR_MAP!$B:$B,0))&amp;"*",RAW_DHIS2_EXPORT!$1:$1,0)),""))</f>
        <v/>
      </c>
      <c r="T85" s="2" t="str">
        <f>IF($A85="","",IFERROR(INDEX(RAW_DHIS2_EXPORT!$A:$ZZ,ROW(),MATCH("*"&amp;INDEX(INDICATOR_MAP!$D:$D,MATCH(T$1,INDICATOR_MAP!$B:$B,0))&amp;"*",RAW_DHIS2_EXPORT!$1:$1,0)),""))</f>
        <v/>
      </c>
      <c r="U85" s="2" t="str">
        <f>IF($A85="","",IFERROR(INDEX(RAW_DHIS2_EXPORT!$A:$ZZ,ROW(),MATCH("*"&amp;INDEX(INDICATOR_MAP!$D:$D,MATCH(U$1,INDICATOR_MAP!$B:$B,0))&amp;"*",RAW_DHIS2_EXPORT!$1:$1,0)),""))</f>
        <v/>
      </c>
      <c r="V85" s="2" t="str">
        <f>IF($A85="","",IFERROR(INDEX(RAW_DHIS2_EXPORT!$A:$ZZ,ROW(),MATCH("*"&amp;INDEX(INDICATOR_MAP!$D:$D,MATCH(V$1,INDICATOR_MAP!$B:$B,0))&amp;"*",RAW_DHIS2_EXPORT!$1:$1,0)),""))</f>
        <v/>
      </c>
      <c r="W85" s="2" t="str">
        <f>IF($A85="","",IFERROR(INDEX(RAW_DHIS2_EXPORT!$A:$ZZ,ROW(),MATCH("*"&amp;INDEX(INDICATOR_MAP!$D:$D,MATCH(W$1,INDICATOR_MAP!$B:$B,0))&amp;"*",RAW_DHIS2_EXPORT!$1:$1,0)),""))</f>
        <v/>
      </c>
      <c r="X85" s="2" t="str">
        <f>IF($A85="","",IFERROR(INDEX(RAW_DHIS2_EXPORT!$A:$ZZ,ROW(),MATCH("*"&amp;INDEX(INDICATOR_MAP!$D:$D,MATCH(X$1,INDICATOR_MAP!$B:$B,0))&amp;"*",RAW_DHIS2_EXPORT!$1:$1,0)),""))</f>
        <v/>
      </c>
      <c r="Y85" s="2" t="str">
        <f>IF($A85="","",IFERROR(INDEX(RAW_DHIS2_EXPORT!$A:$ZZ,ROW(),MATCH("*"&amp;INDEX(INDICATOR_MAP!$D:$D,MATCH(Y$1,INDICATOR_MAP!$B:$B,0))&amp;"*",RAW_DHIS2_EXPORT!$1:$1,0)),""))</f>
        <v/>
      </c>
      <c r="Z85" s="2" t="str">
        <f>IF($A85="","",IFERROR(INDEX(RAW_DHIS2_EXPORT!$A:$ZZ,ROW(),MATCH("*"&amp;INDEX(INDICATOR_MAP!$D:$D,MATCH(Z$1,INDICATOR_MAP!$B:$B,0))&amp;"*",RAW_DHIS2_EXPORT!$1:$1,0)),""))</f>
        <v/>
      </c>
      <c r="AA85" s="2" t="str">
        <f>IF($A85="","",IFERROR(INDEX(RAW_DHIS2_EXPORT!$A:$ZZ,ROW(),MATCH("*"&amp;INDEX(INDICATOR_MAP!$D:$D,MATCH(AA$1,INDICATOR_MAP!$B:$B,0))&amp;"*",RAW_DHIS2_EXPORT!$1:$1,0)),""))</f>
        <v/>
      </c>
      <c r="AB85" s="2" t="str">
        <f>IF($A85="","",IFERROR(INDEX(RAW_DHIS2_EXPORT!$A:$ZZ,ROW(),MATCH("*"&amp;INDEX(INDICATOR_MAP!$D:$D,MATCH(AB$1,INDICATOR_MAP!$B:$B,0))&amp;"*",RAW_DHIS2_EXPORT!$1:$1,0)),""))</f>
        <v/>
      </c>
      <c r="AC85" s="2" t="str">
        <f>IF($A85="","",IFERROR(INDEX(RAW_DHIS2_EXPORT!$A:$ZZ,ROW(),MATCH("*"&amp;INDEX(INDICATOR_MAP!$D:$D,MATCH(AC$1,INDICATOR_MAP!$B:$B,0))&amp;"*",RAW_DHIS2_EXPORT!$1:$1,0)),""))</f>
        <v/>
      </c>
      <c r="AD85" s="2" t="str">
        <f>IF($A85="","",IFERROR(INDEX(RAW_DHIS2_EXPORT!$A:$ZZ,ROW(),MATCH("*"&amp;INDEX(INDICATOR_MAP!$D:$D,MATCH(AD$1,INDICATOR_MAP!$B:$B,0))&amp;"*",RAW_DHIS2_EXPORT!$1:$1,0)),""))</f>
        <v/>
      </c>
      <c r="AE85" s="2" t="str">
        <f>IF($A85="","",IFERROR(INDEX(RAW_DHIS2_EXPORT!$A:$ZZ,ROW(),MATCH("*"&amp;INDEX(INDICATOR_MAP!$D:$D,MATCH(AE$1,INDICATOR_MAP!$B:$B,0))&amp;"*",RAW_DHIS2_EXPORT!$1:$1,0)),""))</f>
        <v/>
      </c>
      <c r="AF85" s="2" t="str">
        <f>IF($A85="","",IFERROR(INDEX(RAW_DHIS2_EXPORT!$A:$ZZ,ROW(),MATCH("*"&amp;INDEX(INDICATOR_MAP!$D:$D,MATCH(AF$1,INDICATOR_MAP!$B:$B,0))&amp;"*",RAW_DHIS2_EXPORT!$1:$1,0)),""))</f>
        <v/>
      </c>
      <c r="AG85" s="2" t="str">
        <f>IF($A85="","",IFERROR(INDEX(RAW_DHIS2_EXPORT!$A:$ZZ,ROW(),MATCH("*"&amp;INDEX(INDICATOR_MAP!$D:$D,MATCH(AG$1,INDICATOR_MAP!$B:$B,0))&amp;"*",RAW_DHIS2_EXPORT!$1:$1,0)),""))</f>
        <v/>
      </c>
      <c r="AH85" s="2" t="str">
        <f>IF($A85="","",IFERROR(INDEX(RAW_DHIS2_EXPORT!$A:$ZZ,ROW(),MATCH("*"&amp;INDEX(INDICATOR_MAP!$D:$D,MATCH(AH$1,INDICATOR_MAP!$B:$B,0))&amp;"*",RAW_DHIS2_EXPORT!$1:$1,0)),""))</f>
        <v/>
      </c>
      <c r="AI85" s="2" t="str">
        <f>IF($A85="","",IFERROR(INDEX(RAW_DHIS2_EXPORT!$A:$ZZ,ROW(),MATCH("*"&amp;INDEX(INDICATOR_MAP!$D:$D,MATCH(AI$1,INDICATOR_MAP!$B:$B,0))&amp;"*",RAW_DHIS2_EXPORT!$1:$1,0)),""))</f>
        <v/>
      </c>
      <c r="AJ85" s="2" t="str">
        <f>IF($A85="","",IFERROR(INDEX(RAW_DHIS2_EXPORT!$A:$ZZ,ROW(),MATCH("*"&amp;INDEX(INDICATOR_MAP!$D:$D,MATCH(AJ$1,INDICATOR_MAP!$B:$B,0))&amp;"*",RAW_DHIS2_EXPORT!$1:$1,0)),""))</f>
        <v/>
      </c>
      <c r="AK85" s="2" t="str">
        <f>IF($A85="","",IFERROR(INDEX(RAW_DHIS2_EXPORT!$A:$ZZ,ROW(),MATCH("*"&amp;INDEX(INDICATOR_MAP!$D:$D,MATCH(AK$1,INDICATOR_MAP!$B:$B,0))&amp;"*",RAW_DHIS2_EXPORT!$1:$1,0)),""))</f>
        <v/>
      </c>
      <c r="AL85" s="2" t="str">
        <f>IF($A85="","",IFERROR(INDEX(RAW_DHIS2_EXPORT!$A:$ZZ,ROW(),MATCH("*"&amp;INDEX(INDICATOR_MAP!$D:$D,MATCH(AL$1,INDICATOR_MAP!$B:$B,0))&amp;"*",RAW_DHIS2_EXPORT!$1:$1,0)),""))</f>
        <v/>
      </c>
      <c r="AM85" s="2" t="str">
        <f>IF($A85="","",IFERROR(INDEX(RAW_DHIS2_EXPORT!$A:$ZZ,ROW(),MATCH("*"&amp;INDEX(INDICATOR_MAP!$D:$D,MATCH(AM$1,INDICATOR_MAP!$B:$B,0))&amp;"*",RAW_DHIS2_EXPORT!$1:$1,0)),""))</f>
        <v/>
      </c>
      <c r="AN85" s="2" t="str">
        <f>IF($A85="","",IFERROR(INDEX(RAW_DHIS2_EXPORT!$A:$ZZ,ROW(),MATCH("*"&amp;INDEX(INDICATOR_MAP!$D:$D,MATCH(AN$1,INDICATOR_MAP!$B:$B,0))&amp;"*",RAW_DHIS2_EXPORT!$1:$1,0)),""))</f>
        <v/>
      </c>
      <c r="AO85" s="2" t="str">
        <f>IF($A85="","",IFERROR(INDEX(RAW_DHIS2_EXPORT!$A:$ZZ,ROW(),MATCH("*"&amp;INDEX(INDICATOR_MAP!$D:$D,MATCH(AO$1,INDICATOR_MAP!$B:$B,0))&amp;"*",RAW_DHIS2_EXPORT!$1:$1,0)),""))</f>
        <v/>
      </c>
      <c r="AP85" s="2" t="str">
        <f>IF($A85="","",IFERROR(INDEX(RAW_DHIS2_EXPORT!$A:$ZZ,ROW(),MATCH("*"&amp;INDEX(INDICATOR_MAP!$D:$D,MATCH(AP$1,INDICATOR_MAP!$B:$B,0))&amp;"*",RAW_DHIS2_EXPORT!$1:$1,0)),""))</f>
        <v/>
      </c>
      <c r="AQ85" s="2" t="str">
        <f>IF($A85="","",IFERROR(INDEX(RAW_DHIS2_EXPORT!$A:$ZZ,ROW(),MATCH("*"&amp;INDEX(INDICATOR_MAP!$D:$D,MATCH(AQ$1,INDICATOR_MAP!$B:$B,0))&amp;"*",RAW_DHIS2_EXPORT!$1:$1,0)),""))</f>
        <v/>
      </c>
      <c r="AR85" s="2" t="str">
        <f>IF($A85="","",IFERROR(INDEX(RAW_DHIS2_EXPORT!$A:$ZZ,ROW(),MATCH("*"&amp;INDEX(INDICATOR_MAP!$D:$D,MATCH(AR$1,INDICATOR_MAP!$B:$B,0))&amp;"*",RAW_DHIS2_EXPORT!$1:$1,0)),""))</f>
        <v/>
      </c>
      <c r="AS85" s="2" t="str">
        <f>IF($A85="","",IFERROR(INDEX(RAW_DHIS2_EXPORT!$A:$ZZ,ROW(),MATCH("*"&amp;INDEX(INDICATOR_MAP!$D:$D,MATCH(AS$1,INDICATOR_MAP!$B:$B,0))&amp;"*",RAW_DHIS2_EXPORT!$1:$1,0)),""))</f>
        <v/>
      </c>
      <c r="AT85" s="2" t="str">
        <f>IF($A85="","",IFERROR(INDEX(RAW_DHIS2_EXPORT!$A:$ZZ,ROW(),MATCH("*"&amp;INDEX(INDICATOR_MAP!$D:$D,MATCH(AT$1,INDICATOR_MAP!$B:$B,0))&amp;"*",RAW_DHIS2_EXPORT!$1:$1,0)),""))</f>
        <v/>
      </c>
      <c r="AU85" s="2" t="str">
        <f>IF($A85="","",IFERROR(INDEX(RAW_DHIS2_EXPORT!$A:$ZZ,ROW(),MATCH("*"&amp;INDEX(INDICATOR_MAP!$D:$D,MATCH(AU$1,INDICATOR_MAP!$B:$B,0))&amp;"*",RAW_DHIS2_EXPORT!$1:$1,0)),""))</f>
        <v/>
      </c>
      <c r="AV85" s="2" t="str">
        <f>IF($A85="","",IFERROR(INDEX(RAW_DHIS2_EXPORT!$A:$ZZ,ROW(),MATCH("*"&amp;INDEX(INDICATOR_MAP!$D:$D,MATCH(AV$1,INDICATOR_MAP!$B:$B,0))&amp;"*",RAW_DHIS2_EXPORT!$1:$1,0)),""))</f>
        <v/>
      </c>
      <c r="AW85" s="2" t="str">
        <f>IF($A85="","",IFERROR(INDEX(RAW_DHIS2_EXPORT!$A:$ZZ,ROW(),MATCH("*"&amp;INDEX(INDICATOR_MAP!$D:$D,MATCH(AW$1,INDICATOR_MAP!$B:$B,0))&amp;"*",RAW_DHIS2_EXPORT!$1:$1,0)),""))</f>
        <v/>
      </c>
      <c r="AX85" s="2" t="str">
        <f>IF($A85="","",IFERROR(INDEX(RAW_DHIS2_EXPORT!$A:$ZZ,ROW(),MATCH("*"&amp;INDEX(INDICATOR_MAP!$D:$D,MATCH(AX$1,INDICATOR_MAP!$B:$B,0))&amp;"*",RAW_DHIS2_EXPORT!$1:$1,0)),""))</f>
        <v/>
      </c>
      <c r="AY85" s="2" t="str">
        <f>IF($A85="","",IFERROR(INDEX(RAW_DHIS2_EXPORT!$A:$ZZ,ROW(),MATCH("*"&amp;INDEX(INDICATOR_MAP!$D:$D,MATCH(AY$1,INDICATOR_MAP!$B:$B,0))&amp;"*",RAW_DHIS2_EXPORT!$1:$1,0)),""))</f>
        <v/>
      </c>
      <c r="AZ85" s="2" t="str">
        <f>IF($A85="","",IFERROR(INDEX(RAW_DHIS2_EXPORT!$A:$ZZ,ROW(),MATCH("*"&amp;INDEX(INDICATOR_MAP!$D:$D,MATCH(AZ$1,INDICATOR_MAP!$B:$B,0))&amp;"*",RAW_DHIS2_EXPORT!$1:$1,0)),""))</f>
        <v/>
      </c>
      <c r="BA85" s="2" t="str">
        <f>IF($A85="","",IFERROR(INDEX(RAW_DHIS2_EXPORT!$A:$ZZ,ROW(),MATCH("*"&amp;INDEX(INDICATOR_MAP!$D:$D,MATCH(BA$1,INDICATOR_MAP!$B:$B,0))&amp;"*",RAW_DHIS2_EXPORT!$1:$1,0)),""))</f>
        <v/>
      </c>
      <c r="BB85" s="2" t="str">
        <f>IF($A85="","",IFERROR(INDEX(RAW_DHIS2_EXPORT!$A:$ZZ,ROW(),MATCH("*"&amp;INDEX(INDICATOR_MAP!$D:$D,MATCH(BB$1,INDICATOR_MAP!$B:$B,0))&amp;"*",RAW_DHIS2_EXPORT!$1:$1,0)),""))</f>
        <v/>
      </c>
      <c r="BC85" s="2" t="str">
        <f>IF($A85="","",IFERROR(INDEX(RAW_DHIS2_EXPORT!$A:$ZZ,ROW(),MATCH("*"&amp;INDEX(INDICATOR_MAP!$D:$D,MATCH(BC$1,INDICATOR_MAP!$B:$B,0))&amp;"*",RAW_DHIS2_EXPORT!$1:$1,0)),""))</f>
        <v/>
      </c>
    </row>
    <row r="86" spans="1:55">
      <c r="A86" s="2" t="str">
        <f>IF(RAW_DHIS2_EXPORT!A86="","",RAW_DHIS2_EXPORT!A86)</f>
        <v/>
      </c>
      <c r="B86" s="2"/>
      <c r="C86" s="2"/>
      <c r="D86" s="2" t="str">
        <f>IF($A86="","",IFERROR(INDEX(RAW_DHIS2_EXPORT!$A:$ZZ,ROW(),MATCH("*"&amp;INDEX(INDICATOR_MAP!$D:$D,MATCH(D$1,INDICATOR_MAP!$B:$B,0))&amp;"*",RAW_DHIS2_EXPORT!$1:$1,0)),""))</f>
        <v/>
      </c>
      <c r="E86" s="2" t="str">
        <f>IF($A86="","",IFERROR(INDEX(RAW_DHIS2_EXPORT!$A:$ZZ,ROW(),MATCH("*"&amp;INDEX(INDICATOR_MAP!$D:$D,MATCH(E$1,INDICATOR_MAP!$B:$B,0))&amp;"*",RAW_DHIS2_EXPORT!$1:$1,0)),""))</f>
        <v/>
      </c>
      <c r="F86" s="2" t="str">
        <f>IF($A86="","",IFERROR(INDEX(RAW_DHIS2_EXPORT!$A:$ZZ,ROW(),MATCH("*"&amp;INDEX(INDICATOR_MAP!$D:$D,MATCH(F$1,INDICATOR_MAP!$B:$B,0))&amp;"*",RAW_DHIS2_EXPORT!$1:$1,0)),""))</f>
        <v/>
      </c>
      <c r="G86" s="2" t="str">
        <f>IF($A86="","",IFERROR(INDEX(RAW_DHIS2_EXPORT!$A:$ZZ,ROW(),MATCH("*"&amp;INDEX(INDICATOR_MAP!$D:$D,MATCH(G$1,INDICATOR_MAP!$B:$B,0))&amp;"*",RAW_DHIS2_EXPORT!$1:$1,0)),""))</f>
        <v/>
      </c>
      <c r="H86" s="2" t="str">
        <f>IF($A86="","",IFERROR(INDEX(RAW_DHIS2_EXPORT!$A:$ZZ,ROW(),MATCH("*"&amp;INDEX(INDICATOR_MAP!$D:$D,MATCH(H$1,INDICATOR_MAP!$B:$B,0))&amp;"*",RAW_DHIS2_EXPORT!$1:$1,0)),""))</f>
        <v/>
      </c>
      <c r="I86" s="2" t="str">
        <f>IF($A86="","",IFERROR(INDEX(RAW_DHIS2_EXPORT!$A:$ZZ,ROW(),MATCH("*"&amp;INDEX(INDICATOR_MAP!$D:$D,MATCH(I$1,INDICATOR_MAP!$B:$B,0))&amp;"*",RAW_DHIS2_EXPORT!$1:$1,0)),""))</f>
        <v/>
      </c>
      <c r="J86" s="2" t="str">
        <f>IF($A86="","",IFERROR(INDEX(RAW_DHIS2_EXPORT!$A:$ZZ,ROW(),MATCH("*"&amp;INDEX(INDICATOR_MAP!$D:$D,MATCH(J$1,INDICATOR_MAP!$B:$B,0))&amp;"*",RAW_DHIS2_EXPORT!$1:$1,0)),""))</f>
        <v/>
      </c>
      <c r="K86" s="2" t="str">
        <f>IF($A86="","",IFERROR(INDEX(RAW_DHIS2_EXPORT!$A:$ZZ,ROW(),MATCH("*"&amp;INDEX(INDICATOR_MAP!$D:$D,MATCH(K$1,INDICATOR_MAP!$B:$B,0))&amp;"*",RAW_DHIS2_EXPORT!$1:$1,0)),""))</f>
        <v/>
      </c>
      <c r="L86" s="2" t="str">
        <f>IF($A86="","",IFERROR(INDEX(RAW_DHIS2_EXPORT!$A:$ZZ,ROW(),MATCH("*"&amp;INDEX(INDICATOR_MAP!$D:$D,MATCH(L$1,INDICATOR_MAP!$B:$B,0))&amp;"*",RAW_DHIS2_EXPORT!$1:$1,0)),""))</f>
        <v/>
      </c>
      <c r="M86" s="2" t="str">
        <f>IF($A86="","",IFERROR(INDEX(RAW_DHIS2_EXPORT!$A:$ZZ,ROW(),MATCH("*"&amp;INDEX(INDICATOR_MAP!$D:$D,MATCH(M$1,INDICATOR_MAP!$B:$B,0))&amp;"*",RAW_DHIS2_EXPORT!$1:$1,0)),""))</f>
        <v/>
      </c>
      <c r="N86" s="2" t="str">
        <f>IF($A86="","",IFERROR(INDEX(RAW_DHIS2_EXPORT!$A:$ZZ,ROW(),MATCH("*"&amp;INDEX(INDICATOR_MAP!$D:$D,MATCH(N$1,INDICATOR_MAP!$B:$B,0))&amp;"*",RAW_DHIS2_EXPORT!$1:$1,0)),""))</f>
        <v/>
      </c>
      <c r="O86" s="2" t="str">
        <f>IF($A86="","",IFERROR(INDEX(RAW_DHIS2_EXPORT!$A:$ZZ,ROW(),MATCH("*"&amp;INDEX(INDICATOR_MAP!$D:$D,MATCH(O$1,INDICATOR_MAP!$B:$B,0))&amp;"*",RAW_DHIS2_EXPORT!$1:$1,0)),""))</f>
        <v/>
      </c>
      <c r="P86" s="2" t="str">
        <f>IF($A86="","",IFERROR(INDEX(RAW_DHIS2_EXPORT!$A:$ZZ,ROW(),MATCH("*"&amp;INDEX(INDICATOR_MAP!$D:$D,MATCH(P$1,INDICATOR_MAP!$B:$B,0))&amp;"*",RAW_DHIS2_EXPORT!$1:$1,0)),""))</f>
        <v/>
      </c>
      <c r="Q86" s="2" t="str">
        <f>IF($A86="","",IFERROR(INDEX(RAW_DHIS2_EXPORT!$A:$ZZ,ROW(),MATCH("*"&amp;INDEX(INDICATOR_MAP!$D:$D,MATCH(Q$1,INDICATOR_MAP!$B:$B,0))&amp;"*",RAW_DHIS2_EXPORT!$1:$1,0)),""))</f>
        <v/>
      </c>
      <c r="R86" s="2" t="str">
        <f>IF($A86="","",IFERROR(INDEX(RAW_DHIS2_EXPORT!$A:$ZZ,ROW(),MATCH("*"&amp;INDEX(INDICATOR_MAP!$D:$D,MATCH(R$1,INDICATOR_MAP!$B:$B,0))&amp;"*",RAW_DHIS2_EXPORT!$1:$1,0)),""))</f>
        <v/>
      </c>
      <c r="S86" s="2" t="str">
        <f>IF($A86="","",IFERROR(INDEX(RAW_DHIS2_EXPORT!$A:$ZZ,ROW(),MATCH("*"&amp;INDEX(INDICATOR_MAP!$D:$D,MATCH(S$1,INDICATOR_MAP!$B:$B,0))&amp;"*",RAW_DHIS2_EXPORT!$1:$1,0)),""))</f>
        <v/>
      </c>
      <c r="T86" s="2" t="str">
        <f>IF($A86="","",IFERROR(INDEX(RAW_DHIS2_EXPORT!$A:$ZZ,ROW(),MATCH("*"&amp;INDEX(INDICATOR_MAP!$D:$D,MATCH(T$1,INDICATOR_MAP!$B:$B,0))&amp;"*",RAW_DHIS2_EXPORT!$1:$1,0)),""))</f>
        <v/>
      </c>
      <c r="U86" s="2" t="str">
        <f>IF($A86="","",IFERROR(INDEX(RAW_DHIS2_EXPORT!$A:$ZZ,ROW(),MATCH("*"&amp;INDEX(INDICATOR_MAP!$D:$D,MATCH(U$1,INDICATOR_MAP!$B:$B,0))&amp;"*",RAW_DHIS2_EXPORT!$1:$1,0)),""))</f>
        <v/>
      </c>
      <c r="V86" s="2" t="str">
        <f>IF($A86="","",IFERROR(INDEX(RAW_DHIS2_EXPORT!$A:$ZZ,ROW(),MATCH("*"&amp;INDEX(INDICATOR_MAP!$D:$D,MATCH(V$1,INDICATOR_MAP!$B:$B,0))&amp;"*",RAW_DHIS2_EXPORT!$1:$1,0)),""))</f>
        <v/>
      </c>
      <c r="W86" s="2" t="str">
        <f>IF($A86="","",IFERROR(INDEX(RAW_DHIS2_EXPORT!$A:$ZZ,ROW(),MATCH("*"&amp;INDEX(INDICATOR_MAP!$D:$D,MATCH(W$1,INDICATOR_MAP!$B:$B,0))&amp;"*",RAW_DHIS2_EXPORT!$1:$1,0)),""))</f>
        <v/>
      </c>
      <c r="X86" s="2" t="str">
        <f>IF($A86="","",IFERROR(INDEX(RAW_DHIS2_EXPORT!$A:$ZZ,ROW(),MATCH("*"&amp;INDEX(INDICATOR_MAP!$D:$D,MATCH(X$1,INDICATOR_MAP!$B:$B,0))&amp;"*",RAW_DHIS2_EXPORT!$1:$1,0)),""))</f>
        <v/>
      </c>
      <c r="Y86" s="2" t="str">
        <f>IF($A86="","",IFERROR(INDEX(RAW_DHIS2_EXPORT!$A:$ZZ,ROW(),MATCH("*"&amp;INDEX(INDICATOR_MAP!$D:$D,MATCH(Y$1,INDICATOR_MAP!$B:$B,0))&amp;"*",RAW_DHIS2_EXPORT!$1:$1,0)),""))</f>
        <v/>
      </c>
      <c r="Z86" s="2" t="str">
        <f>IF($A86="","",IFERROR(INDEX(RAW_DHIS2_EXPORT!$A:$ZZ,ROW(),MATCH("*"&amp;INDEX(INDICATOR_MAP!$D:$D,MATCH(Z$1,INDICATOR_MAP!$B:$B,0))&amp;"*",RAW_DHIS2_EXPORT!$1:$1,0)),""))</f>
        <v/>
      </c>
      <c r="AA86" s="2" t="str">
        <f>IF($A86="","",IFERROR(INDEX(RAW_DHIS2_EXPORT!$A:$ZZ,ROW(),MATCH("*"&amp;INDEX(INDICATOR_MAP!$D:$D,MATCH(AA$1,INDICATOR_MAP!$B:$B,0))&amp;"*",RAW_DHIS2_EXPORT!$1:$1,0)),""))</f>
        <v/>
      </c>
      <c r="AB86" s="2" t="str">
        <f>IF($A86="","",IFERROR(INDEX(RAW_DHIS2_EXPORT!$A:$ZZ,ROW(),MATCH("*"&amp;INDEX(INDICATOR_MAP!$D:$D,MATCH(AB$1,INDICATOR_MAP!$B:$B,0))&amp;"*",RAW_DHIS2_EXPORT!$1:$1,0)),""))</f>
        <v/>
      </c>
      <c r="AC86" s="2" t="str">
        <f>IF($A86="","",IFERROR(INDEX(RAW_DHIS2_EXPORT!$A:$ZZ,ROW(),MATCH("*"&amp;INDEX(INDICATOR_MAP!$D:$D,MATCH(AC$1,INDICATOR_MAP!$B:$B,0))&amp;"*",RAW_DHIS2_EXPORT!$1:$1,0)),""))</f>
        <v/>
      </c>
      <c r="AD86" s="2" t="str">
        <f>IF($A86="","",IFERROR(INDEX(RAW_DHIS2_EXPORT!$A:$ZZ,ROW(),MATCH("*"&amp;INDEX(INDICATOR_MAP!$D:$D,MATCH(AD$1,INDICATOR_MAP!$B:$B,0))&amp;"*",RAW_DHIS2_EXPORT!$1:$1,0)),""))</f>
        <v/>
      </c>
      <c r="AE86" s="2" t="str">
        <f>IF($A86="","",IFERROR(INDEX(RAW_DHIS2_EXPORT!$A:$ZZ,ROW(),MATCH("*"&amp;INDEX(INDICATOR_MAP!$D:$D,MATCH(AE$1,INDICATOR_MAP!$B:$B,0))&amp;"*",RAW_DHIS2_EXPORT!$1:$1,0)),""))</f>
        <v/>
      </c>
      <c r="AF86" s="2" t="str">
        <f>IF($A86="","",IFERROR(INDEX(RAW_DHIS2_EXPORT!$A:$ZZ,ROW(),MATCH("*"&amp;INDEX(INDICATOR_MAP!$D:$D,MATCH(AF$1,INDICATOR_MAP!$B:$B,0))&amp;"*",RAW_DHIS2_EXPORT!$1:$1,0)),""))</f>
        <v/>
      </c>
      <c r="AG86" s="2" t="str">
        <f>IF($A86="","",IFERROR(INDEX(RAW_DHIS2_EXPORT!$A:$ZZ,ROW(),MATCH("*"&amp;INDEX(INDICATOR_MAP!$D:$D,MATCH(AG$1,INDICATOR_MAP!$B:$B,0))&amp;"*",RAW_DHIS2_EXPORT!$1:$1,0)),""))</f>
        <v/>
      </c>
      <c r="AH86" s="2" t="str">
        <f>IF($A86="","",IFERROR(INDEX(RAW_DHIS2_EXPORT!$A:$ZZ,ROW(),MATCH("*"&amp;INDEX(INDICATOR_MAP!$D:$D,MATCH(AH$1,INDICATOR_MAP!$B:$B,0))&amp;"*",RAW_DHIS2_EXPORT!$1:$1,0)),""))</f>
        <v/>
      </c>
      <c r="AI86" s="2" t="str">
        <f>IF($A86="","",IFERROR(INDEX(RAW_DHIS2_EXPORT!$A:$ZZ,ROW(),MATCH("*"&amp;INDEX(INDICATOR_MAP!$D:$D,MATCH(AI$1,INDICATOR_MAP!$B:$B,0))&amp;"*",RAW_DHIS2_EXPORT!$1:$1,0)),""))</f>
        <v/>
      </c>
      <c r="AJ86" s="2" t="str">
        <f>IF($A86="","",IFERROR(INDEX(RAW_DHIS2_EXPORT!$A:$ZZ,ROW(),MATCH("*"&amp;INDEX(INDICATOR_MAP!$D:$D,MATCH(AJ$1,INDICATOR_MAP!$B:$B,0))&amp;"*",RAW_DHIS2_EXPORT!$1:$1,0)),""))</f>
        <v/>
      </c>
      <c r="AK86" s="2" t="str">
        <f>IF($A86="","",IFERROR(INDEX(RAW_DHIS2_EXPORT!$A:$ZZ,ROW(),MATCH("*"&amp;INDEX(INDICATOR_MAP!$D:$D,MATCH(AK$1,INDICATOR_MAP!$B:$B,0))&amp;"*",RAW_DHIS2_EXPORT!$1:$1,0)),""))</f>
        <v/>
      </c>
      <c r="AL86" s="2" t="str">
        <f>IF($A86="","",IFERROR(INDEX(RAW_DHIS2_EXPORT!$A:$ZZ,ROW(),MATCH("*"&amp;INDEX(INDICATOR_MAP!$D:$D,MATCH(AL$1,INDICATOR_MAP!$B:$B,0))&amp;"*",RAW_DHIS2_EXPORT!$1:$1,0)),""))</f>
        <v/>
      </c>
      <c r="AM86" s="2" t="str">
        <f>IF($A86="","",IFERROR(INDEX(RAW_DHIS2_EXPORT!$A:$ZZ,ROW(),MATCH("*"&amp;INDEX(INDICATOR_MAP!$D:$D,MATCH(AM$1,INDICATOR_MAP!$B:$B,0))&amp;"*",RAW_DHIS2_EXPORT!$1:$1,0)),""))</f>
        <v/>
      </c>
      <c r="AN86" s="2" t="str">
        <f>IF($A86="","",IFERROR(INDEX(RAW_DHIS2_EXPORT!$A:$ZZ,ROW(),MATCH("*"&amp;INDEX(INDICATOR_MAP!$D:$D,MATCH(AN$1,INDICATOR_MAP!$B:$B,0))&amp;"*",RAW_DHIS2_EXPORT!$1:$1,0)),""))</f>
        <v/>
      </c>
      <c r="AO86" s="2" t="str">
        <f>IF($A86="","",IFERROR(INDEX(RAW_DHIS2_EXPORT!$A:$ZZ,ROW(),MATCH("*"&amp;INDEX(INDICATOR_MAP!$D:$D,MATCH(AO$1,INDICATOR_MAP!$B:$B,0))&amp;"*",RAW_DHIS2_EXPORT!$1:$1,0)),""))</f>
        <v/>
      </c>
      <c r="AP86" s="2" t="str">
        <f>IF($A86="","",IFERROR(INDEX(RAW_DHIS2_EXPORT!$A:$ZZ,ROW(),MATCH("*"&amp;INDEX(INDICATOR_MAP!$D:$D,MATCH(AP$1,INDICATOR_MAP!$B:$B,0))&amp;"*",RAW_DHIS2_EXPORT!$1:$1,0)),""))</f>
        <v/>
      </c>
      <c r="AQ86" s="2" t="str">
        <f>IF($A86="","",IFERROR(INDEX(RAW_DHIS2_EXPORT!$A:$ZZ,ROW(),MATCH("*"&amp;INDEX(INDICATOR_MAP!$D:$D,MATCH(AQ$1,INDICATOR_MAP!$B:$B,0))&amp;"*",RAW_DHIS2_EXPORT!$1:$1,0)),""))</f>
        <v/>
      </c>
      <c r="AR86" s="2" t="str">
        <f>IF($A86="","",IFERROR(INDEX(RAW_DHIS2_EXPORT!$A:$ZZ,ROW(),MATCH("*"&amp;INDEX(INDICATOR_MAP!$D:$D,MATCH(AR$1,INDICATOR_MAP!$B:$B,0))&amp;"*",RAW_DHIS2_EXPORT!$1:$1,0)),""))</f>
        <v/>
      </c>
      <c r="AS86" s="2" t="str">
        <f>IF($A86="","",IFERROR(INDEX(RAW_DHIS2_EXPORT!$A:$ZZ,ROW(),MATCH("*"&amp;INDEX(INDICATOR_MAP!$D:$D,MATCH(AS$1,INDICATOR_MAP!$B:$B,0))&amp;"*",RAW_DHIS2_EXPORT!$1:$1,0)),""))</f>
        <v/>
      </c>
      <c r="AT86" s="2" t="str">
        <f>IF($A86="","",IFERROR(INDEX(RAW_DHIS2_EXPORT!$A:$ZZ,ROW(),MATCH("*"&amp;INDEX(INDICATOR_MAP!$D:$D,MATCH(AT$1,INDICATOR_MAP!$B:$B,0))&amp;"*",RAW_DHIS2_EXPORT!$1:$1,0)),""))</f>
        <v/>
      </c>
      <c r="AU86" s="2" t="str">
        <f>IF($A86="","",IFERROR(INDEX(RAW_DHIS2_EXPORT!$A:$ZZ,ROW(),MATCH("*"&amp;INDEX(INDICATOR_MAP!$D:$D,MATCH(AU$1,INDICATOR_MAP!$B:$B,0))&amp;"*",RAW_DHIS2_EXPORT!$1:$1,0)),""))</f>
        <v/>
      </c>
      <c r="AV86" s="2" t="str">
        <f>IF($A86="","",IFERROR(INDEX(RAW_DHIS2_EXPORT!$A:$ZZ,ROW(),MATCH("*"&amp;INDEX(INDICATOR_MAP!$D:$D,MATCH(AV$1,INDICATOR_MAP!$B:$B,0))&amp;"*",RAW_DHIS2_EXPORT!$1:$1,0)),""))</f>
        <v/>
      </c>
      <c r="AW86" s="2" t="str">
        <f>IF($A86="","",IFERROR(INDEX(RAW_DHIS2_EXPORT!$A:$ZZ,ROW(),MATCH("*"&amp;INDEX(INDICATOR_MAP!$D:$D,MATCH(AW$1,INDICATOR_MAP!$B:$B,0))&amp;"*",RAW_DHIS2_EXPORT!$1:$1,0)),""))</f>
        <v/>
      </c>
      <c r="AX86" s="2" t="str">
        <f>IF($A86="","",IFERROR(INDEX(RAW_DHIS2_EXPORT!$A:$ZZ,ROW(),MATCH("*"&amp;INDEX(INDICATOR_MAP!$D:$D,MATCH(AX$1,INDICATOR_MAP!$B:$B,0))&amp;"*",RAW_DHIS2_EXPORT!$1:$1,0)),""))</f>
        <v/>
      </c>
      <c r="AY86" s="2" t="str">
        <f>IF($A86="","",IFERROR(INDEX(RAW_DHIS2_EXPORT!$A:$ZZ,ROW(),MATCH("*"&amp;INDEX(INDICATOR_MAP!$D:$D,MATCH(AY$1,INDICATOR_MAP!$B:$B,0))&amp;"*",RAW_DHIS2_EXPORT!$1:$1,0)),""))</f>
        <v/>
      </c>
      <c r="AZ86" s="2" t="str">
        <f>IF($A86="","",IFERROR(INDEX(RAW_DHIS2_EXPORT!$A:$ZZ,ROW(),MATCH("*"&amp;INDEX(INDICATOR_MAP!$D:$D,MATCH(AZ$1,INDICATOR_MAP!$B:$B,0))&amp;"*",RAW_DHIS2_EXPORT!$1:$1,0)),""))</f>
        <v/>
      </c>
      <c r="BA86" s="2" t="str">
        <f>IF($A86="","",IFERROR(INDEX(RAW_DHIS2_EXPORT!$A:$ZZ,ROW(),MATCH("*"&amp;INDEX(INDICATOR_MAP!$D:$D,MATCH(BA$1,INDICATOR_MAP!$B:$B,0))&amp;"*",RAW_DHIS2_EXPORT!$1:$1,0)),""))</f>
        <v/>
      </c>
      <c r="BB86" s="2" t="str">
        <f>IF($A86="","",IFERROR(INDEX(RAW_DHIS2_EXPORT!$A:$ZZ,ROW(),MATCH("*"&amp;INDEX(INDICATOR_MAP!$D:$D,MATCH(BB$1,INDICATOR_MAP!$B:$B,0))&amp;"*",RAW_DHIS2_EXPORT!$1:$1,0)),""))</f>
        <v/>
      </c>
      <c r="BC86" s="2" t="str">
        <f>IF($A86="","",IFERROR(INDEX(RAW_DHIS2_EXPORT!$A:$ZZ,ROW(),MATCH("*"&amp;INDEX(INDICATOR_MAP!$D:$D,MATCH(BC$1,INDICATOR_MAP!$B:$B,0))&amp;"*",RAW_DHIS2_EXPORT!$1:$1,0)),""))</f>
        <v/>
      </c>
    </row>
    <row r="87" spans="1:55">
      <c r="A87" s="2" t="str">
        <f>IF(RAW_DHIS2_EXPORT!A87="","",RAW_DHIS2_EXPORT!A87)</f>
        <v/>
      </c>
      <c r="B87" s="2"/>
      <c r="C87" s="2"/>
      <c r="D87" s="2" t="str">
        <f>IF($A87="","",IFERROR(INDEX(RAW_DHIS2_EXPORT!$A:$ZZ,ROW(),MATCH("*"&amp;INDEX(INDICATOR_MAP!$D:$D,MATCH(D$1,INDICATOR_MAP!$B:$B,0))&amp;"*",RAW_DHIS2_EXPORT!$1:$1,0)),""))</f>
        <v/>
      </c>
      <c r="E87" s="2" t="str">
        <f>IF($A87="","",IFERROR(INDEX(RAW_DHIS2_EXPORT!$A:$ZZ,ROW(),MATCH("*"&amp;INDEX(INDICATOR_MAP!$D:$D,MATCH(E$1,INDICATOR_MAP!$B:$B,0))&amp;"*",RAW_DHIS2_EXPORT!$1:$1,0)),""))</f>
        <v/>
      </c>
      <c r="F87" s="2" t="str">
        <f>IF($A87="","",IFERROR(INDEX(RAW_DHIS2_EXPORT!$A:$ZZ,ROW(),MATCH("*"&amp;INDEX(INDICATOR_MAP!$D:$D,MATCH(F$1,INDICATOR_MAP!$B:$B,0))&amp;"*",RAW_DHIS2_EXPORT!$1:$1,0)),""))</f>
        <v/>
      </c>
      <c r="G87" s="2" t="str">
        <f>IF($A87="","",IFERROR(INDEX(RAW_DHIS2_EXPORT!$A:$ZZ,ROW(),MATCH("*"&amp;INDEX(INDICATOR_MAP!$D:$D,MATCH(G$1,INDICATOR_MAP!$B:$B,0))&amp;"*",RAW_DHIS2_EXPORT!$1:$1,0)),""))</f>
        <v/>
      </c>
      <c r="H87" s="2" t="str">
        <f>IF($A87="","",IFERROR(INDEX(RAW_DHIS2_EXPORT!$A:$ZZ,ROW(),MATCH("*"&amp;INDEX(INDICATOR_MAP!$D:$D,MATCH(H$1,INDICATOR_MAP!$B:$B,0))&amp;"*",RAW_DHIS2_EXPORT!$1:$1,0)),""))</f>
        <v/>
      </c>
      <c r="I87" s="2" t="str">
        <f>IF($A87="","",IFERROR(INDEX(RAW_DHIS2_EXPORT!$A:$ZZ,ROW(),MATCH("*"&amp;INDEX(INDICATOR_MAP!$D:$D,MATCH(I$1,INDICATOR_MAP!$B:$B,0))&amp;"*",RAW_DHIS2_EXPORT!$1:$1,0)),""))</f>
        <v/>
      </c>
      <c r="J87" s="2" t="str">
        <f>IF($A87="","",IFERROR(INDEX(RAW_DHIS2_EXPORT!$A:$ZZ,ROW(),MATCH("*"&amp;INDEX(INDICATOR_MAP!$D:$D,MATCH(J$1,INDICATOR_MAP!$B:$B,0))&amp;"*",RAW_DHIS2_EXPORT!$1:$1,0)),""))</f>
        <v/>
      </c>
      <c r="K87" s="2" t="str">
        <f>IF($A87="","",IFERROR(INDEX(RAW_DHIS2_EXPORT!$A:$ZZ,ROW(),MATCH("*"&amp;INDEX(INDICATOR_MAP!$D:$D,MATCH(K$1,INDICATOR_MAP!$B:$B,0))&amp;"*",RAW_DHIS2_EXPORT!$1:$1,0)),""))</f>
        <v/>
      </c>
      <c r="L87" s="2" t="str">
        <f>IF($A87="","",IFERROR(INDEX(RAW_DHIS2_EXPORT!$A:$ZZ,ROW(),MATCH("*"&amp;INDEX(INDICATOR_MAP!$D:$D,MATCH(L$1,INDICATOR_MAP!$B:$B,0))&amp;"*",RAW_DHIS2_EXPORT!$1:$1,0)),""))</f>
        <v/>
      </c>
      <c r="M87" s="2" t="str">
        <f>IF($A87="","",IFERROR(INDEX(RAW_DHIS2_EXPORT!$A:$ZZ,ROW(),MATCH("*"&amp;INDEX(INDICATOR_MAP!$D:$D,MATCH(M$1,INDICATOR_MAP!$B:$B,0))&amp;"*",RAW_DHIS2_EXPORT!$1:$1,0)),""))</f>
        <v/>
      </c>
      <c r="N87" s="2" t="str">
        <f>IF($A87="","",IFERROR(INDEX(RAW_DHIS2_EXPORT!$A:$ZZ,ROW(),MATCH("*"&amp;INDEX(INDICATOR_MAP!$D:$D,MATCH(N$1,INDICATOR_MAP!$B:$B,0))&amp;"*",RAW_DHIS2_EXPORT!$1:$1,0)),""))</f>
        <v/>
      </c>
      <c r="O87" s="2" t="str">
        <f>IF($A87="","",IFERROR(INDEX(RAW_DHIS2_EXPORT!$A:$ZZ,ROW(),MATCH("*"&amp;INDEX(INDICATOR_MAP!$D:$D,MATCH(O$1,INDICATOR_MAP!$B:$B,0))&amp;"*",RAW_DHIS2_EXPORT!$1:$1,0)),""))</f>
        <v/>
      </c>
      <c r="P87" s="2" t="str">
        <f>IF($A87="","",IFERROR(INDEX(RAW_DHIS2_EXPORT!$A:$ZZ,ROW(),MATCH("*"&amp;INDEX(INDICATOR_MAP!$D:$D,MATCH(P$1,INDICATOR_MAP!$B:$B,0))&amp;"*",RAW_DHIS2_EXPORT!$1:$1,0)),""))</f>
        <v/>
      </c>
      <c r="Q87" s="2" t="str">
        <f>IF($A87="","",IFERROR(INDEX(RAW_DHIS2_EXPORT!$A:$ZZ,ROW(),MATCH("*"&amp;INDEX(INDICATOR_MAP!$D:$D,MATCH(Q$1,INDICATOR_MAP!$B:$B,0))&amp;"*",RAW_DHIS2_EXPORT!$1:$1,0)),""))</f>
        <v/>
      </c>
      <c r="R87" s="2" t="str">
        <f>IF($A87="","",IFERROR(INDEX(RAW_DHIS2_EXPORT!$A:$ZZ,ROW(),MATCH("*"&amp;INDEX(INDICATOR_MAP!$D:$D,MATCH(R$1,INDICATOR_MAP!$B:$B,0))&amp;"*",RAW_DHIS2_EXPORT!$1:$1,0)),""))</f>
        <v/>
      </c>
      <c r="S87" s="2" t="str">
        <f>IF($A87="","",IFERROR(INDEX(RAW_DHIS2_EXPORT!$A:$ZZ,ROW(),MATCH("*"&amp;INDEX(INDICATOR_MAP!$D:$D,MATCH(S$1,INDICATOR_MAP!$B:$B,0))&amp;"*",RAW_DHIS2_EXPORT!$1:$1,0)),""))</f>
        <v/>
      </c>
      <c r="T87" s="2" t="str">
        <f>IF($A87="","",IFERROR(INDEX(RAW_DHIS2_EXPORT!$A:$ZZ,ROW(),MATCH("*"&amp;INDEX(INDICATOR_MAP!$D:$D,MATCH(T$1,INDICATOR_MAP!$B:$B,0))&amp;"*",RAW_DHIS2_EXPORT!$1:$1,0)),""))</f>
        <v/>
      </c>
      <c r="U87" s="2" t="str">
        <f>IF($A87="","",IFERROR(INDEX(RAW_DHIS2_EXPORT!$A:$ZZ,ROW(),MATCH("*"&amp;INDEX(INDICATOR_MAP!$D:$D,MATCH(U$1,INDICATOR_MAP!$B:$B,0))&amp;"*",RAW_DHIS2_EXPORT!$1:$1,0)),""))</f>
        <v/>
      </c>
      <c r="V87" s="2" t="str">
        <f>IF($A87="","",IFERROR(INDEX(RAW_DHIS2_EXPORT!$A:$ZZ,ROW(),MATCH("*"&amp;INDEX(INDICATOR_MAP!$D:$D,MATCH(V$1,INDICATOR_MAP!$B:$B,0))&amp;"*",RAW_DHIS2_EXPORT!$1:$1,0)),""))</f>
        <v/>
      </c>
      <c r="W87" s="2" t="str">
        <f>IF($A87="","",IFERROR(INDEX(RAW_DHIS2_EXPORT!$A:$ZZ,ROW(),MATCH("*"&amp;INDEX(INDICATOR_MAP!$D:$D,MATCH(W$1,INDICATOR_MAP!$B:$B,0))&amp;"*",RAW_DHIS2_EXPORT!$1:$1,0)),""))</f>
        <v/>
      </c>
      <c r="X87" s="2" t="str">
        <f>IF($A87="","",IFERROR(INDEX(RAW_DHIS2_EXPORT!$A:$ZZ,ROW(),MATCH("*"&amp;INDEX(INDICATOR_MAP!$D:$D,MATCH(X$1,INDICATOR_MAP!$B:$B,0))&amp;"*",RAW_DHIS2_EXPORT!$1:$1,0)),""))</f>
        <v/>
      </c>
      <c r="Y87" s="2" t="str">
        <f>IF($A87="","",IFERROR(INDEX(RAW_DHIS2_EXPORT!$A:$ZZ,ROW(),MATCH("*"&amp;INDEX(INDICATOR_MAP!$D:$D,MATCH(Y$1,INDICATOR_MAP!$B:$B,0))&amp;"*",RAW_DHIS2_EXPORT!$1:$1,0)),""))</f>
        <v/>
      </c>
      <c r="Z87" s="2" t="str">
        <f>IF($A87="","",IFERROR(INDEX(RAW_DHIS2_EXPORT!$A:$ZZ,ROW(),MATCH("*"&amp;INDEX(INDICATOR_MAP!$D:$D,MATCH(Z$1,INDICATOR_MAP!$B:$B,0))&amp;"*",RAW_DHIS2_EXPORT!$1:$1,0)),""))</f>
        <v/>
      </c>
      <c r="AA87" s="2" t="str">
        <f>IF($A87="","",IFERROR(INDEX(RAW_DHIS2_EXPORT!$A:$ZZ,ROW(),MATCH("*"&amp;INDEX(INDICATOR_MAP!$D:$D,MATCH(AA$1,INDICATOR_MAP!$B:$B,0))&amp;"*",RAW_DHIS2_EXPORT!$1:$1,0)),""))</f>
        <v/>
      </c>
      <c r="AB87" s="2" t="str">
        <f>IF($A87="","",IFERROR(INDEX(RAW_DHIS2_EXPORT!$A:$ZZ,ROW(),MATCH("*"&amp;INDEX(INDICATOR_MAP!$D:$D,MATCH(AB$1,INDICATOR_MAP!$B:$B,0))&amp;"*",RAW_DHIS2_EXPORT!$1:$1,0)),""))</f>
        <v/>
      </c>
      <c r="AC87" s="2" t="str">
        <f>IF($A87="","",IFERROR(INDEX(RAW_DHIS2_EXPORT!$A:$ZZ,ROW(),MATCH("*"&amp;INDEX(INDICATOR_MAP!$D:$D,MATCH(AC$1,INDICATOR_MAP!$B:$B,0))&amp;"*",RAW_DHIS2_EXPORT!$1:$1,0)),""))</f>
        <v/>
      </c>
      <c r="AD87" s="2" t="str">
        <f>IF($A87="","",IFERROR(INDEX(RAW_DHIS2_EXPORT!$A:$ZZ,ROW(),MATCH("*"&amp;INDEX(INDICATOR_MAP!$D:$D,MATCH(AD$1,INDICATOR_MAP!$B:$B,0))&amp;"*",RAW_DHIS2_EXPORT!$1:$1,0)),""))</f>
        <v/>
      </c>
      <c r="AE87" s="2" t="str">
        <f>IF($A87="","",IFERROR(INDEX(RAW_DHIS2_EXPORT!$A:$ZZ,ROW(),MATCH("*"&amp;INDEX(INDICATOR_MAP!$D:$D,MATCH(AE$1,INDICATOR_MAP!$B:$B,0))&amp;"*",RAW_DHIS2_EXPORT!$1:$1,0)),""))</f>
        <v/>
      </c>
      <c r="AF87" s="2" t="str">
        <f>IF($A87="","",IFERROR(INDEX(RAW_DHIS2_EXPORT!$A:$ZZ,ROW(),MATCH("*"&amp;INDEX(INDICATOR_MAP!$D:$D,MATCH(AF$1,INDICATOR_MAP!$B:$B,0))&amp;"*",RAW_DHIS2_EXPORT!$1:$1,0)),""))</f>
        <v/>
      </c>
      <c r="AG87" s="2" t="str">
        <f>IF($A87="","",IFERROR(INDEX(RAW_DHIS2_EXPORT!$A:$ZZ,ROW(),MATCH("*"&amp;INDEX(INDICATOR_MAP!$D:$D,MATCH(AG$1,INDICATOR_MAP!$B:$B,0))&amp;"*",RAW_DHIS2_EXPORT!$1:$1,0)),""))</f>
        <v/>
      </c>
      <c r="AH87" s="2" t="str">
        <f>IF($A87="","",IFERROR(INDEX(RAW_DHIS2_EXPORT!$A:$ZZ,ROW(),MATCH("*"&amp;INDEX(INDICATOR_MAP!$D:$D,MATCH(AH$1,INDICATOR_MAP!$B:$B,0))&amp;"*",RAW_DHIS2_EXPORT!$1:$1,0)),""))</f>
        <v/>
      </c>
      <c r="AI87" s="2" t="str">
        <f>IF($A87="","",IFERROR(INDEX(RAW_DHIS2_EXPORT!$A:$ZZ,ROW(),MATCH("*"&amp;INDEX(INDICATOR_MAP!$D:$D,MATCH(AI$1,INDICATOR_MAP!$B:$B,0))&amp;"*",RAW_DHIS2_EXPORT!$1:$1,0)),""))</f>
        <v/>
      </c>
      <c r="AJ87" s="2" t="str">
        <f>IF($A87="","",IFERROR(INDEX(RAW_DHIS2_EXPORT!$A:$ZZ,ROW(),MATCH("*"&amp;INDEX(INDICATOR_MAP!$D:$D,MATCH(AJ$1,INDICATOR_MAP!$B:$B,0))&amp;"*",RAW_DHIS2_EXPORT!$1:$1,0)),""))</f>
        <v/>
      </c>
      <c r="AK87" s="2" t="str">
        <f>IF($A87="","",IFERROR(INDEX(RAW_DHIS2_EXPORT!$A:$ZZ,ROW(),MATCH("*"&amp;INDEX(INDICATOR_MAP!$D:$D,MATCH(AK$1,INDICATOR_MAP!$B:$B,0))&amp;"*",RAW_DHIS2_EXPORT!$1:$1,0)),""))</f>
        <v/>
      </c>
      <c r="AL87" s="2" t="str">
        <f>IF($A87="","",IFERROR(INDEX(RAW_DHIS2_EXPORT!$A:$ZZ,ROW(),MATCH("*"&amp;INDEX(INDICATOR_MAP!$D:$D,MATCH(AL$1,INDICATOR_MAP!$B:$B,0))&amp;"*",RAW_DHIS2_EXPORT!$1:$1,0)),""))</f>
        <v/>
      </c>
      <c r="AM87" s="2" t="str">
        <f>IF($A87="","",IFERROR(INDEX(RAW_DHIS2_EXPORT!$A:$ZZ,ROW(),MATCH("*"&amp;INDEX(INDICATOR_MAP!$D:$D,MATCH(AM$1,INDICATOR_MAP!$B:$B,0))&amp;"*",RAW_DHIS2_EXPORT!$1:$1,0)),""))</f>
        <v/>
      </c>
      <c r="AN87" s="2" t="str">
        <f>IF($A87="","",IFERROR(INDEX(RAW_DHIS2_EXPORT!$A:$ZZ,ROW(),MATCH("*"&amp;INDEX(INDICATOR_MAP!$D:$D,MATCH(AN$1,INDICATOR_MAP!$B:$B,0))&amp;"*",RAW_DHIS2_EXPORT!$1:$1,0)),""))</f>
        <v/>
      </c>
      <c r="AO87" s="2" t="str">
        <f>IF($A87="","",IFERROR(INDEX(RAW_DHIS2_EXPORT!$A:$ZZ,ROW(),MATCH("*"&amp;INDEX(INDICATOR_MAP!$D:$D,MATCH(AO$1,INDICATOR_MAP!$B:$B,0))&amp;"*",RAW_DHIS2_EXPORT!$1:$1,0)),""))</f>
        <v/>
      </c>
      <c r="AP87" s="2" t="str">
        <f>IF($A87="","",IFERROR(INDEX(RAW_DHIS2_EXPORT!$A:$ZZ,ROW(),MATCH("*"&amp;INDEX(INDICATOR_MAP!$D:$D,MATCH(AP$1,INDICATOR_MAP!$B:$B,0))&amp;"*",RAW_DHIS2_EXPORT!$1:$1,0)),""))</f>
        <v/>
      </c>
      <c r="AQ87" s="2" t="str">
        <f>IF($A87="","",IFERROR(INDEX(RAW_DHIS2_EXPORT!$A:$ZZ,ROW(),MATCH("*"&amp;INDEX(INDICATOR_MAP!$D:$D,MATCH(AQ$1,INDICATOR_MAP!$B:$B,0))&amp;"*",RAW_DHIS2_EXPORT!$1:$1,0)),""))</f>
        <v/>
      </c>
      <c r="AR87" s="2" t="str">
        <f>IF($A87="","",IFERROR(INDEX(RAW_DHIS2_EXPORT!$A:$ZZ,ROW(),MATCH("*"&amp;INDEX(INDICATOR_MAP!$D:$D,MATCH(AR$1,INDICATOR_MAP!$B:$B,0))&amp;"*",RAW_DHIS2_EXPORT!$1:$1,0)),""))</f>
        <v/>
      </c>
      <c r="AS87" s="2" t="str">
        <f>IF($A87="","",IFERROR(INDEX(RAW_DHIS2_EXPORT!$A:$ZZ,ROW(),MATCH("*"&amp;INDEX(INDICATOR_MAP!$D:$D,MATCH(AS$1,INDICATOR_MAP!$B:$B,0))&amp;"*",RAW_DHIS2_EXPORT!$1:$1,0)),""))</f>
        <v/>
      </c>
      <c r="AT87" s="2" t="str">
        <f>IF($A87="","",IFERROR(INDEX(RAW_DHIS2_EXPORT!$A:$ZZ,ROW(),MATCH("*"&amp;INDEX(INDICATOR_MAP!$D:$D,MATCH(AT$1,INDICATOR_MAP!$B:$B,0))&amp;"*",RAW_DHIS2_EXPORT!$1:$1,0)),""))</f>
        <v/>
      </c>
      <c r="AU87" s="2" t="str">
        <f>IF($A87="","",IFERROR(INDEX(RAW_DHIS2_EXPORT!$A:$ZZ,ROW(),MATCH("*"&amp;INDEX(INDICATOR_MAP!$D:$D,MATCH(AU$1,INDICATOR_MAP!$B:$B,0))&amp;"*",RAW_DHIS2_EXPORT!$1:$1,0)),""))</f>
        <v/>
      </c>
      <c r="AV87" s="2" t="str">
        <f>IF($A87="","",IFERROR(INDEX(RAW_DHIS2_EXPORT!$A:$ZZ,ROW(),MATCH("*"&amp;INDEX(INDICATOR_MAP!$D:$D,MATCH(AV$1,INDICATOR_MAP!$B:$B,0))&amp;"*",RAW_DHIS2_EXPORT!$1:$1,0)),""))</f>
        <v/>
      </c>
      <c r="AW87" s="2" t="str">
        <f>IF($A87="","",IFERROR(INDEX(RAW_DHIS2_EXPORT!$A:$ZZ,ROW(),MATCH("*"&amp;INDEX(INDICATOR_MAP!$D:$D,MATCH(AW$1,INDICATOR_MAP!$B:$B,0))&amp;"*",RAW_DHIS2_EXPORT!$1:$1,0)),""))</f>
        <v/>
      </c>
      <c r="AX87" s="2" t="str">
        <f>IF($A87="","",IFERROR(INDEX(RAW_DHIS2_EXPORT!$A:$ZZ,ROW(),MATCH("*"&amp;INDEX(INDICATOR_MAP!$D:$D,MATCH(AX$1,INDICATOR_MAP!$B:$B,0))&amp;"*",RAW_DHIS2_EXPORT!$1:$1,0)),""))</f>
        <v/>
      </c>
      <c r="AY87" s="2" t="str">
        <f>IF($A87="","",IFERROR(INDEX(RAW_DHIS2_EXPORT!$A:$ZZ,ROW(),MATCH("*"&amp;INDEX(INDICATOR_MAP!$D:$D,MATCH(AY$1,INDICATOR_MAP!$B:$B,0))&amp;"*",RAW_DHIS2_EXPORT!$1:$1,0)),""))</f>
        <v/>
      </c>
      <c r="AZ87" s="2" t="str">
        <f>IF($A87="","",IFERROR(INDEX(RAW_DHIS2_EXPORT!$A:$ZZ,ROW(),MATCH("*"&amp;INDEX(INDICATOR_MAP!$D:$D,MATCH(AZ$1,INDICATOR_MAP!$B:$B,0))&amp;"*",RAW_DHIS2_EXPORT!$1:$1,0)),""))</f>
        <v/>
      </c>
      <c r="BA87" s="2" t="str">
        <f>IF($A87="","",IFERROR(INDEX(RAW_DHIS2_EXPORT!$A:$ZZ,ROW(),MATCH("*"&amp;INDEX(INDICATOR_MAP!$D:$D,MATCH(BA$1,INDICATOR_MAP!$B:$B,0))&amp;"*",RAW_DHIS2_EXPORT!$1:$1,0)),""))</f>
        <v/>
      </c>
      <c r="BB87" s="2" t="str">
        <f>IF($A87="","",IFERROR(INDEX(RAW_DHIS2_EXPORT!$A:$ZZ,ROW(),MATCH("*"&amp;INDEX(INDICATOR_MAP!$D:$D,MATCH(BB$1,INDICATOR_MAP!$B:$B,0))&amp;"*",RAW_DHIS2_EXPORT!$1:$1,0)),""))</f>
        <v/>
      </c>
      <c r="BC87" s="2" t="str">
        <f>IF($A87="","",IFERROR(INDEX(RAW_DHIS2_EXPORT!$A:$ZZ,ROW(),MATCH("*"&amp;INDEX(INDICATOR_MAP!$D:$D,MATCH(BC$1,INDICATOR_MAP!$B:$B,0))&amp;"*",RAW_DHIS2_EXPORT!$1:$1,0)),""))</f>
        <v/>
      </c>
    </row>
    <row r="88" spans="1:55">
      <c r="A88" s="2" t="str">
        <f>IF(RAW_DHIS2_EXPORT!A88="","",RAW_DHIS2_EXPORT!A88)</f>
        <v/>
      </c>
      <c r="B88" s="2"/>
      <c r="C88" s="2"/>
      <c r="D88" s="2" t="str">
        <f>IF($A88="","",IFERROR(INDEX(RAW_DHIS2_EXPORT!$A:$ZZ,ROW(),MATCH("*"&amp;INDEX(INDICATOR_MAP!$D:$D,MATCH(D$1,INDICATOR_MAP!$B:$B,0))&amp;"*",RAW_DHIS2_EXPORT!$1:$1,0)),""))</f>
        <v/>
      </c>
      <c r="E88" s="2" t="str">
        <f>IF($A88="","",IFERROR(INDEX(RAW_DHIS2_EXPORT!$A:$ZZ,ROW(),MATCH("*"&amp;INDEX(INDICATOR_MAP!$D:$D,MATCH(E$1,INDICATOR_MAP!$B:$B,0))&amp;"*",RAW_DHIS2_EXPORT!$1:$1,0)),""))</f>
        <v/>
      </c>
      <c r="F88" s="2" t="str">
        <f>IF($A88="","",IFERROR(INDEX(RAW_DHIS2_EXPORT!$A:$ZZ,ROW(),MATCH("*"&amp;INDEX(INDICATOR_MAP!$D:$D,MATCH(F$1,INDICATOR_MAP!$B:$B,0))&amp;"*",RAW_DHIS2_EXPORT!$1:$1,0)),""))</f>
        <v/>
      </c>
      <c r="G88" s="2" t="str">
        <f>IF($A88="","",IFERROR(INDEX(RAW_DHIS2_EXPORT!$A:$ZZ,ROW(),MATCH("*"&amp;INDEX(INDICATOR_MAP!$D:$D,MATCH(G$1,INDICATOR_MAP!$B:$B,0))&amp;"*",RAW_DHIS2_EXPORT!$1:$1,0)),""))</f>
        <v/>
      </c>
      <c r="H88" s="2" t="str">
        <f>IF($A88="","",IFERROR(INDEX(RAW_DHIS2_EXPORT!$A:$ZZ,ROW(),MATCH("*"&amp;INDEX(INDICATOR_MAP!$D:$D,MATCH(H$1,INDICATOR_MAP!$B:$B,0))&amp;"*",RAW_DHIS2_EXPORT!$1:$1,0)),""))</f>
        <v/>
      </c>
      <c r="I88" s="2" t="str">
        <f>IF($A88="","",IFERROR(INDEX(RAW_DHIS2_EXPORT!$A:$ZZ,ROW(),MATCH("*"&amp;INDEX(INDICATOR_MAP!$D:$D,MATCH(I$1,INDICATOR_MAP!$B:$B,0))&amp;"*",RAW_DHIS2_EXPORT!$1:$1,0)),""))</f>
        <v/>
      </c>
      <c r="J88" s="2" t="str">
        <f>IF($A88="","",IFERROR(INDEX(RAW_DHIS2_EXPORT!$A:$ZZ,ROW(),MATCH("*"&amp;INDEX(INDICATOR_MAP!$D:$D,MATCH(J$1,INDICATOR_MAP!$B:$B,0))&amp;"*",RAW_DHIS2_EXPORT!$1:$1,0)),""))</f>
        <v/>
      </c>
      <c r="K88" s="2" t="str">
        <f>IF($A88="","",IFERROR(INDEX(RAW_DHIS2_EXPORT!$A:$ZZ,ROW(),MATCH("*"&amp;INDEX(INDICATOR_MAP!$D:$D,MATCH(K$1,INDICATOR_MAP!$B:$B,0))&amp;"*",RAW_DHIS2_EXPORT!$1:$1,0)),""))</f>
        <v/>
      </c>
      <c r="L88" s="2" t="str">
        <f>IF($A88="","",IFERROR(INDEX(RAW_DHIS2_EXPORT!$A:$ZZ,ROW(),MATCH("*"&amp;INDEX(INDICATOR_MAP!$D:$D,MATCH(L$1,INDICATOR_MAP!$B:$B,0))&amp;"*",RAW_DHIS2_EXPORT!$1:$1,0)),""))</f>
        <v/>
      </c>
      <c r="M88" s="2" t="str">
        <f>IF($A88="","",IFERROR(INDEX(RAW_DHIS2_EXPORT!$A:$ZZ,ROW(),MATCH("*"&amp;INDEX(INDICATOR_MAP!$D:$D,MATCH(M$1,INDICATOR_MAP!$B:$B,0))&amp;"*",RAW_DHIS2_EXPORT!$1:$1,0)),""))</f>
        <v/>
      </c>
      <c r="N88" s="2" t="str">
        <f>IF($A88="","",IFERROR(INDEX(RAW_DHIS2_EXPORT!$A:$ZZ,ROW(),MATCH("*"&amp;INDEX(INDICATOR_MAP!$D:$D,MATCH(N$1,INDICATOR_MAP!$B:$B,0))&amp;"*",RAW_DHIS2_EXPORT!$1:$1,0)),""))</f>
        <v/>
      </c>
      <c r="O88" s="2" t="str">
        <f>IF($A88="","",IFERROR(INDEX(RAW_DHIS2_EXPORT!$A:$ZZ,ROW(),MATCH("*"&amp;INDEX(INDICATOR_MAP!$D:$D,MATCH(O$1,INDICATOR_MAP!$B:$B,0))&amp;"*",RAW_DHIS2_EXPORT!$1:$1,0)),""))</f>
        <v/>
      </c>
      <c r="P88" s="2" t="str">
        <f>IF($A88="","",IFERROR(INDEX(RAW_DHIS2_EXPORT!$A:$ZZ,ROW(),MATCH("*"&amp;INDEX(INDICATOR_MAP!$D:$D,MATCH(P$1,INDICATOR_MAP!$B:$B,0))&amp;"*",RAW_DHIS2_EXPORT!$1:$1,0)),""))</f>
        <v/>
      </c>
      <c r="Q88" s="2" t="str">
        <f>IF($A88="","",IFERROR(INDEX(RAW_DHIS2_EXPORT!$A:$ZZ,ROW(),MATCH("*"&amp;INDEX(INDICATOR_MAP!$D:$D,MATCH(Q$1,INDICATOR_MAP!$B:$B,0))&amp;"*",RAW_DHIS2_EXPORT!$1:$1,0)),""))</f>
        <v/>
      </c>
      <c r="R88" s="2" t="str">
        <f>IF($A88="","",IFERROR(INDEX(RAW_DHIS2_EXPORT!$A:$ZZ,ROW(),MATCH("*"&amp;INDEX(INDICATOR_MAP!$D:$D,MATCH(R$1,INDICATOR_MAP!$B:$B,0))&amp;"*",RAW_DHIS2_EXPORT!$1:$1,0)),""))</f>
        <v/>
      </c>
      <c r="S88" s="2" t="str">
        <f>IF($A88="","",IFERROR(INDEX(RAW_DHIS2_EXPORT!$A:$ZZ,ROW(),MATCH("*"&amp;INDEX(INDICATOR_MAP!$D:$D,MATCH(S$1,INDICATOR_MAP!$B:$B,0))&amp;"*",RAW_DHIS2_EXPORT!$1:$1,0)),""))</f>
        <v/>
      </c>
      <c r="T88" s="2" t="str">
        <f>IF($A88="","",IFERROR(INDEX(RAW_DHIS2_EXPORT!$A:$ZZ,ROW(),MATCH("*"&amp;INDEX(INDICATOR_MAP!$D:$D,MATCH(T$1,INDICATOR_MAP!$B:$B,0))&amp;"*",RAW_DHIS2_EXPORT!$1:$1,0)),""))</f>
        <v/>
      </c>
      <c r="U88" s="2" t="str">
        <f>IF($A88="","",IFERROR(INDEX(RAW_DHIS2_EXPORT!$A:$ZZ,ROW(),MATCH("*"&amp;INDEX(INDICATOR_MAP!$D:$D,MATCH(U$1,INDICATOR_MAP!$B:$B,0))&amp;"*",RAW_DHIS2_EXPORT!$1:$1,0)),""))</f>
        <v/>
      </c>
      <c r="V88" s="2" t="str">
        <f>IF($A88="","",IFERROR(INDEX(RAW_DHIS2_EXPORT!$A:$ZZ,ROW(),MATCH("*"&amp;INDEX(INDICATOR_MAP!$D:$D,MATCH(V$1,INDICATOR_MAP!$B:$B,0))&amp;"*",RAW_DHIS2_EXPORT!$1:$1,0)),""))</f>
        <v/>
      </c>
      <c r="W88" s="2" t="str">
        <f>IF($A88="","",IFERROR(INDEX(RAW_DHIS2_EXPORT!$A:$ZZ,ROW(),MATCH("*"&amp;INDEX(INDICATOR_MAP!$D:$D,MATCH(W$1,INDICATOR_MAP!$B:$B,0))&amp;"*",RAW_DHIS2_EXPORT!$1:$1,0)),""))</f>
        <v/>
      </c>
      <c r="X88" s="2" t="str">
        <f>IF($A88="","",IFERROR(INDEX(RAW_DHIS2_EXPORT!$A:$ZZ,ROW(),MATCH("*"&amp;INDEX(INDICATOR_MAP!$D:$D,MATCH(X$1,INDICATOR_MAP!$B:$B,0))&amp;"*",RAW_DHIS2_EXPORT!$1:$1,0)),""))</f>
        <v/>
      </c>
      <c r="Y88" s="2" t="str">
        <f>IF($A88="","",IFERROR(INDEX(RAW_DHIS2_EXPORT!$A:$ZZ,ROW(),MATCH("*"&amp;INDEX(INDICATOR_MAP!$D:$D,MATCH(Y$1,INDICATOR_MAP!$B:$B,0))&amp;"*",RAW_DHIS2_EXPORT!$1:$1,0)),""))</f>
        <v/>
      </c>
      <c r="Z88" s="2" t="str">
        <f>IF($A88="","",IFERROR(INDEX(RAW_DHIS2_EXPORT!$A:$ZZ,ROW(),MATCH("*"&amp;INDEX(INDICATOR_MAP!$D:$D,MATCH(Z$1,INDICATOR_MAP!$B:$B,0))&amp;"*",RAW_DHIS2_EXPORT!$1:$1,0)),""))</f>
        <v/>
      </c>
      <c r="AA88" s="2" t="str">
        <f>IF($A88="","",IFERROR(INDEX(RAW_DHIS2_EXPORT!$A:$ZZ,ROW(),MATCH("*"&amp;INDEX(INDICATOR_MAP!$D:$D,MATCH(AA$1,INDICATOR_MAP!$B:$B,0))&amp;"*",RAW_DHIS2_EXPORT!$1:$1,0)),""))</f>
        <v/>
      </c>
      <c r="AB88" s="2" t="str">
        <f>IF($A88="","",IFERROR(INDEX(RAW_DHIS2_EXPORT!$A:$ZZ,ROW(),MATCH("*"&amp;INDEX(INDICATOR_MAP!$D:$D,MATCH(AB$1,INDICATOR_MAP!$B:$B,0))&amp;"*",RAW_DHIS2_EXPORT!$1:$1,0)),""))</f>
        <v/>
      </c>
      <c r="AC88" s="2" t="str">
        <f>IF($A88="","",IFERROR(INDEX(RAW_DHIS2_EXPORT!$A:$ZZ,ROW(),MATCH("*"&amp;INDEX(INDICATOR_MAP!$D:$D,MATCH(AC$1,INDICATOR_MAP!$B:$B,0))&amp;"*",RAW_DHIS2_EXPORT!$1:$1,0)),""))</f>
        <v/>
      </c>
      <c r="AD88" s="2" t="str">
        <f>IF($A88="","",IFERROR(INDEX(RAW_DHIS2_EXPORT!$A:$ZZ,ROW(),MATCH("*"&amp;INDEX(INDICATOR_MAP!$D:$D,MATCH(AD$1,INDICATOR_MAP!$B:$B,0))&amp;"*",RAW_DHIS2_EXPORT!$1:$1,0)),""))</f>
        <v/>
      </c>
      <c r="AE88" s="2" t="str">
        <f>IF($A88="","",IFERROR(INDEX(RAW_DHIS2_EXPORT!$A:$ZZ,ROW(),MATCH("*"&amp;INDEX(INDICATOR_MAP!$D:$D,MATCH(AE$1,INDICATOR_MAP!$B:$B,0))&amp;"*",RAW_DHIS2_EXPORT!$1:$1,0)),""))</f>
        <v/>
      </c>
      <c r="AF88" s="2" t="str">
        <f>IF($A88="","",IFERROR(INDEX(RAW_DHIS2_EXPORT!$A:$ZZ,ROW(),MATCH("*"&amp;INDEX(INDICATOR_MAP!$D:$D,MATCH(AF$1,INDICATOR_MAP!$B:$B,0))&amp;"*",RAW_DHIS2_EXPORT!$1:$1,0)),""))</f>
        <v/>
      </c>
      <c r="AG88" s="2" t="str">
        <f>IF($A88="","",IFERROR(INDEX(RAW_DHIS2_EXPORT!$A:$ZZ,ROW(),MATCH("*"&amp;INDEX(INDICATOR_MAP!$D:$D,MATCH(AG$1,INDICATOR_MAP!$B:$B,0))&amp;"*",RAW_DHIS2_EXPORT!$1:$1,0)),""))</f>
        <v/>
      </c>
      <c r="AH88" s="2" t="str">
        <f>IF($A88="","",IFERROR(INDEX(RAW_DHIS2_EXPORT!$A:$ZZ,ROW(),MATCH("*"&amp;INDEX(INDICATOR_MAP!$D:$D,MATCH(AH$1,INDICATOR_MAP!$B:$B,0))&amp;"*",RAW_DHIS2_EXPORT!$1:$1,0)),""))</f>
        <v/>
      </c>
      <c r="AI88" s="2" t="str">
        <f>IF($A88="","",IFERROR(INDEX(RAW_DHIS2_EXPORT!$A:$ZZ,ROW(),MATCH("*"&amp;INDEX(INDICATOR_MAP!$D:$D,MATCH(AI$1,INDICATOR_MAP!$B:$B,0))&amp;"*",RAW_DHIS2_EXPORT!$1:$1,0)),""))</f>
        <v/>
      </c>
      <c r="AJ88" s="2" t="str">
        <f>IF($A88="","",IFERROR(INDEX(RAW_DHIS2_EXPORT!$A:$ZZ,ROW(),MATCH("*"&amp;INDEX(INDICATOR_MAP!$D:$D,MATCH(AJ$1,INDICATOR_MAP!$B:$B,0))&amp;"*",RAW_DHIS2_EXPORT!$1:$1,0)),""))</f>
        <v/>
      </c>
      <c r="AK88" s="2" t="str">
        <f>IF($A88="","",IFERROR(INDEX(RAW_DHIS2_EXPORT!$A:$ZZ,ROW(),MATCH("*"&amp;INDEX(INDICATOR_MAP!$D:$D,MATCH(AK$1,INDICATOR_MAP!$B:$B,0))&amp;"*",RAW_DHIS2_EXPORT!$1:$1,0)),""))</f>
        <v/>
      </c>
      <c r="AL88" s="2" t="str">
        <f>IF($A88="","",IFERROR(INDEX(RAW_DHIS2_EXPORT!$A:$ZZ,ROW(),MATCH("*"&amp;INDEX(INDICATOR_MAP!$D:$D,MATCH(AL$1,INDICATOR_MAP!$B:$B,0))&amp;"*",RAW_DHIS2_EXPORT!$1:$1,0)),""))</f>
        <v/>
      </c>
      <c r="AM88" s="2" t="str">
        <f>IF($A88="","",IFERROR(INDEX(RAW_DHIS2_EXPORT!$A:$ZZ,ROW(),MATCH("*"&amp;INDEX(INDICATOR_MAP!$D:$D,MATCH(AM$1,INDICATOR_MAP!$B:$B,0))&amp;"*",RAW_DHIS2_EXPORT!$1:$1,0)),""))</f>
        <v/>
      </c>
      <c r="AN88" s="2" t="str">
        <f>IF($A88="","",IFERROR(INDEX(RAW_DHIS2_EXPORT!$A:$ZZ,ROW(),MATCH("*"&amp;INDEX(INDICATOR_MAP!$D:$D,MATCH(AN$1,INDICATOR_MAP!$B:$B,0))&amp;"*",RAW_DHIS2_EXPORT!$1:$1,0)),""))</f>
        <v/>
      </c>
      <c r="AO88" s="2" t="str">
        <f>IF($A88="","",IFERROR(INDEX(RAW_DHIS2_EXPORT!$A:$ZZ,ROW(),MATCH("*"&amp;INDEX(INDICATOR_MAP!$D:$D,MATCH(AO$1,INDICATOR_MAP!$B:$B,0))&amp;"*",RAW_DHIS2_EXPORT!$1:$1,0)),""))</f>
        <v/>
      </c>
      <c r="AP88" s="2" t="str">
        <f>IF($A88="","",IFERROR(INDEX(RAW_DHIS2_EXPORT!$A:$ZZ,ROW(),MATCH("*"&amp;INDEX(INDICATOR_MAP!$D:$D,MATCH(AP$1,INDICATOR_MAP!$B:$B,0))&amp;"*",RAW_DHIS2_EXPORT!$1:$1,0)),""))</f>
        <v/>
      </c>
      <c r="AQ88" s="2" t="str">
        <f>IF($A88="","",IFERROR(INDEX(RAW_DHIS2_EXPORT!$A:$ZZ,ROW(),MATCH("*"&amp;INDEX(INDICATOR_MAP!$D:$D,MATCH(AQ$1,INDICATOR_MAP!$B:$B,0))&amp;"*",RAW_DHIS2_EXPORT!$1:$1,0)),""))</f>
        <v/>
      </c>
      <c r="AR88" s="2" t="str">
        <f>IF($A88="","",IFERROR(INDEX(RAW_DHIS2_EXPORT!$A:$ZZ,ROW(),MATCH("*"&amp;INDEX(INDICATOR_MAP!$D:$D,MATCH(AR$1,INDICATOR_MAP!$B:$B,0))&amp;"*",RAW_DHIS2_EXPORT!$1:$1,0)),""))</f>
        <v/>
      </c>
      <c r="AS88" s="2" t="str">
        <f>IF($A88="","",IFERROR(INDEX(RAW_DHIS2_EXPORT!$A:$ZZ,ROW(),MATCH("*"&amp;INDEX(INDICATOR_MAP!$D:$D,MATCH(AS$1,INDICATOR_MAP!$B:$B,0))&amp;"*",RAW_DHIS2_EXPORT!$1:$1,0)),""))</f>
        <v/>
      </c>
      <c r="AT88" s="2" t="str">
        <f>IF($A88="","",IFERROR(INDEX(RAW_DHIS2_EXPORT!$A:$ZZ,ROW(),MATCH("*"&amp;INDEX(INDICATOR_MAP!$D:$D,MATCH(AT$1,INDICATOR_MAP!$B:$B,0))&amp;"*",RAW_DHIS2_EXPORT!$1:$1,0)),""))</f>
        <v/>
      </c>
      <c r="AU88" s="2" t="str">
        <f>IF($A88="","",IFERROR(INDEX(RAW_DHIS2_EXPORT!$A:$ZZ,ROW(),MATCH("*"&amp;INDEX(INDICATOR_MAP!$D:$D,MATCH(AU$1,INDICATOR_MAP!$B:$B,0))&amp;"*",RAW_DHIS2_EXPORT!$1:$1,0)),""))</f>
        <v/>
      </c>
      <c r="AV88" s="2" t="str">
        <f>IF($A88="","",IFERROR(INDEX(RAW_DHIS2_EXPORT!$A:$ZZ,ROW(),MATCH("*"&amp;INDEX(INDICATOR_MAP!$D:$D,MATCH(AV$1,INDICATOR_MAP!$B:$B,0))&amp;"*",RAW_DHIS2_EXPORT!$1:$1,0)),""))</f>
        <v/>
      </c>
      <c r="AW88" s="2" t="str">
        <f>IF($A88="","",IFERROR(INDEX(RAW_DHIS2_EXPORT!$A:$ZZ,ROW(),MATCH("*"&amp;INDEX(INDICATOR_MAP!$D:$D,MATCH(AW$1,INDICATOR_MAP!$B:$B,0))&amp;"*",RAW_DHIS2_EXPORT!$1:$1,0)),""))</f>
        <v/>
      </c>
      <c r="AX88" s="2" t="str">
        <f>IF($A88="","",IFERROR(INDEX(RAW_DHIS2_EXPORT!$A:$ZZ,ROW(),MATCH("*"&amp;INDEX(INDICATOR_MAP!$D:$D,MATCH(AX$1,INDICATOR_MAP!$B:$B,0))&amp;"*",RAW_DHIS2_EXPORT!$1:$1,0)),""))</f>
        <v/>
      </c>
      <c r="AY88" s="2" t="str">
        <f>IF($A88="","",IFERROR(INDEX(RAW_DHIS2_EXPORT!$A:$ZZ,ROW(),MATCH("*"&amp;INDEX(INDICATOR_MAP!$D:$D,MATCH(AY$1,INDICATOR_MAP!$B:$B,0))&amp;"*",RAW_DHIS2_EXPORT!$1:$1,0)),""))</f>
        <v/>
      </c>
      <c r="AZ88" s="2" t="str">
        <f>IF($A88="","",IFERROR(INDEX(RAW_DHIS2_EXPORT!$A:$ZZ,ROW(),MATCH("*"&amp;INDEX(INDICATOR_MAP!$D:$D,MATCH(AZ$1,INDICATOR_MAP!$B:$B,0))&amp;"*",RAW_DHIS2_EXPORT!$1:$1,0)),""))</f>
        <v/>
      </c>
      <c r="BA88" s="2" t="str">
        <f>IF($A88="","",IFERROR(INDEX(RAW_DHIS2_EXPORT!$A:$ZZ,ROW(),MATCH("*"&amp;INDEX(INDICATOR_MAP!$D:$D,MATCH(BA$1,INDICATOR_MAP!$B:$B,0))&amp;"*",RAW_DHIS2_EXPORT!$1:$1,0)),""))</f>
        <v/>
      </c>
      <c r="BB88" s="2" t="str">
        <f>IF($A88="","",IFERROR(INDEX(RAW_DHIS2_EXPORT!$A:$ZZ,ROW(),MATCH("*"&amp;INDEX(INDICATOR_MAP!$D:$D,MATCH(BB$1,INDICATOR_MAP!$B:$B,0))&amp;"*",RAW_DHIS2_EXPORT!$1:$1,0)),""))</f>
        <v/>
      </c>
      <c r="BC88" s="2" t="str">
        <f>IF($A88="","",IFERROR(INDEX(RAW_DHIS2_EXPORT!$A:$ZZ,ROW(),MATCH("*"&amp;INDEX(INDICATOR_MAP!$D:$D,MATCH(BC$1,INDICATOR_MAP!$B:$B,0))&amp;"*",RAW_DHIS2_EXPORT!$1:$1,0)),""))</f>
        <v/>
      </c>
    </row>
    <row r="89" spans="1:55">
      <c r="A89" s="2" t="str">
        <f>IF(RAW_DHIS2_EXPORT!A89="","",RAW_DHIS2_EXPORT!A89)</f>
        <v/>
      </c>
      <c r="B89" s="2"/>
      <c r="C89" s="2"/>
      <c r="D89" s="2" t="str">
        <f>IF($A89="","",IFERROR(INDEX(RAW_DHIS2_EXPORT!$A:$ZZ,ROW(),MATCH("*"&amp;INDEX(INDICATOR_MAP!$D:$D,MATCH(D$1,INDICATOR_MAP!$B:$B,0))&amp;"*",RAW_DHIS2_EXPORT!$1:$1,0)),""))</f>
        <v/>
      </c>
      <c r="E89" s="2" t="str">
        <f>IF($A89="","",IFERROR(INDEX(RAW_DHIS2_EXPORT!$A:$ZZ,ROW(),MATCH("*"&amp;INDEX(INDICATOR_MAP!$D:$D,MATCH(E$1,INDICATOR_MAP!$B:$B,0))&amp;"*",RAW_DHIS2_EXPORT!$1:$1,0)),""))</f>
        <v/>
      </c>
      <c r="F89" s="2" t="str">
        <f>IF($A89="","",IFERROR(INDEX(RAW_DHIS2_EXPORT!$A:$ZZ,ROW(),MATCH("*"&amp;INDEX(INDICATOR_MAP!$D:$D,MATCH(F$1,INDICATOR_MAP!$B:$B,0))&amp;"*",RAW_DHIS2_EXPORT!$1:$1,0)),""))</f>
        <v/>
      </c>
      <c r="G89" s="2" t="str">
        <f>IF($A89="","",IFERROR(INDEX(RAW_DHIS2_EXPORT!$A:$ZZ,ROW(),MATCH("*"&amp;INDEX(INDICATOR_MAP!$D:$D,MATCH(G$1,INDICATOR_MAP!$B:$B,0))&amp;"*",RAW_DHIS2_EXPORT!$1:$1,0)),""))</f>
        <v/>
      </c>
      <c r="H89" s="2" t="str">
        <f>IF($A89="","",IFERROR(INDEX(RAW_DHIS2_EXPORT!$A:$ZZ,ROW(),MATCH("*"&amp;INDEX(INDICATOR_MAP!$D:$D,MATCH(H$1,INDICATOR_MAP!$B:$B,0))&amp;"*",RAW_DHIS2_EXPORT!$1:$1,0)),""))</f>
        <v/>
      </c>
      <c r="I89" s="2" t="str">
        <f>IF($A89="","",IFERROR(INDEX(RAW_DHIS2_EXPORT!$A:$ZZ,ROW(),MATCH("*"&amp;INDEX(INDICATOR_MAP!$D:$D,MATCH(I$1,INDICATOR_MAP!$B:$B,0))&amp;"*",RAW_DHIS2_EXPORT!$1:$1,0)),""))</f>
        <v/>
      </c>
      <c r="J89" s="2" t="str">
        <f>IF($A89="","",IFERROR(INDEX(RAW_DHIS2_EXPORT!$A:$ZZ,ROW(),MATCH("*"&amp;INDEX(INDICATOR_MAP!$D:$D,MATCH(J$1,INDICATOR_MAP!$B:$B,0))&amp;"*",RAW_DHIS2_EXPORT!$1:$1,0)),""))</f>
        <v/>
      </c>
      <c r="K89" s="2" t="str">
        <f>IF($A89="","",IFERROR(INDEX(RAW_DHIS2_EXPORT!$A:$ZZ,ROW(),MATCH("*"&amp;INDEX(INDICATOR_MAP!$D:$D,MATCH(K$1,INDICATOR_MAP!$B:$B,0))&amp;"*",RAW_DHIS2_EXPORT!$1:$1,0)),""))</f>
        <v/>
      </c>
      <c r="L89" s="2" t="str">
        <f>IF($A89="","",IFERROR(INDEX(RAW_DHIS2_EXPORT!$A:$ZZ,ROW(),MATCH("*"&amp;INDEX(INDICATOR_MAP!$D:$D,MATCH(L$1,INDICATOR_MAP!$B:$B,0))&amp;"*",RAW_DHIS2_EXPORT!$1:$1,0)),""))</f>
        <v/>
      </c>
      <c r="M89" s="2" t="str">
        <f>IF($A89="","",IFERROR(INDEX(RAW_DHIS2_EXPORT!$A:$ZZ,ROW(),MATCH("*"&amp;INDEX(INDICATOR_MAP!$D:$D,MATCH(M$1,INDICATOR_MAP!$B:$B,0))&amp;"*",RAW_DHIS2_EXPORT!$1:$1,0)),""))</f>
        <v/>
      </c>
      <c r="N89" s="2" t="str">
        <f>IF($A89="","",IFERROR(INDEX(RAW_DHIS2_EXPORT!$A:$ZZ,ROW(),MATCH("*"&amp;INDEX(INDICATOR_MAP!$D:$D,MATCH(N$1,INDICATOR_MAP!$B:$B,0))&amp;"*",RAW_DHIS2_EXPORT!$1:$1,0)),""))</f>
        <v/>
      </c>
      <c r="O89" s="2" t="str">
        <f>IF($A89="","",IFERROR(INDEX(RAW_DHIS2_EXPORT!$A:$ZZ,ROW(),MATCH("*"&amp;INDEX(INDICATOR_MAP!$D:$D,MATCH(O$1,INDICATOR_MAP!$B:$B,0))&amp;"*",RAW_DHIS2_EXPORT!$1:$1,0)),""))</f>
        <v/>
      </c>
      <c r="P89" s="2" t="str">
        <f>IF($A89="","",IFERROR(INDEX(RAW_DHIS2_EXPORT!$A:$ZZ,ROW(),MATCH("*"&amp;INDEX(INDICATOR_MAP!$D:$D,MATCH(P$1,INDICATOR_MAP!$B:$B,0))&amp;"*",RAW_DHIS2_EXPORT!$1:$1,0)),""))</f>
        <v/>
      </c>
      <c r="Q89" s="2" t="str">
        <f>IF($A89="","",IFERROR(INDEX(RAW_DHIS2_EXPORT!$A:$ZZ,ROW(),MATCH("*"&amp;INDEX(INDICATOR_MAP!$D:$D,MATCH(Q$1,INDICATOR_MAP!$B:$B,0))&amp;"*",RAW_DHIS2_EXPORT!$1:$1,0)),""))</f>
        <v/>
      </c>
      <c r="R89" s="2" t="str">
        <f>IF($A89="","",IFERROR(INDEX(RAW_DHIS2_EXPORT!$A:$ZZ,ROW(),MATCH("*"&amp;INDEX(INDICATOR_MAP!$D:$D,MATCH(R$1,INDICATOR_MAP!$B:$B,0))&amp;"*",RAW_DHIS2_EXPORT!$1:$1,0)),""))</f>
        <v/>
      </c>
      <c r="S89" s="2" t="str">
        <f>IF($A89="","",IFERROR(INDEX(RAW_DHIS2_EXPORT!$A:$ZZ,ROW(),MATCH("*"&amp;INDEX(INDICATOR_MAP!$D:$D,MATCH(S$1,INDICATOR_MAP!$B:$B,0))&amp;"*",RAW_DHIS2_EXPORT!$1:$1,0)),""))</f>
        <v/>
      </c>
      <c r="T89" s="2" t="str">
        <f>IF($A89="","",IFERROR(INDEX(RAW_DHIS2_EXPORT!$A:$ZZ,ROW(),MATCH("*"&amp;INDEX(INDICATOR_MAP!$D:$D,MATCH(T$1,INDICATOR_MAP!$B:$B,0))&amp;"*",RAW_DHIS2_EXPORT!$1:$1,0)),""))</f>
        <v/>
      </c>
      <c r="U89" s="2" t="str">
        <f>IF($A89="","",IFERROR(INDEX(RAW_DHIS2_EXPORT!$A:$ZZ,ROW(),MATCH("*"&amp;INDEX(INDICATOR_MAP!$D:$D,MATCH(U$1,INDICATOR_MAP!$B:$B,0))&amp;"*",RAW_DHIS2_EXPORT!$1:$1,0)),""))</f>
        <v/>
      </c>
      <c r="V89" s="2" t="str">
        <f>IF($A89="","",IFERROR(INDEX(RAW_DHIS2_EXPORT!$A:$ZZ,ROW(),MATCH("*"&amp;INDEX(INDICATOR_MAP!$D:$D,MATCH(V$1,INDICATOR_MAP!$B:$B,0))&amp;"*",RAW_DHIS2_EXPORT!$1:$1,0)),""))</f>
        <v/>
      </c>
      <c r="W89" s="2" t="str">
        <f>IF($A89="","",IFERROR(INDEX(RAW_DHIS2_EXPORT!$A:$ZZ,ROW(),MATCH("*"&amp;INDEX(INDICATOR_MAP!$D:$D,MATCH(W$1,INDICATOR_MAP!$B:$B,0))&amp;"*",RAW_DHIS2_EXPORT!$1:$1,0)),""))</f>
        <v/>
      </c>
      <c r="X89" s="2" t="str">
        <f>IF($A89="","",IFERROR(INDEX(RAW_DHIS2_EXPORT!$A:$ZZ,ROW(),MATCH("*"&amp;INDEX(INDICATOR_MAP!$D:$D,MATCH(X$1,INDICATOR_MAP!$B:$B,0))&amp;"*",RAW_DHIS2_EXPORT!$1:$1,0)),""))</f>
        <v/>
      </c>
      <c r="Y89" s="2" t="str">
        <f>IF($A89="","",IFERROR(INDEX(RAW_DHIS2_EXPORT!$A:$ZZ,ROW(),MATCH("*"&amp;INDEX(INDICATOR_MAP!$D:$D,MATCH(Y$1,INDICATOR_MAP!$B:$B,0))&amp;"*",RAW_DHIS2_EXPORT!$1:$1,0)),""))</f>
        <v/>
      </c>
      <c r="Z89" s="2" t="str">
        <f>IF($A89="","",IFERROR(INDEX(RAW_DHIS2_EXPORT!$A:$ZZ,ROW(),MATCH("*"&amp;INDEX(INDICATOR_MAP!$D:$D,MATCH(Z$1,INDICATOR_MAP!$B:$B,0))&amp;"*",RAW_DHIS2_EXPORT!$1:$1,0)),""))</f>
        <v/>
      </c>
      <c r="AA89" s="2" t="str">
        <f>IF($A89="","",IFERROR(INDEX(RAW_DHIS2_EXPORT!$A:$ZZ,ROW(),MATCH("*"&amp;INDEX(INDICATOR_MAP!$D:$D,MATCH(AA$1,INDICATOR_MAP!$B:$B,0))&amp;"*",RAW_DHIS2_EXPORT!$1:$1,0)),""))</f>
        <v/>
      </c>
      <c r="AB89" s="2" t="str">
        <f>IF($A89="","",IFERROR(INDEX(RAW_DHIS2_EXPORT!$A:$ZZ,ROW(),MATCH("*"&amp;INDEX(INDICATOR_MAP!$D:$D,MATCH(AB$1,INDICATOR_MAP!$B:$B,0))&amp;"*",RAW_DHIS2_EXPORT!$1:$1,0)),""))</f>
        <v/>
      </c>
      <c r="AC89" s="2" t="str">
        <f>IF($A89="","",IFERROR(INDEX(RAW_DHIS2_EXPORT!$A:$ZZ,ROW(),MATCH("*"&amp;INDEX(INDICATOR_MAP!$D:$D,MATCH(AC$1,INDICATOR_MAP!$B:$B,0))&amp;"*",RAW_DHIS2_EXPORT!$1:$1,0)),""))</f>
        <v/>
      </c>
      <c r="AD89" s="2" t="str">
        <f>IF($A89="","",IFERROR(INDEX(RAW_DHIS2_EXPORT!$A:$ZZ,ROW(),MATCH("*"&amp;INDEX(INDICATOR_MAP!$D:$D,MATCH(AD$1,INDICATOR_MAP!$B:$B,0))&amp;"*",RAW_DHIS2_EXPORT!$1:$1,0)),""))</f>
        <v/>
      </c>
      <c r="AE89" s="2" t="str">
        <f>IF($A89="","",IFERROR(INDEX(RAW_DHIS2_EXPORT!$A:$ZZ,ROW(),MATCH("*"&amp;INDEX(INDICATOR_MAP!$D:$D,MATCH(AE$1,INDICATOR_MAP!$B:$B,0))&amp;"*",RAW_DHIS2_EXPORT!$1:$1,0)),""))</f>
        <v/>
      </c>
      <c r="AF89" s="2" t="str">
        <f>IF($A89="","",IFERROR(INDEX(RAW_DHIS2_EXPORT!$A:$ZZ,ROW(),MATCH("*"&amp;INDEX(INDICATOR_MAP!$D:$D,MATCH(AF$1,INDICATOR_MAP!$B:$B,0))&amp;"*",RAW_DHIS2_EXPORT!$1:$1,0)),""))</f>
        <v/>
      </c>
      <c r="AG89" s="2" t="str">
        <f>IF($A89="","",IFERROR(INDEX(RAW_DHIS2_EXPORT!$A:$ZZ,ROW(),MATCH("*"&amp;INDEX(INDICATOR_MAP!$D:$D,MATCH(AG$1,INDICATOR_MAP!$B:$B,0))&amp;"*",RAW_DHIS2_EXPORT!$1:$1,0)),""))</f>
        <v/>
      </c>
      <c r="AH89" s="2" t="str">
        <f>IF($A89="","",IFERROR(INDEX(RAW_DHIS2_EXPORT!$A:$ZZ,ROW(),MATCH("*"&amp;INDEX(INDICATOR_MAP!$D:$D,MATCH(AH$1,INDICATOR_MAP!$B:$B,0))&amp;"*",RAW_DHIS2_EXPORT!$1:$1,0)),""))</f>
        <v/>
      </c>
      <c r="AI89" s="2" t="str">
        <f>IF($A89="","",IFERROR(INDEX(RAW_DHIS2_EXPORT!$A:$ZZ,ROW(),MATCH("*"&amp;INDEX(INDICATOR_MAP!$D:$D,MATCH(AI$1,INDICATOR_MAP!$B:$B,0))&amp;"*",RAW_DHIS2_EXPORT!$1:$1,0)),""))</f>
        <v/>
      </c>
      <c r="AJ89" s="2" t="str">
        <f>IF($A89="","",IFERROR(INDEX(RAW_DHIS2_EXPORT!$A:$ZZ,ROW(),MATCH("*"&amp;INDEX(INDICATOR_MAP!$D:$D,MATCH(AJ$1,INDICATOR_MAP!$B:$B,0))&amp;"*",RAW_DHIS2_EXPORT!$1:$1,0)),""))</f>
        <v/>
      </c>
      <c r="AK89" s="2" t="str">
        <f>IF($A89="","",IFERROR(INDEX(RAW_DHIS2_EXPORT!$A:$ZZ,ROW(),MATCH("*"&amp;INDEX(INDICATOR_MAP!$D:$D,MATCH(AK$1,INDICATOR_MAP!$B:$B,0))&amp;"*",RAW_DHIS2_EXPORT!$1:$1,0)),""))</f>
        <v/>
      </c>
      <c r="AL89" s="2" t="str">
        <f>IF($A89="","",IFERROR(INDEX(RAW_DHIS2_EXPORT!$A:$ZZ,ROW(),MATCH("*"&amp;INDEX(INDICATOR_MAP!$D:$D,MATCH(AL$1,INDICATOR_MAP!$B:$B,0))&amp;"*",RAW_DHIS2_EXPORT!$1:$1,0)),""))</f>
        <v/>
      </c>
      <c r="AM89" s="2" t="str">
        <f>IF($A89="","",IFERROR(INDEX(RAW_DHIS2_EXPORT!$A:$ZZ,ROW(),MATCH("*"&amp;INDEX(INDICATOR_MAP!$D:$D,MATCH(AM$1,INDICATOR_MAP!$B:$B,0))&amp;"*",RAW_DHIS2_EXPORT!$1:$1,0)),""))</f>
        <v/>
      </c>
      <c r="AN89" s="2" t="str">
        <f>IF($A89="","",IFERROR(INDEX(RAW_DHIS2_EXPORT!$A:$ZZ,ROW(),MATCH("*"&amp;INDEX(INDICATOR_MAP!$D:$D,MATCH(AN$1,INDICATOR_MAP!$B:$B,0))&amp;"*",RAW_DHIS2_EXPORT!$1:$1,0)),""))</f>
        <v/>
      </c>
      <c r="AO89" s="2" t="str">
        <f>IF($A89="","",IFERROR(INDEX(RAW_DHIS2_EXPORT!$A:$ZZ,ROW(),MATCH("*"&amp;INDEX(INDICATOR_MAP!$D:$D,MATCH(AO$1,INDICATOR_MAP!$B:$B,0))&amp;"*",RAW_DHIS2_EXPORT!$1:$1,0)),""))</f>
        <v/>
      </c>
      <c r="AP89" s="2" t="str">
        <f>IF($A89="","",IFERROR(INDEX(RAW_DHIS2_EXPORT!$A:$ZZ,ROW(),MATCH("*"&amp;INDEX(INDICATOR_MAP!$D:$D,MATCH(AP$1,INDICATOR_MAP!$B:$B,0))&amp;"*",RAW_DHIS2_EXPORT!$1:$1,0)),""))</f>
        <v/>
      </c>
      <c r="AQ89" s="2" t="str">
        <f>IF($A89="","",IFERROR(INDEX(RAW_DHIS2_EXPORT!$A:$ZZ,ROW(),MATCH("*"&amp;INDEX(INDICATOR_MAP!$D:$D,MATCH(AQ$1,INDICATOR_MAP!$B:$B,0))&amp;"*",RAW_DHIS2_EXPORT!$1:$1,0)),""))</f>
        <v/>
      </c>
      <c r="AR89" s="2" t="str">
        <f>IF($A89="","",IFERROR(INDEX(RAW_DHIS2_EXPORT!$A:$ZZ,ROW(),MATCH("*"&amp;INDEX(INDICATOR_MAP!$D:$D,MATCH(AR$1,INDICATOR_MAP!$B:$B,0))&amp;"*",RAW_DHIS2_EXPORT!$1:$1,0)),""))</f>
        <v/>
      </c>
      <c r="AS89" s="2" t="str">
        <f>IF($A89="","",IFERROR(INDEX(RAW_DHIS2_EXPORT!$A:$ZZ,ROW(),MATCH("*"&amp;INDEX(INDICATOR_MAP!$D:$D,MATCH(AS$1,INDICATOR_MAP!$B:$B,0))&amp;"*",RAW_DHIS2_EXPORT!$1:$1,0)),""))</f>
        <v/>
      </c>
      <c r="AT89" s="2" t="str">
        <f>IF($A89="","",IFERROR(INDEX(RAW_DHIS2_EXPORT!$A:$ZZ,ROW(),MATCH("*"&amp;INDEX(INDICATOR_MAP!$D:$D,MATCH(AT$1,INDICATOR_MAP!$B:$B,0))&amp;"*",RAW_DHIS2_EXPORT!$1:$1,0)),""))</f>
        <v/>
      </c>
      <c r="AU89" s="2" t="str">
        <f>IF($A89="","",IFERROR(INDEX(RAW_DHIS2_EXPORT!$A:$ZZ,ROW(),MATCH("*"&amp;INDEX(INDICATOR_MAP!$D:$D,MATCH(AU$1,INDICATOR_MAP!$B:$B,0))&amp;"*",RAW_DHIS2_EXPORT!$1:$1,0)),""))</f>
        <v/>
      </c>
      <c r="AV89" s="2" t="str">
        <f>IF($A89="","",IFERROR(INDEX(RAW_DHIS2_EXPORT!$A:$ZZ,ROW(),MATCH("*"&amp;INDEX(INDICATOR_MAP!$D:$D,MATCH(AV$1,INDICATOR_MAP!$B:$B,0))&amp;"*",RAW_DHIS2_EXPORT!$1:$1,0)),""))</f>
        <v/>
      </c>
      <c r="AW89" s="2" t="str">
        <f>IF($A89="","",IFERROR(INDEX(RAW_DHIS2_EXPORT!$A:$ZZ,ROW(),MATCH("*"&amp;INDEX(INDICATOR_MAP!$D:$D,MATCH(AW$1,INDICATOR_MAP!$B:$B,0))&amp;"*",RAW_DHIS2_EXPORT!$1:$1,0)),""))</f>
        <v/>
      </c>
      <c r="AX89" s="2" t="str">
        <f>IF($A89="","",IFERROR(INDEX(RAW_DHIS2_EXPORT!$A:$ZZ,ROW(),MATCH("*"&amp;INDEX(INDICATOR_MAP!$D:$D,MATCH(AX$1,INDICATOR_MAP!$B:$B,0))&amp;"*",RAW_DHIS2_EXPORT!$1:$1,0)),""))</f>
        <v/>
      </c>
      <c r="AY89" s="2" t="str">
        <f>IF($A89="","",IFERROR(INDEX(RAW_DHIS2_EXPORT!$A:$ZZ,ROW(),MATCH("*"&amp;INDEX(INDICATOR_MAP!$D:$D,MATCH(AY$1,INDICATOR_MAP!$B:$B,0))&amp;"*",RAW_DHIS2_EXPORT!$1:$1,0)),""))</f>
        <v/>
      </c>
      <c r="AZ89" s="2" t="str">
        <f>IF($A89="","",IFERROR(INDEX(RAW_DHIS2_EXPORT!$A:$ZZ,ROW(),MATCH("*"&amp;INDEX(INDICATOR_MAP!$D:$D,MATCH(AZ$1,INDICATOR_MAP!$B:$B,0))&amp;"*",RAW_DHIS2_EXPORT!$1:$1,0)),""))</f>
        <v/>
      </c>
      <c r="BA89" s="2" t="str">
        <f>IF($A89="","",IFERROR(INDEX(RAW_DHIS2_EXPORT!$A:$ZZ,ROW(),MATCH("*"&amp;INDEX(INDICATOR_MAP!$D:$D,MATCH(BA$1,INDICATOR_MAP!$B:$B,0))&amp;"*",RAW_DHIS2_EXPORT!$1:$1,0)),""))</f>
        <v/>
      </c>
      <c r="BB89" s="2" t="str">
        <f>IF($A89="","",IFERROR(INDEX(RAW_DHIS2_EXPORT!$A:$ZZ,ROW(),MATCH("*"&amp;INDEX(INDICATOR_MAP!$D:$D,MATCH(BB$1,INDICATOR_MAP!$B:$B,0))&amp;"*",RAW_DHIS2_EXPORT!$1:$1,0)),""))</f>
        <v/>
      </c>
      <c r="BC89" s="2" t="str">
        <f>IF($A89="","",IFERROR(INDEX(RAW_DHIS2_EXPORT!$A:$ZZ,ROW(),MATCH("*"&amp;INDEX(INDICATOR_MAP!$D:$D,MATCH(BC$1,INDICATOR_MAP!$B:$B,0))&amp;"*",RAW_DHIS2_EXPORT!$1:$1,0)),""))</f>
        <v/>
      </c>
    </row>
    <row r="90" spans="1:55">
      <c r="A90" s="2" t="str">
        <f>IF(RAW_DHIS2_EXPORT!A90="","",RAW_DHIS2_EXPORT!A90)</f>
        <v/>
      </c>
      <c r="B90" s="2"/>
      <c r="C90" s="2"/>
      <c r="D90" s="2" t="str">
        <f>IF($A90="","",IFERROR(INDEX(RAW_DHIS2_EXPORT!$A:$ZZ,ROW(),MATCH("*"&amp;INDEX(INDICATOR_MAP!$D:$D,MATCH(D$1,INDICATOR_MAP!$B:$B,0))&amp;"*",RAW_DHIS2_EXPORT!$1:$1,0)),""))</f>
        <v/>
      </c>
      <c r="E90" s="2" t="str">
        <f>IF($A90="","",IFERROR(INDEX(RAW_DHIS2_EXPORT!$A:$ZZ,ROW(),MATCH("*"&amp;INDEX(INDICATOR_MAP!$D:$D,MATCH(E$1,INDICATOR_MAP!$B:$B,0))&amp;"*",RAW_DHIS2_EXPORT!$1:$1,0)),""))</f>
        <v/>
      </c>
      <c r="F90" s="2" t="str">
        <f>IF($A90="","",IFERROR(INDEX(RAW_DHIS2_EXPORT!$A:$ZZ,ROW(),MATCH("*"&amp;INDEX(INDICATOR_MAP!$D:$D,MATCH(F$1,INDICATOR_MAP!$B:$B,0))&amp;"*",RAW_DHIS2_EXPORT!$1:$1,0)),""))</f>
        <v/>
      </c>
      <c r="G90" s="2" t="str">
        <f>IF($A90="","",IFERROR(INDEX(RAW_DHIS2_EXPORT!$A:$ZZ,ROW(),MATCH("*"&amp;INDEX(INDICATOR_MAP!$D:$D,MATCH(G$1,INDICATOR_MAP!$B:$B,0))&amp;"*",RAW_DHIS2_EXPORT!$1:$1,0)),""))</f>
        <v/>
      </c>
      <c r="H90" s="2" t="str">
        <f>IF($A90="","",IFERROR(INDEX(RAW_DHIS2_EXPORT!$A:$ZZ,ROW(),MATCH("*"&amp;INDEX(INDICATOR_MAP!$D:$D,MATCH(H$1,INDICATOR_MAP!$B:$B,0))&amp;"*",RAW_DHIS2_EXPORT!$1:$1,0)),""))</f>
        <v/>
      </c>
      <c r="I90" s="2" t="str">
        <f>IF($A90="","",IFERROR(INDEX(RAW_DHIS2_EXPORT!$A:$ZZ,ROW(),MATCH("*"&amp;INDEX(INDICATOR_MAP!$D:$D,MATCH(I$1,INDICATOR_MAP!$B:$B,0))&amp;"*",RAW_DHIS2_EXPORT!$1:$1,0)),""))</f>
        <v/>
      </c>
      <c r="J90" s="2" t="str">
        <f>IF($A90="","",IFERROR(INDEX(RAW_DHIS2_EXPORT!$A:$ZZ,ROW(),MATCH("*"&amp;INDEX(INDICATOR_MAP!$D:$D,MATCH(J$1,INDICATOR_MAP!$B:$B,0))&amp;"*",RAW_DHIS2_EXPORT!$1:$1,0)),""))</f>
        <v/>
      </c>
      <c r="K90" s="2" t="str">
        <f>IF($A90="","",IFERROR(INDEX(RAW_DHIS2_EXPORT!$A:$ZZ,ROW(),MATCH("*"&amp;INDEX(INDICATOR_MAP!$D:$D,MATCH(K$1,INDICATOR_MAP!$B:$B,0))&amp;"*",RAW_DHIS2_EXPORT!$1:$1,0)),""))</f>
        <v/>
      </c>
      <c r="L90" s="2" t="str">
        <f>IF($A90="","",IFERROR(INDEX(RAW_DHIS2_EXPORT!$A:$ZZ,ROW(),MATCH("*"&amp;INDEX(INDICATOR_MAP!$D:$D,MATCH(L$1,INDICATOR_MAP!$B:$B,0))&amp;"*",RAW_DHIS2_EXPORT!$1:$1,0)),""))</f>
        <v/>
      </c>
      <c r="M90" s="2" t="str">
        <f>IF($A90="","",IFERROR(INDEX(RAW_DHIS2_EXPORT!$A:$ZZ,ROW(),MATCH("*"&amp;INDEX(INDICATOR_MAP!$D:$D,MATCH(M$1,INDICATOR_MAP!$B:$B,0))&amp;"*",RAW_DHIS2_EXPORT!$1:$1,0)),""))</f>
        <v/>
      </c>
      <c r="N90" s="2" t="str">
        <f>IF($A90="","",IFERROR(INDEX(RAW_DHIS2_EXPORT!$A:$ZZ,ROW(),MATCH("*"&amp;INDEX(INDICATOR_MAP!$D:$D,MATCH(N$1,INDICATOR_MAP!$B:$B,0))&amp;"*",RAW_DHIS2_EXPORT!$1:$1,0)),""))</f>
        <v/>
      </c>
      <c r="O90" s="2" t="str">
        <f>IF($A90="","",IFERROR(INDEX(RAW_DHIS2_EXPORT!$A:$ZZ,ROW(),MATCH("*"&amp;INDEX(INDICATOR_MAP!$D:$D,MATCH(O$1,INDICATOR_MAP!$B:$B,0))&amp;"*",RAW_DHIS2_EXPORT!$1:$1,0)),""))</f>
        <v/>
      </c>
      <c r="P90" s="2" t="str">
        <f>IF($A90="","",IFERROR(INDEX(RAW_DHIS2_EXPORT!$A:$ZZ,ROW(),MATCH("*"&amp;INDEX(INDICATOR_MAP!$D:$D,MATCH(P$1,INDICATOR_MAP!$B:$B,0))&amp;"*",RAW_DHIS2_EXPORT!$1:$1,0)),""))</f>
        <v/>
      </c>
      <c r="Q90" s="2" t="str">
        <f>IF($A90="","",IFERROR(INDEX(RAW_DHIS2_EXPORT!$A:$ZZ,ROW(),MATCH("*"&amp;INDEX(INDICATOR_MAP!$D:$D,MATCH(Q$1,INDICATOR_MAP!$B:$B,0))&amp;"*",RAW_DHIS2_EXPORT!$1:$1,0)),""))</f>
        <v/>
      </c>
      <c r="R90" s="2" t="str">
        <f>IF($A90="","",IFERROR(INDEX(RAW_DHIS2_EXPORT!$A:$ZZ,ROW(),MATCH("*"&amp;INDEX(INDICATOR_MAP!$D:$D,MATCH(R$1,INDICATOR_MAP!$B:$B,0))&amp;"*",RAW_DHIS2_EXPORT!$1:$1,0)),""))</f>
        <v/>
      </c>
      <c r="S90" s="2" t="str">
        <f>IF($A90="","",IFERROR(INDEX(RAW_DHIS2_EXPORT!$A:$ZZ,ROW(),MATCH("*"&amp;INDEX(INDICATOR_MAP!$D:$D,MATCH(S$1,INDICATOR_MAP!$B:$B,0))&amp;"*",RAW_DHIS2_EXPORT!$1:$1,0)),""))</f>
        <v/>
      </c>
      <c r="T90" s="2" t="str">
        <f>IF($A90="","",IFERROR(INDEX(RAW_DHIS2_EXPORT!$A:$ZZ,ROW(),MATCH("*"&amp;INDEX(INDICATOR_MAP!$D:$D,MATCH(T$1,INDICATOR_MAP!$B:$B,0))&amp;"*",RAW_DHIS2_EXPORT!$1:$1,0)),""))</f>
        <v/>
      </c>
      <c r="U90" s="2" t="str">
        <f>IF($A90="","",IFERROR(INDEX(RAW_DHIS2_EXPORT!$A:$ZZ,ROW(),MATCH("*"&amp;INDEX(INDICATOR_MAP!$D:$D,MATCH(U$1,INDICATOR_MAP!$B:$B,0))&amp;"*",RAW_DHIS2_EXPORT!$1:$1,0)),""))</f>
        <v/>
      </c>
      <c r="V90" s="2" t="str">
        <f>IF($A90="","",IFERROR(INDEX(RAW_DHIS2_EXPORT!$A:$ZZ,ROW(),MATCH("*"&amp;INDEX(INDICATOR_MAP!$D:$D,MATCH(V$1,INDICATOR_MAP!$B:$B,0))&amp;"*",RAW_DHIS2_EXPORT!$1:$1,0)),""))</f>
        <v/>
      </c>
      <c r="W90" s="2" t="str">
        <f>IF($A90="","",IFERROR(INDEX(RAW_DHIS2_EXPORT!$A:$ZZ,ROW(),MATCH("*"&amp;INDEX(INDICATOR_MAP!$D:$D,MATCH(W$1,INDICATOR_MAP!$B:$B,0))&amp;"*",RAW_DHIS2_EXPORT!$1:$1,0)),""))</f>
        <v/>
      </c>
      <c r="X90" s="2" t="str">
        <f>IF($A90="","",IFERROR(INDEX(RAW_DHIS2_EXPORT!$A:$ZZ,ROW(),MATCH("*"&amp;INDEX(INDICATOR_MAP!$D:$D,MATCH(X$1,INDICATOR_MAP!$B:$B,0))&amp;"*",RAW_DHIS2_EXPORT!$1:$1,0)),""))</f>
        <v/>
      </c>
      <c r="Y90" s="2" t="str">
        <f>IF($A90="","",IFERROR(INDEX(RAW_DHIS2_EXPORT!$A:$ZZ,ROW(),MATCH("*"&amp;INDEX(INDICATOR_MAP!$D:$D,MATCH(Y$1,INDICATOR_MAP!$B:$B,0))&amp;"*",RAW_DHIS2_EXPORT!$1:$1,0)),""))</f>
        <v/>
      </c>
      <c r="Z90" s="2" t="str">
        <f>IF($A90="","",IFERROR(INDEX(RAW_DHIS2_EXPORT!$A:$ZZ,ROW(),MATCH("*"&amp;INDEX(INDICATOR_MAP!$D:$D,MATCH(Z$1,INDICATOR_MAP!$B:$B,0))&amp;"*",RAW_DHIS2_EXPORT!$1:$1,0)),""))</f>
        <v/>
      </c>
      <c r="AA90" s="2" t="str">
        <f>IF($A90="","",IFERROR(INDEX(RAW_DHIS2_EXPORT!$A:$ZZ,ROW(),MATCH("*"&amp;INDEX(INDICATOR_MAP!$D:$D,MATCH(AA$1,INDICATOR_MAP!$B:$B,0))&amp;"*",RAW_DHIS2_EXPORT!$1:$1,0)),""))</f>
        <v/>
      </c>
      <c r="AB90" s="2" t="str">
        <f>IF($A90="","",IFERROR(INDEX(RAW_DHIS2_EXPORT!$A:$ZZ,ROW(),MATCH("*"&amp;INDEX(INDICATOR_MAP!$D:$D,MATCH(AB$1,INDICATOR_MAP!$B:$B,0))&amp;"*",RAW_DHIS2_EXPORT!$1:$1,0)),""))</f>
        <v/>
      </c>
      <c r="AC90" s="2" t="str">
        <f>IF($A90="","",IFERROR(INDEX(RAW_DHIS2_EXPORT!$A:$ZZ,ROW(),MATCH("*"&amp;INDEX(INDICATOR_MAP!$D:$D,MATCH(AC$1,INDICATOR_MAP!$B:$B,0))&amp;"*",RAW_DHIS2_EXPORT!$1:$1,0)),""))</f>
        <v/>
      </c>
      <c r="AD90" s="2" t="str">
        <f>IF($A90="","",IFERROR(INDEX(RAW_DHIS2_EXPORT!$A:$ZZ,ROW(),MATCH("*"&amp;INDEX(INDICATOR_MAP!$D:$D,MATCH(AD$1,INDICATOR_MAP!$B:$B,0))&amp;"*",RAW_DHIS2_EXPORT!$1:$1,0)),""))</f>
        <v/>
      </c>
      <c r="AE90" s="2" t="str">
        <f>IF($A90="","",IFERROR(INDEX(RAW_DHIS2_EXPORT!$A:$ZZ,ROW(),MATCH("*"&amp;INDEX(INDICATOR_MAP!$D:$D,MATCH(AE$1,INDICATOR_MAP!$B:$B,0))&amp;"*",RAW_DHIS2_EXPORT!$1:$1,0)),""))</f>
        <v/>
      </c>
      <c r="AF90" s="2" t="str">
        <f>IF($A90="","",IFERROR(INDEX(RAW_DHIS2_EXPORT!$A:$ZZ,ROW(),MATCH("*"&amp;INDEX(INDICATOR_MAP!$D:$D,MATCH(AF$1,INDICATOR_MAP!$B:$B,0))&amp;"*",RAW_DHIS2_EXPORT!$1:$1,0)),""))</f>
        <v/>
      </c>
      <c r="AG90" s="2" t="str">
        <f>IF($A90="","",IFERROR(INDEX(RAW_DHIS2_EXPORT!$A:$ZZ,ROW(),MATCH("*"&amp;INDEX(INDICATOR_MAP!$D:$D,MATCH(AG$1,INDICATOR_MAP!$B:$B,0))&amp;"*",RAW_DHIS2_EXPORT!$1:$1,0)),""))</f>
        <v/>
      </c>
      <c r="AH90" s="2" t="str">
        <f>IF($A90="","",IFERROR(INDEX(RAW_DHIS2_EXPORT!$A:$ZZ,ROW(),MATCH("*"&amp;INDEX(INDICATOR_MAP!$D:$D,MATCH(AH$1,INDICATOR_MAP!$B:$B,0))&amp;"*",RAW_DHIS2_EXPORT!$1:$1,0)),""))</f>
        <v/>
      </c>
      <c r="AI90" s="2" t="str">
        <f>IF($A90="","",IFERROR(INDEX(RAW_DHIS2_EXPORT!$A:$ZZ,ROW(),MATCH("*"&amp;INDEX(INDICATOR_MAP!$D:$D,MATCH(AI$1,INDICATOR_MAP!$B:$B,0))&amp;"*",RAW_DHIS2_EXPORT!$1:$1,0)),""))</f>
        <v/>
      </c>
      <c r="AJ90" s="2" t="str">
        <f>IF($A90="","",IFERROR(INDEX(RAW_DHIS2_EXPORT!$A:$ZZ,ROW(),MATCH("*"&amp;INDEX(INDICATOR_MAP!$D:$D,MATCH(AJ$1,INDICATOR_MAP!$B:$B,0))&amp;"*",RAW_DHIS2_EXPORT!$1:$1,0)),""))</f>
        <v/>
      </c>
      <c r="AK90" s="2" t="str">
        <f>IF($A90="","",IFERROR(INDEX(RAW_DHIS2_EXPORT!$A:$ZZ,ROW(),MATCH("*"&amp;INDEX(INDICATOR_MAP!$D:$D,MATCH(AK$1,INDICATOR_MAP!$B:$B,0))&amp;"*",RAW_DHIS2_EXPORT!$1:$1,0)),""))</f>
        <v/>
      </c>
      <c r="AL90" s="2" t="str">
        <f>IF($A90="","",IFERROR(INDEX(RAW_DHIS2_EXPORT!$A:$ZZ,ROW(),MATCH("*"&amp;INDEX(INDICATOR_MAP!$D:$D,MATCH(AL$1,INDICATOR_MAP!$B:$B,0))&amp;"*",RAW_DHIS2_EXPORT!$1:$1,0)),""))</f>
        <v/>
      </c>
      <c r="AM90" s="2" t="str">
        <f>IF($A90="","",IFERROR(INDEX(RAW_DHIS2_EXPORT!$A:$ZZ,ROW(),MATCH("*"&amp;INDEX(INDICATOR_MAP!$D:$D,MATCH(AM$1,INDICATOR_MAP!$B:$B,0))&amp;"*",RAW_DHIS2_EXPORT!$1:$1,0)),""))</f>
        <v/>
      </c>
      <c r="AN90" s="2" t="str">
        <f>IF($A90="","",IFERROR(INDEX(RAW_DHIS2_EXPORT!$A:$ZZ,ROW(),MATCH("*"&amp;INDEX(INDICATOR_MAP!$D:$D,MATCH(AN$1,INDICATOR_MAP!$B:$B,0))&amp;"*",RAW_DHIS2_EXPORT!$1:$1,0)),""))</f>
        <v/>
      </c>
      <c r="AO90" s="2" t="str">
        <f>IF($A90="","",IFERROR(INDEX(RAW_DHIS2_EXPORT!$A:$ZZ,ROW(),MATCH("*"&amp;INDEX(INDICATOR_MAP!$D:$D,MATCH(AO$1,INDICATOR_MAP!$B:$B,0))&amp;"*",RAW_DHIS2_EXPORT!$1:$1,0)),""))</f>
        <v/>
      </c>
      <c r="AP90" s="2" t="str">
        <f>IF($A90="","",IFERROR(INDEX(RAW_DHIS2_EXPORT!$A:$ZZ,ROW(),MATCH("*"&amp;INDEX(INDICATOR_MAP!$D:$D,MATCH(AP$1,INDICATOR_MAP!$B:$B,0))&amp;"*",RAW_DHIS2_EXPORT!$1:$1,0)),""))</f>
        <v/>
      </c>
      <c r="AQ90" s="2" t="str">
        <f>IF($A90="","",IFERROR(INDEX(RAW_DHIS2_EXPORT!$A:$ZZ,ROW(),MATCH("*"&amp;INDEX(INDICATOR_MAP!$D:$D,MATCH(AQ$1,INDICATOR_MAP!$B:$B,0))&amp;"*",RAW_DHIS2_EXPORT!$1:$1,0)),""))</f>
        <v/>
      </c>
      <c r="AR90" s="2" t="str">
        <f>IF($A90="","",IFERROR(INDEX(RAW_DHIS2_EXPORT!$A:$ZZ,ROW(),MATCH("*"&amp;INDEX(INDICATOR_MAP!$D:$D,MATCH(AR$1,INDICATOR_MAP!$B:$B,0))&amp;"*",RAW_DHIS2_EXPORT!$1:$1,0)),""))</f>
        <v/>
      </c>
      <c r="AS90" s="2" t="str">
        <f>IF($A90="","",IFERROR(INDEX(RAW_DHIS2_EXPORT!$A:$ZZ,ROW(),MATCH("*"&amp;INDEX(INDICATOR_MAP!$D:$D,MATCH(AS$1,INDICATOR_MAP!$B:$B,0))&amp;"*",RAW_DHIS2_EXPORT!$1:$1,0)),""))</f>
        <v/>
      </c>
      <c r="AT90" s="2" t="str">
        <f>IF($A90="","",IFERROR(INDEX(RAW_DHIS2_EXPORT!$A:$ZZ,ROW(),MATCH("*"&amp;INDEX(INDICATOR_MAP!$D:$D,MATCH(AT$1,INDICATOR_MAP!$B:$B,0))&amp;"*",RAW_DHIS2_EXPORT!$1:$1,0)),""))</f>
        <v/>
      </c>
      <c r="AU90" s="2" t="str">
        <f>IF($A90="","",IFERROR(INDEX(RAW_DHIS2_EXPORT!$A:$ZZ,ROW(),MATCH("*"&amp;INDEX(INDICATOR_MAP!$D:$D,MATCH(AU$1,INDICATOR_MAP!$B:$B,0))&amp;"*",RAW_DHIS2_EXPORT!$1:$1,0)),""))</f>
        <v/>
      </c>
      <c r="AV90" s="2" t="str">
        <f>IF($A90="","",IFERROR(INDEX(RAW_DHIS2_EXPORT!$A:$ZZ,ROW(),MATCH("*"&amp;INDEX(INDICATOR_MAP!$D:$D,MATCH(AV$1,INDICATOR_MAP!$B:$B,0))&amp;"*",RAW_DHIS2_EXPORT!$1:$1,0)),""))</f>
        <v/>
      </c>
      <c r="AW90" s="2" t="str">
        <f>IF($A90="","",IFERROR(INDEX(RAW_DHIS2_EXPORT!$A:$ZZ,ROW(),MATCH("*"&amp;INDEX(INDICATOR_MAP!$D:$D,MATCH(AW$1,INDICATOR_MAP!$B:$B,0))&amp;"*",RAW_DHIS2_EXPORT!$1:$1,0)),""))</f>
        <v/>
      </c>
      <c r="AX90" s="2" t="str">
        <f>IF($A90="","",IFERROR(INDEX(RAW_DHIS2_EXPORT!$A:$ZZ,ROW(),MATCH("*"&amp;INDEX(INDICATOR_MAP!$D:$D,MATCH(AX$1,INDICATOR_MAP!$B:$B,0))&amp;"*",RAW_DHIS2_EXPORT!$1:$1,0)),""))</f>
        <v/>
      </c>
      <c r="AY90" s="2" t="str">
        <f>IF($A90="","",IFERROR(INDEX(RAW_DHIS2_EXPORT!$A:$ZZ,ROW(),MATCH("*"&amp;INDEX(INDICATOR_MAP!$D:$D,MATCH(AY$1,INDICATOR_MAP!$B:$B,0))&amp;"*",RAW_DHIS2_EXPORT!$1:$1,0)),""))</f>
        <v/>
      </c>
      <c r="AZ90" s="2" t="str">
        <f>IF($A90="","",IFERROR(INDEX(RAW_DHIS2_EXPORT!$A:$ZZ,ROW(),MATCH("*"&amp;INDEX(INDICATOR_MAP!$D:$D,MATCH(AZ$1,INDICATOR_MAP!$B:$B,0))&amp;"*",RAW_DHIS2_EXPORT!$1:$1,0)),""))</f>
        <v/>
      </c>
      <c r="BA90" s="2" t="str">
        <f>IF($A90="","",IFERROR(INDEX(RAW_DHIS2_EXPORT!$A:$ZZ,ROW(),MATCH("*"&amp;INDEX(INDICATOR_MAP!$D:$D,MATCH(BA$1,INDICATOR_MAP!$B:$B,0))&amp;"*",RAW_DHIS2_EXPORT!$1:$1,0)),""))</f>
        <v/>
      </c>
      <c r="BB90" s="2" t="str">
        <f>IF($A90="","",IFERROR(INDEX(RAW_DHIS2_EXPORT!$A:$ZZ,ROW(),MATCH("*"&amp;INDEX(INDICATOR_MAP!$D:$D,MATCH(BB$1,INDICATOR_MAP!$B:$B,0))&amp;"*",RAW_DHIS2_EXPORT!$1:$1,0)),""))</f>
        <v/>
      </c>
      <c r="BC90" s="2" t="str">
        <f>IF($A90="","",IFERROR(INDEX(RAW_DHIS2_EXPORT!$A:$ZZ,ROW(),MATCH("*"&amp;INDEX(INDICATOR_MAP!$D:$D,MATCH(BC$1,INDICATOR_MAP!$B:$B,0))&amp;"*",RAW_DHIS2_EXPORT!$1:$1,0)),""))</f>
        <v/>
      </c>
    </row>
    <row r="91" spans="1:55">
      <c r="A91" s="2" t="str">
        <f>IF(RAW_DHIS2_EXPORT!A91="","",RAW_DHIS2_EXPORT!A91)</f>
        <v/>
      </c>
      <c r="B91" s="2"/>
      <c r="C91" s="2"/>
      <c r="D91" s="2" t="str">
        <f>IF($A91="","",IFERROR(INDEX(RAW_DHIS2_EXPORT!$A:$ZZ,ROW(),MATCH("*"&amp;INDEX(INDICATOR_MAP!$D:$D,MATCH(D$1,INDICATOR_MAP!$B:$B,0))&amp;"*",RAW_DHIS2_EXPORT!$1:$1,0)),""))</f>
        <v/>
      </c>
      <c r="E91" s="2" t="str">
        <f>IF($A91="","",IFERROR(INDEX(RAW_DHIS2_EXPORT!$A:$ZZ,ROW(),MATCH("*"&amp;INDEX(INDICATOR_MAP!$D:$D,MATCH(E$1,INDICATOR_MAP!$B:$B,0))&amp;"*",RAW_DHIS2_EXPORT!$1:$1,0)),""))</f>
        <v/>
      </c>
      <c r="F91" s="2" t="str">
        <f>IF($A91="","",IFERROR(INDEX(RAW_DHIS2_EXPORT!$A:$ZZ,ROW(),MATCH("*"&amp;INDEX(INDICATOR_MAP!$D:$D,MATCH(F$1,INDICATOR_MAP!$B:$B,0))&amp;"*",RAW_DHIS2_EXPORT!$1:$1,0)),""))</f>
        <v/>
      </c>
      <c r="G91" s="2" t="str">
        <f>IF($A91="","",IFERROR(INDEX(RAW_DHIS2_EXPORT!$A:$ZZ,ROW(),MATCH("*"&amp;INDEX(INDICATOR_MAP!$D:$D,MATCH(G$1,INDICATOR_MAP!$B:$B,0))&amp;"*",RAW_DHIS2_EXPORT!$1:$1,0)),""))</f>
        <v/>
      </c>
      <c r="H91" s="2" t="str">
        <f>IF($A91="","",IFERROR(INDEX(RAW_DHIS2_EXPORT!$A:$ZZ,ROW(),MATCH("*"&amp;INDEX(INDICATOR_MAP!$D:$D,MATCH(H$1,INDICATOR_MAP!$B:$B,0))&amp;"*",RAW_DHIS2_EXPORT!$1:$1,0)),""))</f>
        <v/>
      </c>
      <c r="I91" s="2" t="str">
        <f>IF($A91="","",IFERROR(INDEX(RAW_DHIS2_EXPORT!$A:$ZZ,ROW(),MATCH("*"&amp;INDEX(INDICATOR_MAP!$D:$D,MATCH(I$1,INDICATOR_MAP!$B:$B,0))&amp;"*",RAW_DHIS2_EXPORT!$1:$1,0)),""))</f>
        <v/>
      </c>
      <c r="J91" s="2" t="str">
        <f>IF($A91="","",IFERROR(INDEX(RAW_DHIS2_EXPORT!$A:$ZZ,ROW(),MATCH("*"&amp;INDEX(INDICATOR_MAP!$D:$D,MATCH(J$1,INDICATOR_MAP!$B:$B,0))&amp;"*",RAW_DHIS2_EXPORT!$1:$1,0)),""))</f>
        <v/>
      </c>
      <c r="K91" s="2" t="str">
        <f>IF($A91="","",IFERROR(INDEX(RAW_DHIS2_EXPORT!$A:$ZZ,ROW(),MATCH("*"&amp;INDEX(INDICATOR_MAP!$D:$D,MATCH(K$1,INDICATOR_MAP!$B:$B,0))&amp;"*",RAW_DHIS2_EXPORT!$1:$1,0)),""))</f>
        <v/>
      </c>
      <c r="L91" s="2" t="str">
        <f>IF($A91="","",IFERROR(INDEX(RAW_DHIS2_EXPORT!$A:$ZZ,ROW(),MATCH("*"&amp;INDEX(INDICATOR_MAP!$D:$D,MATCH(L$1,INDICATOR_MAP!$B:$B,0))&amp;"*",RAW_DHIS2_EXPORT!$1:$1,0)),""))</f>
        <v/>
      </c>
      <c r="M91" s="2" t="str">
        <f>IF($A91="","",IFERROR(INDEX(RAW_DHIS2_EXPORT!$A:$ZZ,ROW(),MATCH("*"&amp;INDEX(INDICATOR_MAP!$D:$D,MATCH(M$1,INDICATOR_MAP!$B:$B,0))&amp;"*",RAW_DHIS2_EXPORT!$1:$1,0)),""))</f>
        <v/>
      </c>
      <c r="N91" s="2" t="str">
        <f>IF($A91="","",IFERROR(INDEX(RAW_DHIS2_EXPORT!$A:$ZZ,ROW(),MATCH("*"&amp;INDEX(INDICATOR_MAP!$D:$D,MATCH(N$1,INDICATOR_MAP!$B:$B,0))&amp;"*",RAW_DHIS2_EXPORT!$1:$1,0)),""))</f>
        <v/>
      </c>
      <c r="O91" s="2" t="str">
        <f>IF($A91="","",IFERROR(INDEX(RAW_DHIS2_EXPORT!$A:$ZZ,ROW(),MATCH("*"&amp;INDEX(INDICATOR_MAP!$D:$D,MATCH(O$1,INDICATOR_MAP!$B:$B,0))&amp;"*",RAW_DHIS2_EXPORT!$1:$1,0)),""))</f>
        <v/>
      </c>
      <c r="P91" s="2" t="str">
        <f>IF($A91="","",IFERROR(INDEX(RAW_DHIS2_EXPORT!$A:$ZZ,ROW(),MATCH("*"&amp;INDEX(INDICATOR_MAP!$D:$D,MATCH(P$1,INDICATOR_MAP!$B:$B,0))&amp;"*",RAW_DHIS2_EXPORT!$1:$1,0)),""))</f>
        <v/>
      </c>
      <c r="Q91" s="2" t="str">
        <f>IF($A91="","",IFERROR(INDEX(RAW_DHIS2_EXPORT!$A:$ZZ,ROW(),MATCH("*"&amp;INDEX(INDICATOR_MAP!$D:$D,MATCH(Q$1,INDICATOR_MAP!$B:$B,0))&amp;"*",RAW_DHIS2_EXPORT!$1:$1,0)),""))</f>
        <v/>
      </c>
      <c r="R91" s="2" t="str">
        <f>IF($A91="","",IFERROR(INDEX(RAW_DHIS2_EXPORT!$A:$ZZ,ROW(),MATCH("*"&amp;INDEX(INDICATOR_MAP!$D:$D,MATCH(R$1,INDICATOR_MAP!$B:$B,0))&amp;"*",RAW_DHIS2_EXPORT!$1:$1,0)),""))</f>
        <v/>
      </c>
      <c r="S91" s="2" t="str">
        <f>IF($A91="","",IFERROR(INDEX(RAW_DHIS2_EXPORT!$A:$ZZ,ROW(),MATCH("*"&amp;INDEX(INDICATOR_MAP!$D:$D,MATCH(S$1,INDICATOR_MAP!$B:$B,0))&amp;"*",RAW_DHIS2_EXPORT!$1:$1,0)),""))</f>
        <v/>
      </c>
      <c r="T91" s="2" t="str">
        <f>IF($A91="","",IFERROR(INDEX(RAW_DHIS2_EXPORT!$A:$ZZ,ROW(),MATCH("*"&amp;INDEX(INDICATOR_MAP!$D:$D,MATCH(T$1,INDICATOR_MAP!$B:$B,0))&amp;"*",RAW_DHIS2_EXPORT!$1:$1,0)),""))</f>
        <v/>
      </c>
      <c r="U91" s="2" t="str">
        <f>IF($A91="","",IFERROR(INDEX(RAW_DHIS2_EXPORT!$A:$ZZ,ROW(),MATCH("*"&amp;INDEX(INDICATOR_MAP!$D:$D,MATCH(U$1,INDICATOR_MAP!$B:$B,0))&amp;"*",RAW_DHIS2_EXPORT!$1:$1,0)),""))</f>
        <v/>
      </c>
      <c r="V91" s="2" t="str">
        <f>IF($A91="","",IFERROR(INDEX(RAW_DHIS2_EXPORT!$A:$ZZ,ROW(),MATCH("*"&amp;INDEX(INDICATOR_MAP!$D:$D,MATCH(V$1,INDICATOR_MAP!$B:$B,0))&amp;"*",RAW_DHIS2_EXPORT!$1:$1,0)),""))</f>
        <v/>
      </c>
      <c r="W91" s="2" t="str">
        <f>IF($A91="","",IFERROR(INDEX(RAW_DHIS2_EXPORT!$A:$ZZ,ROW(),MATCH("*"&amp;INDEX(INDICATOR_MAP!$D:$D,MATCH(W$1,INDICATOR_MAP!$B:$B,0))&amp;"*",RAW_DHIS2_EXPORT!$1:$1,0)),""))</f>
        <v/>
      </c>
      <c r="X91" s="2" t="str">
        <f>IF($A91="","",IFERROR(INDEX(RAW_DHIS2_EXPORT!$A:$ZZ,ROW(),MATCH("*"&amp;INDEX(INDICATOR_MAP!$D:$D,MATCH(X$1,INDICATOR_MAP!$B:$B,0))&amp;"*",RAW_DHIS2_EXPORT!$1:$1,0)),""))</f>
        <v/>
      </c>
      <c r="Y91" s="2" t="str">
        <f>IF($A91="","",IFERROR(INDEX(RAW_DHIS2_EXPORT!$A:$ZZ,ROW(),MATCH("*"&amp;INDEX(INDICATOR_MAP!$D:$D,MATCH(Y$1,INDICATOR_MAP!$B:$B,0))&amp;"*",RAW_DHIS2_EXPORT!$1:$1,0)),""))</f>
        <v/>
      </c>
      <c r="Z91" s="2" t="str">
        <f>IF($A91="","",IFERROR(INDEX(RAW_DHIS2_EXPORT!$A:$ZZ,ROW(),MATCH("*"&amp;INDEX(INDICATOR_MAP!$D:$D,MATCH(Z$1,INDICATOR_MAP!$B:$B,0))&amp;"*",RAW_DHIS2_EXPORT!$1:$1,0)),""))</f>
        <v/>
      </c>
      <c r="AA91" s="2" t="str">
        <f>IF($A91="","",IFERROR(INDEX(RAW_DHIS2_EXPORT!$A:$ZZ,ROW(),MATCH("*"&amp;INDEX(INDICATOR_MAP!$D:$D,MATCH(AA$1,INDICATOR_MAP!$B:$B,0))&amp;"*",RAW_DHIS2_EXPORT!$1:$1,0)),""))</f>
        <v/>
      </c>
      <c r="AB91" s="2" t="str">
        <f>IF($A91="","",IFERROR(INDEX(RAW_DHIS2_EXPORT!$A:$ZZ,ROW(),MATCH("*"&amp;INDEX(INDICATOR_MAP!$D:$D,MATCH(AB$1,INDICATOR_MAP!$B:$B,0))&amp;"*",RAW_DHIS2_EXPORT!$1:$1,0)),""))</f>
        <v/>
      </c>
      <c r="AC91" s="2" t="str">
        <f>IF($A91="","",IFERROR(INDEX(RAW_DHIS2_EXPORT!$A:$ZZ,ROW(),MATCH("*"&amp;INDEX(INDICATOR_MAP!$D:$D,MATCH(AC$1,INDICATOR_MAP!$B:$B,0))&amp;"*",RAW_DHIS2_EXPORT!$1:$1,0)),""))</f>
        <v/>
      </c>
      <c r="AD91" s="2" t="str">
        <f>IF($A91="","",IFERROR(INDEX(RAW_DHIS2_EXPORT!$A:$ZZ,ROW(),MATCH("*"&amp;INDEX(INDICATOR_MAP!$D:$D,MATCH(AD$1,INDICATOR_MAP!$B:$B,0))&amp;"*",RAW_DHIS2_EXPORT!$1:$1,0)),""))</f>
        <v/>
      </c>
      <c r="AE91" s="2" t="str">
        <f>IF($A91="","",IFERROR(INDEX(RAW_DHIS2_EXPORT!$A:$ZZ,ROW(),MATCH("*"&amp;INDEX(INDICATOR_MAP!$D:$D,MATCH(AE$1,INDICATOR_MAP!$B:$B,0))&amp;"*",RAW_DHIS2_EXPORT!$1:$1,0)),""))</f>
        <v/>
      </c>
      <c r="AF91" s="2" t="str">
        <f>IF($A91="","",IFERROR(INDEX(RAW_DHIS2_EXPORT!$A:$ZZ,ROW(),MATCH("*"&amp;INDEX(INDICATOR_MAP!$D:$D,MATCH(AF$1,INDICATOR_MAP!$B:$B,0))&amp;"*",RAW_DHIS2_EXPORT!$1:$1,0)),""))</f>
        <v/>
      </c>
      <c r="AG91" s="2" t="str">
        <f>IF($A91="","",IFERROR(INDEX(RAW_DHIS2_EXPORT!$A:$ZZ,ROW(),MATCH("*"&amp;INDEX(INDICATOR_MAP!$D:$D,MATCH(AG$1,INDICATOR_MAP!$B:$B,0))&amp;"*",RAW_DHIS2_EXPORT!$1:$1,0)),""))</f>
        <v/>
      </c>
      <c r="AH91" s="2" t="str">
        <f>IF($A91="","",IFERROR(INDEX(RAW_DHIS2_EXPORT!$A:$ZZ,ROW(),MATCH("*"&amp;INDEX(INDICATOR_MAP!$D:$D,MATCH(AH$1,INDICATOR_MAP!$B:$B,0))&amp;"*",RAW_DHIS2_EXPORT!$1:$1,0)),""))</f>
        <v/>
      </c>
      <c r="AI91" s="2" t="str">
        <f>IF($A91="","",IFERROR(INDEX(RAW_DHIS2_EXPORT!$A:$ZZ,ROW(),MATCH("*"&amp;INDEX(INDICATOR_MAP!$D:$D,MATCH(AI$1,INDICATOR_MAP!$B:$B,0))&amp;"*",RAW_DHIS2_EXPORT!$1:$1,0)),""))</f>
        <v/>
      </c>
      <c r="AJ91" s="2" t="str">
        <f>IF($A91="","",IFERROR(INDEX(RAW_DHIS2_EXPORT!$A:$ZZ,ROW(),MATCH("*"&amp;INDEX(INDICATOR_MAP!$D:$D,MATCH(AJ$1,INDICATOR_MAP!$B:$B,0))&amp;"*",RAW_DHIS2_EXPORT!$1:$1,0)),""))</f>
        <v/>
      </c>
      <c r="AK91" s="2" t="str">
        <f>IF($A91="","",IFERROR(INDEX(RAW_DHIS2_EXPORT!$A:$ZZ,ROW(),MATCH("*"&amp;INDEX(INDICATOR_MAP!$D:$D,MATCH(AK$1,INDICATOR_MAP!$B:$B,0))&amp;"*",RAW_DHIS2_EXPORT!$1:$1,0)),""))</f>
        <v/>
      </c>
      <c r="AL91" s="2" t="str">
        <f>IF($A91="","",IFERROR(INDEX(RAW_DHIS2_EXPORT!$A:$ZZ,ROW(),MATCH("*"&amp;INDEX(INDICATOR_MAP!$D:$D,MATCH(AL$1,INDICATOR_MAP!$B:$B,0))&amp;"*",RAW_DHIS2_EXPORT!$1:$1,0)),""))</f>
        <v/>
      </c>
      <c r="AM91" s="2" t="str">
        <f>IF($A91="","",IFERROR(INDEX(RAW_DHIS2_EXPORT!$A:$ZZ,ROW(),MATCH("*"&amp;INDEX(INDICATOR_MAP!$D:$D,MATCH(AM$1,INDICATOR_MAP!$B:$B,0))&amp;"*",RAW_DHIS2_EXPORT!$1:$1,0)),""))</f>
        <v/>
      </c>
      <c r="AN91" s="2" t="str">
        <f>IF($A91="","",IFERROR(INDEX(RAW_DHIS2_EXPORT!$A:$ZZ,ROW(),MATCH("*"&amp;INDEX(INDICATOR_MAP!$D:$D,MATCH(AN$1,INDICATOR_MAP!$B:$B,0))&amp;"*",RAW_DHIS2_EXPORT!$1:$1,0)),""))</f>
        <v/>
      </c>
      <c r="AO91" s="2" t="str">
        <f>IF($A91="","",IFERROR(INDEX(RAW_DHIS2_EXPORT!$A:$ZZ,ROW(),MATCH("*"&amp;INDEX(INDICATOR_MAP!$D:$D,MATCH(AO$1,INDICATOR_MAP!$B:$B,0))&amp;"*",RAW_DHIS2_EXPORT!$1:$1,0)),""))</f>
        <v/>
      </c>
      <c r="AP91" s="2" t="str">
        <f>IF($A91="","",IFERROR(INDEX(RAW_DHIS2_EXPORT!$A:$ZZ,ROW(),MATCH("*"&amp;INDEX(INDICATOR_MAP!$D:$D,MATCH(AP$1,INDICATOR_MAP!$B:$B,0))&amp;"*",RAW_DHIS2_EXPORT!$1:$1,0)),""))</f>
        <v/>
      </c>
      <c r="AQ91" s="2" t="str">
        <f>IF($A91="","",IFERROR(INDEX(RAW_DHIS2_EXPORT!$A:$ZZ,ROW(),MATCH("*"&amp;INDEX(INDICATOR_MAP!$D:$D,MATCH(AQ$1,INDICATOR_MAP!$B:$B,0))&amp;"*",RAW_DHIS2_EXPORT!$1:$1,0)),""))</f>
        <v/>
      </c>
      <c r="AR91" s="2" t="str">
        <f>IF($A91="","",IFERROR(INDEX(RAW_DHIS2_EXPORT!$A:$ZZ,ROW(),MATCH("*"&amp;INDEX(INDICATOR_MAP!$D:$D,MATCH(AR$1,INDICATOR_MAP!$B:$B,0))&amp;"*",RAW_DHIS2_EXPORT!$1:$1,0)),""))</f>
        <v/>
      </c>
      <c r="AS91" s="2" t="str">
        <f>IF($A91="","",IFERROR(INDEX(RAW_DHIS2_EXPORT!$A:$ZZ,ROW(),MATCH("*"&amp;INDEX(INDICATOR_MAP!$D:$D,MATCH(AS$1,INDICATOR_MAP!$B:$B,0))&amp;"*",RAW_DHIS2_EXPORT!$1:$1,0)),""))</f>
        <v/>
      </c>
      <c r="AT91" s="2" t="str">
        <f>IF($A91="","",IFERROR(INDEX(RAW_DHIS2_EXPORT!$A:$ZZ,ROW(),MATCH("*"&amp;INDEX(INDICATOR_MAP!$D:$D,MATCH(AT$1,INDICATOR_MAP!$B:$B,0))&amp;"*",RAW_DHIS2_EXPORT!$1:$1,0)),""))</f>
        <v/>
      </c>
      <c r="AU91" s="2" t="str">
        <f>IF($A91="","",IFERROR(INDEX(RAW_DHIS2_EXPORT!$A:$ZZ,ROW(),MATCH("*"&amp;INDEX(INDICATOR_MAP!$D:$D,MATCH(AU$1,INDICATOR_MAP!$B:$B,0))&amp;"*",RAW_DHIS2_EXPORT!$1:$1,0)),""))</f>
        <v/>
      </c>
      <c r="AV91" s="2" t="str">
        <f>IF($A91="","",IFERROR(INDEX(RAW_DHIS2_EXPORT!$A:$ZZ,ROW(),MATCH("*"&amp;INDEX(INDICATOR_MAP!$D:$D,MATCH(AV$1,INDICATOR_MAP!$B:$B,0))&amp;"*",RAW_DHIS2_EXPORT!$1:$1,0)),""))</f>
        <v/>
      </c>
      <c r="AW91" s="2" t="str">
        <f>IF($A91="","",IFERROR(INDEX(RAW_DHIS2_EXPORT!$A:$ZZ,ROW(),MATCH("*"&amp;INDEX(INDICATOR_MAP!$D:$D,MATCH(AW$1,INDICATOR_MAP!$B:$B,0))&amp;"*",RAW_DHIS2_EXPORT!$1:$1,0)),""))</f>
        <v/>
      </c>
      <c r="AX91" s="2" t="str">
        <f>IF($A91="","",IFERROR(INDEX(RAW_DHIS2_EXPORT!$A:$ZZ,ROW(),MATCH("*"&amp;INDEX(INDICATOR_MAP!$D:$D,MATCH(AX$1,INDICATOR_MAP!$B:$B,0))&amp;"*",RAW_DHIS2_EXPORT!$1:$1,0)),""))</f>
        <v/>
      </c>
      <c r="AY91" s="2" t="str">
        <f>IF($A91="","",IFERROR(INDEX(RAW_DHIS2_EXPORT!$A:$ZZ,ROW(),MATCH("*"&amp;INDEX(INDICATOR_MAP!$D:$D,MATCH(AY$1,INDICATOR_MAP!$B:$B,0))&amp;"*",RAW_DHIS2_EXPORT!$1:$1,0)),""))</f>
        <v/>
      </c>
      <c r="AZ91" s="2" t="str">
        <f>IF($A91="","",IFERROR(INDEX(RAW_DHIS2_EXPORT!$A:$ZZ,ROW(),MATCH("*"&amp;INDEX(INDICATOR_MAP!$D:$D,MATCH(AZ$1,INDICATOR_MAP!$B:$B,0))&amp;"*",RAW_DHIS2_EXPORT!$1:$1,0)),""))</f>
        <v/>
      </c>
      <c r="BA91" s="2" t="str">
        <f>IF($A91="","",IFERROR(INDEX(RAW_DHIS2_EXPORT!$A:$ZZ,ROW(),MATCH("*"&amp;INDEX(INDICATOR_MAP!$D:$D,MATCH(BA$1,INDICATOR_MAP!$B:$B,0))&amp;"*",RAW_DHIS2_EXPORT!$1:$1,0)),""))</f>
        <v/>
      </c>
      <c r="BB91" s="2" t="str">
        <f>IF($A91="","",IFERROR(INDEX(RAW_DHIS2_EXPORT!$A:$ZZ,ROW(),MATCH("*"&amp;INDEX(INDICATOR_MAP!$D:$D,MATCH(BB$1,INDICATOR_MAP!$B:$B,0))&amp;"*",RAW_DHIS2_EXPORT!$1:$1,0)),""))</f>
        <v/>
      </c>
      <c r="BC91" s="2" t="str">
        <f>IF($A91="","",IFERROR(INDEX(RAW_DHIS2_EXPORT!$A:$ZZ,ROW(),MATCH("*"&amp;INDEX(INDICATOR_MAP!$D:$D,MATCH(BC$1,INDICATOR_MAP!$B:$B,0))&amp;"*",RAW_DHIS2_EXPORT!$1:$1,0)),""))</f>
        <v/>
      </c>
    </row>
    <row r="92" spans="1:55">
      <c r="A92" s="2" t="str">
        <f>IF(RAW_DHIS2_EXPORT!A92="","",RAW_DHIS2_EXPORT!A92)</f>
        <v/>
      </c>
      <c r="B92" s="2"/>
      <c r="C92" s="2"/>
      <c r="D92" s="2" t="str">
        <f>IF($A92="","",IFERROR(INDEX(RAW_DHIS2_EXPORT!$A:$ZZ,ROW(),MATCH("*"&amp;INDEX(INDICATOR_MAP!$D:$D,MATCH(D$1,INDICATOR_MAP!$B:$B,0))&amp;"*",RAW_DHIS2_EXPORT!$1:$1,0)),""))</f>
        <v/>
      </c>
      <c r="E92" s="2" t="str">
        <f>IF($A92="","",IFERROR(INDEX(RAW_DHIS2_EXPORT!$A:$ZZ,ROW(),MATCH("*"&amp;INDEX(INDICATOR_MAP!$D:$D,MATCH(E$1,INDICATOR_MAP!$B:$B,0))&amp;"*",RAW_DHIS2_EXPORT!$1:$1,0)),""))</f>
        <v/>
      </c>
      <c r="F92" s="2" t="str">
        <f>IF($A92="","",IFERROR(INDEX(RAW_DHIS2_EXPORT!$A:$ZZ,ROW(),MATCH("*"&amp;INDEX(INDICATOR_MAP!$D:$D,MATCH(F$1,INDICATOR_MAP!$B:$B,0))&amp;"*",RAW_DHIS2_EXPORT!$1:$1,0)),""))</f>
        <v/>
      </c>
      <c r="G92" s="2" t="str">
        <f>IF($A92="","",IFERROR(INDEX(RAW_DHIS2_EXPORT!$A:$ZZ,ROW(),MATCH("*"&amp;INDEX(INDICATOR_MAP!$D:$D,MATCH(G$1,INDICATOR_MAP!$B:$B,0))&amp;"*",RAW_DHIS2_EXPORT!$1:$1,0)),""))</f>
        <v/>
      </c>
      <c r="H92" s="2" t="str">
        <f>IF($A92="","",IFERROR(INDEX(RAW_DHIS2_EXPORT!$A:$ZZ,ROW(),MATCH("*"&amp;INDEX(INDICATOR_MAP!$D:$D,MATCH(H$1,INDICATOR_MAP!$B:$B,0))&amp;"*",RAW_DHIS2_EXPORT!$1:$1,0)),""))</f>
        <v/>
      </c>
      <c r="I92" s="2" t="str">
        <f>IF($A92="","",IFERROR(INDEX(RAW_DHIS2_EXPORT!$A:$ZZ,ROW(),MATCH("*"&amp;INDEX(INDICATOR_MAP!$D:$D,MATCH(I$1,INDICATOR_MAP!$B:$B,0))&amp;"*",RAW_DHIS2_EXPORT!$1:$1,0)),""))</f>
        <v/>
      </c>
      <c r="J92" s="2" t="str">
        <f>IF($A92="","",IFERROR(INDEX(RAW_DHIS2_EXPORT!$A:$ZZ,ROW(),MATCH("*"&amp;INDEX(INDICATOR_MAP!$D:$D,MATCH(J$1,INDICATOR_MAP!$B:$B,0))&amp;"*",RAW_DHIS2_EXPORT!$1:$1,0)),""))</f>
        <v/>
      </c>
      <c r="K92" s="2" t="str">
        <f>IF($A92="","",IFERROR(INDEX(RAW_DHIS2_EXPORT!$A:$ZZ,ROW(),MATCH("*"&amp;INDEX(INDICATOR_MAP!$D:$D,MATCH(K$1,INDICATOR_MAP!$B:$B,0))&amp;"*",RAW_DHIS2_EXPORT!$1:$1,0)),""))</f>
        <v/>
      </c>
      <c r="L92" s="2" t="str">
        <f>IF($A92="","",IFERROR(INDEX(RAW_DHIS2_EXPORT!$A:$ZZ,ROW(),MATCH("*"&amp;INDEX(INDICATOR_MAP!$D:$D,MATCH(L$1,INDICATOR_MAP!$B:$B,0))&amp;"*",RAW_DHIS2_EXPORT!$1:$1,0)),""))</f>
        <v/>
      </c>
      <c r="M92" s="2" t="str">
        <f>IF($A92="","",IFERROR(INDEX(RAW_DHIS2_EXPORT!$A:$ZZ,ROW(),MATCH("*"&amp;INDEX(INDICATOR_MAP!$D:$D,MATCH(M$1,INDICATOR_MAP!$B:$B,0))&amp;"*",RAW_DHIS2_EXPORT!$1:$1,0)),""))</f>
        <v/>
      </c>
      <c r="N92" s="2" t="str">
        <f>IF($A92="","",IFERROR(INDEX(RAW_DHIS2_EXPORT!$A:$ZZ,ROW(),MATCH("*"&amp;INDEX(INDICATOR_MAP!$D:$D,MATCH(N$1,INDICATOR_MAP!$B:$B,0))&amp;"*",RAW_DHIS2_EXPORT!$1:$1,0)),""))</f>
        <v/>
      </c>
      <c r="O92" s="2" t="str">
        <f>IF($A92="","",IFERROR(INDEX(RAW_DHIS2_EXPORT!$A:$ZZ,ROW(),MATCH("*"&amp;INDEX(INDICATOR_MAP!$D:$D,MATCH(O$1,INDICATOR_MAP!$B:$B,0))&amp;"*",RAW_DHIS2_EXPORT!$1:$1,0)),""))</f>
        <v/>
      </c>
      <c r="P92" s="2" t="str">
        <f>IF($A92="","",IFERROR(INDEX(RAW_DHIS2_EXPORT!$A:$ZZ,ROW(),MATCH("*"&amp;INDEX(INDICATOR_MAP!$D:$D,MATCH(P$1,INDICATOR_MAP!$B:$B,0))&amp;"*",RAW_DHIS2_EXPORT!$1:$1,0)),""))</f>
        <v/>
      </c>
      <c r="Q92" s="2" t="str">
        <f>IF($A92="","",IFERROR(INDEX(RAW_DHIS2_EXPORT!$A:$ZZ,ROW(),MATCH("*"&amp;INDEX(INDICATOR_MAP!$D:$D,MATCH(Q$1,INDICATOR_MAP!$B:$B,0))&amp;"*",RAW_DHIS2_EXPORT!$1:$1,0)),""))</f>
        <v/>
      </c>
      <c r="R92" s="2" t="str">
        <f>IF($A92="","",IFERROR(INDEX(RAW_DHIS2_EXPORT!$A:$ZZ,ROW(),MATCH("*"&amp;INDEX(INDICATOR_MAP!$D:$D,MATCH(R$1,INDICATOR_MAP!$B:$B,0))&amp;"*",RAW_DHIS2_EXPORT!$1:$1,0)),""))</f>
        <v/>
      </c>
      <c r="S92" s="2" t="str">
        <f>IF($A92="","",IFERROR(INDEX(RAW_DHIS2_EXPORT!$A:$ZZ,ROW(),MATCH("*"&amp;INDEX(INDICATOR_MAP!$D:$D,MATCH(S$1,INDICATOR_MAP!$B:$B,0))&amp;"*",RAW_DHIS2_EXPORT!$1:$1,0)),""))</f>
        <v/>
      </c>
      <c r="T92" s="2" t="str">
        <f>IF($A92="","",IFERROR(INDEX(RAW_DHIS2_EXPORT!$A:$ZZ,ROW(),MATCH("*"&amp;INDEX(INDICATOR_MAP!$D:$D,MATCH(T$1,INDICATOR_MAP!$B:$B,0))&amp;"*",RAW_DHIS2_EXPORT!$1:$1,0)),""))</f>
        <v/>
      </c>
      <c r="U92" s="2" t="str">
        <f>IF($A92="","",IFERROR(INDEX(RAW_DHIS2_EXPORT!$A:$ZZ,ROW(),MATCH("*"&amp;INDEX(INDICATOR_MAP!$D:$D,MATCH(U$1,INDICATOR_MAP!$B:$B,0))&amp;"*",RAW_DHIS2_EXPORT!$1:$1,0)),""))</f>
        <v/>
      </c>
      <c r="V92" s="2" t="str">
        <f>IF($A92="","",IFERROR(INDEX(RAW_DHIS2_EXPORT!$A:$ZZ,ROW(),MATCH("*"&amp;INDEX(INDICATOR_MAP!$D:$D,MATCH(V$1,INDICATOR_MAP!$B:$B,0))&amp;"*",RAW_DHIS2_EXPORT!$1:$1,0)),""))</f>
        <v/>
      </c>
      <c r="W92" s="2" t="str">
        <f>IF($A92="","",IFERROR(INDEX(RAW_DHIS2_EXPORT!$A:$ZZ,ROW(),MATCH("*"&amp;INDEX(INDICATOR_MAP!$D:$D,MATCH(W$1,INDICATOR_MAP!$B:$B,0))&amp;"*",RAW_DHIS2_EXPORT!$1:$1,0)),""))</f>
        <v/>
      </c>
      <c r="X92" s="2" t="str">
        <f>IF($A92="","",IFERROR(INDEX(RAW_DHIS2_EXPORT!$A:$ZZ,ROW(),MATCH("*"&amp;INDEX(INDICATOR_MAP!$D:$D,MATCH(X$1,INDICATOR_MAP!$B:$B,0))&amp;"*",RAW_DHIS2_EXPORT!$1:$1,0)),""))</f>
        <v/>
      </c>
      <c r="Y92" s="2" t="str">
        <f>IF($A92="","",IFERROR(INDEX(RAW_DHIS2_EXPORT!$A:$ZZ,ROW(),MATCH("*"&amp;INDEX(INDICATOR_MAP!$D:$D,MATCH(Y$1,INDICATOR_MAP!$B:$B,0))&amp;"*",RAW_DHIS2_EXPORT!$1:$1,0)),""))</f>
        <v/>
      </c>
      <c r="Z92" s="2" t="str">
        <f>IF($A92="","",IFERROR(INDEX(RAW_DHIS2_EXPORT!$A:$ZZ,ROW(),MATCH("*"&amp;INDEX(INDICATOR_MAP!$D:$D,MATCH(Z$1,INDICATOR_MAP!$B:$B,0))&amp;"*",RAW_DHIS2_EXPORT!$1:$1,0)),""))</f>
        <v/>
      </c>
      <c r="AA92" s="2" t="str">
        <f>IF($A92="","",IFERROR(INDEX(RAW_DHIS2_EXPORT!$A:$ZZ,ROW(),MATCH("*"&amp;INDEX(INDICATOR_MAP!$D:$D,MATCH(AA$1,INDICATOR_MAP!$B:$B,0))&amp;"*",RAW_DHIS2_EXPORT!$1:$1,0)),""))</f>
        <v/>
      </c>
      <c r="AB92" s="2" t="str">
        <f>IF($A92="","",IFERROR(INDEX(RAW_DHIS2_EXPORT!$A:$ZZ,ROW(),MATCH("*"&amp;INDEX(INDICATOR_MAP!$D:$D,MATCH(AB$1,INDICATOR_MAP!$B:$B,0))&amp;"*",RAW_DHIS2_EXPORT!$1:$1,0)),""))</f>
        <v/>
      </c>
      <c r="AC92" s="2" t="str">
        <f>IF($A92="","",IFERROR(INDEX(RAW_DHIS2_EXPORT!$A:$ZZ,ROW(),MATCH("*"&amp;INDEX(INDICATOR_MAP!$D:$D,MATCH(AC$1,INDICATOR_MAP!$B:$B,0))&amp;"*",RAW_DHIS2_EXPORT!$1:$1,0)),""))</f>
        <v/>
      </c>
      <c r="AD92" s="2" t="str">
        <f>IF($A92="","",IFERROR(INDEX(RAW_DHIS2_EXPORT!$A:$ZZ,ROW(),MATCH("*"&amp;INDEX(INDICATOR_MAP!$D:$D,MATCH(AD$1,INDICATOR_MAP!$B:$B,0))&amp;"*",RAW_DHIS2_EXPORT!$1:$1,0)),""))</f>
        <v/>
      </c>
      <c r="AE92" s="2" t="str">
        <f>IF($A92="","",IFERROR(INDEX(RAW_DHIS2_EXPORT!$A:$ZZ,ROW(),MATCH("*"&amp;INDEX(INDICATOR_MAP!$D:$D,MATCH(AE$1,INDICATOR_MAP!$B:$B,0))&amp;"*",RAW_DHIS2_EXPORT!$1:$1,0)),""))</f>
        <v/>
      </c>
      <c r="AF92" s="2" t="str">
        <f>IF($A92="","",IFERROR(INDEX(RAW_DHIS2_EXPORT!$A:$ZZ,ROW(),MATCH("*"&amp;INDEX(INDICATOR_MAP!$D:$D,MATCH(AF$1,INDICATOR_MAP!$B:$B,0))&amp;"*",RAW_DHIS2_EXPORT!$1:$1,0)),""))</f>
        <v/>
      </c>
      <c r="AG92" s="2" t="str">
        <f>IF($A92="","",IFERROR(INDEX(RAW_DHIS2_EXPORT!$A:$ZZ,ROW(),MATCH("*"&amp;INDEX(INDICATOR_MAP!$D:$D,MATCH(AG$1,INDICATOR_MAP!$B:$B,0))&amp;"*",RAW_DHIS2_EXPORT!$1:$1,0)),""))</f>
        <v/>
      </c>
      <c r="AH92" s="2" t="str">
        <f>IF($A92="","",IFERROR(INDEX(RAW_DHIS2_EXPORT!$A:$ZZ,ROW(),MATCH("*"&amp;INDEX(INDICATOR_MAP!$D:$D,MATCH(AH$1,INDICATOR_MAP!$B:$B,0))&amp;"*",RAW_DHIS2_EXPORT!$1:$1,0)),""))</f>
        <v/>
      </c>
      <c r="AI92" s="2" t="str">
        <f>IF($A92="","",IFERROR(INDEX(RAW_DHIS2_EXPORT!$A:$ZZ,ROW(),MATCH("*"&amp;INDEX(INDICATOR_MAP!$D:$D,MATCH(AI$1,INDICATOR_MAP!$B:$B,0))&amp;"*",RAW_DHIS2_EXPORT!$1:$1,0)),""))</f>
        <v/>
      </c>
      <c r="AJ92" s="2" t="str">
        <f>IF($A92="","",IFERROR(INDEX(RAW_DHIS2_EXPORT!$A:$ZZ,ROW(),MATCH("*"&amp;INDEX(INDICATOR_MAP!$D:$D,MATCH(AJ$1,INDICATOR_MAP!$B:$B,0))&amp;"*",RAW_DHIS2_EXPORT!$1:$1,0)),""))</f>
        <v/>
      </c>
      <c r="AK92" s="2" t="str">
        <f>IF($A92="","",IFERROR(INDEX(RAW_DHIS2_EXPORT!$A:$ZZ,ROW(),MATCH("*"&amp;INDEX(INDICATOR_MAP!$D:$D,MATCH(AK$1,INDICATOR_MAP!$B:$B,0))&amp;"*",RAW_DHIS2_EXPORT!$1:$1,0)),""))</f>
        <v/>
      </c>
      <c r="AL92" s="2" t="str">
        <f>IF($A92="","",IFERROR(INDEX(RAW_DHIS2_EXPORT!$A:$ZZ,ROW(),MATCH("*"&amp;INDEX(INDICATOR_MAP!$D:$D,MATCH(AL$1,INDICATOR_MAP!$B:$B,0))&amp;"*",RAW_DHIS2_EXPORT!$1:$1,0)),""))</f>
        <v/>
      </c>
      <c r="AM92" s="2" t="str">
        <f>IF($A92="","",IFERROR(INDEX(RAW_DHIS2_EXPORT!$A:$ZZ,ROW(),MATCH("*"&amp;INDEX(INDICATOR_MAP!$D:$D,MATCH(AM$1,INDICATOR_MAP!$B:$B,0))&amp;"*",RAW_DHIS2_EXPORT!$1:$1,0)),""))</f>
        <v/>
      </c>
      <c r="AN92" s="2" t="str">
        <f>IF($A92="","",IFERROR(INDEX(RAW_DHIS2_EXPORT!$A:$ZZ,ROW(),MATCH("*"&amp;INDEX(INDICATOR_MAP!$D:$D,MATCH(AN$1,INDICATOR_MAP!$B:$B,0))&amp;"*",RAW_DHIS2_EXPORT!$1:$1,0)),""))</f>
        <v/>
      </c>
      <c r="AO92" s="2" t="str">
        <f>IF($A92="","",IFERROR(INDEX(RAW_DHIS2_EXPORT!$A:$ZZ,ROW(),MATCH("*"&amp;INDEX(INDICATOR_MAP!$D:$D,MATCH(AO$1,INDICATOR_MAP!$B:$B,0))&amp;"*",RAW_DHIS2_EXPORT!$1:$1,0)),""))</f>
        <v/>
      </c>
      <c r="AP92" s="2" t="str">
        <f>IF($A92="","",IFERROR(INDEX(RAW_DHIS2_EXPORT!$A:$ZZ,ROW(),MATCH("*"&amp;INDEX(INDICATOR_MAP!$D:$D,MATCH(AP$1,INDICATOR_MAP!$B:$B,0))&amp;"*",RAW_DHIS2_EXPORT!$1:$1,0)),""))</f>
        <v/>
      </c>
      <c r="AQ92" s="2" t="str">
        <f>IF($A92="","",IFERROR(INDEX(RAW_DHIS2_EXPORT!$A:$ZZ,ROW(),MATCH("*"&amp;INDEX(INDICATOR_MAP!$D:$D,MATCH(AQ$1,INDICATOR_MAP!$B:$B,0))&amp;"*",RAW_DHIS2_EXPORT!$1:$1,0)),""))</f>
        <v/>
      </c>
      <c r="AR92" s="2" t="str">
        <f>IF($A92="","",IFERROR(INDEX(RAW_DHIS2_EXPORT!$A:$ZZ,ROW(),MATCH("*"&amp;INDEX(INDICATOR_MAP!$D:$D,MATCH(AR$1,INDICATOR_MAP!$B:$B,0))&amp;"*",RAW_DHIS2_EXPORT!$1:$1,0)),""))</f>
        <v/>
      </c>
      <c r="AS92" s="2" t="str">
        <f>IF($A92="","",IFERROR(INDEX(RAW_DHIS2_EXPORT!$A:$ZZ,ROW(),MATCH("*"&amp;INDEX(INDICATOR_MAP!$D:$D,MATCH(AS$1,INDICATOR_MAP!$B:$B,0))&amp;"*",RAW_DHIS2_EXPORT!$1:$1,0)),""))</f>
        <v/>
      </c>
      <c r="AT92" s="2" t="str">
        <f>IF($A92="","",IFERROR(INDEX(RAW_DHIS2_EXPORT!$A:$ZZ,ROW(),MATCH("*"&amp;INDEX(INDICATOR_MAP!$D:$D,MATCH(AT$1,INDICATOR_MAP!$B:$B,0))&amp;"*",RAW_DHIS2_EXPORT!$1:$1,0)),""))</f>
        <v/>
      </c>
      <c r="AU92" s="2" t="str">
        <f>IF($A92="","",IFERROR(INDEX(RAW_DHIS2_EXPORT!$A:$ZZ,ROW(),MATCH("*"&amp;INDEX(INDICATOR_MAP!$D:$D,MATCH(AU$1,INDICATOR_MAP!$B:$B,0))&amp;"*",RAW_DHIS2_EXPORT!$1:$1,0)),""))</f>
        <v/>
      </c>
      <c r="AV92" s="2" t="str">
        <f>IF($A92="","",IFERROR(INDEX(RAW_DHIS2_EXPORT!$A:$ZZ,ROW(),MATCH("*"&amp;INDEX(INDICATOR_MAP!$D:$D,MATCH(AV$1,INDICATOR_MAP!$B:$B,0))&amp;"*",RAW_DHIS2_EXPORT!$1:$1,0)),""))</f>
        <v/>
      </c>
      <c r="AW92" s="2" t="str">
        <f>IF($A92="","",IFERROR(INDEX(RAW_DHIS2_EXPORT!$A:$ZZ,ROW(),MATCH("*"&amp;INDEX(INDICATOR_MAP!$D:$D,MATCH(AW$1,INDICATOR_MAP!$B:$B,0))&amp;"*",RAW_DHIS2_EXPORT!$1:$1,0)),""))</f>
        <v/>
      </c>
      <c r="AX92" s="2" t="str">
        <f>IF($A92="","",IFERROR(INDEX(RAW_DHIS2_EXPORT!$A:$ZZ,ROW(),MATCH("*"&amp;INDEX(INDICATOR_MAP!$D:$D,MATCH(AX$1,INDICATOR_MAP!$B:$B,0))&amp;"*",RAW_DHIS2_EXPORT!$1:$1,0)),""))</f>
        <v/>
      </c>
      <c r="AY92" s="2" t="str">
        <f>IF($A92="","",IFERROR(INDEX(RAW_DHIS2_EXPORT!$A:$ZZ,ROW(),MATCH("*"&amp;INDEX(INDICATOR_MAP!$D:$D,MATCH(AY$1,INDICATOR_MAP!$B:$B,0))&amp;"*",RAW_DHIS2_EXPORT!$1:$1,0)),""))</f>
        <v/>
      </c>
      <c r="AZ92" s="2" t="str">
        <f>IF($A92="","",IFERROR(INDEX(RAW_DHIS2_EXPORT!$A:$ZZ,ROW(),MATCH("*"&amp;INDEX(INDICATOR_MAP!$D:$D,MATCH(AZ$1,INDICATOR_MAP!$B:$B,0))&amp;"*",RAW_DHIS2_EXPORT!$1:$1,0)),""))</f>
        <v/>
      </c>
      <c r="BA92" s="2" t="str">
        <f>IF($A92="","",IFERROR(INDEX(RAW_DHIS2_EXPORT!$A:$ZZ,ROW(),MATCH("*"&amp;INDEX(INDICATOR_MAP!$D:$D,MATCH(BA$1,INDICATOR_MAP!$B:$B,0))&amp;"*",RAW_DHIS2_EXPORT!$1:$1,0)),""))</f>
        <v/>
      </c>
      <c r="BB92" s="2" t="str">
        <f>IF($A92="","",IFERROR(INDEX(RAW_DHIS2_EXPORT!$A:$ZZ,ROW(),MATCH("*"&amp;INDEX(INDICATOR_MAP!$D:$D,MATCH(BB$1,INDICATOR_MAP!$B:$B,0))&amp;"*",RAW_DHIS2_EXPORT!$1:$1,0)),""))</f>
        <v/>
      </c>
      <c r="BC92" s="2" t="str">
        <f>IF($A92="","",IFERROR(INDEX(RAW_DHIS2_EXPORT!$A:$ZZ,ROW(),MATCH("*"&amp;INDEX(INDICATOR_MAP!$D:$D,MATCH(BC$1,INDICATOR_MAP!$B:$B,0))&amp;"*",RAW_DHIS2_EXPORT!$1:$1,0)),""))</f>
        <v/>
      </c>
    </row>
    <row r="93" spans="1:55">
      <c r="A93" s="2" t="str">
        <f>IF(RAW_DHIS2_EXPORT!A93="","",RAW_DHIS2_EXPORT!A93)</f>
        <v/>
      </c>
      <c r="B93" s="2"/>
      <c r="C93" s="2"/>
      <c r="D93" s="2" t="str">
        <f>IF($A93="","",IFERROR(INDEX(RAW_DHIS2_EXPORT!$A:$ZZ,ROW(),MATCH("*"&amp;INDEX(INDICATOR_MAP!$D:$D,MATCH(D$1,INDICATOR_MAP!$B:$B,0))&amp;"*",RAW_DHIS2_EXPORT!$1:$1,0)),""))</f>
        <v/>
      </c>
      <c r="E93" s="2" t="str">
        <f>IF($A93="","",IFERROR(INDEX(RAW_DHIS2_EXPORT!$A:$ZZ,ROW(),MATCH("*"&amp;INDEX(INDICATOR_MAP!$D:$D,MATCH(E$1,INDICATOR_MAP!$B:$B,0))&amp;"*",RAW_DHIS2_EXPORT!$1:$1,0)),""))</f>
        <v/>
      </c>
      <c r="F93" s="2" t="str">
        <f>IF($A93="","",IFERROR(INDEX(RAW_DHIS2_EXPORT!$A:$ZZ,ROW(),MATCH("*"&amp;INDEX(INDICATOR_MAP!$D:$D,MATCH(F$1,INDICATOR_MAP!$B:$B,0))&amp;"*",RAW_DHIS2_EXPORT!$1:$1,0)),""))</f>
        <v/>
      </c>
      <c r="G93" s="2" t="str">
        <f>IF($A93="","",IFERROR(INDEX(RAW_DHIS2_EXPORT!$A:$ZZ,ROW(),MATCH("*"&amp;INDEX(INDICATOR_MAP!$D:$D,MATCH(G$1,INDICATOR_MAP!$B:$B,0))&amp;"*",RAW_DHIS2_EXPORT!$1:$1,0)),""))</f>
        <v/>
      </c>
      <c r="H93" s="2" t="str">
        <f>IF($A93="","",IFERROR(INDEX(RAW_DHIS2_EXPORT!$A:$ZZ,ROW(),MATCH("*"&amp;INDEX(INDICATOR_MAP!$D:$D,MATCH(H$1,INDICATOR_MAP!$B:$B,0))&amp;"*",RAW_DHIS2_EXPORT!$1:$1,0)),""))</f>
        <v/>
      </c>
      <c r="I93" s="2" t="str">
        <f>IF($A93="","",IFERROR(INDEX(RAW_DHIS2_EXPORT!$A:$ZZ,ROW(),MATCH("*"&amp;INDEX(INDICATOR_MAP!$D:$D,MATCH(I$1,INDICATOR_MAP!$B:$B,0))&amp;"*",RAW_DHIS2_EXPORT!$1:$1,0)),""))</f>
        <v/>
      </c>
      <c r="J93" s="2" t="str">
        <f>IF($A93="","",IFERROR(INDEX(RAW_DHIS2_EXPORT!$A:$ZZ,ROW(),MATCH("*"&amp;INDEX(INDICATOR_MAP!$D:$D,MATCH(J$1,INDICATOR_MAP!$B:$B,0))&amp;"*",RAW_DHIS2_EXPORT!$1:$1,0)),""))</f>
        <v/>
      </c>
      <c r="K93" s="2" t="str">
        <f>IF($A93="","",IFERROR(INDEX(RAW_DHIS2_EXPORT!$A:$ZZ,ROW(),MATCH("*"&amp;INDEX(INDICATOR_MAP!$D:$D,MATCH(K$1,INDICATOR_MAP!$B:$B,0))&amp;"*",RAW_DHIS2_EXPORT!$1:$1,0)),""))</f>
        <v/>
      </c>
      <c r="L93" s="2" t="str">
        <f>IF($A93="","",IFERROR(INDEX(RAW_DHIS2_EXPORT!$A:$ZZ,ROW(),MATCH("*"&amp;INDEX(INDICATOR_MAP!$D:$D,MATCH(L$1,INDICATOR_MAP!$B:$B,0))&amp;"*",RAW_DHIS2_EXPORT!$1:$1,0)),""))</f>
        <v/>
      </c>
      <c r="M93" s="2" t="str">
        <f>IF($A93="","",IFERROR(INDEX(RAW_DHIS2_EXPORT!$A:$ZZ,ROW(),MATCH("*"&amp;INDEX(INDICATOR_MAP!$D:$D,MATCH(M$1,INDICATOR_MAP!$B:$B,0))&amp;"*",RAW_DHIS2_EXPORT!$1:$1,0)),""))</f>
        <v/>
      </c>
      <c r="N93" s="2" t="str">
        <f>IF($A93="","",IFERROR(INDEX(RAW_DHIS2_EXPORT!$A:$ZZ,ROW(),MATCH("*"&amp;INDEX(INDICATOR_MAP!$D:$D,MATCH(N$1,INDICATOR_MAP!$B:$B,0))&amp;"*",RAW_DHIS2_EXPORT!$1:$1,0)),""))</f>
        <v/>
      </c>
      <c r="O93" s="2" t="str">
        <f>IF($A93="","",IFERROR(INDEX(RAW_DHIS2_EXPORT!$A:$ZZ,ROW(),MATCH("*"&amp;INDEX(INDICATOR_MAP!$D:$D,MATCH(O$1,INDICATOR_MAP!$B:$B,0))&amp;"*",RAW_DHIS2_EXPORT!$1:$1,0)),""))</f>
        <v/>
      </c>
      <c r="P93" s="2" t="str">
        <f>IF($A93="","",IFERROR(INDEX(RAW_DHIS2_EXPORT!$A:$ZZ,ROW(),MATCH("*"&amp;INDEX(INDICATOR_MAP!$D:$D,MATCH(P$1,INDICATOR_MAP!$B:$B,0))&amp;"*",RAW_DHIS2_EXPORT!$1:$1,0)),""))</f>
        <v/>
      </c>
      <c r="Q93" s="2" t="str">
        <f>IF($A93="","",IFERROR(INDEX(RAW_DHIS2_EXPORT!$A:$ZZ,ROW(),MATCH("*"&amp;INDEX(INDICATOR_MAP!$D:$D,MATCH(Q$1,INDICATOR_MAP!$B:$B,0))&amp;"*",RAW_DHIS2_EXPORT!$1:$1,0)),""))</f>
        <v/>
      </c>
      <c r="R93" s="2" t="str">
        <f>IF($A93="","",IFERROR(INDEX(RAW_DHIS2_EXPORT!$A:$ZZ,ROW(),MATCH("*"&amp;INDEX(INDICATOR_MAP!$D:$D,MATCH(R$1,INDICATOR_MAP!$B:$B,0))&amp;"*",RAW_DHIS2_EXPORT!$1:$1,0)),""))</f>
        <v/>
      </c>
      <c r="S93" s="2" t="str">
        <f>IF($A93="","",IFERROR(INDEX(RAW_DHIS2_EXPORT!$A:$ZZ,ROW(),MATCH("*"&amp;INDEX(INDICATOR_MAP!$D:$D,MATCH(S$1,INDICATOR_MAP!$B:$B,0))&amp;"*",RAW_DHIS2_EXPORT!$1:$1,0)),""))</f>
        <v/>
      </c>
      <c r="T93" s="2" t="str">
        <f>IF($A93="","",IFERROR(INDEX(RAW_DHIS2_EXPORT!$A:$ZZ,ROW(),MATCH("*"&amp;INDEX(INDICATOR_MAP!$D:$D,MATCH(T$1,INDICATOR_MAP!$B:$B,0))&amp;"*",RAW_DHIS2_EXPORT!$1:$1,0)),""))</f>
        <v/>
      </c>
      <c r="U93" s="2" t="str">
        <f>IF($A93="","",IFERROR(INDEX(RAW_DHIS2_EXPORT!$A:$ZZ,ROW(),MATCH("*"&amp;INDEX(INDICATOR_MAP!$D:$D,MATCH(U$1,INDICATOR_MAP!$B:$B,0))&amp;"*",RAW_DHIS2_EXPORT!$1:$1,0)),""))</f>
        <v/>
      </c>
      <c r="V93" s="2" t="str">
        <f>IF($A93="","",IFERROR(INDEX(RAW_DHIS2_EXPORT!$A:$ZZ,ROW(),MATCH("*"&amp;INDEX(INDICATOR_MAP!$D:$D,MATCH(V$1,INDICATOR_MAP!$B:$B,0))&amp;"*",RAW_DHIS2_EXPORT!$1:$1,0)),""))</f>
        <v/>
      </c>
      <c r="W93" s="2" t="str">
        <f>IF($A93="","",IFERROR(INDEX(RAW_DHIS2_EXPORT!$A:$ZZ,ROW(),MATCH("*"&amp;INDEX(INDICATOR_MAP!$D:$D,MATCH(W$1,INDICATOR_MAP!$B:$B,0))&amp;"*",RAW_DHIS2_EXPORT!$1:$1,0)),""))</f>
        <v/>
      </c>
      <c r="X93" s="2" t="str">
        <f>IF($A93="","",IFERROR(INDEX(RAW_DHIS2_EXPORT!$A:$ZZ,ROW(),MATCH("*"&amp;INDEX(INDICATOR_MAP!$D:$D,MATCH(X$1,INDICATOR_MAP!$B:$B,0))&amp;"*",RAW_DHIS2_EXPORT!$1:$1,0)),""))</f>
        <v/>
      </c>
      <c r="Y93" s="2" t="str">
        <f>IF($A93="","",IFERROR(INDEX(RAW_DHIS2_EXPORT!$A:$ZZ,ROW(),MATCH("*"&amp;INDEX(INDICATOR_MAP!$D:$D,MATCH(Y$1,INDICATOR_MAP!$B:$B,0))&amp;"*",RAW_DHIS2_EXPORT!$1:$1,0)),""))</f>
        <v/>
      </c>
      <c r="Z93" s="2" t="str">
        <f>IF($A93="","",IFERROR(INDEX(RAW_DHIS2_EXPORT!$A:$ZZ,ROW(),MATCH("*"&amp;INDEX(INDICATOR_MAP!$D:$D,MATCH(Z$1,INDICATOR_MAP!$B:$B,0))&amp;"*",RAW_DHIS2_EXPORT!$1:$1,0)),""))</f>
        <v/>
      </c>
      <c r="AA93" s="2" t="str">
        <f>IF($A93="","",IFERROR(INDEX(RAW_DHIS2_EXPORT!$A:$ZZ,ROW(),MATCH("*"&amp;INDEX(INDICATOR_MAP!$D:$D,MATCH(AA$1,INDICATOR_MAP!$B:$B,0))&amp;"*",RAW_DHIS2_EXPORT!$1:$1,0)),""))</f>
        <v/>
      </c>
      <c r="AB93" s="2" t="str">
        <f>IF($A93="","",IFERROR(INDEX(RAW_DHIS2_EXPORT!$A:$ZZ,ROW(),MATCH("*"&amp;INDEX(INDICATOR_MAP!$D:$D,MATCH(AB$1,INDICATOR_MAP!$B:$B,0))&amp;"*",RAW_DHIS2_EXPORT!$1:$1,0)),""))</f>
        <v/>
      </c>
      <c r="AC93" s="2" t="str">
        <f>IF($A93="","",IFERROR(INDEX(RAW_DHIS2_EXPORT!$A:$ZZ,ROW(),MATCH("*"&amp;INDEX(INDICATOR_MAP!$D:$D,MATCH(AC$1,INDICATOR_MAP!$B:$B,0))&amp;"*",RAW_DHIS2_EXPORT!$1:$1,0)),""))</f>
        <v/>
      </c>
      <c r="AD93" s="2" t="str">
        <f>IF($A93="","",IFERROR(INDEX(RAW_DHIS2_EXPORT!$A:$ZZ,ROW(),MATCH("*"&amp;INDEX(INDICATOR_MAP!$D:$D,MATCH(AD$1,INDICATOR_MAP!$B:$B,0))&amp;"*",RAW_DHIS2_EXPORT!$1:$1,0)),""))</f>
        <v/>
      </c>
      <c r="AE93" s="2" t="str">
        <f>IF($A93="","",IFERROR(INDEX(RAW_DHIS2_EXPORT!$A:$ZZ,ROW(),MATCH("*"&amp;INDEX(INDICATOR_MAP!$D:$D,MATCH(AE$1,INDICATOR_MAP!$B:$B,0))&amp;"*",RAW_DHIS2_EXPORT!$1:$1,0)),""))</f>
        <v/>
      </c>
      <c r="AF93" s="2" t="str">
        <f>IF($A93="","",IFERROR(INDEX(RAW_DHIS2_EXPORT!$A:$ZZ,ROW(),MATCH("*"&amp;INDEX(INDICATOR_MAP!$D:$D,MATCH(AF$1,INDICATOR_MAP!$B:$B,0))&amp;"*",RAW_DHIS2_EXPORT!$1:$1,0)),""))</f>
        <v/>
      </c>
      <c r="AG93" s="2" t="str">
        <f>IF($A93="","",IFERROR(INDEX(RAW_DHIS2_EXPORT!$A:$ZZ,ROW(),MATCH("*"&amp;INDEX(INDICATOR_MAP!$D:$D,MATCH(AG$1,INDICATOR_MAP!$B:$B,0))&amp;"*",RAW_DHIS2_EXPORT!$1:$1,0)),""))</f>
        <v/>
      </c>
      <c r="AH93" s="2" t="str">
        <f>IF($A93="","",IFERROR(INDEX(RAW_DHIS2_EXPORT!$A:$ZZ,ROW(),MATCH("*"&amp;INDEX(INDICATOR_MAP!$D:$D,MATCH(AH$1,INDICATOR_MAP!$B:$B,0))&amp;"*",RAW_DHIS2_EXPORT!$1:$1,0)),""))</f>
        <v/>
      </c>
      <c r="AI93" s="2" t="str">
        <f>IF($A93="","",IFERROR(INDEX(RAW_DHIS2_EXPORT!$A:$ZZ,ROW(),MATCH("*"&amp;INDEX(INDICATOR_MAP!$D:$D,MATCH(AI$1,INDICATOR_MAP!$B:$B,0))&amp;"*",RAW_DHIS2_EXPORT!$1:$1,0)),""))</f>
        <v/>
      </c>
      <c r="AJ93" s="2" t="str">
        <f>IF($A93="","",IFERROR(INDEX(RAW_DHIS2_EXPORT!$A:$ZZ,ROW(),MATCH("*"&amp;INDEX(INDICATOR_MAP!$D:$D,MATCH(AJ$1,INDICATOR_MAP!$B:$B,0))&amp;"*",RAW_DHIS2_EXPORT!$1:$1,0)),""))</f>
        <v/>
      </c>
      <c r="AK93" s="2" t="str">
        <f>IF($A93="","",IFERROR(INDEX(RAW_DHIS2_EXPORT!$A:$ZZ,ROW(),MATCH("*"&amp;INDEX(INDICATOR_MAP!$D:$D,MATCH(AK$1,INDICATOR_MAP!$B:$B,0))&amp;"*",RAW_DHIS2_EXPORT!$1:$1,0)),""))</f>
        <v/>
      </c>
      <c r="AL93" s="2" t="str">
        <f>IF($A93="","",IFERROR(INDEX(RAW_DHIS2_EXPORT!$A:$ZZ,ROW(),MATCH("*"&amp;INDEX(INDICATOR_MAP!$D:$D,MATCH(AL$1,INDICATOR_MAP!$B:$B,0))&amp;"*",RAW_DHIS2_EXPORT!$1:$1,0)),""))</f>
        <v/>
      </c>
      <c r="AM93" s="2" t="str">
        <f>IF($A93="","",IFERROR(INDEX(RAW_DHIS2_EXPORT!$A:$ZZ,ROW(),MATCH("*"&amp;INDEX(INDICATOR_MAP!$D:$D,MATCH(AM$1,INDICATOR_MAP!$B:$B,0))&amp;"*",RAW_DHIS2_EXPORT!$1:$1,0)),""))</f>
        <v/>
      </c>
      <c r="AN93" s="2" t="str">
        <f>IF($A93="","",IFERROR(INDEX(RAW_DHIS2_EXPORT!$A:$ZZ,ROW(),MATCH("*"&amp;INDEX(INDICATOR_MAP!$D:$D,MATCH(AN$1,INDICATOR_MAP!$B:$B,0))&amp;"*",RAW_DHIS2_EXPORT!$1:$1,0)),""))</f>
        <v/>
      </c>
      <c r="AO93" s="2" t="str">
        <f>IF($A93="","",IFERROR(INDEX(RAW_DHIS2_EXPORT!$A:$ZZ,ROW(),MATCH("*"&amp;INDEX(INDICATOR_MAP!$D:$D,MATCH(AO$1,INDICATOR_MAP!$B:$B,0))&amp;"*",RAW_DHIS2_EXPORT!$1:$1,0)),""))</f>
        <v/>
      </c>
      <c r="AP93" s="2" t="str">
        <f>IF($A93="","",IFERROR(INDEX(RAW_DHIS2_EXPORT!$A:$ZZ,ROW(),MATCH("*"&amp;INDEX(INDICATOR_MAP!$D:$D,MATCH(AP$1,INDICATOR_MAP!$B:$B,0))&amp;"*",RAW_DHIS2_EXPORT!$1:$1,0)),""))</f>
        <v/>
      </c>
      <c r="AQ93" s="2" t="str">
        <f>IF($A93="","",IFERROR(INDEX(RAW_DHIS2_EXPORT!$A:$ZZ,ROW(),MATCH("*"&amp;INDEX(INDICATOR_MAP!$D:$D,MATCH(AQ$1,INDICATOR_MAP!$B:$B,0))&amp;"*",RAW_DHIS2_EXPORT!$1:$1,0)),""))</f>
        <v/>
      </c>
      <c r="AR93" s="2" t="str">
        <f>IF($A93="","",IFERROR(INDEX(RAW_DHIS2_EXPORT!$A:$ZZ,ROW(),MATCH("*"&amp;INDEX(INDICATOR_MAP!$D:$D,MATCH(AR$1,INDICATOR_MAP!$B:$B,0))&amp;"*",RAW_DHIS2_EXPORT!$1:$1,0)),""))</f>
        <v/>
      </c>
      <c r="AS93" s="2" t="str">
        <f>IF($A93="","",IFERROR(INDEX(RAW_DHIS2_EXPORT!$A:$ZZ,ROW(),MATCH("*"&amp;INDEX(INDICATOR_MAP!$D:$D,MATCH(AS$1,INDICATOR_MAP!$B:$B,0))&amp;"*",RAW_DHIS2_EXPORT!$1:$1,0)),""))</f>
        <v/>
      </c>
      <c r="AT93" s="2" t="str">
        <f>IF($A93="","",IFERROR(INDEX(RAW_DHIS2_EXPORT!$A:$ZZ,ROW(),MATCH("*"&amp;INDEX(INDICATOR_MAP!$D:$D,MATCH(AT$1,INDICATOR_MAP!$B:$B,0))&amp;"*",RAW_DHIS2_EXPORT!$1:$1,0)),""))</f>
        <v/>
      </c>
      <c r="AU93" s="2" t="str">
        <f>IF($A93="","",IFERROR(INDEX(RAW_DHIS2_EXPORT!$A:$ZZ,ROW(),MATCH("*"&amp;INDEX(INDICATOR_MAP!$D:$D,MATCH(AU$1,INDICATOR_MAP!$B:$B,0))&amp;"*",RAW_DHIS2_EXPORT!$1:$1,0)),""))</f>
        <v/>
      </c>
      <c r="AV93" s="2" t="str">
        <f>IF($A93="","",IFERROR(INDEX(RAW_DHIS2_EXPORT!$A:$ZZ,ROW(),MATCH("*"&amp;INDEX(INDICATOR_MAP!$D:$D,MATCH(AV$1,INDICATOR_MAP!$B:$B,0))&amp;"*",RAW_DHIS2_EXPORT!$1:$1,0)),""))</f>
        <v/>
      </c>
      <c r="AW93" s="2" t="str">
        <f>IF($A93="","",IFERROR(INDEX(RAW_DHIS2_EXPORT!$A:$ZZ,ROW(),MATCH("*"&amp;INDEX(INDICATOR_MAP!$D:$D,MATCH(AW$1,INDICATOR_MAP!$B:$B,0))&amp;"*",RAW_DHIS2_EXPORT!$1:$1,0)),""))</f>
        <v/>
      </c>
      <c r="AX93" s="2" t="str">
        <f>IF($A93="","",IFERROR(INDEX(RAW_DHIS2_EXPORT!$A:$ZZ,ROW(),MATCH("*"&amp;INDEX(INDICATOR_MAP!$D:$D,MATCH(AX$1,INDICATOR_MAP!$B:$B,0))&amp;"*",RAW_DHIS2_EXPORT!$1:$1,0)),""))</f>
        <v/>
      </c>
      <c r="AY93" s="2" t="str">
        <f>IF($A93="","",IFERROR(INDEX(RAW_DHIS2_EXPORT!$A:$ZZ,ROW(),MATCH("*"&amp;INDEX(INDICATOR_MAP!$D:$D,MATCH(AY$1,INDICATOR_MAP!$B:$B,0))&amp;"*",RAW_DHIS2_EXPORT!$1:$1,0)),""))</f>
        <v/>
      </c>
      <c r="AZ93" s="2" t="str">
        <f>IF($A93="","",IFERROR(INDEX(RAW_DHIS2_EXPORT!$A:$ZZ,ROW(),MATCH("*"&amp;INDEX(INDICATOR_MAP!$D:$D,MATCH(AZ$1,INDICATOR_MAP!$B:$B,0))&amp;"*",RAW_DHIS2_EXPORT!$1:$1,0)),""))</f>
        <v/>
      </c>
      <c r="BA93" s="2" t="str">
        <f>IF($A93="","",IFERROR(INDEX(RAW_DHIS2_EXPORT!$A:$ZZ,ROW(),MATCH("*"&amp;INDEX(INDICATOR_MAP!$D:$D,MATCH(BA$1,INDICATOR_MAP!$B:$B,0))&amp;"*",RAW_DHIS2_EXPORT!$1:$1,0)),""))</f>
        <v/>
      </c>
      <c r="BB93" s="2" t="str">
        <f>IF($A93="","",IFERROR(INDEX(RAW_DHIS2_EXPORT!$A:$ZZ,ROW(),MATCH("*"&amp;INDEX(INDICATOR_MAP!$D:$D,MATCH(BB$1,INDICATOR_MAP!$B:$B,0))&amp;"*",RAW_DHIS2_EXPORT!$1:$1,0)),""))</f>
        <v/>
      </c>
      <c r="BC93" s="2" t="str">
        <f>IF($A93="","",IFERROR(INDEX(RAW_DHIS2_EXPORT!$A:$ZZ,ROW(),MATCH("*"&amp;INDEX(INDICATOR_MAP!$D:$D,MATCH(BC$1,INDICATOR_MAP!$B:$B,0))&amp;"*",RAW_DHIS2_EXPORT!$1:$1,0)),""))</f>
        <v/>
      </c>
    </row>
    <row r="94" spans="1:55">
      <c r="A94" s="2" t="str">
        <f>IF(RAW_DHIS2_EXPORT!A94="","",RAW_DHIS2_EXPORT!A94)</f>
        <v/>
      </c>
      <c r="B94" s="2"/>
      <c r="C94" s="2"/>
      <c r="D94" s="2" t="str">
        <f>IF($A94="","",IFERROR(INDEX(RAW_DHIS2_EXPORT!$A:$ZZ,ROW(),MATCH("*"&amp;INDEX(INDICATOR_MAP!$D:$D,MATCH(D$1,INDICATOR_MAP!$B:$B,0))&amp;"*",RAW_DHIS2_EXPORT!$1:$1,0)),""))</f>
        <v/>
      </c>
      <c r="E94" s="2" t="str">
        <f>IF($A94="","",IFERROR(INDEX(RAW_DHIS2_EXPORT!$A:$ZZ,ROW(),MATCH("*"&amp;INDEX(INDICATOR_MAP!$D:$D,MATCH(E$1,INDICATOR_MAP!$B:$B,0))&amp;"*",RAW_DHIS2_EXPORT!$1:$1,0)),""))</f>
        <v/>
      </c>
      <c r="F94" s="2" t="str">
        <f>IF($A94="","",IFERROR(INDEX(RAW_DHIS2_EXPORT!$A:$ZZ,ROW(),MATCH("*"&amp;INDEX(INDICATOR_MAP!$D:$D,MATCH(F$1,INDICATOR_MAP!$B:$B,0))&amp;"*",RAW_DHIS2_EXPORT!$1:$1,0)),""))</f>
        <v/>
      </c>
      <c r="G94" s="2" t="str">
        <f>IF($A94="","",IFERROR(INDEX(RAW_DHIS2_EXPORT!$A:$ZZ,ROW(),MATCH("*"&amp;INDEX(INDICATOR_MAP!$D:$D,MATCH(G$1,INDICATOR_MAP!$B:$B,0))&amp;"*",RAW_DHIS2_EXPORT!$1:$1,0)),""))</f>
        <v/>
      </c>
      <c r="H94" s="2" t="str">
        <f>IF($A94="","",IFERROR(INDEX(RAW_DHIS2_EXPORT!$A:$ZZ,ROW(),MATCH("*"&amp;INDEX(INDICATOR_MAP!$D:$D,MATCH(H$1,INDICATOR_MAP!$B:$B,0))&amp;"*",RAW_DHIS2_EXPORT!$1:$1,0)),""))</f>
        <v/>
      </c>
      <c r="I94" s="2" t="str">
        <f>IF($A94="","",IFERROR(INDEX(RAW_DHIS2_EXPORT!$A:$ZZ,ROW(),MATCH("*"&amp;INDEX(INDICATOR_MAP!$D:$D,MATCH(I$1,INDICATOR_MAP!$B:$B,0))&amp;"*",RAW_DHIS2_EXPORT!$1:$1,0)),""))</f>
        <v/>
      </c>
      <c r="J94" s="2" t="str">
        <f>IF($A94="","",IFERROR(INDEX(RAW_DHIS2_EXPORT!$A:$ZZ,ROW(),MATCH("*"&amp;INDEX(INDICATOR_MAP!$D:$D,MATCH(J$1,INDICATOR_MAP!$B:$B,0))&amp;"*",RAW_DHIS2_EXPORT!$1:$1,0)),""))</f>
        <v/>
      </c>
      <c r="K94" s="2" t="str">
        <f>IF($A94="","",IFERROR(INDEX(RAW_DHIS2_EXPORT!$A:$ZZ,ROW(),MATCH("*"&amp;INDEX(INDICATOR_MAP!$D:$D,MATCH(K$1,INDICATOR_MAP!$B:$B,0))&amp;"*",RAW_DHIS2_EXPORT!$1:$1,0)),""))</f>
        <v/>
      </c>
      <c r="L94" s="2" t="str">
        <f>IF($A94="","",IFERROR(INDEX(RAW_DHIS2_EXPORT!$A:$ZZ,ROW(),MATCH("*"&amp;INDEX(INDICATOR_MAP!$D:$D,MATCH(L$1,INDICATOR_MAP!$B:$B,0))&amp;"*",RAW_DHIS2_EXPORT!$1:$1,0)),""))</f>
        <v/>
      </c>
      <c r="M94" s="2" t="str">
        <f>IF($A94="","",IFERROR(INDEX(RAW_DHIS2_EXPORT!$A:$ZZ,ROW(),MATCH("*"&amp;INDEX(INDICATOR_MAP!$D:$D,MATCH(M$1,INDICATOR_MAP!$B:$B,0))&amp;"*",RAW_DHIS2_EXPORT!$1:$1,0)),""))</f>
        <v/>
      </c>
      <c r="N94" s="2" t="str">
        <f>IF($A94="","",IFERROR(INDEX(RAW_DHIS2_EXPORT!$A:$ZZ,ROW(),MATCH("*"&amp;INDEX(INDICATOR_MAP!$D:$D,MATCH(N$1,INDICATOR_MAP!$B:$B,0))&amp;"*",RAW_DHIS2_EXPORT!$1:$1,0)),""))</f>
        <v/>
      </c>
      <c r="O94" s="2" t="str">
        <f>IF($A94="","",IFERROR(INDEX(RAW_DHIS2_EXPORT!$A:$ZZ,ROW(),MATCH("*"&amp;INDEX(INDICATOR_MAP!$D:$D,MATCH(O$1,INDICATOR_MAP!$B:$B,0))&amp;"*",RAW_DHIS2_EXPORT!$1:$1,0)),""))</f>
        <v/>
      </c>
      <c r="P94" s="2" t="str">
        <f>IF($A94="","",IFERROR(INDEX(RAW_DHIS2_EXPORT!$A:$ZZ,ROW(),MATCH("*"&amp;INDEX(INDICATOR_MAP!$D:$D,MATCH(P$1,INDICATOR_MAP!$B:$B,0))&amp;"*",RAW_DHIS2_EXPORT!$1:$1,0)),""))</f>
        <v/>
      </c>
      <c r="Q94" s="2" t="str">
        <f>IF($A94="","",IFERROR(INDEX(RAW_DHIS2_EXPORT!$A:$ZZ,ROW(),MATCH("*"&amp;INDEX(INDICATOR_MAP!$D:$D,MATCH(Q$1,INDICATOR_MAP!$B:$B,0))&amp;"*",RAW_DHIS2_EXPORT!$1:$1,0)),""))</f>
        <v/>
      </c>
      <c r="R94" s="2" t="str">
        <f>IF($A94="","",IFERROR(INDEX(RAW_DHIS2_EXPORT!$A:$ZZ,ROW(),MATCH("*"&amp;INDEX(INDICATOR_MAP!$D:$D,MATCH(R$1,INDICATOR_MAP!$B:$B,0))&amp;"*",RAW_DHIS2_EXPORT!$1:$1,0)),""))</f>
        <v/>
      </c>
      <c r="S94" s="2" t="str">
        <f>IF($A94="","",IFERROR(INDEX(RAW_DHIS2_EXPORT!$A:$ZZ,ROW(),MATCH("*"&amp;INDEX(INDICATOR_MAP!$D:$D,MATCH(S$1,INDICATOR_MAP!$B:$B,0))&amp;"*",RAW_DHIS2_EXPORT!$1:$1,0)),""))</f>
        <v/>
      </c>
      <c r="T94" s="2" t="str">
        <f>IF($A94="","",IFERROR(INDEX(RAW_DHIS2_EXPORT!$A:$ZZ,ROW(),MATCH("*"&amp;INDEX(INDICATOR_MAP!$D:$D,MATCH(T$1,INDICATOR_MAP!$B:$B,0))&amp;"*",RAW_DHIS2_EXPORT!$1:$1,0)),""))</f>
        <v/>
      </c>
      <c r="U94" s="2" t="str">
        <f>IF($A94="","",IFERROR(INDEX(RAW_DHIS2_EXPORT!$A:$ZZ,ROW(),MATCH("*"&amp;INDEX(INDICATOR_MAP!$D:$D,MATCH(U$1,INDICATOR_MAP!$B:$B,0))&amp;"*",RAW_DHIS2_EXPORT!$1:$1,0)),""))</f>
        <v/>
      </c>
      <c r="V94" s="2" t="str">
        <f>IF($A94="","",IFERROR(INDEX(RAW_DHIS2_EXPORT!$A:$ZZ,ROW(),MATCH("*"&amp;INDEX(INDICATOR_MAP!$D:$D,MATCH(V$1,INDICATOR_MAP!$B:$B,0))&amp;"*",RAW_DHIS2_EXPORT!$1:$1,0)),""))</f>
        <v/>
      </c>
      <c r="W94" s="2" t="str">
        <f>IF($A94="","",IFERROR(INDEX(RAW_DHIS2_EXPORT!$A:$ZZ,ROW(),MATCH("*"&amp;INDEX(INDICATOR_MAP!$D:$D,MATCH(W$1,INDICATOR_MAP!$B:$B,0))&amp;"*",RAW_DHIS2_EXPORT!$1:$1,0)),""))</f>
        <v/>
      </c>
      <c r="X94" s="2" t="str">
        <f>IF($A94="","",IFERROR(INDEX(RAW_DHIS2_EXPORT!$A:$ZZ,ROW(),MATCH("*"&amp;INDEX(INDICATOR_MAP!$D:$D,MATCH(X$1,INDICATOR_MAP!$B:$B,0))&amp;"*",RAW_DHIS2_EXPORT!$1:$1,0)),""))</f>
        <v/>
      </c>
      <c r="Y94" s="2" t="str">
        <f>IF($A94="","",IFERROR(INDEX(RAW_DHIS2_EXPORT!$A:$ZZ,ROW(),MATCH("*"&amp;INDEX(INDICATOR_MAP!$D:$D,MATCH(Y$1,INDICATOR_MAP!$B:$B,0))&amp;"*",RAW_DHIS2_EXPORT!$1:$1,0)),""))</f>
        <v/>
      </c>
      <c r="Z94" s="2" t="str">
        <f>IF($A94="","",IFERROR(INDEX(RAW_DHIS2_EXPORT!$A:$ZZ,ROW(),MATCH("*"&amp;INDEX(INDICATOR_MAP!$D:$D,MATCH(Z$1,INDICATOR_MAP!$B:$B,0))&amp;"*",RAW_DHIS2_EXPORT!$1:$1,0)),""))</f>
        <v/>
      </c>
      <c r="AA94" s="2" t="str">
        <f>IF($A94="","",IFERROR(INDEX(RAW_DHIS2_EXPORT!$A:$ZZ,ROW(),MATCH("*"&amp;INDEX(INDICATOR_MAP!$D:$D,MATCH(AA$1,INDICATOR_MAP!$B:$B,0))&amp;"*",RAW_DHIS2_EXPORT!$1:$1,0)),""))</f>
        <v/>
      </c>
      <c r="AB94" s="2" t="str">
        <f>IF($A94="","",IFERROR(INDEX(RAW_DHIS2_EXPORT!$A:$ZZ,ROW(),MATCH("*"&amp;INDEX(INDICATOR_MAP!$D:$D,MATCH(AB$1,INDICATOR_MAP!$B:$B,0))&amp;"*",RAW_DHIS2_EXPORT!$1:$1,0)),""))</f>
        <v/>
      </c>
      <c r="AC94" s="2" t="str">
        <f>IF($A94="","",IFERROR(INDEX(RAW_DHIS2_EXPORT!$A:$ZZ,ROW(),MATCH("*"&amp;INDEX(INDICATOR_MAP!$D:$D,MATCH(AC$1,INDICATOR_MAP!$B:$B,0))&amp;"*",RAW_DHIS2_EXPORT!$1:$1,0)),""))</f>
        <v/>
      </c>
      <c r="AD94" s="2" t="str">
        <f>IF($A94="","",IFERROR(INDEX(RAW_DHIS2_EXPORT!$A:$ZZ,ROW(),MATCH("*"&amp;INDEX(INDICATOR_MAP!$D:$D,MATCH(AD$1,INDICATOR_MAP!$B:$B,0))&amp;"*",RAW_DHIS2_EXPORT!$1:$1,0)),""))</f>
        <v/>
      </c>
      <c r="AE94" s="2" t="str">
        <f>IF($A94="","",IFERROR(INDEX(RAW_DHIS2_EXPORT!$A:$ZZ,ROW(),MATCH("*"&amp;INDEX(INDICATOR_MAP!$D:$D,MATCH(AE$1,INDICATOR_MAP!$B:$B,0))&amp;"*",RAW_DHIS2_EXPORT!$1:$1,0)),""))</f>
        <v/>
      </c>
      <c r="AF94" s="2" t="str">
        <f>IF($A94="","",IFERROR(INDEX(RAW_DHIS2_EXPORT!$A:$ZZ,ROW(),MATCH("*"&amp;INDEX(INDICATOR_MAP!$D:$D,MATCH(AF$1,INDICATOR_MAP!$B:$B,0))&amp;"*",RAW_DHIS2_EXPORT!$1:$1,0)),""))</f>
        <v/>
      </c>
      <c r="AG94" s="2" t="str">
        <f>IF($A94="","",IFERROR(INDEX(RAW_DHIS2_EXPORT!$A:$ZZ,ROW(),MATCH("*"&amp;INDEX(INDICATOR_MAP!$D:$D,MATCH(AG$1,INDICATOR_MAP!$B:$B,0))&amp;"*",RAW_DHIS2_EXPORT!$1:$1,0)),""))</f>
        <v/>
      </c>
      <c r="AH94" s="2" t="str">
        <f>IF($A94="","",IFERROR(INDEX(RAW_DHIS2_EXPORT!$A:$ZZ,ROW(),MATCH("*"&amp;INDEX(INDICATOR_MAP!$D:$D,MATCH(AH$1,INDICATOR_MAP!$B:$B,0))&amp;"*",RAW_DHIS2_EXPORT!$1:$1,0)),""))</f>
        <v/>
      </c>
      <c r="AI94" s="2" t="str">
        <f>IF($A94="","",IFERROR(INDEX(RAW_DHIS2_EXPORT!$A:$ZZ,ROW(),MATCH("*"&amp;INDEX(INDICATOR_MAP!$D:$D,MATCH(AI$1,INDICATOR_MAP!$B:$B,0))&amp;"*",RAW_DHIS2_EXPORT!$1:$1,0)),""))</f>
        <v/>
      </c>
      <c r="AJ94" s="2" t="str">
        <f>IF($A94="","",IFERROR(INDEX(RAW_DHIS2_EXPORT!$A:$ZZ,ROW(),MATCH("*"&amp;INDEX(INDICATOR_MAP!$D:$D,MATCH(AJ$1,INDICATOR_MAP!$B:$B,0))&amp;"*",RAW_DHIS2_EXPORT!$1:$1,0)),""))</f>
        <v/>
      </c>
      <c r="AK94" s="2" t="str">
        <f>IF($A94="","",IFERROR(INDEX(RAW_DHIS2_EXPORT!$A:$ZZ,ROW(),MATCH("*"&amp;INDEX(INDICATOR_MAP!$D:$D,MATCH(AK$1,INDICATOR_MAP!$B:$B,0))&amp;"*",RAW_DHIS2_EXPORT!$1:$1,0)),""))</f>
        <v/>
      </c>
      <c r="AL94" s="2" t="str">
        <f>IF($A94="","",IFERROR(INDEX(RAW_DHIS2_EXPORT!$A:$ZZ,ROW(),MATCH("*"&amp;INDEX(INDICATOR_MAP!$D:$D,MATCH(AL$1,INDICATOR_MAP!$B:$B,0))&amp;"*",RAW_DHIS2_EXPORT!$1:$1,0)),""))</f>
        <v/>
      </c>
      <c r="AM94" s="2" t="str">
        <f>IF($A94="","",IFERROR(INDEX(RAW_DHIS2_EXPORT!$A:$ZZ,ROW(),MATCH("*"&amp;INDEX(INDICATOR_MAP!$D:$D,MATCH(AM$1,INDICATOR_MAP!$B:$B,0))&amp;"*",RAW_DHIS2_EXPORT!$1:$1,0)),""))</f>
        <v/>
      </c>
      <c r="AN94" s="2" t="str">
        <f>IF($A94="","",IFERROR(INDEX(RAW_DHIS2_EXPORT!$A:$ZZ,ROW(),MATCH("*"&amp;INDEX(INDICATOR_MAP!$D:$D,MATCH(AN$1,INDICATOR_MAP!$B:$B,0))&amp;"*",RAW_DHIS2_EXPORT!$1:$1,0)),""))</f>
        <v/>
      </c>
      <c r="AO94" s="2" t="str">
        <f>IF($A94="","",IFERROR(INDEX(RAW_DHIS2_EXPORT!$A:$ZZ,ROW(),MATCH("*"&amp;INDEX(INDICATOR_MAP!$D:$D,MATCH(AO$1,INDICATOR_MAP!$B:$B,0))&amp;"*",RAW_DHIS2_EXPORT!$1:$1,0)),""))</f>
        <v/>
      </c>
      <c r="AP94" s="2" t="str">
        <f>IF($A94="","",IFERROR(INDEX(RAW_DHIS2_EXPORT!$A:$ZZ,ROW(),MATCH("*"&amp;INDEX(INDICATOR_MAP!$D:$D,MATCH(AP$1,INDICATOR_MAP!$B:$B,0))&amp;"*",RAW_DHIS2_EXPORT!$1:$1,0)),""))</f>
        <v/>
      </c>
      <c r="AQ94" s="2" t="str">
        <f>IF($A94="","",IFERROR(INDEX(RAW_DHIS2_EXPORT!$A:$ZZ,ROW(),MATCH("*"&amp;INDEX(INDICATOR_MAP!$D:$D,MATCH(AQ$1,INDICATOR_MAP!$B:$B,0))&amp;"*",RAW_DHIS2_EXPORT!$1:$1,0)),""))</f>
        <v/>
      </c>
      <c r="AR94" s="2" t="str">
        <f>IF($A94="","",IFERROR(INDEX(RAW_DHIS2_EXPORT!$A:$ZZ,ROW(),MATCH("*"&amp;INDEX(INDICATOR_MAP!$D:$D,MATCH(AR$1,INDICATOR_MAP!$B:$B,0))&amp;"*",RAW_DHIS2_EXPORT!$1:$1,0)),""))</f>
        <v/>
      </c>
      <c r="AS94" s="2" t="str">
        <f>IF($A94="","",IFERROR(INDEX(RAW_DHIS2_EXPORT!$A:$ZZ,ROW(),MATCH("*"&amp;INDEX(INDICATOR_MAP!$D:$D,MATCH(AS$1,INDICATOR_MAP!$B:$B,0))&amp;"*",RAW_DHIS2_EXPORT!$1:$1,0)),""))</f>
        <v/>
      </c>
      <c r="AT94" s="2" t="str">
        <f>IF($A94="","",IFERROR(INDEX(RAW_DHIS2_EXPORT!$A:$ZZ,ROW(),MATCH("*"&amp;INDEX(INDICATOR_MAP!$D:$D,MATCH(AT$1,INDICATOR_MAP!$B:$B,0))&amp;"*",RAW_DHIS2_EXPORT!$1:$1,0)),""))</f>
        <v/>
      </c>
      <c r="AU94" s="2" t="str">
        <f>IF($A94="","",IFERROR(INDEX(RAW_DHIS2_EXPORT!$A:$ZZ,ROW(),MATCH("*"&amp;INDEX(INDICATOR_MAP!$D:$D,MATCH(AU$1,INDICATOR_MAP!$B:$B,0))&amp;"*",RAW_DHIS2_EXPORT!$1:$1,0)),""))</f>
        <v/>
      </c>
      <c r="AV94" s="2" t="str">
        <f>IF($A94="","",IFERROR(INDEX(RAW_DHIS2_EXPORT!$A:$ZZ,ROW(),MATCH("*"&amp;INDEX(INDICATOR_MAP!$D:$D,MATCH(AV$1,INDICATOR_MAP!$B:$B,0))&amp;"*",RAW_DHIS2_EXPORT!$1:$1,0)),""))</f>
        <v/>
      </c>
      <c r="AW94" s="2" t="str">
        <f>IF($A94="","",IFERROR(INDEX(RAW_DHIS2_EXPORT!$A:$ZZ,ROW(),MATCH("*"&amp;INDEX(INDICATOR_MAP!$D:$D,MATCH(AW$1,INDICATOR_MAP!$B:$B,0))&amp;"*",RAW_DHIS2_EXPORT!$1:$1,0)),""))</f>
        <v/>
      </c>
      <c r="AX94" s="2" t="str">
        <f>IF($A94="","",IFERROR(INDEX(RAW_DHIS2_EXPORT!$A:$ZZ,ROW(),MATCH("*"&amp;INDEX(INDICATOR_MAP!$D:$D,MATCH(AX$1,INDICATOR_MAP!$B:$B,0))&amp;"*",RAW_DHIS2_EXPORT!$1:$1,0)),""))</f>
        <v/>
      </c>
      <c r="AY94" s="2" t="str">
        <f>IF($A94="","",IFERROR(INDEX(RAW_DHIS2_EXPORT!$A:$ZZ,ROW(),MATCH("*"&amp;INDEX(INDICATOR_MAP!$D:$D,MATCH(AY$1,INDICATOR_MAP!$B:$B,0))&amp;"*",RAW_DHIS2_EXPORT!$1:$1,0)),""))</f>
        <v/>
      </c>
      <c r="AZ94" s="2" t="str">
        <f>IF($A94="","",IFERROR(INDEX(RAW_DHIS2_EXPORT!$A:$ZZ,ROW(),MATCH("*"&amp;INDEX(INDICATOR_MAP!$D:$D,MATCH(AZ$1,INDICATOR_MAP!$B:$B,0))&amp;"*",RAW_DHIS2_EXPORT!$1:$1,0)),""))</f>
        <v/>
      </c>
      <c r="BA94" s="2" t="str">
        <f>IF($A94="","",IFERROR(INDEX(RAW_DHIS2_EXPORT!$A:$ZZ,ROW(),MATCH("*"&amp;INDEX(INDICATOR_MAP!$D:$D,MATCH(BA$1,INDICATOR_MAP!$B:$B,0))&amp;"*",RAW_DHIS2_EXPORT!$1:$1,0)),""))</f>
        <v/>
      </c>
      <c r="BB94" s="2" t="str">
        <f>IF($A94="","",IFERROR(INDEX(RAW_DHIS2_EXPORT!$A:$ZZ,ROW(),MATCH("*"&amp;INDEX(INDICATOR_MAP!$D:$D,MATCH(BB$1,INDICATOR_MAP!$B:$B,0))&amp;"*",RAW_DHIS2_EXPORT!$1:$1,0)),""))</f>
        <v/>
      </c>
      <c r="BC94" s="2" t="str">
        <f>IF($A94="","",IFERROR(INDEX(RAW_DHIS2_EXPORT!$A:$ZZ,ROW(),MATCH("*"&amp;INDEX(INDICATOR_MAP!$D:$D,MATCH(BC$1,INDICATOR_MAP!$B:$B,0))&amp;"*",RAW_DHIS2_EXPORT!$1:$1,0)),""))</f>
        <v/>
      </c>
    </row>
    <row r="95" spans="1:55">
      <c r="A95" s="2" t="str">
        <f>IF(RAW_DHIS2_EXPORT!A95="","",RAW_DHIS2_EXPORT!A95)</f>
        <v/>
      </c>
      <c r="B95" s="2"/>
      <c r="C95" s="2"/>
      <c r="D95" s="2" t="str">
        <f>IF($A95="","",IFERROR(INDEX(RAW_DHIS2_EXPORT!$A:$ZZ,ROW(),MATCH("*"&amp;INDEX(INDICATOR_MAP!$D:$D,MATCH(D$1,INDICATOR_MAP!$B:$B,0))&amp;"*",RAW_DHIS2_EXPORT!$1:$1,0)),""))</f>
        <v/>
      </c>
      <c r="E95" s="2" t="str">
        <f>IF($A95="","",IFERROR(INDEX(RAW_DHIS2_EXPORT!$A:$ZZ,ROW(),MATCH("*"&amp;INDEX(INDICATOR_MAP!$D:$D,MATCH(E$1,INDICATOR_MAP!$B:$B,0))&amp;"*",RAW_DHIS2_EXPORT!$1:$1,0)),""))</f>
        <v/>
      </c>
      <c r="F95" s="2" t="str">
        <f>IF($A95="","",IFERROR(INDEX(RAW_DHIS2_EXPORT!$A:$ZZ,ROW(),MATCH("*"&amp;INDEX(INDICATOR_MAP!$D:$D,MATCH(F$1,INDICATOR_MAP!$B:$B,0))&amp;"*",RAW_DHIS2_EXPORT!$1:$1,0)),""))</f>
        <v/>
      </c>
      <c r="G95" s="2" t="str">
        <f>IF($A95="","",IFERROR(INDEX(RAW_DHIS2_EXPORT!$A:$ZZ,ROW(),MATCH("*"&amp;INDEX(INDICATOR_MAP!$D:$D,MATCH(G$1,INDICATOR_MAP!$B:$B,0))&amp;"*",RAW_DHIS2_EXPORT!$1:$1,0)),""))</f>
        <v/>
      </c>
      <c r="H95" s="2" t="str">
        <f>IF($A95="","",IFERROR(INDEX(RAW_DHIS2_EXPORT!$A:$ZZ,ROW(),MATCH("*"&amp;INDEX(INDICATOR_MAP!$D:$D,MATCH(H$1,INDICATOR_MAP!$B:$B,0))&amp;"*",RAW_DHIS2_EXPORT!$1:$1,0)),""))</f>
        <v/>
      </c>
      <c r="I95" s="2" t="str">
        <f>IF($A95="","",IFERROR(INDEX(RAW_DHIS2_EXPORT!$A:$ZZ,ROW(),MATCH("*"&amp;INDEX(INDICATOR_MAP!$D:$D,MATCH(I$1,INDICATOR_MAP!$B:$B,0))&amp;"*",RAW_DHIS2_EXPORT!$1:$1,0)),""))</f>
        <v/>
      </c>
      <c r="J95" s="2" t="str">
        <f>IF($A95="","",IFERROR(INDEX(RAW_DHIS2_EXPORT!$A:$ZZ,ROW(),MATCH("*"&amp;INDEX(INDICATOR_MAP!$D:$D,MATCH(J$1,INDICATOR_MAP!$B:$B,0))&amp;"*",RAW_DHIS2_EXPORT!$1:$1,0)),""))</f>
        <v/>
      </c>
      <c r="K95" s="2" t="str">
        <f>IF($A95="","",IFERROR(INDEX(RAW_DHIS2_EXPORT!$A:$ZZ,ROW(),MATCH("*"&amp;INDEX(INDICATOR_MAP!$D:$D,MATCH(K$1,INDICATOR_MAP!$B:$B,0))&amp;"*",RAW_DHIS2_EXPORT!$1:$1,0)),""))</f>
        <v/>
      </c>
      <c r="L95" s="2" t="str">
        <f>IF($A95="","",IFERROR(INDEX(RAW_DHIS2_EXPORT!$A:$ZZ,ROW(),MATCH("*"&amp;INDEX(INDICATOR_MAP!$D:$D,MATCH(L$1,INDICATOR_MAP!$B:$B,0))&amp;"*",RAW_DHIS2_EXPORT!$1:$1,0)),""))</f>
        <v/>
      </c>
      <c r="M95" s="2" t="str">
        <f>IF($A95="","",IFERROR(INDEX(RAW_DHIS2_EXPORT!$A:$ZZ,ROW(),MATCH("*"&amp;INDEX(INDICATOR_MAP!$D:$D,MATCH(M$1,INDICATOR_MAP!$B:$B,0))&amp;"*",RAW_DHIS2_EXPORT!$1:$1,0)),""))</f>
        <v/>
      </c>
      <c r="N95" s="2" t="str">
        <f>IF($A95="","",IFERROR(INDEX(RAW_DHIS2_EXPORT!$A:$ZZ,ROW(),MATCH("*"&amp;INDEX(INDICATOR_MAP!$D:$D,MATCH(N$1,INDICATOR_MAP!$B:$B,0))&amp;"*",RAW_DHIS2_EXPORT!$1:$1,0)),""))</f>
        <v/>
      </c>
      <c r="O95" s="2" t="str">
        <f>IF($A95="","",IFERROR(INDEX(RAW_DHIS2_EXPORT!$A:$ZZ,ROW(),MATCH("*"&amp;INDEX(INDICATOR_MAP!$D:$D,MATCH(O$1,INDICATOR_MAP!$B:$B,0))&amp;"*",RAW_DHIS2_EXPORT!$1:$1,0)),""))</f>
        <v/>
      </c>
      <c r="P95" s="2" t="str">
        <f>IF($A95="","",IFERROR(INDEX(RAW_DHIS2_EXPORT!$A:$ZZ,ROW(),MATCH("*"&amp;INDEX(INDICATOR_MAP!$D:$D,MATCH(P$1,INDICATOR_MAP!$B:$B,0))&amp;"*",RAW_DHIS2_EXPORT!$1:$1,0)),""))</f>
        <v/>
      </c>
      <c r="Q95" s="2" t="str">
        <f>IF($A95="","",IFERROR(INDEX(RAW_DHIS2_EXPORT!$A:$ZZ,ROW(),MATCH("*"&amp;INDEX(INDICATOR_MAP!$D:$D,MATCH(Q$1,INDICATOR_MAP!$B:$B,0))&amp;"*",RAW_DHIS2_EXPORT!$1:$1,0)),""))</f>
        <v/>
      </c>
      <c r="R95" s="2" t="str">
        <f>IF($A95="","",IFERROR(INDEX(RAW_DHIS2_EXPORT!$A:$ZZ,ROW(),MATCH("*"&amp;INDEX(INDICATOR_MAP!$D:$D,MATCH(R$1,INDICATOR_MAP!$B:$B,0))&amp;"*",RAW_DHIS2_EXPORT!$1:$1,0)),""))</f>
        <v/>
      </c>
      <c r="S95" s="2" t="str">
        <f>IF($A95="","",IFERROR(INDEX(RAW_DHIS2_EXPORT!$A:$ZZ,ROW(),MATCH("*"&amp;INDEX(INDICATOR_MAP!$D:$D,MATCH(S$1,INDICATOR_MAP!$B:$B,0))&amp;"*",RAW_DHIS2_EXPORT!$1:$1,0)),""))</f>
        <v/>
      </c>
      <c r="T95" s="2" t="str">
        <f>IF($A95="","",IFERROR(INDEX(RAW_DHIS2_EXPORT!$A:$ZZ,ROW(),MATCH("*"&amp;INDEX(INDICATOR_MAP!$D:$D,MATCH(T$1,INDICATOR_MAP!$B:$B,0))&amp;"*",RAW_DHIS2_EXPORT!$1:$1,0)),""))</f>
        <v/>
      </c>
      <c r="U95" s="2" t="str">
        <f>IF($A95="","",IFERROR(INDEX(RAW_DHIS2_EXPORT!$A:$ZZ,ROW(),MATCH("*"&amp;INDEX(INDICATOR_MAP!$D:$D,MATCH(U$1,INDICATOR_MAP!$B:$B,0))&amp;"*",RAW_DHIS2_EXPORT!$1:$1,0)),""))</f>
        <v/>
      </c>
      <c r="V95" s="2" t="str">
        <f>IF($A95="","",IFERROR(INDEX(RAW_DHIS2_EXPORT!$A:$ZZ,ROW(),MATCH("*"&amp;INDEX(INDICATOR_MAP!$D:$D,MATCH(V$1,INDICATOR_MAP!$B:$B,0))&amp;"*",RAW_DHIS2_EXPORT!$1:$1,0)),""))</f>
        <v/>
      </c>
      <c r="W95" s="2" t="str">
        <f>IF($A95="","",IFERROR(INDEX(RAW_DHIS2_EXPORT!$A:$ZZ,ROW(),MATCH("*"&amp;INDEX(INDICATOR_MAP!$D:$D,MATCH(W$1,INDICATOR_MAP!$B:$B,0))&amp;"*",RAW_DHIS2_EXPORT!$1:$1,0)),""))</f>
        <v/>
      </c>
      <c r="X95" s="2" t="str">
        <f>IF($A95="","",IFERROR(INDEX(RAW_DHIS2_EXPORT!$A:$ZZ,ROW(),MATCH("*"&amp;INDEX(INDICATOR_MAP!$D:$D,MATCH(X$1,INDICATOR_MAP!$B:$B,0))&amp;"*",RAW_DHIS2_EXPORT!$1:$1,0)),""))</f>
        <v/>
      </c>
      <c r="Y95" s="2" t="str">
        <f>IF($A95="","",IFERROR(INDEX(RAW_DHIS2_EXPORT!$A:$ZZ,ROW(),MATCH("*"&amp;INDEX(INDICATOR_MAP!$D:$D,MATCH(Y$1,INDICATOR_MAP!$B:$B,0))&amp;"*",RAW_DHIS2_EXPORT!$1:$1,0)),""))</f>
        <v/>
      </c>
      <c r="Z95" s="2" t="str">
        <f>IF($A95="","",IFERROR(INDEX(RAW_DHIS2_EXPORT!$A:$ZZ,ROW(),MATCH("*"&amp;INDEX(INDICATOR_MAP!$D:$D,MATCH(Z$1,INDICATOR_MAP!$B:$B,0))&amp;"*",RAW_DHIS2_EXPORT!$1:$1,0)),""))</f>
        <v/>
      </c>
      <c r="AA95" s="2" t="str">
        <f>IF($A95="","",IFERROR(INDEX(RAW_DHIS2_EXPORT!$A:$ZZ,ROW(),MATCH("*"&amp;INDEX(INDICATOR_MAP!$D:$D,MATCH(AA$1,INDICATOR_MAP!$B:$B,0))&amp;"*",RAW_DHIS2_EXPORT!$1:$1,0)),""))</f>
        <v/>
      </c>
      <c r="AB95" s="2" t="str">
        <f>IF($A95="","",IFERROR(INDEX(RAW_DHIS2_EXPORT!$A:$ZZ,ROW(),MATCH("*"&amp;INDEX(INDICATOR_MAP!$D:$D,MATCH(AB$1,INDICATOR_MAP!$B:$B,0))&amp;"*",RAW_DHIS2_EXPORT!$1:$1,0)),""))</f>
        <v/>
      </c>
      <c r="AC95" s="2" t="str">
        <f>IF($A95="","",IFERROR(INDEX(RAW_DHIS2_EXPORT!$A:$ZZ,ROW(),MATCH("*"&amp;INDEX(INDICATOR_MAP!$D:$D,MATCH(AC$1,INDICATOR_MAP!$B:$B,0))&amp;"*",RAW_DHIS2_EXPORT!$1:$1,0)),""))</f>
        <v/>
      </c>
      <c r="AD95" s="2" t="str">
        <f>IF($A95="","",IFERROR(INDEX(RAW_DHIS2_EXPORT!$A:$ZZ,ROW(),MATCH("*"&amp;INDEX(INDICATOR_MAP!$D:$D,MATCH(AD$1,INDICATOR_MAP!$B:$B,0))&amp;"*",RAW_DHIS2_EXPORT!$1:$1,0)),""))</f>
        <v/>
      </c>
      <c r="AE95" s="2" t="str">
        <f>IF($A95="","",IFERROR(INDEX(RAW_DHIS2_EXPORT!$A:$ZZ,ROW(),MATCH("*"&amp;INDEX(INDICATOR_MAP!$D:$D,MATCH(AE$1,INDICATOR_MAP!$B:$B,0))&amp;"*",RAW_DHIS2_EXPORT!$1:$1,0)),""))</f>
        <v/>
      </c>
      <c r="AF95" s="2" t="str">
        <f>IF($A95="","",IFERROR(INDEX(RAW_DHIS2_EXPORT!$A:$ZZ,ROW(),MATCH("*"&amp;INDEX(INDICATOR_MAP!$D:$D,MATCH(AF$1,INDICATOR_MAP!$B:$B,0))&amp;"*",RAW_DHIS2_EXPORT!$1:$1,0)),""))</f>
        <v/>
      </c>
      <c r="AG95" s="2" t="str">
        <f>IF($A95="","",IFERROR(INDEX(RAW_DHIS2_EXPORT!$A:$ZZ,ROW(),MATCH("*"&amp;INDEX(INDICATOR_MAP!$D:$D,MATCH(AG$1,INDICATOR_MAP!$B:$B,0))&amp;"*",RAW_DHIS2_EXPORT!$1:$1,0)),""))</f>
        <v/>
      </c>
      <c r="AH95" s="2" t="str">
        <f>IF($A95="","",IFERROR(INDEX(RAW_DHIS2_EXPORT!$A:$ZZ,ROW(),MATCH("*"&amp;INDEX(INDICATOR_MAP!$D:$D,MATCH(AH$1,INDICATOR_MAP!$B:$B,0))&amp;"*",RAW_DHIS2_EXPORT!$1:$1,0)),""))</f>
        <v/>
      </c>
      <c r="AI95" s="2" t="str">
        <f>IF($A95="","",IFERROR(INDEX(RAW_DHIS2_EXPORT!$A:$ZZ,ROW(),MATCH("*"&amp;INDEX(INDICATOR_MAP!$D:$D,MATCH(AI$1,INDICATOR_MAP!$B:$B,0))&amp;"*",RAW_DHIS2_EXPORT!$1:$1,0)),""))</f>
        <v/>
      </c>
      <c r="AJ95" s="2" t="str">
        <f>IF($A95="","",IFERROR(INDEX(RAW_DHIS2_EXPORT!$A:$ZZ,ROW(),MATCH("*"&amp;INDEX(INDICATOR_MAP!$D:$D,MATCH(AJ$1,INDICATOR_MAP!$B:$B,0))&amp;"*",RAW_DHIS2_EXPORT!$1:$1,0)),""))</f>
        <v/>
      </c>
      <c r="AK95" s="2" t="str">
        <f>IF($A95="","",IFERROR(INDEX(RAW_DHIS2_EXPORT!$A:$ZZ,ROW(),MATCH("*"&amp;INDEX(INDICATOR_MAP!$D:$D,MATCH(AK$1,INDICATOR_MAP!$B:$B,0))&amp;"*",RAW_DHIS2_EXPORT!$1:$1,0)),""))</f>
        <v/>
      </c>
      <c r="AL95" s="2" t="str">
        <f>IF($A95="","",IFERROR(INDEX(RAW_DHIS2_EXPORT!$A:$ZZ,ROW(),MATCH("*"&amp;INDEX(INDICATOR_MAP!$D:$D,MATCH(AL$1,INDICATOR_MAP!$B:$B,0))&amp;"*",RAW_DHIS2_EXPORT!$1:$1,0)),""))</f>
        <v/>
      </c>
      <c r="AM95" s="2" t="str">
        <f>IF($A95="","",IFERROR(INDEX(RAW_DHIS2_EXPORT!$A:$ZZ,ROW(),MATCH("*"&amp;INDEX(INDICATOR_MAP!$D:$D,MATCH(AM$1,INDICATOR_MAP!$B:$B,0))&amp;"*",RAW_DHIS2_EXPORT!$1:$1,0)),""))</f>
        <v/>
      </c>
      <c r="AN95" s="2" t="str">
        <f>IF($A95="","",IFERROR(INDEX(RAW_DHIS2_EXPORT!$A:$ZZ,ROW(),MATCH("*"&amp;INDEX(INDICATOR_MAP!$D:$D,MATCH(AN$1,INDICATOR_MAP!$B:$B,0))&amp;"*",RAW_DHIS2_EXPORT!$1:$1,0)),""))</f>
        <v/>
      </c>
      <c r="AO95" s="2" t="str">
        <f>IF($A95="","",IFERROR(INDEX(RAW_DHIS2_EXPORT!$A:$ZZ,ROW(),MATCH("*"&amp;INDEX(INDICATOR_MAP!$D:$D,MATCH(AO$1,INDICATOR_MAP!$B:$B,0))&amp;"*",RAW_DHIS2_EXPORT!$1:$1,0)),""))</f>
        <v/>
      </c>
      <c r="AP95" s="2" t="str">
        <f>IF($A95="","",IFERROR(INDEX(RAW_DHIS2_EXPORT!$A:$ZZ,ROW(),MATCH("*"&amp;INDEX(INDICATOR_MAP!$D:$D,MATCH(AP$1,INDICATOR_MAP!$B:$B,0))&amp;"*",RAW_DHIS2_EXPORT!$1:$1,0)),""))</f>
        <v/>
      </c>
      <c r="AQ95" s="2" t="str">
        <f>IF($A95="","",IFERROR(INDEX(RAW_DHIS2_EXPORT!$A:$ZZ,ROW(),MATCH("*"&amp;INDEX(INDICATOR_MAP!$D:$D,MATCH(AQ$1,INDICATOR_MAP!$B:$B,0))&amp;"*",RAW_DHIS2_EXPORT!$1:$1,0)),""))</f>
        <v/>
      </c>
      <c r="AR95" s="2" t="str">
        <f>IF($A95="","",IFERROR(INDEX(RAW_DHIS2_EXPORT!$A:$ZZ,ROW(),MATCH("*"&amp;INDEX(INDICATOR_MAP!$D:$D,MATCH(AR$1,INDICATOR_MAP!$B:$B,0))&amp;"*",RAW_DHIS2_EXPORT!$1:$1,0)),""))</f>
        <v/>
      </c>
      <c r="AS95" s="2" t="str">
        <f>IF($A95="","",IFERROR(INDEX(RAW_DHIS2_EXPORT!$A:$ZZ,ROW(),MATCH("*"&amp;INDEX(INDICATOR_MAP!$D:$D,MATCH(AS$1,INDICATOR_MAP!$B:$B,0))&amp;"*",RAW_DHIS2_EXPORT!$1:$1,0)),""))</f>
        <v/>
      </c>
      <c r="AT95" s="2" t="str">
        <f>IF($A95="","",IFERROR(INDEX(RAW_DHIS2_EXPORT!$A:$ZZ,ROW(),MATCH("*"&amp;INDEX(INDICATOR_MAP!$D:$D,MATCH(AT$1,INDICATOR_MAP!$B:$B,0))&amp;"*",RAW_DHIS2_EXPORT!$1:$1,0)),""))</f>
        <v/>
      </c>
      <c r="AU95" s="2" t="str">
        <f>IF($A95="","",IFERROR(INDEX(RAW_DHIS2_EXPORT!$A:$ZZ,ROW(),MATCH("*"&amp;INDEX(INDICATOR_MAP!$D:$D,MATCH(AU$1,INDICATOR_MAP!$B:$B,0))&amp;"*",RAW_DHIS2_EXPORT!$1:$1,0)),""))</f>
        <v/>
      </c>
      <c r="AV95" s="2" t="str">
        <f>IF($A95="","",IFERROR(INDEX(RAW_DHIS2_EXPORT!$A:$ZZ,ROW(),MATCH("*"&amp;INDEX(INDICATOR_MAP!$D:$D,MATCH(AV$1,INDICATOR_MAP!$B:$B,0))&amp;"*",RAW_DHIS2_EXPORT!$1:$1,0)),""))</f>
        <v/>
      </c>
      <c r="AW95" s="2" t="str">
        <f>IF($A95="","",IFERROR(INDEX(RAW_DHIS2_EXPORT!$A:$ZZ,ROW(),MATCH("*"&amp;INDEX(INDICATOR_MAP!$D:$D,MATCH(AW$1,INDICATOR_MAP!$B:$B,0))&amp;"*",RAW_DHIS2_EXPORT!$1:$1,0)),""))</f>
        <v/>
      </c>
      <c r="AX95" s="2" t="str">
        <f>IF($A95="","",IFERROR(INDEX(RAW_DHIS2_EXPORT!$A:$ZZ,ROW(),MATCH("*"&amp;INDEX(INDICATOR_MAP!$D:$D,MATCH(AX$1,INDICATOR_MAP!$B:$B,0))&amp;"*",RAW_DHIS2_EXPORT!$1:$1,0)),""))</f>
        <v/>
      </c>
      <c r="AY95" s="2" t="str">
        <f>IF($A95="","",IFERROR(INDEX(RAW_DHIS2_EXPORT!$A:$ZZ,ROW(),MATCH("*"&amp;INDEX(INDICATOR_MAP!$D:$D,MATCH(AY$1,INDICATOR_MAP!$B:$B,0))&amp;"*",RAW_DHIS2_EXPORT!$1:$1,0)),""))</f>
        <v/>
      </c>
      <c r="AZ95" s="2" t="str">
        <f>IF($A95="","",IFERROR(INDEX(RAW_DHIS2_EXPORT!$A:$ZZ,ROW(),MATCH("*"&amp;INDEX(INDICATOR_MAP!$D:$D,MATCH(AZ$1,INDICATOR_MAP!$B:$B,0))&amp;"*",RAW_DHIS2_EXPORT!$1:$1,0)),""))</f>
        <v/>
      </c>
      <c r="BA95" s="2" t="str">
        <f>IF($A95="","",IFERROR(INDEX(RAW_DHIS2_EXPORT!$A:$ZZ,ROW(),MATCH("*"&amp;INDEX(INDICATOR_MAP!$D:$D,MATCH(BA$1,INDICATOR_MAP!$B:$B,0))&amp;"*",RAW_DHIS2_EXPORT!$1:$1,0)),""))</f>
        <v/>
      </c>
      <c r="BB95" s="2" t="str">
        <f>IF($A95="","",IFERROR(INDEX(RAW_DHIS2_EXPORT!$A:$ZZ,ROW(),MATCH("*"&amp;INDEX(INDICATOR_MAP!$D:$D,MATCH(BB$1,INDICATOR_MAP!$B:$B,0))&amp;"*",RAW_DHIS2_EXPORT!$1:$1,0)),""))</f>
        <v/>
      </c>
      <c r="BC95" s="2" t="str">
        <f>IF($A95="","",IFERROR(INDEX(RAW_DHIS2_EXPORT!$A:$ZZ,ROW(),MATCH("*"&amp;INDEX(INDICATOR_MAP!$D:$D,MATCH(BC$1,INDICATOR_MAP!$B:$B,0))&amp;"*",RAW_DHIS2_EXPORT!$1:$1,0)),""))</f>
        <v/>
      </c>
    </row>
    <row r="96" spans="1:55">
      <c r="A96" s="2" t="str">
        <f>IF(RAW_DHIS2_EXPORT!A96="","",RAW_DHIS2_EXPORT!A96)</f>
        <v/>
      </c>
      <c r="B96" s="2"/>
      <c r="C96" s="2"/>
      <c r="D96" s="2" t="str">
        <f>IF($A96="","",IFERROR(INDEX(RAW_DHIS2_EXPORT!$A:$ZZ,ROW(),MATCH("*"&amp;INDEX(INDICATOR_MAP!$D:$D,MATCH(D$1,INDICATOR_MAP!$B:$B,0))&amp;"*",RAW_DHIS2_EXPORT!$1:$1,0)),""))</f>
        <v/>
      </c>
      <c r="E96" s="2" t="str">
        <f>IF($A96="","",IFERROR(INDEX(RAW_DHIS2_EXPORT!$A:$ZZ,ROW(),MATCH("*"&amp;INDEX(INDICATOR_MAP!$D:$D,MATCH(E$1,INDICATOR_MAP!$B:$B,0))&amp;"*",RAW_DHIS2_EXPORT!$1:$1,0)),""))</f>
        <v/>
      </c>
      <c r="F96" s="2" t="str">
        <f>IF($A96="","",IFERROR(INDEX(RAW_DHIS2_EXPORT!$A:$ZZ,ROW(),MATCH("*"&amp;INDEX(INDICATOR_MAP!$D:$D,MATCH(F$1,INDICATOR_MAP!$B:$B,0))&amp;"*",RAW_DHIS2_EXPORT!$1:$1,0)),""))</f>
        <v/>
      </c>
      <c r="G96" s="2" t="str">
        <f>IF($A96="","",IFERROR(INDEX(RAW_DHIS2_EXPORT!$A:$ZZ,ROW(),MATCH("*"&amp;INDEX(INDICATOR_MAP!$D:$D,MATCH(G$1,INDICATOR_MAP!$B:$B,0))&amp;"*",RAW_DHIS2_EXPORT!$1:$1,0)),""))</f>
        <v/>
      </c>
      <c r="H96" s="2" t="str">
        <f>IF($A96="","",IFERROR(INDEX(RAW_DHIS2_EXPORT!$A:$ZZ,ROW(),MATCH("*"&amp;INDEX(INDICATOR_MAP!$D:$D,MATCH(H$1,INDICATOR_MAP!$B:$B,0))&amp;"*",RAW_DHIS2_EXPORT!$1:$1,0)),""))</f>
        <v/>
      </c>
      <c r="I96" s="2" t="str">
        <f>IF($A96="","",IFERROR(INDEX(RAW_DHIS2_EXPORT!$A:$ZZ,ROW(),MATCH("*"&amp;INDEX(INDICATOR_MAP!$D:$D,MATCH(I$1,INDICATOR_MAP!$B:$B,0))&amp;"*",RAW_DHIS2_EXPORT!$1:$1,0)),""))</f>
        <v/>
      </c>
      <c r="J96" s="2" t="str">
        <f>IF($A96="","",IFERROR(INDEX(RAW_DHIS2_EXPORT!$A:$ZZ,ROW(),MATCH("*"&amp;INDEX(INDICATOR_MAP!$D:$D,MATCH(J$1,INDICATOR_MAP!$B:$B,0))&amp;"*",RAW_DHIS2_EXPORT!$1:$1,0)),""))</f>
        <v/>
      </c>
      <c r="K96" s="2" t="str">
        <f>IF($A96="","",IFERROR(INDEX(RAW_DHIS2_EXPORT!$A:$ZZ,ROW(),MATCH("*"&amp;INDEX(INDICATOR_MAP!$D:$D,MATCH(K$1,INDICATOR_MAP!$B:$B,0))&amp;"*",RAW_DHIS2_EXPORT!$1:$1,0)),""))</f>
        <v/>
      </c>
      <c r="L96" s="2" t="str">
        <f>IF($A96="","",IFERROR(INDEX(RAW_DHIS2_EXPORT!$A:$ZZ,ROW(),MATCH("*"&amp;INDEX(INDICATOR_MAP!$D:$D,MATCH(L$1,INDICATOR_MAP!$B:$B,0))&amp;"*",RAW_DHIS2_EXPORT!$1:$1,0)),""))</f>
        <v/>
      </c>
      <c r="M96" s="2" t="str">
        <f>IF($A96="","",IFERROR(INDEX(RAW_DHIS2_EXPORT!$A:$ZZ,ROW(),MATCH("*"&amp;INDEX(INDICATOR_MAP!$D:$D,MATCH(M$1,INDICATOR_MAP!$B:$B,0))&amp;"*",RAW_DHIS2_EXPORT!$1:$1,0)),""))</f>
        <v/>
      </c>
      <c r="N96" s="2" t="str">
        <f>IF($A96="","",IFERROR(INDEX(RAW_DHIS2_EXPORT!$A:$ZZ,ROW(),MATCH("*"&amp;INDEX(INDICATOR_MAP!$D:$D,MATCH(N$1,INDICATOR_MAP!$B:$B,0))&amp;"*",RAW_DHIS2_EXPORT!$1:$1,0)),""))</f>
        <v/>
      </c>
      <c r="O96" s="2" t="str">
        <f>IF($A96="","",IFERROR(INDEX(RAW_DHIS2_EXPORT!$A:$ZZ,ROW(),MATCH("*"&amp;INDEX(INDICATOR_MAP!$D:$D,MATCH(O$1,INDICATOR_MAP!$B:$B,0))&amp;"*",RAW_DHIS2_EXPORT!$1:$1,0)),""))</f>
        <v/>
      </c>
      <c r="P96" s="2" t="str">
        <f>IF($A96="","",IFERROR(INDEX(RAW_DHIS2_EXPORT!$A:$ZZ,ROW(),MATCH("*"&amp;INDEX(INDICATOR_MAP!$D:$D,MATCH(P$1,INDICATOR_MAP!$B:$B,0))&amp;"*",RAW_DHIS2_EXPORT!$1:$1,0)),""))</f>
        <v/>
      </c>
      <c r="Q96" s="2" t="str">
        <f>IF($A96="","",IFERROR(INDEX(RAW_DHIS2_EXPORT!$A:$ZZ,ROW(),MATCH("*"&amp;INDEX(INDICATOR_MAP!$D:$D,MATCH(Q$1,INDICATOR_MAP!$B:$B,0))&amp;"*",RAW_DHIS2_EXPORT!$1:$1,0)),""))</f>
        <v/>
      </c>
      <c r="R96" s="2" t="str">
        <f>IF($A96="","",IFERROR(INDEX(RAW_DHIS2_EXPORT!$A:$ZZ,ROW(),MATCH("*"&amp;INDEX(INDICATOR_MAP!$D:$D,MATCH(R$1,INDICATOR_MAP!$B:$B,0))&amp;"*",RAW_DHIS2_EXPORT!$1:$1,0)),""))</f>
        <v/>
      </c>
      <c r="S96" s="2" t="str">
        <f>IF($A96="","",IFERROR(INDEX(RAW_DHIS2_EXPORT!$A:$ZZ,ROW(),MATCH("*"&amp;INDEX(INDICATOR_MAP!$D:$D,MATCH(S$1,INDICATOR_MAP!$B:$B,0))&amp;"*",RAW_DHIS2_EXPORT!$1:$1,0)),""))</f>
        <v/>
      </c>
      <c r="T96" s="2" t="str">
        <f>IF($A96="","",IFERROR(INDEX(RAW_DHIS2_EXPORT!$A:$ZZ,ROW(),MATCH("*"&amp;INDEX(INDICATOR_MAP!$D:$D,MATCH(T$1,INDICATOR_MAP!$B:$B,0))&amp;"*",RAW_DHIS2_EXPORT!$1:$1,0)),""))</f>
        <v/>
      </c>
      <c r="U96" s="2" t="str">
        <f>IF($A96="","",IFERROR(INDEX(RAW_DHIS2_EXPORT!$A:$ZZ,ROW(),MATCH("*"&amp;INDEX(INDICATOR_MAP!$D:$D,MATCH(U$1,INDICATOR_MAP!$B:$B,0))&amp;"*",RAW_DHIS2_EXPORT!$1:$1,0)),""))</f>
        <v/>
      </c>
      <c r="V96" s="2" t="str">
        <f>IF($A96="","",IFERROR(INDEX(RAW_DHIS2_EXPORT!$A:$ZZ,ROW(),MATCH("*"&amp;INDEX(INDICATOR_MAP!$D:$D,MATCH(V$1,INDICATOR_MAP!$B:$B,0))&amp;"*",RAW_DHIS2_EXPORT!$1:$1,0)),""))</f>
        <v/>
      </c>
      <c r="W96" s="2" t="str">
        <f>IF($A96="","",IFERROR(INDEX(RAW_DHIS2_EXPORT!$A:$ZZ,ROW(),MATCH("*"&amp;INDEX(INDICATOR_MAP!$D:$D,MATCH(W$1,INDICATOR_MAP!$B:$B,0))&amp;"*",RAW_DHIS2_EXPORT!$1:$1,0)),""))</f>
        <v/>
      </c>
      <c r="X96" s="2" t="str">
        <f>IF($A96="","",IFERROR(INDEX(RAW_DHIS2_EXPORT!$A:$ZZ,ROW(),MATCH("*"&amp;INDEX(INDICATOR_MAP!$D:$D,MATCH(X$1,INDICATOR_MAP!$B:$B,0))&amp;"*",RAW_DHIS2_EXPORT!$1:$1,0)),""))</f>
        <v/>
      </c>
      <c r="Y96" s="2" t="str">
        <f>IF($A96="","",IFERROR(INDEX(RAW_DHIS2_EXPORT!$A:$ZZ,ROW(),MATCH("*"&amp;INDEX(INDICATOR_MAP!$D:$D,MATCH(Y$1,INDICATOR_MAP!$B:$B,0))&amp;"*",RAW_DHIS2_EXPORT!$1:$1,0)),""))</f>
        <v/>
      </c>
      <c r="Z96" s="2" t="str">
        <f>IF($A96="","",IFERROR(INDEX(RAW_DHIS2_EXPORT!$A:$ZZ,ROW(),MATCH("*"&amp;INDEX(INDICATOR_MAP!$D:$D,MATCH(Z$1,INDICATOR_MAP!$B:$B,0))&amp;"*",RAW_DHIS2_EXPORT!$1:$1,0)),""))</f>
        <v/>
      </c>
      <c r="AA96" s="2" t="str">
        <f>IF($A96="","",IFERROR(INDEX(RAW_DHIS2_EXPORT!$A:$ZZ,ROW(),MATCH("*"&amp;INDEX(INDICATOR_MAP!$D:$D,MATCH(AA$1,INDICATOR_MAP!$B:$B,0))&amp;"*",RAW_DHIS2_EXPORT!$1:$1,0)),""))</f>
        <v/>
      </c>
      <c r="AB96" s="2" t="str">
        <f>IF($A96="","",IFERROR(INDEX(RAW_DHIS2_EXPORT!$A:$ZZ,ROW(),MATCH("*"&amp;INDEX(INDICATOR_MAP!$D:$D,MATCH(AB$1,INDICATOR_MAP!$B:$B,0))&amp;"*",RAW_DHIS2_EXPORT!$1:$1,0)),""))</f>
        <v/>
      </c>
      <c r="AC96" s="2" t="str">
        <f>IF($A96="","",IFERROR(INDEX(RAW_DHIS2_EXPORT!$A:$ZZ,ROW(),MATCH("*"&amp;INDEX(INDICATOR_MAP!$D:$D,MATCH(AC$1,INDICATOR_MAP!$B:$B,0))&amp;"*",RAW_DHIS2_EXPORT!$1:$1,0)),""))</f>
        <v/>
      </c>
      <c r="AD96" s="2" t="str">
        <f>IF($A96="","",IFERROR(INDEX(RAW_DHIS2_EXPORT!$A:$ZZ,ROW(),MATCH("*"&amp;INDEX(INDICATOR_MAP!$D:$D,MATCH(AD$1,INDICATOR_MAP!$B:$B,0))&amp;"*",RAW_DHIS2_EXPORT!$1:$1,0)),""))</f>
        <v/>
      </c>
      <c r="AE96" s="2" t="str">
        <f>IF($A96="","",IFERROR(INDEX(RAW_DHIS2_EXPORT!$A:$ZZ,ROW(),MATCH("*"&amp;INDEX(INDICATOR_MAP!$D:$D,MATCH(AE$1,INDICATOR_MAP!$B:$B,0))&amp;"*",RAW_DHIS2_EXPORT!$1:$1,0)),""))</f>
        <v/>
      </c>
      <c r="AF96" s="2" t="str">
        <f>IF($A96="","",IFERROR(INDEX(RAW_DHIS2_EXPORT!$A:$ZZ,ROW(),MATCH("*"&amp;INDEX(INDICATOR_MAP!$D:$D,MATCH(AF$1,INDICATOR_MAP!$B:$B,0))&amp;"*",RAW_DHIS2_EXPORT!$1:$1,0)),""))</f>
        <v/>
      </c>
      <c r="AG96" s="2" t="str">
        <f>IF($A96="","",IFERROR(INDEX(RAW_DHIS2_EXPORT!$A:$ZZ,ROW(),MATCH("*"&amp;INDEX(INDICATOR_MAP!$D:$D,MATCH(AG$1,INDICATOR_MAP!$B:$B,0))&amp;"*",RAW_DHIS2_EXPORT!$1:$1,0)),""))</f>
        <v/>
      </c>
      <c r="AH96" s="2" t="str">
        <f>IF($A96="","",IFERROR(INDEX(RAW_DHIS2_EXPORT!$A:$ZZ,ROW(),MATCH("*"&amp;INDEX(INDICATOR_MAP!$D:$D,MATCH(AH$1,INDICATOR_MAP!$B:$B,0))&amp;"*",RAW_DHIS2_EXPORT!$1:$1,0)),""))</f>
        <v/>
      </c>
      <c r="AI96" s="2" t="str">
        <f>IF($A96="","",IFERROR(INDEX(RAW_DHIS2_EXPORT!$A:$ZZ,ROW(),MATCH("*"&amp;INDEX(INDICATOR_MAP!$D:$D,MATCH(AI$1,INDICATOR_MAP!$B:$B,0))&amp;"*",RAW_DHIS2_EXPORT!$1:$1,0)),""))</f>
        <v/>
      </c>
      <c r="AJ96" s="2" t="str">
        <f>IF($A96="","",IFERROR(INDEX(RAW_DHIS2_EXPORT!$A:$ZZ,ROW(),MATCH("*"&amp;INDEX(INDICATOR_MAP!$D:$D,MATCH(AJ$1,INDICATOR_MAP!$B:$B,0))&amp;"*",RAW_DHIS2_EXPORT!$1:$1,0)),""))</f>
        <v/>
      </c>
      <c r="AK96" s="2" t="str">
        <f>IF($A96="","",IFERROR(INDEX(RAW_DHIS2_EXPORT!$A:$ZZ,ROW(),MATCH("*"&amp;INDEX(INDICATOR_MAP!$D:$D,MATCH(AK$1,INDICATOR_MAP!$B:$B,0))&amp;"*",RAW_DHIS2_EXPORT!$1:$1,0)),""))</f>
        <v/>
      </c>
      <c r="AL96" s="2" t="str">
        <f>IF($A96="","",IFERROR(INDEX(RAW_DHIS2_EXPORT!$A:$ZZ,ROW(),MATCH("*"&amp;INDEX(INDICATOR_MAP!$D:$D,MATCH(AL$1,INDICATOR_MAP!$B:$B,0))&amp;"*",RAW_DHIS2_EXPORT!$1:$1,0)),""))</f>
        <v/>
      </c>
      <c r="AM96" s="2" t="str">
        <f>IF($A96="","",IFERROR(INDEX(RAW_DHIS2_EXPORT!$A:$ZZ,ROW(),MATCH("*"&amp;INDEX(INDICATOR_MAP!$D:$D,MATCH(AM$1,INDICATOR_MAP!$B:$B,0))&amp;"*",RAW_DHIS2_EXPORT!$1:$1,0)),""))</f>
        <v/>
      </c>
      <c r="AN96" s="2" t="str">
        <f>IF($A96="","",IFERROR(INDEX(RAW_DHIS2_EXPORT!$A:$ZZ,ROW(),MATCH("*"&amp;INDEX(INDICATOR_MAP!$D:$D,MATCH(AN$1,INDICATOR_MAP!$B:$B,0))&amp;"*",RAW_DHIS2_EXPORT!$1:$1,0)),""))</f>
        <v/>
      </c>
      <c r="AO96" s="2" t="str">
        <f>IF($A96="","",IFERROR(INDEX(RAW_DHIS2_EXPORT!$A:$ZZ,ROW(),MATCH("*"&amp;INDEX(INDICATOR_MAP!$D:$D,MATCH(AO$1,INDICATOR_MAP!$B:$B,0))&amp;"*",RAW_DHIS2_EXPORT!$1:$1,0)),""))</f>
        <v/>
      </c>
      <c r="AP96" s="2" t="str">
        <f>IF($A96="","",IFERROR(INDEX(RAW_DHIS2_EXPORT!$A:$ZZ,ROW(),MATCH("*"&amp;INDEX(INDICATOR_MAP!$D:$D,MATCH(AP$1,INDICATOR_MAP!$B:$B,0))&amp;"*",RAW_DHIS2_EXPORT!$1:$1,0)),""))</f>
        <v/>
      </c>
      <c r="AQ96" s="2" t="str">
        <f>IF($A96="","",IFERROR(INDEX(RAW_DHIS2_EXPORT!$A:$ZZ,ROW(),MATCH("*"&amp;INDEX(INDICATOR_MAP!$D:$D,MATCH(AQ$1,INDICATOR_MAP!$B:$B,0))&amp;"*",RAW_DHIS2_EXPORT!$1:$1,0)),""))</f>
        <v/>
      </c>
      <c r="AR96" s="2" t="str">
        <f>IF($A96="","",IFERROR(INDEX(RAW_DHIS2_EXPORT!$A:$ZZ,ROW(),MATCH("*"&amp;INDEX(INDICATOR_MAP!$D:$D,MATCH(AR$1,INDICATOR_MAP!$B:$B,0))&amp;"*",RAW_DHIS2_EXPORT!$1:$1,0)),""))</f>
        <v/>
      </c>
      <c r="AS96" s="2" t="str">
        <f>IF($A96="","",IFERROR(INDEX(RAW_DHIS2_EXPORT!$A:$ZZ,ROW(),MATCH("*"&amp;INDEX(INDICATOR_MAP!$D:$D,MATCH(AS$1,INDICATOR_MAP!$B:$B,0))&amp;"*",RAW_DHIS2_EXPORT!$1:$1,0)),""))</f>
        <v/>
      </c>
      <c r="AT96" s="2" t="str">
        <f>IF($A96="","",IFERROR(INDEX(RAW_DHIS2_EXPORT!$A:$ZZ,ROW(),MATCH("*"&amp;INDEX(INDICATOR_MAP!$D:$D,MATCH(AT$1,INDICATOR_MAP!$B:$B,0))&amp;"*",RAW_DHIS2_EXPORT!$1:$1,0)),""))</f>
        <v/>
      </c>
      <c r="AU96" s="2" t="str">
        <f>IF($A96="","",IFERROR(INDEX(RAW_DHIS2_EXPORT!$A:$ZZ,ROW(),MATCH("*"&amp;INDEX(INDICATOR_MAP!$D:$D,MATCH(AU$1,INDICATOR_MAP!$B:$B,0))&amp;"*",RAW_DHIS2_EXPORT!$1:$1,0)),""))</f>
        <v/>
      </c>
      <c r="AV96" s="2" t="str">
        <f>IF($A96="","",IFERROR(INDEX(RAW_DHIS2_EXPORT!$A:$ZZ,ROW(),MATCH("*"&amp;INDEX(INDICATOR_MAP!$D:$D,MATCH(AV$1,INDICATOR_MAP!$B:$B,0))&amp;"*",RAW_DHIS2_EXPORT!$1:$1,0)),""))</f>
        <v/>
      </c>
      <c r="AW96" s="2" t="str">
        <f>IF($A96="","",IFERROR(INDEX(RAW_DHIS2_EXPORT!$A:$ZZ,ROW(),MATCH("*"&amp;INDEX(INDICATOR_MAP!$D:$D,MATCH(AW$1,INDICATOR_MAP!$B:$B,0))&amp;"*",RAW_DHIS2_EXPORT!$1:$1,0)),""))</f>
        <v/>
      </c>
      <c r="AX96" s="2" t="str">
        <f>IF($A96="","",IFERROR(INDEX(RAW_DHIS2_EXPORT!$A:$ZZ,ROW(),MATCH("*"&amp;INDEX(INDICATOR_MAP!$D:$D,MATCH(AX$1,INDICATOR_MAP!$B:$B,0))&amp;"*",RAW_DHIS2_EXPORT!$1:$1,0)),""))</f>
        <v/>
      </c>
      <c r="AY96" s="2" t="str">
        <f>IF($A96="","",IFERROR(INDEX(RAW_DHIS2_EXPORT!$A:$ZZ,ROW(),MATCH("*"&amp;INDEX(INDICATOR_MAP!$D:$D,MATCH(AY$1,INDICATOR_MAP!$B:$B,0))&amp;"*",RAW_DHIS2_EXPORT!$1:$1,0)),""))</f>
        <v/>
      </c>
      <c r="AZ96" s="2" t="str">
        <f>IF($A96="","",IFERROR(INDEX(RAW_DHIS2_EXPORT!$A:$ZZ,ROW(),MATCH("*"&amp;INDEX(INDICATOR_MAP!$D:$D,MATCH(AZ$1,INDICATOR_MAP!$B:$B,0))&amp;"*",RAW_DHIS2_EXPORT!$1:$1,0)),""))</f>
        <v/>
      </c>
      <c r="BA96" s="2" t="str">
        <f>IF($A96="","",IFERROR(INDEX(RAW_DHIS2_EXPORT!$A:$ZZ,ROW(),MATCH("*"&amp;INDEX(INDICATOR_MAP!$D:$D,MATCH(BA$1,INDICATOR_MAP!$B:$B,0))&amp;"*",RAW_DHIS2_EXPORT!$1:$1,0)),""))</f>
        <v/>
      </c>
      <c r="BB96" s="2" t="str">
        <f>IF($A96="","",IFERROR(INDEX(RAW_DHIS2_EXPORT!$A:$ZZ,ROW(),MATCH("*"&amp;INDEX(INDICATOR_MAP!$D:$D,MATCH(BB$1,INDICATOR_MAP!$B:$B,0))&amp;"*",RAW_DHIS2_EXPORT!$1:$1,0)),""))</f>
        <v/>
      </c>
      <c r="BC96" s="2" t="str">
        <f>IF($A96="","",IFERROR(INDEX(RAW_DHIS2_EXPORT!$A:$ZZ,ROW(),MATCH("*"&amp;INDEX(INDICATOR_MAP!$D:$D,MATCH(BC$1,INDICATOR_MAP!$B:$B,0))&amp;"*",RAW_DHIS2_EXPORT!$1:$1,0)),""))</f>
        <v/>
      </c>
    </row>
    <row r="97" spans="1:55">
      <c r="A97" s="2" t="str">
        <f>IF(RAW_DHIS2_EXPORT!A97="","",RAW_DHIS2_EXPORT!A97)</f>
        <v/>
      </c>
      <c r="B97" s="2"/>
      <c r="C97" s="2"/>
      <c r="D97" s="2" t="str">
        <f>IF($A97="","",IFERROR(INDEX(RAW_DHIS2_EXPORT!$A:$ZZ,ROW(),MATCH("*"&amp;INDEX(INDICATOR_MAP!$D:$D,MATCH(D$1,INDICATOR_MAP!$B:$B,0))&amp;"*",RAW_DHIS2_EXPORT!$1:$1,0)),""))</f>
        <v/>
      </c>
      <c r="E97" s="2" t="str">
        <f>IF($A97="","",IFERROR(INDEX(RAW_DHIS2_EXPORT!$A:$ZZ,ROW(),MATCH("*"&amp;INDEX(INDICATOR_MAP!$D:$D,MATCH(E$1,INDICATOR_MAP!$B:$B,0))&amp;"*",RAW_DHIS2_EXPORT!$1:$1,0)),""))</f>
        <v/>
      </c>
      <c r="F97" s="2" t="str">
        <f>IF($A97="","",IFERROR(INDEX(RAW_DHIS2_EXPORT!$A:$ZZ,ROW(),MATCH("*"&amp;INDEX(INDICATOR_MAP!$D:$D,MATCH(F$1,INDICATOR_MAP!$B:$B,0))&amp;"*",RAW_DHIS2_EXPORT!$1:$1,0)),""))</f>
        <v/>
      </c>
      <c r="G97" s="2" t="str">
        <f>IF($A97="","",IFERROR(INDEX(RAW_DHIS2_EXPORT!$A:$ZZ,ROW(),MATCH("*"&amp;INDEX(INDICATOR_MAP!$D:$D,MATCH(G$1,INDICATOR_MAP!$B:$B,0))&amp;"*",RAW_DHIS2_EXPORT!$1:$1,0)),""))</f>
        <v/>
      </c>
      <c r="H97" s="2" t="str">
        <f>IF($A97="","",IFERROR(INDEX(RAW_DHIS2_EXPORT!$A:$ZZ,ROW(),MATCH("*"&amp;INDEX(INDICATOR_MAP!$D:$D,MATCH(H$1,INDICATOR_MAP!$B:$B,0))&amp;"*",RAW_DHIS2_EXPORT!$1:$1,0)),""))</f>
        <v/>
      </c>
      <c r="I97" s="2" t="str">
        <f>IF($A97="","",IFERROR(INDEX(RAW_DHIS2_EXPORT!$A:$ZZ,ROW(),MATCH("*"&amp;INDEX(INDICATOR_MAP!$D:$D,MATCH(I$1,INDICATOR_MAP!$B:$B,0))&amp;"*",RAW_DHIS2_EXPORT!$1:$1,0)),""))</f>
        <v/>
      </c>
      <c r="J97" s="2" t="str">
        <f>IF($A97="","",IFERROR(INDEX(RAW_DHIS2_EXPORT!$A:$ZZ,ROW(),MATCH("*"&amp;INDEX(INDICATOR_MAP!$D:$D,MATCH(J$1,INDICATOR_MAP!$B:$B,0))&amp;"*",RAW_DHIS2_EXPORT!$1:$1,0)),""))</f>
        <v/>
      </c>
      <c r="K97" s="2" t="str">
        <f>IF($A97="","",IFERROR(INDEX(RAW_DHIS2_EXPORT!$A:$ZZ,ROW(),MATCH("*"&amp;INDEX(INDICATOR_MAP!$D:$D,MATCH(K$1,INDICATOR_MAP!$B:$B,0))&amp;"*",RAW_DHIS2_EXPORT!$1:$1,0)),""))</f>
        <v/>
      </c>
      <c r="L97" s="2" t="str">
        <f>IF($A97="","",IFERROR(INDEX(RAW_DHIS2_EXPORT!$A:$ZZ,ROW(),MATCH("*"&amp;INDEX(INDICATOR_MAP!$D:$D,MATCH(L$1,INDICATOR_MAP!$B:$B,0))&amp;"*",RAW_DHIS2_EXPORT!$1:$1,0)),""))</f>
        <v/>
      </c>
      <c r="M97" s="2" t="str">
        <f>IF($A97="","",IFERROR(INDEX(RAW_DHIS2_EXPORT!$A:$ZZ,ROW(),MATCH("*"&amp;INDEX(INDICATOR_MAP!$D:$D,MATCH(M$1,INDICATOR_MAP!$B:$B,0))&amp;"*",RAW_DHIS2_EXPORT!$1:$1,0)),""))</f>
        <v/>
      </c>
      <c r="N97" s="2" t="str">
        <f>IF($A97="","",IFERROR(INDEX(RAW_DHIS2_EXPORT!$A:$ZZ,ROW(),MATCH("*"&amp;INDEX(INDICATOR_MAP!$D:$D,MATCH(N$1,INDICATOR_MAP!$B:$B,0))&amp;"*",RAW_DHIS2_EXPORT!$1:$1,0)),""))</f>
        <v/>
      </c>
      <c r="O97" s="2" t="str">
        <f>IF($A97="","",IFERROR(INDEX(RAW_DHIS2_EXPORT!$A:$ZZ,ROW(),MATCH("*"&amp;INDEX(INDICATOR_MAP!$D:$D,MATCH(O$1,INDICATOR_MAP!$B:$B,0))&amp;"*",RAW_DHIS2_EXPORT!$1:$1,0)),""))</f>
        <v/>
      </c>
      <c r="P97" s="2" t="str">
        <f>IF($A97="","",IFERROR(INDEX(RAW_DHIS2_EXPORT!$A:$ZZ,ROW(),MATCH("*"&amp;INDEX(INDICATOR_MAP!$D:$D,MATCH(P$1,INDICATOR_MAP!$B:$B,0))&amp;"*",RAW_DHIS2_EXPORT!$1:$1,0)),""))</f>
        <v/>
      </c>
      <c r="Q97" s="2" t="str">
        <f>IF($A97="","",IFERROR(INDEX(RAW_DHIS2_EXPORT!$A:$ZZ,ROW(),MATCH("*"&amp;INDEX(INDICATOR_MAP!$D:$D,MATCH(Q$1,INDICATOR_MAP!$B:$B,0))&amp;"*",RAW_DHIS2_EXPORT!$1:$1,0)),""))</f>
        <v/>
      </c>
      <c r="R97" s="2" t="str">
        <f>IF($A97="","",IFERROR(INDEX(RAW_DHIS2_EXPORT!$A:$ZZ,ROW(),MATCH("*"&amp;INDEX(INDICATOR_MAP!$D:$D,MATCH(R$1,INDICATOR_MAP!$B:$B,0))&amp;"*",RAW_DHIS2_EXPORT!$1:$1,0)),""))</f>
        <v/>
      </c>
      <c r="S97" s="2" t="str">
        <f>IF($A97="","",IFERROR(INDEX(RAW_DHIS2_EXPORT!$A:$ZZ,ROW(),MATCH("*"&amp;INDEX(INDICATOR_MAP!$D:$D,MATCH(S$1,INDICATOR_MAP!$B:$B,0))&amp;"*",RAW_DHIS2_EXPORT!$1:$1,0)),""))</f>
        <v/>
      </c>
      <c r="T97" s="2" t="str">
        <f>IF($A97="","",IFERROR(INDEX(RAW_DHIS2_EXPORT!$A:$ZZ,ROW(),MATCH("*"&amp;INDEX(INDICATOR_MAP!$D:$D,MATCH(T$1,INDICATOR_MAP!$B:$B,0))&amp;"*",RAW_DHIS2_EXPORT!$1:$1,0)),""))</f>
        <v/>
      </c>
      <c r="U97" s="2" t="str">
        <f>IF($A97="","",IFERROR(INDEX(RAW_DHIS2_EXPORT!$A:$ZZ,ROW(),MATCH("*"&amp;INDEX(INDICATOR_MAP!$D:$D,MATCH(U$1,INDICATOR_MAP!$B:$B,0))&amp;"*",RAW_DHIS2_EXPORT!$1:$1,0)),""))</f>
        <v/>
      </c>
      <c r="V97" s="2" t="str">
        <f>IF($A97="","",IFERROR(INDEX(RAW_DHIS2_EXPORT!$A:$ZZ,ROW(),MATCH("*"&amp;INDEX(INDICATOR_MAP!$D:$D,MATCH(V$1,INDICATOR_MAP!$B:$B,0))&amp;"*",RAW_DHIS2_EXPORT!$1:$1,0)),""))</f>
        <v/>
      </c>
      <c r="W97" s="2" t="str">
        <f>IF($A97="","",IFERROR(INDEX(RAW_DHIS2_EXPORT!$A:$ZZ,ROW(),MATCH("*"&amp;INDEX(INDICATOR_MAP!$D:$D,MATCH(W$1,INDICATOR_MAP!$B:$B,0))&amp;"*",RAW_DHIS2_EXPORT!$1:$1,0)),""))</f>
        <v/>
      </c>
      <c r="X97" s="2" t="str">
        <f>IF($A97="","",IFERROR(INDEX(RAW_DHIS2_EXPORT!$A:$ZZ,ROW(),MATCH("*"&amp;INDEX(INDICATOR_MAP!$D:$D,MATCH(X$1,INDICATOR_MAP!$B:$B,0))&amp;"*",RAW_DHIS2_EXPORT!$1:$1,0)),""))</f>
        <v/>
      </c>
      <c r="Y97" s="2" t="str">
        <f>IF($A97="","",IFERROR(INDEX(RAW_DHIS2_EXPORT!$A:$ZZ,ROW(),MATCH("*"&amp;INDEX(INDICATOR_MAP!$D:$D,MATCH(Y$1,INDICATOR_MAP!$B:$B,0))&amp;"*",RAW_DHIS2_EXPORT!$1:$1,0)),""))</f>
        <v/>
      </c>
      <c r="Z97" s="2" t="str">
        <f>IF($A97="","",IFERROR(INDEX(RAW_DHIS2_EXPORT!$A:$ZZ,ROW(),MATCH("*"&amp;INDEX(INDICATOR_MAP!$D:$D,MATCH(Z$1,INDICATOR_MAP!$B:$B,0))&amp;"*",RAW_DHIS2_EXPORT!$1:$1,0)),""))</f>
        <v/>
      </c>
      <c r="AA97" s="2" t="str">
        <f>IF($A97="","",IFERROR(INDEX(RAW_DHIS2_EXPORT!$A:$ZZ,ROW(),MATCH("*"&amp;INDEX(INDICATOR_MAP!$D:$D,MATCH(AA$1,INDICATOR_MAP!$B:$B,0))&amp;"*",RAW_DHIS2_EXPORT!$1:$1,0)),""))</f>
        <v/>
      </c>
      <c r="AB97" s="2" t="str">
        <f>IF($A97="","",IFERROR(INDEX(RAW_DHIS2_EXPORT!$A:$ZZ,ROW(),MATCH("*"&amp;INDEX(INDICATOR_MAP!$D:$D,MATCH(AB$1,INDICATOR_MAP!$B:$B,0))&amp;"*",RAW_DHIS2_EXPORT!$1:$1,0)),""))</f>
        <v/>
      </c>
      <c r="AC97" s="2" t="str">
        <f>IF($A97="","",IFERROR(INDEX(RAW_DHIS2_EXPORT!$A:$ZZ,ROW(),MATCH("*"&amp;INDEX(INDICATOR_MAP!$D:$D,MATCH(AC$1,INDICATOR_MAP!$B:$B,0))&amp;"*",RAW_DHIS2_EXPORT!$1:$1,0)),""))</f>
        <v/>
      </c>
      <c r="AD97" s="2" t="str">
        <f>IF($A97="","",IFERROR(INDEX(RAW_DHIS2_EXPORT!$A:$ZZ,ROW(),MATCH("*"&amp;INDEX(INDICATOR_MAP!$D:$D,MATCH(AD$1,INDICATOR_MAP!$B:$B,0))&amp;"*",RAW_DHIS2_EXPORT!$1:$1,0)),""))</f>
        <v/>
      </c>
      <c r="AE97" s="2" t="str">
        <f>IF($A97="","",IFERROR(INDEX(RAW_DHIS2_EXPORT!$A:$ZZ,ROW(),MATCH("*"&amp;INDEX(INDICATOR_MAP!$D:$D,MATCH(AE$1,INDICATOR_MAP!$B:$B,0))&amp;"*",RAW_DHIS2_EXPORT!$1:$1,0)),""))</f>
        <v/>
      </c>
      <c r="AF97" s="2" t="str">
        <f>IF($A97="","",IFERROR(INDEX(RAW_DHIS2_EXPORT!$A:$ZZ,ROW(),MATCH("*"&amp;INDEX(INDICATOR_MAP!$D:$D,MATCH(AF$1,INDICATOR_MAP!$B:$B,0))&amp;"*",RAW_DHIS2_EXPORT!$1:$1,0)),""))</f>
        <v/>
      </c>
      <c r="AG97" s="2" t="str">
        <f>IF($A97="","",IFERROR(INDEX(RAW_DHIS2_EXPORT!$A:$ZZ,ROW(),MATCH("*"&amp;INDEX(INDICATOR_MAP!$D:$D,MATCH(AG$1,INDICATOR_MAP!$B:$B,0))&amp;"*",RAW_DHIS2_EXPORT!$1:$1,0)),""))</f>
        <v/>
      </c>
      <c r="AH97" s="2" t="str">
        <f>IF($A97="","",IFERROR(INDEX(RAW_DHIS2_EXPORT!$A:$ZZ,ROW(),MATCH("*"&amp;INDEX(INDICATOR_MAP!$D:$D,MATCH(AH$1,INDICATOR_MAP!$B:$B,0))&amp;"*",RAW_DHIS2_EXPORT!$1:$1,0)),""))</f>
        <v/>
      </c>
      <c r="AI97" s="2" t="str">
        <f>IF($A97="","",IFERROR(INDEX(RAW_DHIS2_EXPORT!$A:$ZZ,ROW(),MATCH("*"&amp;INDEX(INDICATOR_MAP!$D:$D,MATCH(AI$1,INDICATOR_MAP!$B:$B,0))&amp;"*",RAW_DHIS2_EXPORT!$1:$1,0)),""))</f>
        <v/>
      </c>
      <c r="AJ97" s="2" t="str">
        <f>IF($A97="","",IFERROR(INDEX(RAW_DHIS2_EXPORT!$A:$ZZ,ROW(),MATCH("*"&amp;INDEX(INDICATOR_MAP!$D:$D,MATCH(AJ$1,INDICATOR_MAP!$B:$B,0))&amp;"*",RAW_DHIS2_EXPORT!$1:$1,0)),""))</f>
        <v/>
      </c>
      <c r="AK97" s="2" t="str">
        <f>IF($A97="","",IFERROR(INDEX(RAW_DHIS2_EXPORT!$A:$ZZ,ROW(),MATCH("*"&amp;INDEX(INDICATOR_MAP!$D:$D,MATCH(AK$1,INDICATOR_MAP!$B:$B,0))&amp;"*",RAW_DHIS2_EXPORT!$1:$1,0)),""))</f>
        <v/>
      </c>
      <c r="AL97" s="2" t="str">
        <f>IF($A97="","",IFERROR(INDEX(RAW_DHIS2_EXPORT!$A:$ZZ,ROW(),MATCH("*"&amp;INDEX(INDICATOR_MAP!$D:$D,MATCH(AL$1,INDICATOR_MAP!$B:$B,0))&amp;"*",RAW_DHIS2_EXPORT!$1:$1,0)),""))</f>
        <v/>
      </c>
      <c r="AM97" s="2" t="str">
        <f>IF($A97="","",IFERROR(INDEX(RAW_DHIS2_EXPORT!$A:$ZZ,ROW(),MATCH("*"&amp;INDEX(INDICATOR_MAP!$D:$D,MATCH(AM$1,INDICATOR_MAP!$B:$B,0))&amp;"*",RAW_DHIS2_EXPORT!$1:$1,0)),""))</f>
        <v/>
      </c>
      <c r="AN97" s="2" t="str">
        <f>IF($A97="","",IFERROR(INDEX(RAW_DHIS2_EXPORT!$A:$ZZ,ROW(),MATCH("*"&amp;INDEX(INDICATOR_MAP!$D:$D,MATCH(AN$1,INDICATOR_MAP!$B:$B,0))&amp;"*",RAW_DHIS2_EXPORT!$1:$1,0)),""))</f>
        <v/>
      </c>
      <c r="AO97" s="2" t="str">
        <f>IF($A97="","",IFERROR(INDEX(RAW_DHIS2_EXPORT!$A:$ZZ,ROW(),MATCH("*"&amp;INDEX(INDICATOR_MAP!$D:$D,MATCH(AO$1,INDICATOR_MAP!$B:$B,0))&amp;"*",RAW_DHIS2_EXPORT!$1:$1,0)),""))</f>
        <v/>
      </c>
      <c r="AP97" s="2" t="str">
        <f>IF($A97="","",IFERROR(INDEX(RAW_DHIS2_EXPORT!$A:$ZZ,ROW(),MATCH("*"&amp;INDEX(INDICATOR_MAP!$D:$D,MATCH(AP$1,INDICATOR_MAP!$B:$B,0))&amp;"*",RAW_DHIS2_EXPORT!$1:$1,0)),""))</f>
        <v/>
      </c>
      <c r="AQ97" s="2" t="str">
        <f>IF($A97="","",IFERROR(INDEX(RAW_DHIS2_EXPORT!$A:$ZZ,ROW(),MATCH("*"&amp;INDEX(INDICATOR_MAP!$D:$D,MATCH(AQ$1,INDICATOR_MAP!$B:$B,0))&amp;"*",RAW_DHIS2_EXPORT!$1:$1,0)),""))</f>
        <v/>
      </c>
      <c r="AR97" s="2" t="str">
        <f>IF($A97="","",IFERROR(INDEX(RAW_DHIS2_EXPORT!$A:$ZZ,ROW(),MATCH("*"&amp;INDEX(INDICATOR_MAP!$D:$D,MATCH(AR$1,INDICATOR_MAP!$B:$B,0))&amp;"*",RAW_DHIS2_EXPORT!$1:$1,0)),""))</f>
        <v/>
      </c>
      <c r="AS97" s="2" t="str">
        <f>IF($A97="","",IFERROR(INDEX(RAW_DHIS2_EXPORT!$A:$ZZ,ROW(),MATCH("*"&amp;INDEX(INDICATOR_MAP!$D:$D,MATCH(AS$1,INDICATOR_MAP!$B:$B,0))&amp;"*",RAW_DHIS2_EXPORT!$1:$1,0)),""))</f>
        <v/>
      </c>
      <c r="AT97" s="2" t="str">
        <f>IF($A97="","",IFERROR(INDEX(RAW_DHIS2_EXPORT!$A:$ZZ,ROW(),MATCH("*"&amp;INDEX(INDICATOR_MAP!$D:$D,MATCH(AT$1,INDICATOR_MAP!$B:$B,0))&amp;"*",RAW_DHIS2_EXPORT!$1:$1,0)),""))</f>
        <v/>
      </c>
      <c r="AU97" s="2" t="str">
        <f>IF($A97="","",IFERROR(INDEX(RAW_DHIS2_EXPORT!$A:$ZZ,ROW(),MATCH("*"&amp;INDEX(INDICATOR_MAP!$D:$D,MATCH(AU$1,INDICATOR_MAP!$B:$B,0))&amp;"*",RAW_DHIS2_EXPORT!$1:$1,0)),""))</f>
        <v/>
      </c>
      <c r="AV97" s="2" t="str">
        <f>IF($A97="","",IFERROR(INDEX(RAW_DHIS2_EXPORT!$A:$ZZ,ROW(),MATCH("*"&amp;INDEX(INDICATOR_MAP!$D:$D,MATCH(AV$1,INDICATOR_MAP!$B:$B,0))&amp;"*",RAW_DHIS2_EXPORT!$1:$1,0)),""))</f>
        <v/>
      </c>
      <c r="AW97" s="2" t="str">
        <f>IF($A97="","",IFERROR(INDEX(RAW_DHIS2_EXPORT!$A:$ZZ,ROW(),MATCH("*"&amp;INDEX(INDICATOR_MAP!$D:$D,MATCH(AW$1,INDICATOR_MAP!$B:$B,0))&amp;"*",RAW_DHIS2_EXPORT!$1:$1,0)),""))</f>
        <v/>
      </c>
      <c r="AX97" s="2" t="str">
        <f>IF($A97="","",IFERROR(INDEX(RAW_DHIS2_EXPORT!$A:$ZZ,ROW(),MATCH("*"&amp;INDEX(INDICATOR_MAP!$D:$D,MATCH(AX$1,INDICATOR_MAP!$B:$B,0))&amp;"*",RAW_DHIS2_EXPORT!$1:$1,0)),""))</f>
        <v/>
      </c>
      <c r="AY97" s="2" t="str">
        <f>IF($A97="","",IFERROR(INDEX(RAW_DHIS2_EXPORT!$A:$ZZ,ROW(),MATCH("*"&amp;INDEX(INDICATOR_MAP!$D:$D,MATCH(AY$1,INDICATOR_MAP!$B:$B,0))&amp;"*",RAW_DHIS2_EXPORT!$1:$1,0)),""))</f>
        <v/>
      </c>
      <c r="AZ97" s="2" t="str">
        <f>IF($A97="","",IFERROR(INDEX(RAW_DHIS2_EXPORT!$A:$ZZ,ROW(),MATCH("*"&amp;INDEX(INDICATOR_MAP!$D:$D,MATCH(AZ$1,INDICATOR_MAP!$B:$B,0))&amp;"*",RAW_DHIS2_EXPORT!$1:$1,0)),""))</f>
        <v/>
      </c>
      <c r="BA97" s="2" t="str">
        <f>IF($A97="","",IFERROR(INDEX(RAW_DHIS2_EXPORT!$A:$ZZ,ROW(),MATCH("*"&amp;INDEX(INDICATOR_MAP!$D:$D,MATCH(BA$1,INDICATOR_MAP!$B:$B,0))&amp;"*",RAW_DHIS2_EXPORT!$1:$1,0)),""))</f>
        <v/>
      </c>
      <c r="BB97" s="2" t="str">
        <f>IF($A97="","",IFERROR(INDEX(RAW_DHIS2_EXPORT!$A:$ZZ,ROW(),MATCH("*"&amp;INDEX(INDICATOR_MAP!$D:$D,MATCH(BB$1,INDICATOR_MAP!$B:$B,0))&amp;"*",RAW_DHIS2_EXPORT!$1:$1,0)),""))</f>
        <v/>
      </c>
      <c r="BC97" s="2" t="str">
        <f>IF($A97="","",IFERROR(INDEX(RAW_DHIS2_EXPORT!$A:$ZZ,ROW(),MATCH("*"&amp;INDEX(INDICATOR_MAP!$D:$D,MATCH(BC$1,INDICATOR_MAP!$B:$B,0))&amp;"*",RAW_DHIS2_EXPORT!$1:$1,0)),""))</f>
        <v/>
      </c>
    </row>
    <row r="98" spans="1:55">
      <c r="A98" s="2" t="str">
        <f>IF(RAW_DHIS2_EXPORT!A98="","",RAW_DHIS2_EXPORT!A98)</f>
        <v/>
      </c>
      <c r="B98" s="2"/>
      <c r="C98" s="2"/>
      <c r="D98" s="2" t="str">
        <f>IF($A98="","",IFERROR(INDEX(RAW_DHIS2_EXPORT!$A:$ZZ,ROW(),MATCH("*"&amp;INDEX(INDICATOR_MAP!$D:$D,MATCH(D$1,INDICATOR_MAP!$B:$B,0))&amp;"*",RAW_DHIS2_EXPORT!$1:$1,0)),""))</f>
        <v/>
      </c>
      <c r="E98" s="2" t="str">
        <f>IF($A98="","",IFERROR(INDEX(RAW_DHIS2_EXPORT!$A:$ZZ,ROW(),MATCH("*"&amp;INDEX(INDICATOR_MAP!$D:$D,MATCH(E$1,INDICATOR_MAP!$B:$B,0))&amp;"*",RAW_DHIS2_EXPORT!$1:$1,0)),""))</f>
        <v/>
      </c>
      <c r="F98" s="2" t="str">
        <f>IF($A98="","",IFERROR(INDEX(RAW_DHIS2_EXPORT!$A:$ZZ,ROW(),MATCH("*"&amp;INDEX(INDICATOR_MAP!$D:$D,MATCH(F$1,INDICATOR_MAP!$B:$B,0))&amp;"*",RAW_DHIS2_EXPORT!$1:$1,0)),""))</f>
        <v/>
      </c>
      <c r="G98" s="2" t="str">
        <f>IF($A98="","",IFERROR(INDEX(RAW_DHIS2_EXPORT!$A:$ZZ,ROW(),MATCH("*"&amp;INDEX(INDICATOR_MAP!$D:$D,MATCH(G$1,INDICATOR_MAP!$B:$B,0))&amp;"*",RAW_DHIS2_EXPORT!$1:$1,0)),""))</f>
        <v/>
      </c>
      <c r="H98" s="2" t="str">
        <f>IF($A98="","",IFERROR(INDEX(RAW_DHIS2_EXPORT!$A:$ZZ,ROW(),MATCH("*"&amp;INDEX(INDICATOR_MAP!$D:$D,MATCH(H$1,INDICATOR_MAP!$B:$B,0))&amp;"*",RAW_DHIS2_EXPORT!$1:$1,0)),""))</f>
        <v/>
      </c>
      <c r="I98" s="2" t="str">
        <f>IF($A98="","",IFERROR(INDEX(RAW_DHIS2_EXPORT!$A:$ZZ,ROW(),MATCH("*"&amp;INDEX(INDICATOR_MAP!$D:$D,MATCH(I$1,INDICATOR_MAP!$B:$B,0))&amp;"*",RAW_DHIS2_EXPORT!$1:$1,0)),""))</f>
        <v/>
      </c>
      <c r="J98" s="2" t="str">
        <f>IF($A98="","",IFERROR(INDEX(RAW_DHIS2_EXPORT!$A:$ZZ,ROW(),MATCH("*"&amp;INDEX(INDICATOR_MAP!$D:$D,MATCH(J$1,INDICATOR_MAP!$B:$B,0))&amp;"*",RAW_DHIS2_EXPORT!$1:$1,0)),""))</f>
        <v/>
      </c>
      <c r="K98" s="2" t="str">
        <f>IF($A98="","",IFERROR(INDEX(RAW_DHIS2_EXPORT!$A:$ZZ,ROW(),MATCH("*"&amp;INDEX(INDICATOR_MAP!$D:$D,MATCH(K$1,INDICATOR_MAP!$B:$B,0))&amp;"*",RAW_DHIS2_EXPORT!$1:$1,0)),""))</f>
        <v/>
      </c>
      <c r="L98" s="2" t="str">
        <f>IF($A98="","",IFERROR(INDEX(RAW_DHIS2_EXPORT!$A:$ZZ,ROW(),MATCH("*"&amp;INDEX(INDICATOR_MAP!$D:$D,MATCH(L$1,INDICATOR_MAP!$B:$B,0))&amp;"*",RAW_DHIS2_EXPORT!$1:$1,0)),""))</f>
        <v/>
      </c>
      <c r="M98" s="2" t="str">
        <f>IF($A98="","",IFERROR(INDEX(RAW_DHIS2_EXPORT!$A:$ZZ,ROW(),MATCH("*"&amp;INDEX(INDICATOR_MAP!$D:$D,MATCH(M$1,INDICATOR_MAP!$B:$B,0))&amp;"*",RAW_DHIS2_EXPORT!$1:$1,0)),""))</f>
        <v/>
      </c>
      <c r="N98" s="2" t="str">
        <f>IF($A98="","",IFERROR(INDEX(RAW_DHIS2_EXPORT!$A:$ZZ,ROW(),MATCH("*"&amp;INDEX(INDICATOR_MAP!$D:$D,MATCH(N$1,INDICATOR_MAP!$B:$B,0))&amp;"*",RAW_DHIS2_EXPORT!$1:$1,0)),""))</f>
        <v/>
      </c>
      <c r="O98" s="2" t="str">
        <f>IF($A98="","",IFERROR(INDEX(RAW_DHIS2_EXPORT!$A:$ZZ,ROW(),MATCH("*"&amp;INDEX(INDICATOR_MAP!$D:$D,MATCH(O$1,INDICATOR_MAP!$B:$B,0))&amp;"*",RAW_DHIS2_EXPORT!$1:$1,0)),""))</f>
        <v/>
      </c>
      <c r="P98" s="2" t="str">
        <f>IF($A98="","",IFERROR(INDEX(RAW_DHIS2_EXPORT!$A:$ZZ,ROW(),MATCH("*"&amp;INDEX(INDICATOR_MAP!$D:$D,MATCH(P$1,INDICATOR_MAP!$B:$B,0))&amp;"*",RAW_DHIS2_EXPORT!$1:$1,0)),""))</f>
        <v/>
      </c>
      <c r="Q98" s="2" t="str">
        <f>IF($A98="","",IFERROR(INDEX(RAW_DHIS2_EXPORT!$A:$ZZ,ROW(),MATCH("*"&amp;INDEX(INDICATOR_MAP!$D:$D,MATCH(Q$1,INDICATOR_MAP!$B:$B,0))&amp;"*",RAW_DHIS2_EXPORT!$1:$1,0)),""))</f>
        <v/>
      </c>
      <c r="R98" s="2" t="str">
        <f>IF($A98="","",IFERROR(INDEX(RAW_DHIS2_EXPORT!$A:$ZZ,ROW(),MATCH("*"&amp;INDEX(INDICATOR_MAP!$D:$D,MATCH(R$1,INDICATOR_MAP!$B:$B,0))&amp;"*",RAW_DHIS2_EXPORT!$1:$1,0)),""))</f>
        <v/>
      </c>
      <c r="S98" s="2" t="str">
        <f>IF($A98="","",IFERROR(INDEX(RAW_DHIS2_EXPORT!$A:$ZZ,ROW(),MATCH("*"&amp;INDEX(INDICATOR_MAP!$D:$D,MATCH(S$1,INDICATOR_MAP!$B:$B,0))&amp;"*",RAW_DHIS2_EXPORT!$1:$1,0)),""))</f>
        <v/>
      </c>
      <c r="T98" s="2" t="str">
        <f>IF($A98="","",IFERROR(INDEX(RAW_DHIS2_EXPORT!$A:$ZZ,ROW(),MATCH("*"&amp;INDEX(INDICATOR_MAP!$D:$D,MATCH(T$1,INDICATOR_MAP!$B:$B,0))&amp;"*",RAW_DHIS2_EXPORT!$1:$1,0)),""))</f>
        <v/>
      </c>
      <c r="U98" s="2" t="str">
        <f>IF($A98="","",IFERROR(INDEX(RAW_DHIS2_EXPORT!$A:$ZZ,ROW(),MATCH("*"&amp;INDEX(INDICATOR_MAP!$D:$D,MATCH(U$1,INDICATOR_MAP!$B:$B,0))&amp;"*",RAW_DHIS2_EXPORT!$1:$1,0)),""))</f>
        <v/>
      </c>
      <c r="V98" s="2" t="str">
        <f>IF($A98="","",IFERROR(INDEX(RAW_DHIS2_EXPORT!$A:$ZZ,ROW(),MATCH("*"&amp;INDEX(INDICATOR_MAP!$D:$D,MATCH(V$1,INDICATOR_MAP!$B:$B,0))&amp;"*",RAW_DHIS2_EXPORT!$1:$1,0)),""))</f>
        <v/>
      </c>
      <c r="W98" s="2" t="str">
        <f>IF($A98="","",IFERROR(INDEX(RAW_DHIS2_EXPORT!$A:$ZZ,ROW(),MATCH("*"&amp;INDEX(INDICATOR_MAP!$D:$D,MATCH(W$1,INDICATOR_MAP!$B:$B,0))&amp;"*",RAW_DHIS2_EXPORT!$1:$1,0)),""))</f>
        <v/>
      </c>
      <c r="X98" s="2" t="str">
        <f>IF($A98="","",IFERROR(INDEX(RAW_DHIS2_EXPORT!$A:$ZZ,ROW(),MATCH("*"&amp;INDEX(INDICATOR_MAP!$D:$D,MATCH(X$1,INDICATOR_MAP!$B:$B,0))&amp;"*",RAW_DHIS2_EXPORT!$1:$1,0)),""))</f>
        <v/>
      </c>
      <c r="Y98" s="2" t="str">
        <f>IF($A98="","",IFERROR(INDEX(RAW_DHIS2_EXPORT!$A:$ZZ,ROW(),MATCH("*"&amp;INDEX(INDICATOR_MAP!$D:$D,MATCH(Y$1,INDICATOR_MAP!$B:$B,0))&amp;"*",RAW_DHIS2_EXPORT!$1:$1,0)),""))</f>
        <v/>
      </c>
      <c r="Z98" s="2" t="str">
        <f>IF($A98="","",IFERROR(INDEX(RAW_DHIS2_EXPORT!$A:$ZZ,ROW(),MATCH("*"&amp;INDEX(INDICATOR_MAP!$D:$D,MATCH(Z$1,INDICATOR_MAP!$B:$B,0))&amp;"*",RAW_DHIS2_EXPORT!$1:$1,0)),""))</f>
        <v/>
      </c>
      <c r="AA98" s="2" t="str">
        <f>IF($A98="","",IFERROR(INDEX(RAW_DHIS2_EXPORT!$A:$ZZ,ROW(),MATCH("*"&amp;INDEX(INDICATOR_MAP!$D:$D,MATCH(AA$1,INDICATOR_MAP!$B:$B,0))&amp;"*",RAW_DHIS2_EXPORT!$1:$1,0)),""))</f>
        <v/>
      </c>
      <c r="AB98" s="2" t="str">
        <f>IF($A98="","",IFERROR(INDEX(RAW_DHIS2_EXPORT!$A:$ZZ,ROW(),MATCH("*"&amp;INDEX(INDICATOR_MAP!$D:$D,MATCH(AB$1,INDICATOR_MAP!$B:$B,0))&amp;"*",RAW_DHIS2_EXPORT!$1:$1,0)),""))</f>
        <v/>
      </c>
      <c r="AC98" s="2" t="str">
        <f>IF($A98="","",IFERROR(INDEX(RAW_DHIS2_EXPORT!$A:$ZZ,ROW(),MATCH("*"&amp;INDEX(INDICATOR_MAP!$D:$D,MATCH(AC$1,INDICATOR_MAP!$B:$B,0))&amp;"*",RAW_DHIS2_EXPORT!$1:$1,0)),""))</f>
        <v/>
      </c>
      <c r="AD98" s="2" t="str">
        <f>IF($A98="","",IFERROR(INDEX(RAW_DHIS2_EXPORT!$A:$ZZ,ROW(),MATCH("*"&amp;INDEX(INDICATOR_MAP!$D:$D,MATCH(AD$1,INDICATOR_MAP!$B:$B,0))&amp;"*",RAW_DHIS2_EXPORT!$1:$1,0)),""))</f>
        <v/>
      </c>
      <c r="AE98" s="2" t="str">
        <f>IF($A98="","",IFERROR(INDEX(RAW_DHIS2_EXPORT!$A:$ZZ,ROW(),MATCH("*"&amp;INDEX(INDICATOR_MAP!$D:$D,MATCH(AE$1,INDICATOR_MAP!$B:$B,0))&amp;"*",RAW_DHIS2_EXPORT!$1:$1,0)),""))</f>
        <v/>
      </c>
      <c r="AF98" s="2" t="str">
        <f>IF($A98="","",IFERROR(INDEX(RAW_DHIS2_EXPORT!$A:$ZZ,ROW(),MATCH("*"&amp;INDEX(INDICATOR_MAP!$D:$D,MATCH(AF$1,INDICATOR_MAP!$B:$B,0))&amp;"*",RAW_DHIS2_EXPORT!$1:$1,0)),""))</f>
        <v/>
      </c>
      <c r="AG98" s="2" t="str">
        <f>IF($A98="","",IFERROR(INDEX(RAW_DHIS2_EXPORT!$A:$ZZ,ROW(),MATCH("*"&amp;INDEX(INDICATOR_MAP!$D:$D,MATCH(AG$1,INDICATOR_MAP!$B:$B,0))&amp;"*",RAW_DHIS2_EXPORT!$1:$1,0)),""))</f>
        <v/>
      </c>
      <c r="AH98" s="2" t="str">
        <f>IF($A98="","",IFERROR(INDEX(RAW_DHIS2_EXPORT!$A:$ZZ,ROW(),MATCH("*"&amp;INDEX(INDICATOR_MAP!$D:$D,MATCH(AH$1,INDICATOR_MAP!$B:$B,0))&amp;"*",RAW_DHIS2_EXPORT!$1:$1,0)),""))</f>
        <v/>
      </c>
      <c r="AI98" s="2" t="str">
        <f>IF($A98="","",IFERROR(INDEX(RAW_DHIS2_EXPORT!$A:$ZZ,ROW(),MATCH("*"&amp;INDEX(INDICATOR_MAP!$D:$D,MATCH(AI$1,INDICATOR_MAP!$B:$B,0))&amp;"*",RAW_DHIS2_EXPORT!$1:$1,0)),""))</f>
        <v/>
      </c>
      <c r="AJ98" s="2" t="str">
        <f>IF($A98="","",IFERROR(INDEX(RAW_DHIS2_EXPORT!$A:$ZZ,ROW(),MATCH("*"&amp;INDEX(INDICATOR_MAP!$D:$D,MATCH(AJ$1,INDICATOR_MAP!$B:$B,0))&amp;"*",RAW_DHIS2_EXPORT!$1:$1,0)),""))</f>
        <v/>
      </c>
      <c r="AK98" s="2" t="str">
        <f>IF($A98="","",IFERROR(INDEX(RAW_DHIS2_EXPORT!$A:$ZZ,ROW(),MATCH("*"&amp;INDEX(INDICATOR_MAP!$D:$D,MATCH(AK$1,INDICATOR_MAP!$B:$B,0))&amp;"*",RAW_DHIS2_EXPORT!$1:$1,0)),""))</f>
        <v/>
      </c>
      <c r="AL98" s="2" t="str">
        <f>IF($A98="","",IFERROR(INDEX(RAW_DHIS2_EXPORT!$A:$ZZ,ROW(),MATCH("*"&amp;INDEX(INDICATOR_MAP!$D:$D,MATCH(AL$1,INDICATOR_MAP!$B:$B,0))&amp;"*",RAW_DHIS2_EXPORT!$1:$1,0)),""))</f>
        <v/>
      </c>
      <c r="AM98" s="2" t="str">
        <f>IF($A98="","",IFERROR(INDEX(RAW_DHIS2_EXPORT!$A:$ZZ,ROW(),MATCH("*"&amp;INDEX(INDICATOR_MAP!$D:$D,MATCH(AM$1,INDICATOR_MAP!$B:$B,0))&amp;"*",RAW_DHIS2_EXPORT!$1:$1,0)),""))</f>
        <v/>
      </c>
      <c r="AN98" s="2" t="str">
        <f>IF($A98="","",IFERROR(INDEX(RAW_DHIS2_EXPORT!$A:$ZZ,ROW(),MATCH("*"&amp;INDEX(INDICATOR_MAP!$D:$D,MATCH(AN$1,INDICATOR_MAP!$B:$B,0))&amp;"*",RAW_DHIS2_EXPORT!$1:$1,0)),""))</f>
        <v/>
      </c>
      <c r="AO98" s="2" t="str">
        <f>IF($A98="","",IFERROR(INDEX(RAW_DHIS2_EXPORT!$A:$ZZ,ROW(),MATCH("*"&amp;INDEX(INDICATOR_MAP!$D:$D,MATCH(AO$1,INDICATOR_MAP!$B:$B,0))&amp;"*",RAW_DHIS2_EXPORT!$1:$1,0)),""))</f>
        <v/>
      </c>
      <c r="AP98" s="2" t="str">
        <f>IF($A98="","",IFERROR(INDEX(RAW_DHIS2_EXPORT!$A:$ZZ,ROW(),MATCH("*"&amp;INDEX(INDICATOR_MAP!$D:$D,MATCH(AP$1,INDICATOR_MAP!$B:$B,0))&amp;"*",RAW_DHIS2_EXPORT!$1:$1,0)),""))</f>
        <v/>
      </c>
      <c r="AQ98" s="2" t="str">
        <f>IF($A98="","",IFERROR(INDEX(RAW_DHIS2_EXPORT!$A:$ZZ,ROW(),MATCH("*"&amp;INDEX(INDICATOR_MAP!$D:$D,MATCH(AQ$1,INDICATOR_MAP!$B:$B,0))&amp;"*",RAW_DHIS2_EXPORT!$1:$1,0)),""))</f>
        <v/>
      </c>
      <c r="AR98" s="2" t="str">
        <f>IF($A98="","",IFERROR(INDEX(RAW_DHIS2_EXPORT!$A:$ZZ,ROW(),MATCH("*"&amp;INDEX(INDICATOR_MAP!$D:$D,MATCH(AR$1,INDICATOR_MAP!$B:$B,0))&amp;"*",RAW_DHIS2_EXPORT!$1:$1,0)),""))</f>
        <v/>
      </c>
      <c r="AS98" s="2" t="str">
        <f>IF($A98="","",IFERROR(INDEX(RAW_DHIS2_EXPORT!$A:$ZZ,ROW(),MATCH("*"&amp;INDEX(INDICATOR_MAP!$D:$D,MATCH(AS$1,INDICATOR_MAP!$B:$B,0))&amp;"*",RAW_DHIS2_EXPORT!$1:$1,0)),""))</f>
        <v/>
      </c>
      <c r="AT98" s="2" t="str">
        <f>IF($A98="","",IFERROR(INDEX(RAW_DHIS2_EXPORT!$A:$ZZ,ROW(),MATCH("*"&amp;INDEX(INDICATOR_MAP!$D:$D,MATCH(AT$1,INDICATOR_MAP!$B:$B,0))&amp;"*",RAW_DHIS2_EXPORT!$1:$1,0)),""))</f>
        <v/>
      </c>
      <c r="AU98" s="2" t="str">
        <f>IF($A98="","",IFERROR(INDEX(RAW_DHIS2_EXPORT!$A:$ZZ,ROW(),MATCH("*"&amp;INDEX(INDICATOR_MAP!$D:$D,MATCH(AU$1,INDICATOR_MAP!$B:$B,0))&amp;"*",RAW_DHIS2_EXPORT!$1:$1,0)),""))</f>
        <v/>
      </c>
      <c r="AV98" s="2" t="str">
        <f>IF($A98="","",IFERROR(INDEX(RAW_DHIS2_EXPORT!$A:$ZZ,ROW(),MATCH("*"&amp;INDEX(INDICATOR_MAP!$D:$D,MATCH(AV$1,INDICATOR_MAP!$B:$B,0))&amp;"*",RAW_DHIS2_EXPORT!$1:$1,0)),""))</f>
        <v/>
      </c>
      <c r="AW98" s="2" t="str">
        <f>IF($A98="","",IFERROR(INDEX(RAW_DHIS2_EXPORT!$A:$ZZ,ROW(),MATCH("*"&amp;INDEX(INDICATOR_MAP!$D:$D,MATCH(AW$1,INDICATOR_MAP!$B:$B,0))&amp;"*",RAW_DHIS2_EXPORT!$1:$1,0)),""))</f>
        <v/>
      </c>
      <c r="AX98" s="2" t="str">
        <f>IF($A98="","",IFERROR(INDEX(RAW_DHIS2_EXPORT!$A:$ZZ,ROW(),MATCH("*"&amp;INDEX(INDICATOR_MAP!$D:$D,MATCH(AX$1,INDICATOR_MAP!$B:$B,0))&amp;"*",RAW_DHIS2_EXPORT!$1:$1,0)),""))</f>
        <v/>
      </c>
      <c r="AY98" s="2" t="str">
        <f>IF($A98="","",IFERROR(INDEX(RAW_DHIS2_EXPORT!$A:$ZZ,ROW(),MATCH("*"&amp;INDEX(INDICATOR_MAP!$D:$D,MATCH(AY$1,INDICATOR_MAP!$B:$B,0))&amp;"*",RAW_DHIS2_EXPORT!$1:$1,0)),""))</f>
        <v/>
      </c>
      <c r="AZ98" s="2" t="str">
        <f>IF($A98="","",IFERROR(INDEX(RAW_DHIS2_EXPORT!$A:$ZZ,ROW(),MATCH("*"&amp;INDEX(INDICATOR_MAP!$D:$D,MATCH(AZ$1,INDICATOR_MAP!$B:$B,0))&amp;"*",RAW_DHIS2_EXPORT!$1:$1,0)),""))</f>
        <v/>
      </c>
      <c r="BA98" s="2" t="str">
        <f>IF($A98="","",IFERROR(INDEX(RAW_DHIS2_EXPORT!$A:$ZZ,ROW(),MATCH("*"&amp;INDEX(INDICATOR_MAP!$D:$D,MATCH(BA$1,INDICATOR_MAP!$B:$B,0))&amp;"*",RAW_DHIS2_EXPORT!$1:$1,0)),""))</f>
        <v/>
      </c>
      <c r="BB98" s="2" t="str">
        <f>IF($A98="","",IFERROR(INDEX(RAW_DHIS2_EXPORT!$A:$ZZ,ROW(),MATCH("*"&amp;INDEX(INDICATOR_MAP!$D:$D,MATCH(BB$1,INDICATOR_MAP!$B:$B,0))&amp;"*",RAW_DHIS2_EXPORT!$1:$1,0)),""))</f>
        <v/>
      </c>
      <c r="BC98" s="2" t="str">
        <f>IF($A98="","",IFERROR(INDEX(RAW_DHIS2_EXPORT!$A:$ZZ,ROW(),MATCH("*"&amp;INDEX(INDICATOR_MAP!$D:$D,MATCH(BC$1,INDICATOR_MAP!$B:$B,0))&amp;"*",RAW_DHIS2_EXPORT!$1:$1,0)),""))</f>
        <v/>
      </c>
    </row>
    <row r="99" spans="1:55">
      <c r="A99" s="2" t="str">
        <f>IF(RAW_DHIS2_EXPORT!A99="","",RAW_DHIS2_EXPORT!A99)</f>
        <v/>
      </c>
      <c r="B99" s="2"/>
      <c r="C99" s="2"/>
      <c r="D99" s="2" t="str">
        <f>IF($A99="","",IFERROR(INDEX(RAW_DHIS2_EXPORT!$A:$ZZ,ROW(),MATCH("*"&amp;INDEX(INDICATOR_MAP!$D:$D,MATCH(D$1,INDICATOR_MAP!$B:$B,0))&amp;"*",RAW_DHIS2_EXPORT!$1:$1,0)),""))</f>
        <v/>
      </c>
      <c r="E99" s="2" t="str">
        <f>IF($A99="","",IFERROR(INDEX(RAW_DHIS2_EXPORT!$A:$ZZ,ROW(),MATCH("*"&amp;INDEX(INDICATOR_MAP!$D:$D,MATCH(E$1,INDICATOR_MAP!$B:$B,0))&amp;"*",RAW_DHIS2_EXPORT!$1:$1,0)),""))</f>
        <v/>
      </c>
      <c r="F99" s="2" t="str">
        <f>IF($A99="","",IFERROR(INDEX(RAW_DHIS2_EXPORT!$A:$ZZ,ROW(),MATCH("*"&amp;INDEX(INDICATOR_MAP!$D:$D,MATCH(F$1,INDICATOR_MAP!$B:$B,0))&amp;"*",RAW_DHIS2_EXPORT!$1:$1,0)),""))</f>
        <v/>
      </c>
      <c r="G99" s="2" t="str">
        <f>IF($A99="","",IFERROR(INDEX(RAW_DHIS2_EXPORT!$A:$ZZ,ROW(),MATCH("*"&amp;INDEX(INDICATOR_MAP!$D:$D,MATCH(G$1,INDICATOR_MAP!$B:$B,0))&amp;"*",RAW_DHIS2_EXPORT!$1:$1,0)),""))</f>
        <v/>
      </c>
      <c r="H99" s="2" t="str">
        <f>IF($A99="","",IFERROR(INDEX(RAW_DHIS2_EXPORT!$A:$ZZ,ROW(),MATCH("*"&amp;INDEX(INDICATOR_MAP!$D:$D,MATCH(H$1,INDICATOR_MAP!$B:$B,0))&amp;"*",RAW_DHIS2_EXPORT!$1:$1,0)),""))</f>
        <v/>
      </c>
      <c r="I99" s="2" t="str">
        <f>IF($A99="","",IFERROR(INDEX(RAW_DHIS2_EXPORT!$A:$ZZ,ROW(),MATCH("*"&amp;INDEX(INDICATOR_MAP!$D:$D,MATCH(I$1,INDICATOR_MAP!$B:$B,0))&amp;"*",RAW_DHIS2_EXPORT!$1:$1,0)),""))</f>
        <v/>
      </c>
      <c r="J99" s="2" t="str">
        <f>IF($A99="","",IFERROR(INDEX(RAW_DHIS2_EXPORT!$A:$ZZ,ROW(),MATCH("*"&amp;INDEX(INDICATOR_MAP!$D:$D,MATCH(J$1,INDICATOR_MAP!$B:$B,0))&amp;"*",RAW_DHIS2_EXPORT!$1:$1,0)),""))</f>
        <v/>
      </c>
      <c r="K99" s="2" t="str">
        <f>IF($A99="","",IFERROR(INDEX(RAW_DHIS2_EXPORT!$A:$ZZ,ROW(),MATCH("*"&amp;INDEX(INDICATOR_MAP!$D:$D,MATCH(K$1,INDICATOR_MAP!$B:$B,0))&amp;"*",RAW_DHIS2_EXPORT!$1:$1,0)),""))</f>
        <v/>
      </c>
      <c r="L99" s="2" t="str">
        <f>IF($A99="","",IFERROR(INDEX(RAW_DHIS2_EXPORT!$A:$ZZ,ROW(),MATCH("*"&amp;INDEX(INDICATOR_MAP!$D:$D,MATCH(L$1,INDICATOR_MAP!$B:$B,0))&amp;"*",RAW_DHIS2_EXPORT!$1:$1,0)),""))</f>
        <v/>
      </c>
      <c r="M99" s="2" t="str">
        <f>IF($A99="","",IFERROR(INDEX(RAW_DHIS2_EXPORT!$A:$ZZ,ROW(),MATCH("*"&amp;INDEX(INDICATOR_MAP!$D:$D,MATCH(M$1,INDICATOR_MAP!$B:$B,0))&amp;"*",RAW_DHIS2_EXPORT!$1:$1,0)),""))</f>
        <v/>
      </c>
      <c r="N99" s="2" t="str">
        <f>IF($A99="","",IFERROR(INDEX(RAW_DHIS2_EXPORT!$A:$ZZ,ROW(),MATCH("*"&amp;INDEX(INDICATOR_MAP!$D:$D,MATCH(N$1,INDICATOR_MAP!$B:$B,0))&amp;"*",RAW_DHIS2_EXPORT!$1:$1,0)),""))</f>
        <v/>
      </c>
      <c r="O99" s="2" t="str">
        <f>IF($A99="","",IFERROR(INDEX(RAW_DHIS2_EXPORT!$A:$ZZ,ROW(),MATCH("*"&amp;INDEX(INDICATOR_MAP!$D:$D,MATCH(O$1,INDICATOR_MAP!$B:$B,0))&amp;"*",RAW_DHIS2_EXPORT!$1:$1,0)),""))</f>
        <v/>
      </c>
      <c r="P99" s="2" t="str">
        <f>IF($A99="","",IFERROR(INDEX(RAW_DHIS2_EXPORT!$A:$ZZ,ROW(),MATCH("*"&amp;INDEX(INDICATOR_MAP!$D:$D,MATCH(P$1,INDICATOR_MAP!$B:$B,0))&amp;"*",RAW_DHIS2_EXPORT!$1:$1,0)),""))</f>
        <v/>
      </c>
      <c r="Q99" s="2" t="str">
        <f>IF($A99="","",IFERROR(INDEX(RAW_DHIS2_EXPORT!$A:$ZZ,ROW(),MATCH("*"&amp;INDEX(INDICATOR_MAP!$D:$D,MATCH(Q$1,INDICATOR_MAP!$B:$B,0))&amp;"*",RAW_DHIS2_EXPORT!$1:$1,0)),""))</f>
        <v/>
      </c>
      <c r="R99" s="2" t="str">
        <f>IF($A99="","",IFERROR(INDEX(RAW_DHIS2_EXPORT!$A:$ZZ,ROW(),MATCH("*"&amp;INDEX(INDICATOR_MAP!$D:$D,MATCH(R$1,INDICATOR_MAP!$B:$B,0))&amp;"*",RAW_DHIS2_EXPORT!$1:$1,0)),""))</f>
        <v/>
      </c>
      <c r="S99" s="2" t="str">
        <f>IF($A99="","",IFERROR(INDEX(RAW_DHIS2_EXPORT!$A:$ZZ,ROW(),MATCH("*"&amp;INDEX(INDICATOR_MAP!$D:$D,MATCH(S$1,INDICATOR_MAP!$B:$B,0))&amp;"*",RAW_DHIS2_EXPORT!$1:$1,0)),""))</f>
        <v/>
      </c>
      <c r="T99" s="2" t="str">
        <f>IF($A99="","",IFERROR(INDEX(RAW_DHIS2_EXPORT!$A:$ZZ,ROW(),MATCH("*"&amp;INDEX(INDICATOR_MAP!$D:$D,MATCH(T$1,INDICATOR_MAP!$B:$B,0))&amp;"*",RAW_DHIS2_EXPORT!$1:$1,0)),""))</f>
        <v/>
      </c>
      <c r="U99" s="2" t="str">
        <f>IF($A99="","",IFERROR(INDEX(RAW_DHIS2_EXPORT!$A:$ZZ,ROW(),MATCH("*"&amp;INDEX(INDICATOR_MAP!$D:$D,MATCH(U$1,INDICATOR_MAP!$B:$B,0))&amp;"*",RAW_DHIS2_EXPORT!$1:$1,0)),""))</f>
        <v/>
      </c>
      <c r="V99" s="2" t="str">
        <f>IF($A99="","",IFERROR(INDEX(RAW_DHIS2_EXPORT!$A:$ZZ,ROW(),MATCH("*"&amp;INDEX(INDICATOR_MAP!$D:$D,MATCH(V$1,INDICATOR_MAP!$B:$B,0))&amp;"*",RAW_DHIS2_EXPORT!$1:$1,0)),""))</f>
        <v/>
      </c>
      <c r="W99" s="2" t="str">
        <f>IF($A99="","",IFERROR(INDEX(RAW_DHIS2_EXPORT!$A:$ZZ,ROW(),MATCH("*"&amp;INDEX(INDICATOR_MAP!$D:$D,MATCH(W$1,INDICATOR_MAP!$B:$B,0))&amp;"*",RAW_DHIS2_EXPORT!$1:$1,0)),""))</f>
        <v/>
      </c>
      <c r="X99" s="2" t="str">
        <f>IF($A99="","",IFERROR(INDEX(RAW_DHIS2_EXPORT!$A:$ZZ,ROW(),MATCH("*"&amp;INDEX(INDICATOR_MAP!$D:$D,MATCH(X$1,INDICATOR_MAP!$B:$B,0))&amp;"*",RAW_DHIS2_EXPORT!$1:$1,0)),""))</f>
        <v/>
      </c>
      <c r="Y99" s="2" t="str">
        <f>IF($A99="","",IFERROR(INDEX(RAW_DHIS2_EXPORT!$A:$ZZ,ROW(),MATCH("*"&amp;INDEX(INDICATOR_MAP!$D:$D,MATCH(Y$1,INDICATOR_MAP!$B:$B,0))&amp;"*",RAW_DHIS2_EXPORT!$1:$1,0)),""))</f>
        <v/>
      </c>
      <c r="Z99" s="2" t="str">
        <f>IF($A99="","",IFERROR(INDEX(RAW_DHIS2_EXPORT!$A:$ZZ,ROW(),MATCH("*"&amp;INDEX(INDICATOR_MAP!$D:$D,MATCH(Z$1,INDICATOR_MAP!$B:$B,0))&amp;"*",RAW_DHIS2_EXPORT!$1:$1,0)),""))</f>
        <v/>
      </c>
      <c r="AA99" s="2" t="str">
        <f>IF($A99="","",IFERROR(INDEX(RAW_DHIS2_EXPORT!$A:$ZZ,ROW(),MATCH("*"&amp;INDEX(INDICATOR_MAP!$D:$D,MATCH(AA$1,INDICATOR_MAP!$B:$B,0))&amp;"*",RAW_DHIS2_EXPORT!$1:$1,0)),""))</f>
        <v/>
      </c>
      <c r="AB99" s="2" t="str">
        <f>IF($A99="","",IFERROR(INDEX(RAW_DHIS2_EXPORT!$A:$ZZ,ROW(),MATCH("*"&amp;INDEX(INDICATOR_MAP!$D:$D,MATCH(AB$1,INDICATOR_MAP!$B:$B,0))&amp;"*",RAW_DHIS2_EXPORT!$1:$1,0)),""))</f>
        <v/>
      </c>
      <c r="AC99" s="2" t="str">
        <f>IF($A99="","",IFERROR(INDEX(RAW_DHIS2_EXPORT!$A:$ZZ,ROW(),MATCH("*"&amp;INDEX(INDICATOR_MAP!$D:$D,MATCH(AC$1,INDICATOR_MAP!$B:$B,0))&amp;"*",RAW_DHIS2_EXPORT!$1:$1,0)),""))</f>
        <v/>
      </c>
      <c r="AD99" s="2" t="str">
        <f>IF($A99="","",IFERROR(INDEX(RAW_DHIS2_EXPORT!$A:$ZZ,ROW(),MATCH("*"&amp;INDEX(INDICATOR_MAP!$D:$D,MATCH(AD$1,INDICATOR_MAP!$B:$B,0))&amp;"*",RAW_DHIS2_EXPORT!$1:$1,0)),""))</f>
        <v/>
      </c>
      <c r="AE99" s="2" t="str">
        <f>IF($A99="","",IFERROR(INDEX(RAW_DHIS2_EXPORT!$A:$ZZ,ROW(),MATCH("*"&amp;INDEX(INDICATOR_MAP!$D:$D,MATCH(AE$1,INDICATOR_MAP!$B:$B,0))&amp;"*",RAW_DHIS2_EXPORT!$1:$1,0)),""))</f>
        <v/>
      </c>
      <c r="AF99" s="2" t="str">
        <f>IF($A99="","",IFERROR(INDEX(RAW_DHIS2_EXPORT!$A:$ZZ,ROW(),MATCH("*"&amp;INDEX(INDICATOR_MAP!$D:$D,MATCH(AF$1,INDICATOR_MAP!$B:$B,0))&amp;"*",RAW_DHIS2_EXPORT!$1:$1,0)),""))</f>
        <v/>
      </c>
      <c r="AG99" s="2" t="str">
        <f>IF($A99="","",IFERROR(INDEX(RAW_DHIS2_EXPORT!$A:$ZZ,ROW(),MATCH("*"&amp;INDEX(INDICATOR_MAP!$D:$D,MATCH(AG$1,INDICATOR_MAP!$B:$B,0))&amp;"*",RAW_DHIS2_EXPORT!$1:$1,0)),""))</f>
        <v/>
      </c>
      <c r="AH99" s="2" t="str">
        <f>IF($A99="","",IFERROR(INDEX(RAW_DHIS2_EXPORT!$A:$ZZ,ROW(),MATCH("*"&amp;INDEX(INDICATOR_MAP!$D:$D,MATCH(AH$1,INDICATOR_MAP!$B:$B,0))&amp;"*",RAW_DHIS2_EXPORT!$1:$1,0)),""))</f>
        <v/>
      </c>
      <c r="AI99" s="2" t="str">
        <f>IF($A99="","",IFERROR(INDEX(RAW_DHIS2_EXPORT!$A:$ZZ,ROW(),MATCH("*"&amp;INDEX(INDICATOR_MAP!$D:$D,MATCH(AI$1,INDICATOR_MAP!$B:$B,0))&amp;"*",RAW_DHIS2_EXPORT!$1:$1,0)),""))</f>
        <v/>
      </c>
      <c r="AJ99" s="2" t="str">
        <f>IF($A99="","",IFERROR(INDEX(RAW_DHIS2_EXPORT!$A:$ZZ,ROW(),MATCH("*"&amp;INDEX(INDICATOR_MAP!$D:$D,MATCH(AJ$1,INDICATOR_MAP!$B:$B,0))&amp;"*",RAW_DHIS2_EXPORT!$1:$1,0)),""))</f>
        <v/>
      </c>
      <c r="AK99" s="2" t="str">
        <f>IF($A99="","",IFERROR(INDEX(RAW_DHIS2_EXPORT!$A:$ZZ,ROW(),MATCH("*"&amp;INDEX(INDICATOR_MAP!$D:$D,MATCH(AK$1,INDICATOR_MAP!$B:$B,0))&amp;"*",RAW_DHIS2_EXPORT!$1:$1,0)),""))</f>
        <v/>
      </c>
      <c r="AL99" s="2" t="str">
        <f>IF($A99="","",IFERROR(INDEX(RAW_DHIS2_EXPORT!$A:$ZZ,ROW(),MATCH("*"&amp;INDEX(INDICATOR_MAP!$D:$D,MATCH(AL$1,INDICATOR_MAP!$B:$B,0))&amp;"*",RAW_DHIS2_EXPORT!$1:$1,0)),""))</f>
        <v/>
      </c>
      <c r="AM99" s="2" t="str">
        <f>IF($A99="","",IFERROR(INDEX(RAW_DHIS2_EXPORT!$A:$ZZ,ROW(),MATCH("*"&amp;INDEX(INDICATOR_MAP!$D:$D,MATCH(AM$1,INDICATOR_MAP!$B:$B,0))&amp;"*",RAW_DHIS2_EXPORT!$1:$1,0)),""))</f>
        <v/>
      </c>
      <c r="AN99" s="2" t="str">
        <f>IF($A99="","",IFERROR(INDEX(RAW_DHIS2_EXPORT!$A:$ZZ,ROW(),MATCH("*"&amp;INDEX(INDICATOR_MAP!$D:$D,MATCH(AN$1,INDICATOR_MAP!$B:$B,0))&amp;"*",RAW_DHIS2_EXPORT!$1:$1,0)),""))</f>
        <v/>
      </c>
      <c r="AO99" s="2" t="str">
        <f>IF($A99="","",IFERROR(INDEX(RAW_DHIS2_EXPORT!$A:$ZZ,ROW(),MATCH("*"&amp;INDEX(INDICATOR_MAP!$D:$D,MATCH(AO$1,INDICATOR_MAP!$B:$B,0))&amp;"*",RAW_DHIS2_EXPORT!$1:$1,0)),""))</f>
        <v/>
      </c>
      <c r="AP99" s="2" t="str">
        <f>IF($A99="","",IFERROR(INDEX(RAW_DHIS2_EXPORT!$A:$ZZ,ROW(),MATCH("*"&amp;INDEX(INDICATOR_MAP!$D:$D,MATCH(AP$1,INDICATOR_MAP!$B:$B,0))&amp;"*",RAW_DHIS2_EXPORT!$1:$1,0)),""))</f>
        <v/>
      </c>
      <c r="AQ99" s="2" t="str">
        <f>IF($A99="","",IFERROR(INDEX(RAW_DHIS2_EXPORT!$A:$ZZ,ROW(),MATCH("*"&amp;INDEX(INDICATOR_MAP!$D:$D,MATCH(AQ$1,INDICATOR_MAP!$B:$B,0))&amp;"*",RAW_DHIS2_EXPORT!$1:$1,0)),""))</f>
        <v/>
      </c>
      <c r="AR99" s="2" t="str">
        <f>IF($A99="","",IFERROR(INDEX(RAW_DHIS2_EXPORT!$A:$ZZ,ROW(),MATCH("*"&amp;INDEX(INDICATOR_MAP!$D:$D,MATCH(AR$1,INDICATOR_MAP!$B:$B,0))&amp;"*",RAW_DHIS2_EXPORT!$1:$1,0)),""))</f>
        <v/>
      </c>
      <c r="AS99" s="2" t="str">
        <f>IF($A99="","",IFERROR(INDEX(RAW_DHIS2_EXPORT!$A:$ZZ,ROW(),MATCH("*"&amp;INDEX(INDICATOR_MAP!$D:$D,MATCH(AS$1,INDICATOR_MAP!$B:$B,0))&amp;"*",RAW_DHIS2_EXPORT!$1:$1,0)),""))</f>
        <v/>
      </c>
      <c r="AT99" s="2" t="str">
        <f>IF($A99="","",IFERROR(INDEX(RAW_DHIS2_EXPORT!$A:$ZZ,ROW(),MATCH("*"&amp;INDEX(INDICATOR_MAP!$D:$D,MATCH(AT$1,INDICATOR_MAP!$B:$B,0))&amp;"*",RAW_DHIS2_EXPORT!$1:$1,0)),""))</f>
        <v/>
      </c>
      <c r="AU99" s="2" t="str">
        <f>IF($A99="","",IFERROR(INDEX(RAW_DHIS2_EXPORT!$A:$ZZ,ROW(),MATCH("*"&amp;INDEX(INDICATOR_MAP!$D:$D,MATCH(AU$1,INDICATOR_MAP!$B:$B,0))&amp;"*",RAW_DHIS2_EXPORT!$1:$1,0)),""))</f>
        <v/>
      </c>
      <c r="AV99" s="2" t="str">
        <f>IF($A99="","",IFERROR(INDEX(RAW_DHIS2_EXPORT!$A:$ZZ,ROW(),MATCH("*"&amp;INDEX(INDICATOR_MAP!$D:$D,MATCH(AV$1,INDICATOR_MAP!$B:$B,0))&amp;"*",RAW_DHIS2_EXPORT!$1:$1,0)),""))</f>
        <v/>
      </c>
      <c r="AW99" s="2" t="str">
        <f>IF($A99="","",IFERROR(INDEX(RAW_DHIS2_EXPORT!$A:$ZZ,ROW(),MATCH("*"&amp;INDEX(INDICATOR_MAP!$D:$D,MATCH(AW$1,INDICATOR_MAP!$B:$B,0))&amp;"*",RAW_DHIS2_EXPORT!$1:$1,0)),""))</f>
        <v/>
      </c>
      <c r="AX99" s="2" t="str">
        <f>IF($A99="","",IFERROR(INDEX(RAW_DHIS2_EXPORT!$A:$ZZ,ROW(),MATCH("*"&amp;INDEX(INDICATOR_MAP!$D:$D,MATCH(AX$1,INDICATOR_MAP!$B:$B,0))&amp;"*",RAW_DHIS2_EXPORT!$1:$1,0)),""))</f>
        <v/>
      </c>
      <c r="AY99" s="2" t="str">
        <f>IF($A99="","",IFERROR(INDEX(RAW_DHIS2_EXPORT!$A:$ZZ,ROW(),MATCH("*"&amp;INDEX(INDICATOR_MAP!$D:$D,MATCH(AY$1,INDICATOR_MAP!$B:$B,0))&amp;"*",RAW_DHIS2_EXPORT!$1:$1,0)),""))</f>
        <v/>
      </c>
      <c r="AZ99" s="2" t="str">
        <f>IF($A99="","",IFERROR(INDEX(RAW_DHIS2_EXPORT!$A:$ZZ,ROW(),MATCH("*"&amp;INDEX(INDICATOR_MAP!$D:$D,MATCH(AZ$1,INDICATOR_MAP!$B:$B,0))&amp;"*",RAW_DHIS2_EXPORT!$1:$1,0)),""))</f>
        <v/>
      </c>
      <c r="BA99" s="2" t="str">
        <f>IF($A99="","",IFERROR(INDEX(RAW_DHIS2_EXPORT!$A:$ZZ,ROW(),MATCH("*"&amp;INDEX(INDICATOR_MAP!$D:$D,MATCH(BA$1,INDICATOR_MAP!$B:$B,0))&amp;"*",RAW_DHIS2_EXPORT!$1:$1,0)),""))</f>
        <v/>
      </c>
      <c r="BB99" s="2" t="str">
        <f>IF($A99="","",IFERROR(INDEX(RAW_DHIS2_EXPORT!$A:$ZZ,ROW(),MATCH("*"&amp;INDEX(INDICATOR_MAP!$D:$D,MATCH(BB$1,INDICATOR_MAP!$B:$B,0))&amp;"*",RAW_DHIS2_EXPORT!$1:$1,0)),""))</f>
        <v/>
      </c>
      <c r="BC99" s="2" t="str">
        <f>IF($A99="","",IFERROR(INDEX(RAW_DHIS2_EXPORT!$A:$ZZ,ROW(),MATCH("*"&amp;INDEX(INDICATOR_MAP!$D:$D,MATCH(BC$1,INDICATOR_MAP!$B:$B,0))&amp;"*",RAW_DHIS2_EXPORT!$1:$1,0)),""))</f>
        <v/>
      </c>
    </row>
    <row r="100" spans="1:55">
      <c r="A100" s="2" t="str">
        <f>IF(RAW_DHIS2_EXPORT!A100="","",RAW_DHIS2_EXPORT!A100)</f>
        <v/>
      </c>
      <c r="B100" s="2"/>
      <c r="C100" s="2"/>
      <c r="D100" s="2" t="str">
        <f>IF($A100="","",IFERROR(INDEX(RAW_DHIS2_EXPORT!$A:$ZZ,ROW(),MATCH("*"&amp;INDEX(INDICATOR_MAP!$D:$D,MATCH(D$1,INDICATOR_MAP!$B:$B,0))&amp;"*",RAW_DHIS2_EXPORT!$1:$1,0)),""))</f>
        <v/>
      </c>
      <c r="E100" s="2" t="str">
        <f>IF($A100="","",IFERROR(INDEX(RAW_DHIS2_EXPORT!$A:$ZZ,ROW(),MATCH("*"&amp;INDEX(INDICATOR_MAP!$D:$D,MATCH(E$1,INDICATOR_MAP!$B:$B,0))&amp;"*",RAW_DHIS2_EXPORT!$1:$1,0)),""))</f>
        <v/>
      </c>
      <c r="F100" s="2" t="str">
        <f>IF($A100="","",IFERROR(INDEX(RAW_DHIS2_EXPORT!$A:$ZZ,ROW(),MATCH("*"&amp;INDEX(INDICATOR_MAP!$D:$D,MATCH(F$1,INDICATOR_MAP!$B:$B,0))&amp;"*",RAW_DHIS2_EXPORT!$1:$1,0)),""))</f>
        <v/>
      </c>
      <c r="G100" s="2" t="str">
        <f>IF($A100="","",IFERROR(INDEX(RAW_DHIS2_EXPORT!$A:$ZZ,ROW(),MATCH("*"&amp;INDEX(INDICATOR_MAP!$D:$D,MATCH(G$1,INDICATOR_MAP!$B:$B,0))&amp;"*",RAW_DHIS2_EXPORT!$1:$1,0)),""))</f>
        <v/>
      </c>
      <c r="H100" s="2" t="str">
        <f>IF($A100="","",IFERROR(INDEX(RAW_DHIS2_EXPORT!$A:$ZZ,ROW(),MATCH("*"&amp;INDEX(INDICATOR_MAP!$D:$D,MATCH(H$1,INDICATOR_MAP!$B:$B,0))&amp;"*",RAW_DHIS2_EXPORT!$1:$1,0)),""))</f>
        <v/>
      </c>
      <c r="I100" s="2" t="str">
        <f>IF($A100="","",IFERROR(INDEX(RAW_DHIS2_EXPORT!$A:$ZZ,ROW(),MATCH("*"&amp;INDEX(INDICATOR_MAP!$D:$D,MATCH(I$1,INDICATOR_MAP!$B:$B,0))&amp;"*",RAW_DHIS2_EXPORT!$1:$1,0)),""))</f>
        <v/>
      </c>
      <c r="J100" s="2" t="str">
        <f>IF($A100="","",IFERROR(INDEX(RAW_DHIS2_EXPORT!$A:$ZZ,ROW(),MATCH("*"&amp;INDEX(INDICATOR_MAP!$D:$D,MATCH(J$1,INDICATOR_MAP!$B:$B,0))&amp;"*",RAW_DHIS2_EXPORT!$1:$1,0)),""))</f>
        <v/>
      </c>
      <c r="K100" s="2" t="str">
        <f>IF($A100="","",IFERROR(INDEX(RAW_DHIS2_EXPORT!$A:$ZZ,ROW(),MATCH("*"&amp;INDEX(INDICATOR_MAP!$D:$D,MATCH(K$1,INDICATOR_MAP!$B:$B,0))&amp;"*",RAW_DHIS2_EXPORT!$1:$1,0)),""))</f>
        <v/>
      </c>
      <c r="L100" s="2" t="str">
        <f>IF($A100="","",IFERROR(INDEX(RAW_DHIS2_EXPORT!$A:$ZZ,ROW(),MATCH("*"&amp;INDEX(INDICATOR_MAP!$D:$D,MATCH(L$1,INDICATOR_MAP!$B:$B,0))&amp;"*",RAW_DHIS2_EXPORT!$1:$1,0)),""))</f>
        <v/>
      </c>
      <c r="M100" s="2" t="str">
        <f>IF($A100="","",IFERROR(INDEX(RAW_DHIS2_EXPORT!$A:$ZZ,ROW(),MATCH("*"&amp;INDEX(INDICATOR_MAP!$D:$D,MATCH(M$1,INDICATOR_MAP!$B:$B,0))&amp;"*",RAW_DHIS2_EXPORT!$1:$1,0)),""))</f>
        <v/>
      </c>
      <c r="N100" s="2" t="str">
        <f>IF($A100="","",IFERROR(INDEX(RAW_DHIS2_EXPORT!$A:$ZZ,ROW(),MATCH("*"&amp;INDEX(INDICATOR_MAP!$D:$D,MATCH(N$1,INDICATOR_MAP!$B:$B,0))&amp;"*",RAW_DHIS2_EXPORT!$1:$1,0)),""))</f>
        <v/>
      </c>
      <c r="O100" s="2" t="str">
        <f>IF($A100="","",IFERROR(INDEX(RAW_DHIS2_EXPORT!$A:$ZZ,ROW(),MATCH("*"&amp;INDEX(INDICATOR_MAP!$D:$D,MATCH(O$1,INDICATOR_MAP!$B:$B,0))&amp;"*",RAW_DHIS2_EXPORT!$1:$1,0)),""))</f>
        <v/>
      </c>
      <c r="P100" s="2" t="str">
        <f>IF($A100="","",IFERROR(INDEX(RAW_DHIS2_EXPORT!$A:$ZZ,ROW(),MATCH("*"&amp;INDEX(INDICATOR_MAP!$D:$D,MATCH(P$1,INDICATOR_MAP!$B:$B,0))&amp;"*",RAW_DHIS2_EXPORT!$1:$1,0)),""))</f>
        <v/>
      </c>
      <c r="Q100" s="2" t="str">
        <f>IF($A100="","",IFERROR(INDEX(RAW_DHIS2_EXPORT!$A:$ZZ,ROW(),MATCH("*"&amp;INDEX(INDICATOR_MAP!$D:$D,MATCH(Q$1,INDICATOR_MAP!$B:$B,0))&amp;"*",RAW_DHIS2_EXPORT!$1:$1,0)),""))</f>
        <v/>
      </c>
      <c r="R100" s="2" t="str">
        <f>IF($A100="","",IFERROR(INDEX(RAW_DHIS2_EXPORT!$A:$ZZ,ROW(),MATCH("*"&amp;INDEX(INDICATOR_MAP!$D:$D,MATCH(R$1,INDICATOR_MAP!$B:$B,0))&amp;"*",RAW_DHIS2_EXPORT!$1:$1,0)),""))</f>
        <v/>
      </c>
      <c r="S100" s="2" t="str">
        <f>IF($A100="","",IFERROR(INDEX(RAW_DHIS2_EXPORT!$A:$ZZ,ROW(),MATCH("*"&amp;INDEX(INDICATOR_MAP!$D:$D,MATCH(S$1,INDICATOR_MAP!$B:$B,0))&amp;"*",RAW_DHIS2_EXPORT!$1:$1,0)),""))</f>
        <v/>
      </c>
      <c r="T100" s="2" t="str">
        <f>IF($A100="","",IFERROR(INDEX(RAW_DHIS2_EXPORT!$A:$ZZ,ROW(),MATCH("*"&amp;INDEX(INDICATOR_MAP!$D:$D,MATCH(T$1,INDICATOR_MAP!$B:$B,0))&amp;"*",RAW_DHIS2_EXPORT!$1:$1,0)),""))</f>
        <v/>
      </c>
      <c r="U100" s="2" t="str">
        <f>IF($A100="","",IFERROR(INDEX(RAW_DHIS2_EXPORT!$A:$ZZ,ROW(),MATCH("*"&amp;INDEX(INDICATOR_MAP!$D:$D,MATCH(U$1,INDICATOR_MAP!$B:$B,0))&amp;"*",RAW_DHIS2_EXPORT!$1:$1,0)),""))</f>
        <v/>
      </c>
      <c r="V100" s="2" t="str">
        <f>IF($A100="","",IFERROR(INDEX(RAW_DHIS2_EXPORT!$A:$ZZ,ROW(),MATCH("*"&amp;INDEX(INDICATOR_MAP!$D:$D,MATCH(V$1,INDICATOR_MAP!$B:$B,0))&amp;"*",RAW_DHIS2_EXPORT!$1:$1,0)),""))</f>
        <v/>
      </c>
      <c r="W100" s="2" t="str">
        <f>IF($A100="","",IFERROR(INDEX(RAW_DHIS2_EXPORT!$A:$ZZ,ROW(),MATCH("*"&amp;INDEX(INDICATOR_MAP!$D:$D,MATCH(W$1,INDICATOR_MAP!$B:$B,0))&amp;"*",RAW_DHIS2_EXPORT!$1:$1,0)),""))</f>
        <v/>
      </c>
      <c r="X100" s="2" t="str">
        <f>IF($A100="","",IFERROR(INDEX(RAW_DHIS2_EXPORT!$A:$ZZ,ROW(),MATCH("*"&amp;INDEX(INDICATOR_MAP!$D:$D,MATCH(X$1,INDICATOR_MAP!$B:$B,0))&amp;"*",RAW_DHIS2_EXPORT!$1:$1,0)),""))</f>
        <v/>
      </c>
      <c r="Y100" s="2" t="str">
        <f>IF($A100="","",IFERROR(INDEX(RAW_DHIS2_EXPORT!$A:$ZZ,ROW(),MATCH("*"&amp;INDEX(INDICATOR_MAP!$D:$D,MATCH(Y$1,INDICATOR_MAP!$B:$B,0))&amp;"*",RAW_DHIS2_EXPORT!$1:$1,0)),""))</f>
        <v/>
      </c>
      <c r="Z100" s="2" t="str">
        <f>IF($A100="","",IFERROR(INDEX(RAW_DHIS2_EXPORT!$A:$ZZ,ROW(),MATCH("*"&amp;INDEX(INDICATOR_MAP!$D:$D,MATCH(Z$1,INDICATOR_MAP!$B:$B,0))&amp;"*",RAW_DHIS2_EXPORT!$1:$1,0)),""))</f>
        <v/>
      </c>
      <c r="AA100" s="2" t="str">
        <f>IF($A100="","",IFERROR(INDEX(RAW_DHIS2_EXPORT!$A:$ZZ,ROW(),MATCH("*"&amp;INDEX(INDICATOR_MAP!$D:$D,MATCH(AA$1,INDICATOR_MAP!$B:$B,0))&amp;"*",RAW_DHIS2_EXPORT!$1:$1,0)),""))</f>
        <v/>
      </c>
      <c r="AB100" s="2" t="str">
        <f>IF($A100="","",IFERROR(INDEX(RAW_DHIS2_EXPORT!$A:$ZZ,ROW(),MATCH("*"&amp;INDEX(INDICATOR_MAP!$D:$D,MATCH(AB$1,INDICATOR_MAP!$B:$B,0))&amp;"*",RAW_DHIS2_EXPORT!$1:$1,0)),""))</f>
        <v/>
      </c>
      <c r="AC100" s="2" t="str">
        <f>IF($A100="","",IFERROR(INDEX(RAW_DHIS2_EXPORT!$A:$ZZ,ROW(),MATCH("*"&amp;INDEX(INDICATOR_MAP!$D:$D,MATCH(AC$1,INDICATOR_MAP!$B:$B,0))&amp;"*",RAW_DHIS2_EXPORT!$1:$1,0)),""))</f>
        <v/>
      </c>
      <c r="AD100" s="2" t="str">
        <f>IF($A100="","",IFERROR(INDEX(RAW_DHIS2_EXPORT!$A:$ZZ,ROW(),MATCH("*"&amp;INDEX(INDICATOR_MAP!$D:$D,MATCH(AD$1,INDICATOR_MAP!$B:$B,0))&amp;"*",RAW_DHIS2_EXPORT!$1:$1,0)),""))</f>
        <v/>
      </c>
      <c r="AE100" s="2" t="str">
        <f>IF($A100="","",IFERROR(INDEX(RAW_DHIS2_EXPORT!$A:$ZZ,ROW(),MATCH("*"&amp;INDEX(INDICATOR_MAP!$D:$D,MATCH(AE$1,INDICATOR_MAP!$B:$B,0))&amp;"*",RAW_DHIS2_EXPORT!$1:$1,0)),""))</f>
        <v/>
      </c>
      <c r="AF100" s="2" t="str">
        <f>IF($A100="","",IFERROR(INDEX(RAW_DHIS2_EXPORT!$A:$ZZ,ROW(),MATCH("*"&amp;INDEX(INDICATOR_MAP!$D:$D,MATCH(AF$1,INDICATOR_MAP!$B:$B,0))&amp;"*",RAW_DHIS2_EXPORT!$1:$1,0)),""))</f>
        <v/>
      </c>
      <c r="AG100" s="2" t="str">
        <f>IF($A100="","",IFERROR(INDEX(RAW_DHIS2_EXPORT!$A:$ZZ,ROW(),MATCH("*"&amp;INDEX(INDICATOR_MAP!$D:$D,MATCH(AG$1,INDICATOR_MAP!$B:$B,0))&amp;"*",RAW_DHIS2_EXPORT!$1:$1,0)),""))</f>
        <v/>
      </c>
      <c r="AH100" s="2" t="str">
        <f>IF($A100="","",IFERROR(INDEX(RAW_DHIS2_EXPORT!$A:$ZZ,ROW(),MATCH("*"&amp;INDEX(INDICATOR_MAP!$D:$D,MATCH(AH$1,INDICATOR_MAP!$B:$B,0))&amp;"*",RAW_DHIS2_EXPORT!$1:$1,0)),""))</f>
        <v/>
      </c>
      <c r="AI100" s="2" t="str">
        <f>IF($A100="","",IFERROR(INDEX(RAW_DHIS2_EXPORT!$A:$ZZ,ROW(),MATCH("*"&amp;INDEX(INDICATOR_MAP!$D:$D,MATCH(AI$1,INDICATOR_MAP!$B:$B,0))&amp;"*",RAW_DHIS2_EXPORT!$1:$1,0)),""))</f>
        <v/>
      </c>
      <c r="AJ100" s="2" t="str">
        <f>IF($A100="","",IFERROR(INDEX(RAW_DHIS2_EXPORT!$A:$ZZ,ROW(),MATCH("*"&amp;INDEX(INDICATOR_MAP!$D:$D,MATCH(AJ$1,INDICATOR_MAP!$B:$B,0))&amp;"*",RAW_DHIS2_EXPORT!$1:$1,0)),""))</f>
        <v/>
      </c>
      <c r="AK100" s="2" t="str">
        <f>IF($A100="","",IFERROR(INDEX(RAW_DHIS2_EXPORT!$A:$ZZ,ROW(),MATCH("*"&amp;INDEX(INDICATOR_MAP!$D:$D,MATCH(AK$1,INDICATOR_MAP!$B:$B,0))&amp;"*",RAW_DHIS2_EXPORT!$1:$1,0)),""))</f>
        <v/>
      </c>
      <c r="AL100" s="2" t="str">
        <f>IF($A100="","",IFERROR(INDEX(RAW_DHIS2_EXPORT!$A:$ZZ,ROW(),MATCH("*"&amp;INDEX(INDICATOR_MAP!$D:$D,MATCH(AL$1,INDICATOR_MAP!$B:$B,0))&amp;"*",RAW_DHIS2_EXPORT!$1:$1,0)),""))</f>
        <v/>
      </c>
      <c r="AM100" s="2" t="str">
        <f>IF($A100="","",IFERROR(INDEX(RAW_DHIS2_EXPORT!$A:$ZZ,ROW(),MATCH("*"&amp;INDEX(INDICATOR_MAP!$D:$D,MATCH(AM$1,INDICATOR_MAP!$B:$B,0))&amp;"*",RAW_DHIS2_EXPORT!$1:$1,0)),""))</f>
        <v/>
      </c>
      <c r="AN100" s="2" t="str">
        <f>IF($A100="","",IFERROR(INDEX(RAW_DHIS2_EXPORT!$A:$ZZ,ROW(),MATCH("*"&amp;INDEX(INDICATOR_MAP!$D:$D,MATCH(AN$1,INDICATOR_MAP!$B:$B,0))&amp;"*",RAW_DHIS2_EXPORT!$1:$1,0)),""))</f>
        <v/>
      </c>
      <c r="AO100" s="2" t="str">
        <f>IF($A100="","",IFERROR(INDEX(RAW_DHIS2_EXPORT!$A:$ZZ,ROW(),MATCH("*"&amp;INDEX(INDICATOR_MAP!$D:$D,MATCH(AO$1,INDICATOR_MAP!$B:$B,0))&amp;"*",RAW_DHIS2_EXPORT!$1:$1,0)),""))</f>
        <v/>
      </c>
      <c r="AP100" s="2" t="str">
        <f>IF($A100="","",IFERROR(INDEX(RAW_DHIS2_EXPORT!$A:$ZZ,ROW(),MATCH("*"&amp;INDEX(INDICATOR_MAP!$D:$D,MATCH(AP$1,INDICATOR_MAP!$B:$B,0))&amp;"*",RAW_DHIS2_EXPORT!$1:$1,0)),""))</f>
        <v/>
      </c>
      <c r="AQ100" s="2" t="str">
        <f>IF($A100="","",IFERROR(INDEX(RAW_DHIS2_EXPORT!$A:$ZZ,ROW(),MATCH("*"&amp;INDEX(INDICATOR_MAP!$D:$D,MATCH(AQ$1,INDICATOR_MAP!$B:$B,0))&amp;"*",RAW_DHIS2_EXPORT!$1:$1,0)),""))</f>
        <v/>
      </c>
      <c r="AR100" s="2" t="str">
        <f>IF($A100="","",IFERROR(INDEX(RAW_DHIS2_EXPORT!$A:$ZZ,ROW(),MATCH("*"&amp;INDEX(INDICATOR_MAP!$D:$D,MATCH(AR$1,INDICATOR_MAP!$B:$B,0))&amp;"*",RAW_DHIS2_EXPORT!$1:$1,0)),""))</f>
        <v/>
      </c>
      <c r="AS100" s="2" t="str">
        <f>IF($A100="","",IFERROR(INDEX(RAW_DHIS2_EXPORT!$A:$ZZ,ROW(),MATCH("*"&amp;INDEX(INDICATOR_MAP!$D:$D,MATCH(AS$1,INDICATOR_MAP!$B:$B,0))&amp;"*",RAW_DHIS2_EXPORT!$1:$1,0)),""))</f>
        <v/>
      </c>
      <c r="AT100" s="2" t="str">
        <f>IF($A100="","",IFERROR(INDEX(RAW_DHIS2_EXPORT!$A:$ZZ,ROW(),MATCH("*"&amp;INDEX(INDICATOR_MAP!$D:$D,MATCH(AT$1,INDICATOR_MAP!$B:$B,0))&amp;"*",RAW_DHIS2_EXPORT!$1:$1,0)),""))</f>
        <v/>
      </c>
      <c r="AU100" s="2" t="str">
        <f>IF($A100="","",IFERROR(INDEX(RAW_DHIS2_EXPORT!$A:$ZZ,ROW(),MATCH("*"&amp;INDEX(INDICATOR_MAP!$D:$D,MATCH(AU$1,INDICATOR_MAP!$B:$B,0))&amp;"*",RAW_DHIS2_EXPORT!$1:$1,0)),""))</f>
        <v/>
      </c>
      <c r="AV100" s="2" t="str">
        <f>IF($A100="","",IFERROR(INDEX(RAW_DHIS2_EXPORT!$A:$ZZ,ROW(),MATCH("*"&amp;INDEX(INDICATOR_MAP!$D:$D,MATCH(AV$1,INDICATOR_MAP!$B:$B,0))&amp;"*",RAW_DHIS2_EXPORT!$1:$1,0)),""))</f>
        <v/>
      </c>
      <c r="AW100" s="2" t="str">
        <f>IF($A100="","",IFERROR(INDEX(RAW_DHIS2_EXPORT!$A:$ZZ,ROW(),MATCH("*"&amp;INDEX(INDICATOR_MAP!$D:$D,MATCH(AW$1,INDICATOR_MAP!$B:$B,0))&amp;"*",RAW_DHIS2_EXPORT!$1:$1,0)),""))</f>
        <v/>
      </c>
      <c r="AX100" s="2" t="str">
        <f>IF($A100="","",IFERROR(INDEX(RAW_DHIS2_EXPORT!$A:$ZZ,ROW(),MATCH("*"&amp;INDEX(INDICATOR_MAP!$D:$D,MATCH(AX$1,INDICATOR_MAP!$B:$B,0))&amp;"*",RAW_DHIS2_EXPORT!$1:$1,0)),""))</f>
        <v/>
      </c>
      <c r="AY100" s="2" t="str">
        <f>IF($A100="","",IFERROR(INDEX(RAW_DHIS2_EXPORT!$A:$ZZ,ROW(),MATCH("*"&amp;INDEX(INDICATOR_MAP!$D:$D,MATCH(AY$1,INDICATOR_MAP!$B:$B,0))&amp;"*",RAW_DHIS2_EXPORT!$1:$1,0)),""))</f>
        <v/>
      </c>
      <c r="AZ100" s="2" t="str">
        <f>IF($A100="","",IFERROR(INDEX(RAW_DHIS2_EXPORT!$A:$ZZ,ROW(),MATCH("*"&amp;INDEX(INDICATOR_MAP!$D:$D,MATCH(AZ$1,INDICATOR_MAP!$B:$B,0))&amp;"*",RAW_DHIS2_EXPORT!$1:$1,0)),""))</f>
        <v/>
      </c>
      <c r="BA100" s="2" t="str">
        <f>IF($A100="","",IFERROR(INDEX(RAW_DHIS2_EXPORT!$A:$ZZ,ROW(),MATCH("*"&amp;INDEX(INDICATOR_MAP!$D:$D,MATCH(BA$1,INDICATOR_MAP!$B:$B,0))&amp;"*",RAW_DHIS2_EXPORT!$1:$1,0)),""))</f>
        <v/>
      </c>
      <c r="BB100" s="2" t="str">
        <f>IF($A100="","",IFERROR(INDEX(RAW_DHIS2_EXPORT!$A:$ZZ,ROW(),MATCH("*"&amp;INDEX(INDICATOR_MAP!$D:$D,MATCH(BB$1,INDICATOR_MAP!$B:$B,0))&amp;"*",RAW_DHIS2_EXPORT!$1:$1,0)),""))</f>
        <v/>
      </c>
      <c r="BC100" s="2" t="str">
        <f>IF($A100="","",IFERROR(INDEX(RAW_DHIS2_EXPORT!$A:$ZZ,ROW(),MATCH("*"&amp;INDEX(INDICATOR_MAP!$D:$D,MATCH(BC$1,INDICATOR_MAP!$B:$B,0))&amp;"*",RAW_DHIS2_EXPORT!$1:$1,0)),""))</f>
        <v/>
      </c>
    </row>
    <row r="101" spans="1:55">
      <c r="A101" s="2" t="str">
        <f>IF(RAW_DHIS2_EXPORT!A101="","",RAW_DHIS2_EXPORT!A101)</f>
        <v/>
      </c>
      <c r="B101" s="2"/>
      <c r="C101" s="2"/>
      <c r="D101" s="2" t="str">
        <f>IF($A101="","",IFERROR(INDEX(RAW_DHIS2_EXPORT!$A:$ZZ,ROW(),MATCH("*"&amp;INDEX(INDICATOR_MAP!$D:$D,MATCH(D$1,INDICATOR_MAP!$B:$B,0))&amp;"*",RAW_DHIS2_EXPORT!$1:$1,0)),""))</f>
        <v/>
      </c>
      <c r="E101" s="2" t="str">
        <f>IF($A101="","",IFERROR(INDEX(RAW_DHIS2_EXPORT!$A:$ZZ,ROW(),MATCH("*"&amp;INDEX(INDICATOR_MAP!$D:$D,MATCH(E$1,INDICATOR_MAP!$B:$B,0))&amp;"*",RAW_DHIS2_EXPORT!$1:$1,0)),""))</f>
        <v/>
      </c>
      <c r="F101" s="2" t="str">
        <f>IF($A101="","",IFERROR(INDEX(RAW_DHIS2_EXPORT!$A:$ZZ,ROW(),MATCH("*"&amp;INDEX(INDICATOR_MAP!$D:$D,MATCH(F$1,INDICATOR_MAP!$B:$B,0))&amp;"*",RAW_DHIS2_EXPORT!$1:$1,0)),""))</f>
        <v/>
      </c>
      <c r="G101" s="2" t="str">
        <f>IF($A101="","",IFERROR(INDEX(RAW_DHIS2_EXPORT!$A:$ZZ,ROW(),MATCH("*"&amp;INDEX(INDICATOR_MAP!$D:$D,MATCH(G$1,INDICATOR_MAP!$B:$B,0))&amp;"*",RAW_DHIS2_EXPORT!$1:$1,0)),""))</f>
        <v/>
      </c>
      <c r="H101" s="2" t="str">
        <f>IF($A101="","",IFERROR(INDEX(RAW_DHIS2_EXPORT!$A:$ZZ,ROW(),MATCH("*"&amp;INDEX(INDICATOR_MAP!$D:$D,MATCH(H$1,INDICATOR_MAP!$B:$B,0))&amp;"*",RAW_DHIS2_EXPORT!$1:$1,0)),""))</f>
        <v/>
      </c>
      <c r="I101" s="2" t="str">
        <f>IF($A101="","",IFERROR(INDEX(RAW_DHIS2_EXPORT!$A:$ZZ,ROW(),MATCH("*"&amp;INDEX(INDICATOR_MAP!$D:$D,MATCH(I$1,INDICATOR_MAP!$B:$B,0))&amp;"*",RAW_DHIS2_EXPORT!$1:$1,0)),""))</f>
        <v/>
      </c>
      <c r="J101" s="2" t="str">
        <f>IF($A101="","",IFERROR(INDEX(RAW_DHIS2_EXPORT!$A:$ZZ,ROW(),MATCH("*"&amp;INDEX(INDICATOR_MAP!$D:$D,MATCH(J$1,INDICATOR_MAP!$B:$B,0))&amp;"*",RAW_DHIS2_EXPORT!$1:$1,0)),""))</f>
        <v/>
      </c>
      <c r="K101" s="2" t="str">
        <f>IF($A101="","",IFERROR(INDEX(RAW_DHIS2_EXPORT!$A:$ZZ,ROW(),MATCH("*"&amp;INDEX(INDICATOR_MAP!$D:$D,MATCH(K$1,INDICATOR_MAP!$B:$B,0))&amp;"*",RAW_DHIS2_EXPORT!$1:$1,0)),""))</f>
        <v/>
      </c>
      <c r="L101" s="2" t="str">
        <f>IF($A101="","",IFERROR(INDEX(RAW_DHIS2_EXPORT!$A:$ZZ,ROW(),MATCH("*"&amp;INDEX(INDICATOR_MAP!$D:$D,MATCH(L$1,INDICATOR_MAP!$B:$B,0))&amp;"*",RAW_DHIS2_EXPORT!$1:$1,0)),""))</f>
        <v/>
      </c>
      <c r="M101" s="2" t="str">
        <f>IF($A101="","",IFERROR(INDEX(RAW_DHIS2_EXPORT!$A:$ZZ,ROW(),MATCH("*"&amp;INDEX(INDICATOR_MAP!$D:$D,MATCH(M$1,INDICATOR_MAP!$B:$B,0))&amp;"*",RAW_DHIS2_EXPORT!$1:$1,0)),""))</f>
        <v/>
      </c>
      <c r="N101" s="2" t="str">
        <f>IF($A101="","",IFERROR(INDEX(RAW_DHIS2_EXPORT!$A:$ZZ,ROW(),MATCH("*"&amp;INDEX(INDICATOR_MAP!$D:$D,MATCH(N$1,INDICATOR_MAP!$B:$B,0))&amp;"*",RAW_DHIS2_EXPORT!$1:$1,0)),""))</f>
        <v/>
      </c>
      <c r="O101" s="2" t="str">
        <f>IF($A101="","",IFERROR(INDEX(RAW_DHIS2_EXPORT!$A:$ZZ,ROW(),MATCH("*"&amp;INDEX(INDICATOR_MAP!$D:$D,MATCH(O$1,INDICATOR_MAP!$B:$B,0))&amp;"*",RAW_DHIS2_EXPORT!$1:$1,0)),""))</f>
        <v/>
      </c>
      <c r="P101" s="2" t="str">
        <f>IF($A101="","",IFERROR(INDEX(RAW_DHIS2_EXPORT!$A:$ZZ,ROW(),MATCH("*"&amp;INDEX(INDICATOR_MAP!$D:$D,MATCH(P$1,INDICATOR_MAP!$B:$B,0))&amp;"*",RAW_DHIS2_EXPORT!$1:$1,0)),""))</f>
        <v/>
      </c>
      <c r="Q101" s="2" t="str">
        <f>IF($A101="","",IFERROR(INDEX(RAW_DHIS2_EXPORT!$A:$ZZ,ROW(),MATCH("*"&amp;INDEX(INDICATOR_MAP!$D:$D,MATCH(Q$1,INDICATOR_MAP!$B:$B,0))&amp;"*",RAW_DHIS2_EXPORT!$1:$1,0)),""))</f>
        <v/>
      </c>
      <c r="R101" s="2" t="str">
        <f>IF($A101="","",IFERROR(INDEX(RAW_DHIS2_EXPORT!$A:$ZZ,ROW(),MATCH("*"&amp;INDEX(INDICATOR_MAP!$D:$D,MATCH(R$1,INDICATOR_MAP!$B:$B,0))&amp;"*",RAW_DHIS2_EXPORT!$1:$1,0)),""))</f>
        <v/>
      </c>
      <c r="S101" s="2" t="str">
        <f>IF($A101="","",IFERROR(INDEX(RAW_DHIS2_EXPORT!$A:$ZZ,ROW(),MATCH("*"&amp;INDEX(INDICATOR_MAP!$D:$D,MATCH(S$1,INDICATOR_MAP!$B:$B,0))&amp;"*",RAW_DHIS2_EXPORT!$1:$1,0)),""))</f>
        <v/>
      </c>
      <c r="T101" s="2" t="str">
        <f>IF($A101="","",IFERROR(INDEX(RAW_DHIS2_EXPORT!$A:$ZZ,ROW(),MATCH("*"&amp;INDEX(INDICATOR_MAP!$D:$D,MATCH(T$1,INDICATOR_MAP!$B:$B,0))&amp;"*",RAW_DHIS2_EXPORT!$1:$1,0)),""))</f>
        <v/>
      </c>
      <c r="U101" s="2" t="str">
        <f>IF($A101="","",IFERROR(INDEX(RAW_DHIS2_EXPORT!$A:$ZZ,ROW(),MATCH("*"&amp;INDEX(INDICATOR_MAP!$D:$D,MATCH(U$1,INDICATOR_MAP!$B:$B,0))&amp;"*",RAW_DHIS2_EXPORT!$1:$1,0)),""))</f>
        <v/>
      </c>
      <c r="V101" s="2" t="str">
        <f>IF($A101="","",IFERROR(INDEX(RAW_DHIS2_EXPORT!$A:$ZZ,ROW(),MATCH("*"&amp;INDEX(INDICATOR_MAP!$D:$D,MATCH(V$1,INDICATOR_MAP!$B:$B,0))&amp;"*",RAW_DHIS2_EXPORT!$1:$1,0)),""))</f>
        <v/>
      </c>
      <c r="W101" s="2" t="str">
        <f>IF($A101="","",IFERROR(INDEX(RAW_DHIS2_EXPORT!$A:$ZZ,ROW(),MATCH("*"&amp;INDEX(INDICATOR_MAP!$D:$D,MATCH(W$1,INDICATOR_MAP!$B:$B,0))&amp;"*",RAW_DHIS2_EXPORT!$1:$1,0)),""))</f>
        <v/>
      </c>
      <c r="X101" s="2" t="str">
        <f>IF($A101="","",IFERROR(INDEX(RAW_DHIS2_EXPORT!$A:$ZZ,ROW(),MATCH("*"&amp;INDEX(INDICATOR_MAP!$D:$D,MATCH(X$1,INDICATOR_MAP!$B:$B,0))&amp;"*",RAW_DHIS2_EXPORT!$1:$1,0)),""))</f>
        <v/>
      </c>
      <c r="Y101" s="2" t="str">
        <f>IF($A101="","",IFERROR(INDEX(RAW_DHIS2_EXPORT!$A:$ZZ,ROW(),MATCH("*"&amp;INDEX(INDICATOR_MAP!$D:$D,MATCH(Y$1,INDICATOR_MAP!$B:$B,0))&amp;"*",RAW_DHIS2_EXPORT!$1:$1,0)),""))</f>
        <v/>
      </c>
      <c r="Z101" s="2" t="str">
        <f>IF($A101="","",IFERROR(INDEX(RAW_DHIS2_EXPORT!$A:$ZZ,ROW(),MATCH("*"&amp;INDEX(INDICATOR_MAP!$D:$D,MATCH(Z$1,INDICATOR_MAP!$B:$B,0))&amp;"*",RAW_DHIS2_EXPORT!$1:$1,0)),""))</f>
        <v/>
      </c>
      <c r="AA101" s="2" t="str">
        <f>IF($A101="","",IFERROR(INDEX(RAW_DHIS2_EXPORT!$A:$ZZ,ROW(),MATCH("*"&amp;INDEX(INDICATOR_MAP!$D:$D,MATCH(AA$1,INDICATOR_MAP!$B:$B,0))&amp;"*",RAW_DHIS2_EXPORT!$1:$1,0)),""))</f>
        <v/>
      </c>
      <c r="AB101" s="2" t="str">
        <f>IF($A101="","",IFERROR(INDEX(RAW_DHIS2_EXPORT!$A:$ZZ,ROW(),MATCH("*"&amp;INDEX(INDICATOR_MAP!$D:$D,MATCH(AB$1,INDICATOR_MAP!$B:$B,0))&amp;"*",RAW_DHIS2_EXPORT!$1:$1,0)),""))</f>
        <v/>
      </c>
      <c r="AC101" s="2" t="str">
        <f>IF($A101="","",IFERROR(INDEX(RAW_DHIS2_EXPORT!$A:$ZZ,ROW(),MATCH("*"&amp;INDEX(INDICATOR_MAP!$D:$D,MATCH(AC$1,INDICATOR_MAP!$B:$B,0))&amp;"*",RAW_DHIS2_EXPORT!$1:$1,0)),""))</f>
        <v/>
      </c>
      <c r="AD101" s="2" t="str">
        <f>IF($A101="","",IFERROR(INDEX(RAW_DHIS2_EXPORT!$A:$ZZ,ROW(),MATCH("*"&amp;INDEX(INDICATOR_MAP!$D:$D,MATCH(AD$1,INDICATOR_MAP!$B:$B,0))&amp;"*",RAW_DHIS2_EXPORT!$1:$1,0)),""))</f>
        <v/>
      </c>
      <c r="AE101" s="2" t="str">
        <f>IF($A101="","",IFERROR(INDEX(RAW_DHIS2_EXPORT!$A:$ZZ,ROW(),MATCH("*"&amp;INDEX(INDICATOR_MAP!$D:$D,MATCH(AE$1,INDICATOR_MAP!$B:$B,0))&amp;"*",RAW_DHIS2_EXPORT!$1:$1,0)),""))</f>
        <v/>
      </c>
      <c r="AF101" s="2" t="str">
        <f>IF($A101="","",IFERROR(INDEX(RAW_DHIS2_EXPORT!$A:$ZZ,ROW(),MATCH("*"&amp;INDEX(INDICATOR_MAP!$D:$D,MATCH(AF$1,INDICATOR_MAP!$B:$B,0))&amp;"*",RAW_DHIS2_EXPORT!$1:$1,0)),""))</f>
        <v/>
      </c>
      <c r="AG101" s="2" t="str">
        <f>IF($A101="","",IFERROR(INDEX(RAW_DHIS2_EXPORT!$A:$ZZ,ROW(),MATCH("*"&amp;INDEX(INDICATOR_MAP!$D:$D,MATCH(AG$1,INDICATOR_MAP!$B:$B,0))&amp;"*",RAW_DHIS2_EXPORT!$1:$1,0)),""))</f>
        <v/>
      </c>
      <c r="AH101" s="2" t="str">
        <f>IF($A101="","",IFERROR(INDEX(RAW_DHIS2_EXPORT!$A:$ZZ,ROW(),MATCH("*"&amp;INDEX(INDICATOR_MAP!$D:$D,MATCH(AH$1,INDICATOR_MAP!$B:$B,0))&amp;"*",RAW_DHIS2_EXPORT!$1:$1,0)),""))</f>
        <v/>
      </c>
      <c r="AI101" s="2" t="str">
        <f>IF($A101="","",IFERROR(INDEX(RAW_DHIS2_EXPORT!$A:$ZZ,ROW(),MATCH("*"&amp;INDEX(INDICATOR_MAP!$D:$D,MATCH(AI$1,INDICATOR_MAP!$B:$B,0))&amp;"*",RAW_DHIS2_EXPORT!$1:$1,0)),""))</f>
        <v/>
      </c>
      <c r="AJ101" s="2" t="str">
        <f>IF($A101="","",IFERROR(INDEX(RAW_DHIS2_EXPORT!$A:$ZZ,ROW(),MATCH("*"&amp;INDEX(INDICATOR_MAP!$D:$D,MATCH(AJ$1,INDICATOR_MAP!$B:$B,0))&amp;"*",RAW_DHIS2_EXPORT!$1:$1,0)),""))</f>
        <v/>
      </c>
      <c r="AK101" s="2" t="str">
        <f>IF($A101="","",IFERROR(INDEX(RAW_DHIS2_EXPORT!$A:$ZZ,ROW(),MATCH("*"&amp;INDEX(INDICATOR_MAP!$D:$D,MATCH(AK$1,INDICATOR_MAP!$B:$B,0))&amp;"*",RAW_DHIS2_EXPORT!$1:$1,0)),""))</f>
        <v/>
      </c>
      <c r="AL101" s="2" t="str">
        <f>IF($A101="","",IFERROR(INDEX(RAW_DHIS2_EXPORT!$A:$ZZ,ROW(),MATCH("*"&amp;INDEX(INDICATOR_MAP!$D:$D,MATCH(AL$1,INDICATOR_MAP!$B:$B,0))&amp;"*",RAW_DHIS2_EXPORT!$1:$1,0)),""))</f>
        <v/>
      </c>
      <c r="AM101" s="2" t="str">
        <f>IF($A101="","",IFERROR(INDEX(RAW_DHIS2_EXPORT!$A:$ZZ,ROW(),MATCH("*"&amp;INDEX(INDICATOR_MAP!$D:$D,MATCH(AM$1,INDICATOR_MAP!$B:$B,0))&amp;"*",RAW_DHIS2_EXPORT!$1:$1,0)),""))</f>
        <v/>
      </c>
      <c r="AN101" s="2" t="str">
        <f>IF($A101="","",IFERROR(INDEX(RAW_DHIS2_EXPORT!$A:$ZZ,ROW(),MATCH("*"&amp;INDEX(INDICATOR_MAP!$D:$D,MATCH(AN$1,INDICATOR_MAP!$B:$B,0))&amp;"*",RAW_DHIS2_EXPORT!$1:$1,0)),""))</f>
        <v/>
      </c>
      <c r="AO101" s="2" t="str">
        <f>IF($A101="","",IFERROR(INDEX(RAW_DHIS2_EXPORT!$A:$ZZ,ROW(),MATCH("*"&amp;INDEX(INDICATOR_MAP!$D:$D,MATCH(AO$1,INDICATOR_MAP!$B:$B,0))&amp;"*",RAW_DHIS2_EXPORT!$1:$1,0)),""))</f>
        <v/>
      </c>
      <c r="AP101" s="2" t="str">
        <f>IF($A101="","",IFERROR(INDEX(RAW_DHIS2_EXPORT!$A:$ZZ,ROW(),MATCH("*"&amp;INDEX(INDICATOR_MAP!$D:$D,MATCH(AP$1,INDICATOR_MAP!$B:$B,0))&amp;"*",RAW_DHIS2_EXPORT!$1:$1,0)),""))</f>
        <v/>
      </c>
      <c r="AQ101" s="2" t="str">
        <f>IF($A101="","",IFERROR(INDEX(RAW_DHIS2_EXPORT!$A:$ZZ,ROW(),MATCH("*"&amp;INDEX(INDICATOR_MAP!$D:$D,MATCH(AQ$1,INDICATOR_MAP!$B:$B,0))&amp;"*",RAW_DHIS2_EXPORT!$1:$1,0)),""))</f>
        <v/>
      </c>
      <c r="AR101" s="2" t="str">
        <f>IF($A101="","",IFERROR(INDEX(RAW_DHIS2_EXPORT!$A:$ZZ,ROW(),MATCH("*"&amp;INDEX(INDICATOR_MAP!$D:$D,MATCH(AR$1,INDICATOR_MAP!$B:$B,0))&amp;"*",RAW_DHIS2_EXPORT!$1:$1,0)),""))</f>
        <v/>
      </c>
      <c r="AS101" s="2" t="str">
        <f>IF($A101="","",IFERROR(INDEX(RAW_DHIS2_EXPORT!$A:$ZZ,ROW(),MATCH("*"&amp;INDEX(INDICATOR_MAP!$D:$D,MATCH(AS$1,INDICATOR_MAP!$B:$B,0))&amp;"*",RAW_DHIS2_EXPORT!$1:$1,0)),""))</f>
        <v/>
      </c>
      <c r="AT101" s="2" t="str">
        <f>IF($A101="","",IFERROR(INDEX(RAW_DHIS2_EXPORT!$A:$ZZ,ROW(),MATCH("*"&amp;INDEX(INDICATOR_MAP!$D:$D,MATCH(AT$1,INDICATOR_MAP!$B:$B,0))&amp;"*",RAW_DHIS2_EXPORT!$1:$1,0)),""))</f>
        <v/>
      </c>
      <c r="AU101" s="2" t="str">
        <f>IF($A101="","",IFERROR(INDEX(RAW_DHIS2_EXPORT!$A:$ZZ,ROW(),MATCH("*"&amp;INDEX(INDICATOR_MAP!$D:$D,MATCH(AU$1,INDICATOR_MAP!$B:$B,0))&amp;"*",RAW_DHIS2_EXPORT!$1:$1,0)),""))</f>
        <v/>
      </c>
      <c r="AV101" s="2" t="str">
        <f>IF($A101="","",IFERROR(INDEX(RAW_DHIS2_EXPORT!$A:$ZZ,ROW(),MATCH("*"&amp;INDEX(INDICATOR_MAP!$D:$D,MATCH(AV$1,INDICATOR_MAP!$B:$B,0))&amp;"*",RAW_DHIS2_EXPORT!$1:$1,0)),""))</f>
        <v/>
      </c>
      <c r="AW101" s="2" t="str">
        <f>IF($A101="","",IFERROR(INDEX(RAW_DHIS2_EXPORT!$A:$ZZ,ROW(),MATCH("*"&amp;INDEX(INDICATOR_MAP!$D:$D,MATCH(AW$1,INDICATOR_MAP!$B:$B,0))&amp;"*",RAW_DHIS2_EXPORT!$1:$1,0)),""))</f>
        <v/>
      </c>
      <c r="AX101" s="2" t="str">
        <f>IF($A101="","",IFERROR(INDEX(RAW_DHIS2_EXPORT!$A:$ZZ,ROW(),MATCH("*"&amp;INDEX(INDICATOR_MAP!$D:$D,MATCH(AX$1,INDICATOR_MAP!$B:$B,0))&amp;"*",RAW_DHIS2_EXPORT!$1:$1,0)),""))</f>
        <v/>
      </c>
      <c r="AY101" s="2" t="str">
        <f>IF($A101="","",IFERROR(INDEX(RAW_DHIS2_EXPORT!$A:$ZZ,ROW(),MATCH("*"&amp;INDEX(INDICATOR_MAP!$D:$D,MATCH(AY$1,INDICATOR_MAP!$B:$B,0))&amp;"*",RAW_DHIS2_EXPORT!$1:$1,0)),""))</f>
        <v/>
      </c>
      <c r="AZ101" s="2" t="str">
        <f>IF($A101="","",IFERROR(INDEX(RAW_DHIS2_EXPORT!$A:$ZZ,ROW(),MATCH("*"&amp;INDEX(INDICATOR_MAP!$D:$D,MATCH(AZ$1,INDICATOR_MAP!$B:$B,0))&amp;"*",RAW_DHIS2_EXPORT!$1:$1,0)),""))</f>
        <v/>
      </c>
      <c r="BA101" s="2" t="str">
        <f>IF($A101="","",IFERROR(INDEX(RAW_DHIS2_EXPORT!$A:$ZZ,ROW(),MATCH("*"&amp;INDEX(INDICATOR_MAP!$D:$D,MATCH(BA$1,INDICATOR_MAP!$B:$B,0))&amp;"*",RAW_DHIS2_EXPORT!$1:$1,0)),""))</f>
        <v/>
      </c>
      <c r="BB101" s="2" t="str">
        <f>IF($A101="","",IFERROR(INDEX(RAW_DHIS2_EXPORT!$A:$ZZ,ROW(),MATCH("*"&amp;INDEX(INDICATOR_MAP!$D:$D,MATCH(BB$1,INDICATOR_MAP!$B:$B,0))&amp;"*",RAW_DHIS2_EXPORT!$1:$1,0)),""))</f>
        <v/>
      </c>
      <c r="BC101" s="2" t="str">
        <f>IF($A101="","",IFERROR(INDEX(RAW_DHIS2_EXPORT!$A:$ZZ,ROW(),MATCH("*"&amp;INDEX(INDICATOR_MAP!$D:$D,MATCH(BC$1,INDICATOR_MAP!$B:$B,0))&amp;"*",RAW_DHIS2_EXPORT!$1:$1,0)),""))</f>
        <v/>
      </c>
    </row>
    <row r="102" spans="1:55">
      <c r="A102" s="2" t="str">
        <f>IF(RAW_DHIS2_EXPORT!A102="","",RAW_DHIS2_EXPORT!A102)</f>
        <v/>
      </c>
      <c r="B102" s="2"/>
      <c r="C102" s="2"/>
      <c r="D102" s="2" t="str">
        <f>IF($A102="","",IFERROR(INDEX(RAW_DHIS2_EXPORT!$A:$ZZ,ROW(),MATCH("*"&amp;INDEX(INDICATOR_MAP!$D:$D,MATCH(D$1,INDICATOR_MAP!$B:$B,0))&amp;"*",RAW_DHIS2_EXPORT!$1:$1,0)),""))</f>
        <v/>
      </c>
      <c r="E102" s="2" t="str">
        <f>IF($A102="","",IFERROR(INDEX(RAW_DHIS2_EXPORT!$A:$ZZ,ROW(),MATCH("*"&amp;INDEX(INDICATOR_MAP!$D:$D,MATCH(E$1,INDICATOR_MAP!$B:$B,0))&amp;"*",RAW_DHIS2_EXPORT!$1:$1,0)),""))</f>
        <v/>
      </c>
      <c r="F102" s="2" t="str">
        <f>IF($A102="","",IFERROR(INDEX(RAW_DHIS2_EXPORT!$A:$ZZ,ROW(),MATCH("*"&amp;INDEX(INDICATOR_MAP!$D:$D,MATCH(F$1,INDICATOR_MAP!$B:$B,0))&amp;"*",RAW_DHIS2_EXPORT!$1:$1,0)),""))</f>
        <v/>
      </c>
      <c r="G102" s="2" t="str">
        <f>IF($A102="","",IFERROR(INDEX(RAW_DHIS2_EXPORT!$A:$ZZ,ROW(),MATCH("*"&amp;INDEX(INDICATOR_MAP!$D:$D,MATCH(G$1,INDICATOR_MAP!$B:$B,0))&amp;"*",RAW_DHIS2_EXPORT!$1:$1,0)),""))</f>
        <v/>
      </c>
      <c r="H102" s="2" t="str">
        <f>IF($A102="","",IFERROR(INDEX(RAW_DHIS2_EXPORT!$A:$ZZ,ROW(),MATCH("*"&amp;INDEX(INDICATOR_MAP!$D:$D,MATCH(H$1,INDICATOR_MAP!$B:$B,0))&amp;"*",RAW_DHIS2_EXPORT!$1:$1,0)),""))</f>
        <v/>
      </c>
      <c r="I102" s="2" t="str">
        <f>IF($A102="","",IFERROR(INDEX(RAW_DHIS2_EXPORT!$A:$ZZ,ROW(),MATCH("*"&amp;INDEX(INDICATOR_MAP!$D:$D,MATCH(I$1,INDICATOR_MAP!$B:$B,0))&amp;"*",RAW_DHIS2_EXPORT!$1:$1,0)),""))</f>
        <v/>
      </c>
      <c r="J102" s="2" t="str">
        <f>IF($A102="","",IFERROR(INDEX(RAW_DHIS2_EXPORT!$A:$ZZ,ROW(),MATCH("*"&amp;INDEX(INDICATOR_MAP!$D:$D,MATCH(J$1,INDICATOR_MAP!$B:$B,0))&amp;"*",RAW_DHIS2_EXPORT!$1:$1,0)),""))</f>
        <v/>
      </c>
      <c r="K102" s="2" t="str">
        <f>IF($A102="","",IFERROR(INDEX(RAW_DHIS2_EXPORT!$A:$ZZ,ROW(),MATCH("*"&amp;INDEX(INDICATOR_MAP!$D:$D,MATCH(K$1,INDICATOR_MAP!$B:$B,0))&amp;"*",RAW_DHIS2_EXPORT!$1:$1,0)),""))</f>
        <v/>
      </c>
      <c r="L102" s="2" t="str">
        <f>IF($A102="","",IFERROR(INDEX(RAW_DHIS2_EXPORT!$A:$ZZ,ROW(),MATCH("*"&amp;INDEX(INDICATOR_MAP!$D:$D,MATCH(L$1,INDICATOR_MAP!$B:$B,0))&amp;"*",RAW_DHIS2_EXPORT!$1:$1,0)),""))</f>
        <v/>
      </c>
      <c r="M102" s="2" t="str">
        <f>IF($A102="","",IFERROR(INDEX(RAW_DHIS2_EXPORT!$A:$ZZ,ROW(),MATCH("*"&amp;INDEX(INDICATOR_MAP!$D:$D,MATCH(M$1,INDICATOR_MAP!$B:$B,0))&amp;"*",RAW_DHIS2_EXPORT!$1:$1,0)),""))</f>
        <v/>
      </c>
      <c r="N102" s="2" t="str">
        <f>IF($A102="","",IFERROR(INDEX(RAW_DHIS2_EXPORT!$A:$ZZ,ROW(),MATCH("*"&amp;INDEX(INDICATOR_MAP!$D:$D,MATCH(N$1,INDICATOR_MAP!$B:$B,0))&amp;"*",RAW_DHIS2_EXPORT!$1:$1,0)),""))</f>
        <v/>
      </c>
      <c r="O102" s="2" t="str">
        <f>IF($A102="","",IFERROR(INDEX(RAW_DHIS2_EXPORT!$A:$ZZ,ROW(),MATCH("*"&amp;INDEX(INDICATOR_MAP!$D:$D,MATCH(O$1,INDICATOR_MAP!$B:$B,0))&amp;"*",RAW_DHIS2_EXPORT!$1:$1,0)),""))</f>
        <v/>
      </c>
      <c r="P102" s="2" t="str">
        <f>IF($A102="","",IFERROR(INDEX(RAW_DHIS2_EXPORT!$A:$ZZ,ROW(),MATCH("*"&amp;INDEX(INDICATOR_MAP!$D:$D,MATCH(P$1,INDICATOR_MAP!$B:$B,0))&amp;"*",RAW_DHIS2_EXPORT!$1:$1,0)),""))</f>
        <v/>
      </c>
      <c r="Q102" s="2" t="str">
        <f>IF($A102="","",IFERROR(INDEX(RAW_DHIS2_EXPORT!$A:$ZZ,ROW(),MATCH("*"&amp;INDEX(INDICATOR_MAP!$D:$D,MATCH(Q$1,INDICATOR_MAP!$B:$B,0))&amp;"*",RAW_DHIS2_EXPORT!$1:$1,0)),""))</f>
        <v/>
      </c>
      <c r="R102" s="2" t="str">
        <f>IF($A102="","",IFERROR(INDEX(RAW_DHIS2_EXPORT!$A:$ZZ,ROW(),MATCH("*"&amp;INDEX(INDICATOR_MAP!$D:$D,MATCH(R$1,INDICATOR_MAP!$B:$B,0))&amp;"*",RAW_DHIS2_EXPORT!$1:$1,0)),""))</f>
        <v/>
      </c>
      <c r="S102" s="2" t="str">
        <f>IF($A102="","",IFERROR(INDEX(RAW_DHIS2_EXPORT!$A:$ZZ,ROW(),MATCH("*"&amp;INDEX(INDICATOR_MAP!$D:$D,MATCH(S$1,INDICATOR_MAP!$B:$B,0))&amp;"*",RAW_DHIS2_EXPORT!$1:$1,0)),""))</f>
        <v/>
      </c>
      <c r="T102" s="2" t="str">
        <f>IF($A102="","",IFERROR(INDEX(RAW_DHIS2_EXPORT!$A:$ZZ,ROW(),MATCH("*"&amp;INDEX(INDICATOR_MAP!$D:$D,MATCH(T$1,INDICATOR_MAP!$B:$B,0))&amp;"*",RAW_DHIS2_EXPORT!$1:$1,0)),""))</f>
        <v/>
      </c>
      <c r="U102" s="2" t="str">
        <f>IF($A102="","",IFERROR(INDEX(RAW_DHIS2_EXPORT!$A:$ZZ,ROW(),MATCH("*"&amp;INDEX(INDICATOR_MAP!$D:$D,MATCH(U$1,INDICATOR_MAP!$B:$B,0))&amp;"*",RAW_DHIS2_EXPORT!$1:$1,0)),""))</f>
        <v/>
      </c>
      <c r="V102" s="2" t="str">
        <f>IF($A102="","",IFERROR(INDEX(RAW_DHIS2_EXPORT!$A:$ZZ,ROW(),MATCH("*"&amp;INDEX(INDICATOR_MAP!$D:$D,MATCH(V$1,INDICATOR_MAP!$B:$B,0))&amp;"*",RAW_DHIS2_EXPORT!$1:$1,0)),""))</f>
        <v/>
      </c>
      <c r="W102" s="2" t="str">
        <f>IF($A102="","",IFERROR(INDEX(RAW_DHIS2_EXPORT!$A:$ZZ,ROW(),MATCH("*"&amp;INDEX(INDICATOR_MAP!$D:$D,MATCH(W$1,INDICATOR_MAP!$B:$B,0))&amp;"*",RAW_DHIS2_EXPORT!$1:$1,0)),""))</f>
        <v/>
      </c>
      <c r="X102" s="2" t="str">
        <f>IF($A102="","",IFERROR(INDEX(RAW_DHIS2_EXPORT!$A:$ZZ,ROW(),MATCH("*"&amp;INDEX(INDICATOR_MAP!$D:$D,MATCH(X$1,INDICATOR_MAP!$B:$B,0))&amp;"*",RAW_DHIS2_EXPORT!$1:$1,0)),""))</f>
        <v/>
      </c>
      <c r="Y102" s="2" t="str">
        <f>IF($A102="","",IFERROR(INDEX(RAW_DHIS2_EXPORT!$A:$ZZ,ROW(),MATCH("*"&amp;INDEX(INDICATOR_MAP!$D:$D,MATCH(Y$1,INDICATOR_MAP!$B:$B,0))&amp;"*",RAW_DHIS2_EXPORT!$1:$1,0)),""))</f>
        <v/>
      </c>
      <c r="Z102" s="2" t="str">
        <f>IF($A102="","",IFERROR(INDEX(RAW_DHIS2_EXPORT!$A:$ZZ,ROW(),MATCH("*"&amp;INDEX(INDICATOR_MAP!$D:$D,MATCH(Z$1,INDICATOR_MAP!$B:$B,0))&amp;"*",RAW_DHIS2_EXPORT!$1:$1,0)),""))</f>
        <v/>
      </c>
      <c r="AA102" s="2" t="str">
        <f>IF($A102="","",IFERROR(INDEX(RAW_DHIS2_EXPORT!$A:$ZZ,ROW(),MATCH("*"&amp;INDEX(INDICATOR_MAP!$D:$D,MATCH(AA$1,INDICATOR_MAP!$B:$B,0))&amp;"*",RAW_DHIS2_EXPORT!$1:$1,0)),""))</f>
        <v/>
      </c>
      <c r="AB102" s="2" t="str">
        <f>IF($A102="","",IFERROR(INDEX(RAW_DHIS2_EXPORT!$A:$ZZ,ROW(),MATCH("*"&amp;INDEX(INDICATOR_MAP!$D:$D,MATCH(AB$1,INDICATOR_MAP!$B:$B,0))&amp;"*",RAW_DHIS2_EXPORT!$1:$1,0)),""))</f>
        <v/>
      </c>
      <c r="AC102" s="2" t="str">
        <f>IF($A102="","",IFERROR(INDEX(RAW_DHIS2_EXPORT!$A:$ZZ,ROW(),MATCH("*"&amp;INDEX(INDICATOR_MAP!$D:$D,MATCH(AC$1,INDICATOR_MAP!$B:$B,0))&amp;"*",RAW_DHIS2_EXPORT!$1:$1,0)),""))</f>
        <v/>
      </c>
      <c r="AD102" s="2" t="str">
        <f>IF($A102="","",IFERROR(INDEX(RAW_DHIS2_EXPORT!$A:$ZZ,ROW(),MATCH("*"&amp;INDEX(INDICATOR_MAP!$D:$D,MATCH(AD$1,INDICATOR_MAP!$B:$B,0))&amp;"*",RAW_DHIS2_EXPORT!$1:$1,0)),""))</f>
        <v/>
      </c>
      <c r="AE102" s="2" t="str">
        <f>IF($A102="","",IFERROR(INDEX(RAW_DHIS2_EXPORT!$A:$ZZ,ROW(),MATCH("*"&amp;INDEX(INDICATOR_MAP!$D:$D,MATCH(AE$1,INDICATOR_MAP!$B:$B,0))&amp;"*",RAW_DHIS2_EXPORT!$1:$1,0)),""))</f>
        <v/>
      </c>
      <c r="AF102" s="2" t="str">
        <f>IF($A102="","",IFERROR(INDEX(RAW_DHIS2_EXPORT!$A:$ZZ,ROW(),MATCH("*"&amp;INDEX(INDICATOR_MAP!$D:$D,MATCH(AF$1,INDICATOR_MAP!$B:$B,0))&amp;"*",RAW_DHIS2_EXPORT!$1:$1,0)),""))</f>
        <v/>
      </c>
      <c r="AG102" s="2" t="str">
        <f>IF($A102="","",IFERROR(INDEX(RAW_DHIS2_EXPORT!$A:$ZZ,ROW(),MATCH("*"&amp;INDEX(INDICATOR_MAP!$D:$D,MATCH(AG$1,INDICATOR_MAP!$B:$B,0))&amp;"*",RAW_DHIS2_EXPORT!$1:$1,0)),""))</f>
        <v/>
      </c>
      <c r="AH102" s="2" t="str">
        <f>IF($A102="","",IFERROR(INDEX(RAW_DHIS2_EXPORT!$A:$ZZ,ROW(),MATCH("*"&amp;INDEX(INDICATOR_MAP!$D:$D,MATCH(AH$1,INDICATOR_MAP!$B:$B,0))&amp;"*",RAW_DHIS2_EXPORT!$1:$1,0)),""))</f>
        <v/>
      </c>
      <c r="AI102" s="2" t="str">
        <f>IF($A102="","",IFERROR(INDEX(RAW_DHIS2_EXPORT!$A:$ZZ,ROW(),MATCH("*"&amp;INDEX(INDICATOR_MAP!$D:$D,MATCH(AI$1,INDICATOR_MAP!$B:$B,0))&amp;"*",RAW_DHIS2_EXPORT!$1:$1,0)),""))</f>
        <v/>
      </c>
      <c r="AJ102" s="2" t="str">
        <f>IF($A102="","",IFERROR(INDEX(RAW_DHIS2_EXPORT!$A:$ZZ,ROW(),MATCH("*"&amp;INDEX(INDICATOR_MAP!$D:$D,MATCH(AJ$1,INDICATOR_MAP!$B:$B,0))&amp;"*",RAW_DHIS2_EXPORT!$1:$1,0)),""))</f>
        <v/>
      </c>
      <c r="AK102" s="2" t="str">
        <f>IF($A102="","",IFERROR(INDEX(RAW_DHIS2_EXPORT!$A:$ZZ,ROW(),MATCH("*"&amp;INDEX(INDICATOR_MAP!$D:$D,MATCH(AK$1,INDICATOR_MAP!$B:$B,0))&amp;"*",RAW_DHIS2_EXPORT!$1:$1,0)),""))</f>
        <v/>
      </c>
      <c r="AL102" s="2" t="str">
        <f>IF($A102="","",IFERROR(INDEX(RAW_DHIS2_EXPORT!$A:$ZZ,ROW(),MATCH("*"&amp;INDEX(INDICATOR_MAP!$D:$D,MATCH(AL$1,INDICATOR_MAP!$B:$B,0))&amp;"*",RAW_DHIS2_EXPORT!$1:$1,0)),""))</f>
        <v/>
      </c>
      <c r="AM102" s="2" t="str">
        <f>IF($A102="","",IFERROR(INDEX(RAW_DHIS2_EXPORT!$A:$ZZ,ROW(),MATCH("*"&amp;INDEX(INDICATOR_MAP!$D:$D,MATCH(AM$1,INDICATOR_MAP!$B:$B,0))&amp;"*",RAW_DHIS2_EXPORT!$1:$1,0)),""))</f>
        <v/>
      </c>
      <c r="AN102" s="2" t="str">
        <f>IF($A102="","",IFERROR(INDEX(RAW_DHIS2_EXPORT!$A:$ZZ,ROW(),MATCH("*"&amp;INDEX(INDICATOR_MAP!$D:$D,MATCH(AN$1,INDICATOR_MAP!$B:$B,0))&amp;"*",RAW_DHIS2_EXPORT!$1:$1,0)),""))</f>
        <v/>
      </c>
      <c r="AO102" s="2" t="str">
        <f>IF($A102="","",IFERROR(INDEX(RAW_DHIS2_EXPORT!$A:$ZZ,ROW(),MATCH("*"&amp;INDEX(INDICATOR_MAP!$D:$D,MATCH(AO$1,INDICATOR_MAP!$B:$B,0))&amp;"*",RAW_DHIS2_EXPORT!$1:$1,0)),""))</f>
        <v/>
      </c>
      <c r="AP102" s="2" t="str">
        <f>IF($A102="","",IFERROR(INDEX(RAW_DHIS2_EXPORT!$A:$ZZ,ROW(),MATCH("*"&amp;INDEX(INDICATOR_MAP!$D:$D,MATCH(AP$1,INDICATOR_MAP!$B:$B,0))&amp;"*",RAW_DHIS2_EXPORT!$1:$1,0)),""))</f>
        <v/>
      </c>
      <c r="AQ102" s="2" t="str">
        <f>IF($A102="","",IFERROR(INDEX(RAW_DHIS2_EXPORT!$A:$ZZ,ROW(),MATCH("*"&amp;INDEX(INDICATOR_MAP!$D:$D,MATCH(AQ$1,INDICATOR_MAP!$B:$B,0))&amp;"*",RAW_DHIS2_EXPORT!$1:$1,0)),""))</f>
        <v/>
      </c>
      <c r="AR102" s="2" t="str">
        <f>IF($A102="","",IFERROR(INDEX(RAW_DHIS2_EXPORT!$A:$ZZ,ROW(),MATCH("*"&amp;INDEX(INDICATOR_MAP!$D:$D,MATCH(AR$1,INDICATOR_MAP!$B:$B,0))&amp;"*",RAW_DHIS2_EXPORT!$1:$1,0)),""))</f>
        <v/>
      </c>
      <c r="AS102" s="2" t="str">
        <f>IF($A102="","",IFERROR(INDEX(RAW_DHIS2_EXPORT!$A:$ZZ,ROW(),MATCH("*"&amp;INDEX(INDICATOR_MAP!$D:$D,MATCH(AS$1,INDICATOR_MAP!$B:$B,0))&amp;"*",RAW_DHIS2_EXPORT!$1:$1,0)),""))</f>
        <v/>
      </c>
      <c r="AT102" s="2" t="str">
        <f>IF($A102="","",IFERROR(INDEX(RAW_DHIS2_EXPORT!$A:$ZZ,ROW(),MATCH("*"&amp;INDEX(INDICATOR_MAP!$D:$D,MATCH(AT$1,INDICATOR_MAP!$B:$B,0))&amp;"*",RAW_DHIS2_EXPORT!$1:$1,0)),""))</f>
        <v/>
      </c>
      <c r="AU102" s="2" t="str">
        <f>IF($A102="","",IFERROR(INDEX(RAW_DHIS2_EXPORT!$A:$ZZ,ROW(),MATCH("*"&amp;INDEX(INDICATOR_MAP!$D:$D,MATCH(AU$1,INDICATOR_MAP!$B:$B,0))&amp;"*",RAW_DHIS2_EXPORT!$1:$1,0)),""))</f>
        <v/>
      </c>
      <c r="AV102" s="2" t="str">
        <f>IF($A102="","",IFERROR(INDEX(RAW_DHIS2_EXPORT!$A:$ZZ,ROW(),MATCH("*"&amp;INDEX(INDICATOR_MAP!$D:$D,MATCH(AV$1,INDICATOR_MAP!$B:$B,0))&amp;"*",RAW_DHIS2_EXPORT!$1:$1,0)),""))</f>
        <v/>
      </c>
      <c r="AW102" s="2" t="str">
        <f>IF($A102="","",IFERROR(INDEX(RAW_DHIS2_EXPORT!$A:$ZZ,ROW(),MATCH("*"&amp;INDEX(INDICATOR_MAP!$D:$D,MATCH(AW$1,INDICATOR_MAP!$B:$B,0))&amp;"*",RAW_DHIS2_EXPORT!$1:$1,0)),""))</f>
        <v/>
      </c>
      <c r="AX102" s="2" t="str">
        <f>IF($A102="","",IFERROR(INDEX(RAW_DHIS2_EXPORT!$A:$ZZ,ROW(),MATCH("*"&amp;INDEX(INDICATOR_MAP!$D:$D,MATCH(AX$1,INDICATOR_MAP!$B:$B,0))&amp;"*",RAW_DHIS2_EXPORT!$1:$1,0)),""))</f>
        <v/>
      </c>
      <c r="AY102" s="2" t="str">
        <f>IF($A102="","",IFERROR(INDEX(RAW_DHIS2_EXPORT!$A:$ZZ,ROW(),MATCH("*"&amp;INDEX(INDICATOR_MAP!$D:$D,MATCH(AY$1,INDICATOR_MAP!$B:$B,0))&amp;"*",RAW_DHIS2_EXPORT!$1:$1,0)),""))</f>
        <v/>
      </c>
      <c r="AZ102" s="2" t="str">
        <f>IF($A102="","",IFERROR(INDEX(RAW_DHIS2_EXPORT!$A:$ZZ,ROW(),MATCH("*"&amp;INDEX(INDICATOR_MAP!$D:$D,MATCH(AZ$1,INDICATOR_MAP!$B:$B,0))&amp;"*",RAW_DHIS2_EXPORT!$1:$1,0)),""))</f>
        <v/>
      </c>
      <c r="BA102" s="2" t="str">
        <f>IF($A102="","",IFERROR(INDEX(RAW_DHIS2_EXPORT!$A:$ZZ,ROW(),MATCH("*"&amp;INDEX(INDICATOR_MAP!$D:$D,MATCH(BA$1,INDICATOR_MAP!$B:$B,0))&amp;"*",RAW_DHIS2_EXPORT!$1:$1,0)),""))</f>
        <v/>
      </c>
      <c r="BB102" s="2" t="str">
        <f>IF($A102="","",IFERROR(INDEX(RAW_DHIS2_EXPORT!$A:$ZZ,ROW(),MATCH("*"&amp;INDEX(INDICATOR_MAP!$D:$D,MATCH(BB$1,INDICATOR_MAP!$B:$B,0))&amp;"*",RAW_DHIS2_EXPORT!$1:$1,0)),""))</f>
        <v/>
      </c>
      <c r="BC102" s="2" t="str">
        <f>IF($A102="","",IFERROR(INDEX(RAW_DHIS2_EXPORT!$A:$ZZ,ROW(),MATCH("*"&amp;INDEX(INDICATOR_MAP!$D:$D,MATCH(BC$1,INDICATOR_MAP!$B:$B,0))&amp;"*",RAW_DHIS2_EXPORT!$1:$1,0)),""))</f>
        <v/>
      </c>
    </row>
    <row r="103" spans="1:55">
      <c r="A103" s="2" t="str">
        <f>IF(RAW_DHIS2_EXPORT!A103="","",RAW_DHIS2_EXPORT!A103)</f>
        <v/>
      </c>
      <c r="B103" s="2"/>
      <c r="C103" s="2"/>
      <c r="D103" s="2" t="str">
        <f>IF($A103="","",IFERROR(INDEX(RAW_DHIS2_EXPORT!$A:$ZZ,ROW(),MATCH("*"&amp;INDEX(INDICATOR_MAP!$D:$D,MATCH(D$1,INDICATOR_MAP!$B:$B,0))&amp;"*",RAW_DHIS2_EXPORT!$1:$1,0)),""))</f>
        <v/>
      </c>
      <c r="E103" s="2" t="str">
        <f>IF($A103="","",IFERROR(INDEX(RAW_DHIS2_EXPORT!$A:$ZZ,ROW(),MATCH("*"&amp;INDEX(INDICATOR_MAP!$D:$D,MATCH(E$1,INDICATOR_MAP!$B:$B,0))&amp;"*",RAW_DHIS2_EXPORT!$1:$1,0)),""))</f>
        <v/>
      </c>
      <c r="F103" s="2" t="str">
        <f>IF($A103="","",IFERROR(INDEX(RAW_DHIS2_EXPORT!$A:$ZZ,ROW(),MATCH("*"&amp;INDEX(INDICATOR_MAP!$D:$D,MATCH(F$1,INDICATOR_MAP!$B:$B,0))&amp;"*",RAW_DHIS2_EXPORT!$1:$1,0)),""))</f>
        <v/>
      </c>
      <c r="G103" s="2" t="str">
        <f>IF($A103="","",IFERROR(INDEX(RAW_DHIS2_EXPORT!$A:$ZZ,ROW(),MATCH("*"&amp;INDEX(INDICATOR_MAP!$D:$D,MATCH(G$1,INDICATOR_MAP!$B:$B,0))&amp;"*",RAW_DHIS2_EXPORT!$1:$1,0)),""))</f>
        <v/>
      </c>
      <c r="H103" s="2" t="str">
        <f>IF($A103="","",IFERROR(INDEX(RAW_DHIS2_EXPORT!$A:$ZZ,ROW(),MATCH("*"&amp;INDEX(INDICATOR_MAP!$D:$D,MATCH(H$1,INDICATOR_MAP!$B:$B,0))&amp;"*",RAW_DHIS2_EXPORT!$1:$1,0)),""))</f>
        <v/>
      </c>
      <c r="I103" s="2" t="str">
        <f>IF($A103="","",IFERROR(INDEX(RAW_DHIS2_EXPORT!$A:$ZZ,ROW(),MATCH("*"&amp;INDEX(INDICATOR_MAP!$D:$D,MATCH(I$1,INDICATOR_MAP!$B:$B,0))&amp;"*",RAW_DHIS2_EXPORT!$1:$1,0)),""))</f>
        <v/>
      </c>
      <c r="J103" s="2" t="str">
        <f>IF($A103="","",IFERROR(INDEX(RAW_DHIS2_EXPORT!$A:$ZZ,ROW(),MATCH("*"&amp;INDEX(INDICATOR_MAP!$D:$D,MATCH(J$1,INDICATOR_MAP!$B:$B,0))&amp;"*",RAW_DHIS2_EXPORT!$1:$1,0)),""))</f>
        <v/>
      </c>
      <c r="K103" s="2" t="str">
        <f>IF($A103="","",IFERROR(INDEX(RAW_DHIS2_EXPORT!$A:$ZZ,ROW(),MATCH("*"&amp;INDEX(INDICATOR_MAP!$D:$D,MATCH(K$1,INDICATOR_MAP!$B:$B,0))&amp;"*",RAW_DHIS2_EXPORT!$1:$1,0)),""))</f>
        <v/>
      </c>
      <c r="L103" s="2" t="str">
        <f>IF($A103="","",IFERROR(INDEX(RAW_DHIS2_EXPORT!$A:$ZZ,ROW(),MATCH("*"&amp;INDEX(INDICATOR_MAP!$D:$D,MATCH(L$1,INDICATOR_MAP!$B:$B,0))&amp;"*",RAW_DHIS2_EXPORT!$1:$1,0)),""))</f>
        <v/>
      </c>
      <c r="M103" s="2" t="str">
        <f>IF($A103="","",IFERROR(INDEX(RAW_DHIS2_EXPORT!$A:$ZZ,ROW(),MATCH("*"&amp;INDEX(INDICATOR_MAP!$D:$D,MATCH(M$1,INDICATOR_MAP!$B:$B,0))&amp;"*",RAW_DHIS2_EXPORT!$1:$1,0)),""))</f>
        <v/>
      </c>
      <c r="N103" s="2" t="str">
        <f>IF($A103="","",IFERROR(INDEX(RAW_DHIS2_EXPORT!$A:$ZZ,ROW(),MATCH("*"&amp;INDEX(INDICATOR_MAP!$D:$D,MATCH(N$1,INDICATOR_MAP!$B:$B,0))&amp;"*",RAW_DHIS2_EXPORT!$1:$1,0)),""))</f>
        <v/>
      </c>
      <c r="O103" s="2" t="str">
        <f>IF($A103="","",IFERROR(INDEX(RAW_DHIS2_EXPORT!$A:$ZZ,ROW(),MATCH("*"&amp;INDEX(INDICATOR_MAP!$D:$D,MATCH(O$1,INDICATOR_MAP!$B:$B,0))&amp;"*",RAW_DHIS2_EXPORT!$1:$1,0)),""))</f>
        <v/>
      </c>
      <c r="P103" s="2" t="str">
        <f>IF($A103="","",IFERROR(INDEX(RAW_DHIS2_EXPORT!$A:$ZZ,ROW(),MATCH("*"&amp;INDEX(INDICATOR_MAP!$D:$D,MATCH(P$1,INDICATOR_MAP!$B:$B,0))&amp;"*",RAW_DHIS2_EXPORT!$1:$1,0)),""))</f>
        <v/>
      </c>
      <c r="Q103" s="2" t="str">
        <f>IF($A103="","",IFERROR(INDEX(RAW_DHIS2_EXPORT!$A:$ZZ,ROW(),MATCH("*"&amp;INDEX(INDICATOR_MAP!$D:$D,MATCH(Q$1,INDICATOR_MAP!$B:$B,0))&amp;"*",RAW_DHIS2_EXPORT!$1:$1,0)),""))</f>
        <v/>
      </c>
      <c r="R103" s="2" t="str">
        <f>IF($A103="","",IFERROR(INDEX(RAW_DHIS2_EXPORT!$A:$ZZ,ROW(),MATCH("*"&amp;INDEX(INDICATOR_MAP!$D:$D,MATCH(R$1,INDICATOR_MAP!$B:$B,0))&amp;"*",RAW_DHIS2_EXPORT!$1:$1,0)),""))</f>
        <v/>
      </c>
      <c r="S103" s="2" t="str">
        <f>IF($A103="","",IFERROR(INDEX(RAW_DHIS2_EXPORT!$A:$ZZ,ROW(),MATCH("*"&amp;INDEX(INDICATOR_MAP!$D:$D,MATCH(S$1,INDICATOR_MAP!$B:$B,0))&amp;"*",RAW_DHIS2_EXPORT!$1:$1,0)),""))</f>
        <v/>
      </c>
      <c r="T103" s="2" t="str">
        <f>IF($A103="","",IFERROR(INDEX(RAW_DHIS2_EXPORT!$A:$ZZ,ROW(),MATCH("*"&amp;INDEX(INDICATOR_MAP!$D:$D,MATCH(T$1,INDICATOR_MAP!$B:$B,0))&amp;"*",RAW_DHIS2_EXPORT!$1:$1,0)),""))</f>
        <v/>
      </c>
      <c r="U103" s="2" t="str">
        <f>IF($A103="","",IFERROR(INDEX(RAW_DHIS2_EXPORT!$A:$ZZ,ROW(),MATCH("*"&amp;INDEX(INDICATOR_MAP!$D:$D,MATCH(U$1,INDICATOR_MAP!$B:$B,0))&amp;"*",RAW_DHIS2_EXPORT!$1:$1,0)),""))</f>
        <v/>
      </c>
      <c r="V103" s="2" t="str">
        <f>IF($A103="","",IFERROR(INDEX(RAW_DHIS2_EXPORT!$A:$ZZ,ROW(),MATCH("*"&amp;INDEX(INDICATOR_MAP!$D:$D,MATCH(V$1,INDICATOR_MAP!$B:$B,0))&amp;"*",RAW_DHIS2_EXPORT!$1:$1,0)),""))</f>
        <v/>
      </c>
      <c r="W103" s="2" t="str">
        <f>IF($A103="","",IFERROR(INDEX(RAW_DHIS2_EXPORT!$A:$ZZ,ROW(),MATCH("*"&amp;INDEX(INDICATOR_MAP!$D:$D,MATCH(W$1,INDICATOR_MAP!$B:$B,0))&amp;"*",RAW_DHIS2_EXPORT!$1:$1,0)),""))</f>
        <v/>
      </c>
      <c r="X103" s="2" t="str">
        <f>IF($A103="","",IFERROR(INDEX(RAW_DHIS2_EXPORT!$A:$ZZ,ROW(),MATCH("*"&amp;INDEX(INDICATOR_MAP!$D:$D,MATCH(X$1,INDICATOR_MAP!$B:$B,0))&amp;"*",RAW_DHIS2_EXPORT!$1:$1,0)),""))</f>
        <v/>
      </c>
      <c r="Y103" s="2" t="str">
        <f>IF($A103="","",IFERROR(INDEX(RAW_DHIS2_EXPORT!$A:$ZZ,ROW(),MATCH("*"&amp;INDEX(INDICATOR_MAP!$D:$D,MATCH(Y$1,INDICATOR_MAP!$B:$B,0))&amp;"*",RAW_DHIS2_EXPORT!$1:$1,0)),""))</f>
        <v/>
      </c>
      <c r="Z103" s="2" t="str">
        <f>IF($A103="","",IFERROR(INDEX(RAW_DHIS2_EXPORT!$A:$ZZ,ROW(),MATCH("*"&amp;INDEX(INDICATOR_MAP!$D:$D,MATCH(Z$1,INDICATOR_MAP!$B:$B,0))&amp;"*",RAW_DHIS2_EXPORT!$1:$1,0)),""))</f>
        <v/>
      </c>
      <c r="AA103" s="2" t="str">
        <f>IF($A103="","",IFERROR(INDEX(RAW_DHIS2_EXPORT!$A:$ZZ,ROW(),MATCH("*"&amp;INDEX(INDICATOR_MAP!$D:$D,MATCH(AA$1,INDICATOR_MAP!$B:$B,0))&amp;"*",RAW_DHIS2_EXPORT!$1:$1,0)),""))</f>
        <v/>
      </c>
      <c r="AB103" s="2" t="str">
        <f>IF($A103="","",IFERROR(INDEX(RAW_DHIS2_EXPORT!$A:$ZZ,ROW(),MATCH("*"&amp;INDEX(INDICATOR_MAP!$D:$D,MATCH(AB$1,INDICATOR_MAP!$B:$B,0))&amp;"*",RAW_DHIS2_EXPORT!$1:$1,0)),""))</f>
        <v/>
      </c>
      <c r="AC103" s="2" t="str">
        <f>IF($A103="","",IFERROR(INDEX(RAW_DHIS2_EXPORT!$A:$ZZ,ROW(),MATCH("*"&amp;INDEX(INDICATOR_MAP!$D:$D,MATCH(AC$1,INDICATOR_MAP!$B:$B,0))&amp;"*",RAW_DHIS2_EXPORT!$1:$1,0)),""))</f>
        <v/>
      </c>
      <c r="AD103" s="2" t="str">
        <f>IF($A103="","",IFERROR(INDEX(RAW_DHIS2_EXPORT!$A:$ZZ,ROW(),MATCH("*"&amp;INDEX(INDICATOR_MAP!$D:$D,MATCH(AD$1,INDICATOR_MAP!$B:$B,0))&amp;"*",RAW_DHIS2_EXPORT!$1:$1,0)),""))</f>
        <v/>
      </c>
      <c r="AE103" s="2" t="str">
        <f>IF($A103="","",IFERROR(INDEX(RAW_DHIS2_EXPORT!$A:$ZZ,ROW(),MATCH("*"&amp;INDEX(INDICATOR_MAP!$D:$D,MATCH(AE$1,INDICATOR_MAP!$B:$B,0))&amp;"*",RAW_DHIS2_EXPORT!$1:$1,0)),""))</f>
        <v/>
      </c>
      <c r="AF103" s="2" t="str">
        <f>IF($A103="","",IFERROR(INDEX(RAW_DHIS2_EXPORT!$A:$ZZ,ROW(),MATCH("*"&amp;INDEX(INDICATOR_MAP!$D:$D,MATCH(AF$1,INDICATOR_MAP!$B:$B,0))&amp;"*",RAW_DHIS2_EXPORT!$1:$1,0)),""))</f>
        <v/>
      </c>
      <c r="AG103" s="2" t="str">
        <f>IF($A103="","",IFERROR(INDEX(RAW_DHIS2_EXPORT!$A:$ZZ,ROW(),MATCH("*"&amp;INDEX(INDICATOR_MAP!$D:$D,MATCH(AG$1,INDICATOR_MAP!$B:$B,0))&amp;"*",RAW_DHIS2_EXPORT!$1:$1,0)),""))</f>
        <v/>
      </c>
      <c r="AH103" s="2" t="str">
        <f>IF($A103="","",IFERROR(INDEX(RAW_DHIS2_EXPORT!$A:$ZZ,ROW(),MATCH("*"&amp;INDEX(INDICATOR_MAP!$D:$D,MATCH(AH$1,INDICATOR_MAP!$B:$B,0))&amp;"*",RAW_DHIS2_EXPORT!$1:$1,0)),""))</f>
        <v/>
      </c>
      <c r="AI103" s="2" t="str">
        <f>IF($A103="","",IFERROR(INDEX(RAW_DHIS2_EXPORT!$A:$ZZ,ROW(),MATCH("*"&amp;INDEX(INDICATOR_MAP!$D:$D,MATCH(AI$1,INDICATOR_MAP!$B:$B,0))&amp;"*",RAW_DHIS2_EXPORT!$1:$1,0)),""))</f>
        <v/>
      </c>
      <c r="AJ103" s="2" t="str">
        <f>IF($A103="","",IFERROR(INDEX(RAW_DHIS2_EXPORT!$A:$ZZ,ROW(),MATCH("*"&amp;INDEX(INDICATOR_MAP!$D:$D,MATCH(AJ$1,INDICATOR_MAP!$B:$B,0))&amp;"*",RAW_DHIS2_EXPORT!$1:$1,0)),""))</f>
        <v/>
      </c>
      <c r="AK103" s="2" t="str">
        <f>IF($A103="","",IFERROR(INDEX(RAW_DHIS2_EXPORT!$A:$ZZ,ROW(),MATCH("*"&amp;INDEX(INDICATOR_MAP!$D:$D,MATCH(AK$1,INDICATOR_MAP!$B:$B,0))&amp;"*",RAW_DHIS2_EXPORT!$1:$1,0)),""))</f>
        <v/>
      </c>
      <c r="AL103" s="2" t="str">
        <f>IF($A103="","",IFERROR(INDEX(RAW_DHIS2_EXPORT!$A:$ZZ,ROW(),MATCH("*"&amp;INDEX(INDICATOR_MAP!$D:$D,MATCH(AL$1,INDICATOR_MAP!$B:$B,0))&amp;"*",RAW_DHIS2_EXPORT!$1:$1,0)),""))</f>
        <v/>
      </c>
      <c r="AM103" s="2" t="str">
        <f>IF($A103="","",IFERROR(INDEX(RAW_DHIS2_EXPORT!$A:$ZZ,ROW(),MATCH("*"&amp;INDEX(INDICATOR_MAP!$D:$D,MATCH(AM$1,INDICATOR_MAP!$B:$B,0))&amp;"*",RAW_DHIS2_EXPORT!$1:$1,0)),""))</f>
        <v/>
      </c>
      <c r="AN103" s="2" t="str">
        <f>IF($A103="","",IFERROR(INDEX(RAW_DHIS2_EXPORT!$A:$ZZ,ROW(),MATCH("*"&amp;INDEX(INDICATOR_MAP!$D:$D,MATCH(AN$1,INDICATOR_MAP!$B:$B,0))&amp;"*",RAW_DHIS2_EXPORT!$1:$1,0)),""))</f>
        <v/>
      </c>
      <c r="AO103" s="2" t="str">
        <f>IF($A103="","",IFERROR(INDEX(RAW_DHIS2_EXPORT!$A:$ZZ,ROW(),MATCH("*"&amp;INDEX(INDICATOR_MAP!$D:$D,MATCH(AO$1,INDICATOR_MAP!$B:$B,0))&amp;"*",RAW_DHIS2_EXPORT!$1:$1,0)),""))</f>
        <v/>
      </c>
      <c r="AP103" s="2" t="str">
        <f>IF($A103="","",IFERROR(INDEX(RAW_DHIS2_EXPORT!$A:$ZZ,ROW(),MATCH("*"&amp;INDEX(INDICATOR_MAP!$D:$D,MATCH(AP$1,INDICATOR_MAP!$B:$B,0))&amp;"*",RAW_DHIS2_EXPORT!$1:$1,0)),""))</f>
        <v/>
      </c>
      <c r="AQ103" s="2" t="str">
        <f>IF($A103="","",IFERROR(INDEX(RAW_DHIS2_EXPORT!$A:$ZZ,ROW(),MATCH("*"&amp;INDEX(INDICATOR_MAP!$D:$D,MATCH(AQ$1,INDICATOR_MAP!$B:$B,0))&amp;"*",RAW_DHIS2_EXPORT!$1:$1,0)),""))</f>
        <v/>
      </c>
      <c r="AR103" s="2" t="str">
        <f>IF($A103="","",IFERROR(INDEX(RAW_DHIS2_EXPORT!$A:$ZZ,ROW(),MATCH("*"&amp;INDEX(INDICATOR_MAP!$D:$D,MATCH(AR$1,INDICATOR_MAP!$B:$B,0))&amp;"*",RAW_DHIS2_EXPORT!$1:$1,0)),""))</f>
        <v/>
      </c>
      <c r="AS103" s="2" t="str">
        <f>IF($A103="","",IFERROR(INDEX(RAW_DHIS2_EXPORT!$A:$ZZ,ROW(),MATCH("*"&amp;INDEX(INDICATOR_MAP!$D:$D,MATCH(AS$1,INDICATOR_MAP!$B:$B,0))&amp;"*",RAW_DHIS2_EXPORT!$1:$1,0)),""))</f>
        <v/>
      </c>
      <c r="AT103" s="2" t="str">
        <f>IF($A103="","",IFERROR(INDEX(RAW_DHIS2_EXPORT!$A:$ZZ,ROW(),MATCH("*"&amp;INDEX(INDICATOR_MAP!$D:$D,MATCH(AT$1,INDICATOR_MAP!$B:$B,0))&amp;"*",RAW_DHIS2_EXPORT!$1:$1,0)),""))</f>
        <v/>
      </c>
      <c r="AU103" s="2" t="str">
        <f>IF($A103="","",IFERROR(INDEX(RAW_DHIS2_EXPORT!$A:$ZZ,ROW(),MATCH("*"&amp;INDEX(INDICATOR_MAP!$D:$D,MATCH(AU$1,INDICATOR_MAP!$B:$B,0))&amp;"*",RAW_DHIS2_EXPORT!$1:$1,0)),""))</f>
        <v/>
      </c>
      <c r="AV103" s="2" t="str">
        <f>IF($A103="","",IFERROR(INDEX(RAW_DHIS2_EXPORT!$A:$ZZ,ROW(),MATCH("*"&amp;INDEX(INDICATOR_MAP!$D:$D,MATCH(AV$1,INDICATOR_MAP!$B:$B,0))&amp;"*",RAW_DHIS2_EXPORT!$1:$1,0)),""))</f>
        <v/>
      </c>
      <c r="AW103" s="2" t="str">
        <f>IF($A103="","",IFERROR(INDEX(RAW_DHIS2_EXPORT!$A:$ZZ,ROW(),MATCH("*"&amp;INDEX(INDICATOR_MAP!$D:$D,MATCH(AW$1,INDICATOR_MAP!$B:$B,0))&amp;"*",RAW_DHIS2_EXPORT!$1:$1,0)),""))</f>
        <v/>
      </c>
      <c r="AX103" s="2" t="str">
        <f>IF($A103="","",IFERROR(INDEX(RAW_DHIS2_EXPORT!$A:$ZZ,ROW(),MATCH("*"&amp;INDEX(INDICATOR_MAP!$D:$D,MATCH(AX$1,INDICATOR_MAP!$B:$B,0))&amp;"*",RAW_DHIS2_EXPORT!$1:$1,0)),""))</f>
        <v/>
      </c>
      <c r="AY103" s="2" t="str">
        <f>IF($A103="","",IFERROR(INDEX(RAW_DHIS2_EXPORT!$A:$ZZ,ROW(),MATCH("*"&amp;INDEX(INDICATOR_MAP!$D:$D,MATCH(AY$1,INDICATOR_MAP!$B:$B,0))&amp;"*",RAW_DHIS2_EXPORT!$1:$1,0)),""))</f>
        <v/>
      </c>
      <c r="AZ103" s="2" t="str">
        <f>IF($A103="","",IFERROR(INDEX(RAW_DHIS2_EXPORT!$A:$ZZ,ROW(),MATCH("*"&amp;INDEX(INDICATOR_MAP!$D:$D,MATCH(AZ$1,INDICATOR_MAP!$B:$B,0))&amp;"*",RAW_DHIS2_EXPORT!$1:$1,0)),""))</f>
        <v/>
      </c>
      <c r="BA103" s="2" t="str">
        <f>IF($A103="","",IFERROR(INDEX(RAW_DHIS2_EXPORT!$A:$ZZ,ROW(),MATCH("*"&amp;INDEX(INDICATOR_MAP!$D:$D,MATCH(BA$1,INDICATOR_MAP!$B:$B,0))&amp;"*",RAW_DHIS2_EXPORT!$1:$1,0)),""))</f>
        <v/>
      </c>
      <c r="BB103" s="2" t="str">
        <f>IF($A103="","",IFERROR(INDEX(RAW_DHIS2_EXPORT!$A:$ZZ,ROW(),MATCH("*"&amp;INDEX(INDICATOR_MAP!$D:$D,MATCH(BB$1,INDICATOR_MAP!$B:$B,0))&amp;"*",RAW_DHIS2_EXPORT!$1:$1,0)),""))</f>
        <v/>
      </c>
      <c r="BC103" s="2" t="str">
        <f>IF($A103="","",IFERROR(INDEX(RAW_DHIS2_EXPORT!$A:$ZZ,ROW(),MATCH("*"&amp;INDEX(INDICATOR_MAP!$D:$D,MATCH(BC$1,INDICATOR_MAP!$B:$B,0))&amp;"*",RAW_DHIS2_EXPORT!$1:$1,0)),""))</f>
        <v/>
      </c>
    </row>
    <row r="104" spans="1:55">
      <c r="A104" s="2" t="str">
        <f>IF(RAW_DHIS2_EXPORT!A104="","",RAW_DHIS2_EXPORT!A104)</f>
        <v/>
      </c>
      <c r="B104" s="2"/>
      <c r="C104" s="2"/>
      <c r="D104" s="2" t="str">
        <f>IF($A104="","",IFERROR(INDEX(RAW_DHIS2_EXPORT!$A:$ZZ,ROW(),MATCH("*"&amp;INDEX(INDICATOR_MAP!$D:$D,MATCH(D$1,INDICATOR_MAP!$B:$B,0))&amp;"*",RAW_DHIS2_EXPORT!$1:$1,0)),""))</f>
        <v/>
      </c>
      <c r="E104" s="2" t="str">
        <f>IF($A104="","",IFERROR(INDEX(RAW_DHIS2_EXPORT!$A:$ZZ,ROW(),MATCH("*"&amp;INDEX(INDICATOR_MAP!$D:$D,MATCH(E$1,INDICATOR_MAP!$B:$B,0))&amp;"*",RAW_DHIS2_EXPORT!$1:$1,0)),""))</f>
        <v/>
      </c>
      <c r="F104" s="2" t="str">
        <f>IF($A104="","",IFERROR(INDEX(RAW_DHIS2_EXPORT!$A:$ZZ,ROW(),MATCH("*"&amp;INDEX(INDICATOR_MAP!$D:$D,MATCH(F$1,INDICATOR_MAP!$B:$B,0))&amp;"*",RAW_DHIS2_EXPORT!$1:$1,0)),""))</f>
        <v/>
      </c>
      <c r="G104" s="2" t="str">
        <f>IF($A104="","",IFERROR(INDEX(RAW_DHIS2_EXPORT!$A:$ZZ,ROW(),MATCH("*"&amp;INDEX(INDICATOR_MAP!$D:$D,MATCH(G$1,INDICATOR_MAP!$B:$B,0))&amp;"*",RAW_DHIS2_EXPORT!$1:$1,0)),""))</f>
        <v/>
      </c>
      <c r="H104" s="2" t="str">
        <f>IF($A104="","",IFERROR(INDEX(RAW_DHIS2_EXPORT!$A:$ZZ,ROW(),MATCH("*"&amp;INDEX(INDICATOR_MAP!$D:$D,MATCH(H$1,INDICATOR_MAP!$B:$B,0))&amp;"*",RAW_DHIS2_EXPORT!$1:$1,0)),""))</f>
        <v/>
      </c>
      <c r="I104" s="2" t="str">
        <f>IF($A104="","",IFERROR(INDEX(RAW_DHIS2_EXPORT!$A:$ZZ,ROW(),MATCH("*"&amp;INDEX(INDICATOR_MAP!$D:$D,MATCH(I$1,INDICATOR_MAP!$B:$B,0))&amp;"*",RAW_DHIS2_EXPORT!$1:$1,0)),""))</f>
        <v/>
      </c>
      <c r="J104" s="2" t="str">
        <f>IF($A104="","",IFERROR(INDEX(RAW_DHIS2_EXPORT!$A:$ZZ,ROW(),MATCH("*"&amp;INDEX(INDICATOR_MAP!$D:$D,MATCH(J$1,INDICATOR_MAP!$B:$B,0))&amp;"*",RAW_DHIS2_EXPORT!$1:$1,0)),""))</f>
        <v/>
      </c>
      <c r="K104" s="2" t="str">
        <f>IF($A104="","",IFERROR(INDEX(RAW_DHIS2_EXPORT!$A:$ZZ,ROW(),MATCH("*"&amp;INDEX(INDICATOR_MAP!$D:$D,MATCH(K$1,INDICATOR_MAP!$B:$B,0))&amp;"*",RAW_DHIS2_EXPORT!$1:$1,0)),""))</f>
        <v/>
      </c>
      <c r="L104" s="2" t="str">
        <f>IF($A104="","",IFERROR(INDEX(RAW_DHIS2_EXPORT!$A:$ZZ,ROW(),MATCH("*"&amp;INDEX(INDICATOR_MAP!$D:$D,MATCH(L$1,INDICATOR_MAP!$B:$B,0))&amp;"*",RAW_DHIS2_EXPORT!$1:$1,0)),""))</f>
        <v/>
      </c>
      <c r="M104" s="2" t="str">
        <f>IF($A104="","",IFERROR(INDEX(RAW_DHIS2_EXPORT!$A:$ZZ,ROW(),MATCH("*"&amp;INDEX(INDICATOR_MAP!$D:$D,MATCH(M$1,INDICATOR_MAP!$B:$B,0))&amp;"*",RAW_DHIS2_EXPORT!$1:$1,0)),""))</f>
        <v/>
      </c>
      <c r="N104" s="2" t="str">
        <f>IF($A104="","",IFERROR(INDEX(RAW_DHIS2_EXPORT!$A:$ZZ,ROW(),MATCH("*"&amp;INDEX(INDICATOR_MAP!$D:$D,MATCH(N$1,INDICATOR_MAP!$B:$B,0))&amp;"*",RAW_DHIS2_EXPORT!$1:$1,0)),""))</f>
        <v/>
      </c>
      <c r="O104" s="2" t="str">
        <f>IF($A104="","",IFERROR(INDEX(RAW_DHIS2_EXPORT!$A:$ZZ,ROW(),MATCH("*"&amp;INDEX(INDICATOR_MAP!$D:$D,MATCH(O$1,INDICATOR_MAP!$B:$B,0))&amp;"*",RAW_DHIS2_EXPORT!$1:$1,0)),""))</f>
        <v/>
      </c>
      <c r="P104" s="2" t="str">
        <f>IF($A104="","",IFERROR(INDEX(RAW_DHIS2_EXPORT!$A:$ZZ,ROW(),MATCH("*"&amp;INDEX(INDICATOR_MAP!$D:$D,MATCH(P$1,INDICATOR_MAP!$B:$B,0))&amp;"*",RAW_DHIS2_EXPORT!$1:$1,0)),""))</f>
        <v/>
      </c>
      <c r="Q104" s="2" t="str">
        <f>IF($A104="","",IFERROR(INDEX(RAW_DHIS2_EXPORT!$A:$ZZ,ROW(),MATCH("*"&amp;INDEX(INDICATOR_MAP!$D:$D,MATCH(Q$1,INDICATOR_MAP!$B:$B,0))&amp;"*",RAW_DHIS2_EXPORT!$1:$1,0)),""))</f>
        <v/>
      </c>
      <c r="R104" s="2" t="str">
        <f>IF($A104="","",IFERROR(INDEX(RAW_DHIS2_EXPORT!$A:$ZZ,ROW(),MATCH("*"&amp;INDEX(INDICATOR_MAP!$D:$D,MATCH(R$1,INDICATOR_MAP!$B:$B,0))&amp;"*",RAW_DHIS2_EXPORT!$1:$1,0)),""))</f>
        <v/>
      </c>
      <c r="S104" s="2" t="str">
        <f>IF($A104="","",IFERROR(INDEX(RAW_DHIS2_EXPORT!$A:$ZZ,ROW(),MATCH("*"&amp;INDEX(INDICATOR_MAP!$D:$D,MATCH(S$1,INDICATOR_MAP!$B:$B,0))&amp;"*",RAW_DHIS2_EXPORT!$1:$1,0)),""))</f>
        <v/>
      </c>
      <c r="T104" s="2" t="str">
        <f>IF($A104="","",IFERROR(INDEX(RAW_DHIS2_EXPORT!$A:$ZZ,ROW(),MATCH("*"&amp;INDEX(INDICATOR_MAP!$D:$D,MATCH(T$1,INDICATOR_MAP!$B:$B,0))&amp;"*",RAW_DHIS2_EXPORT!$1:$1,0)),""))</f>
        <v/>
      </c>
      <c r="U104" s="2" t="str">
        <f>IF($A104="","",IFERROR(INDEX(RAW_DHIS2_EXPORT!$A:$ZZ,ROW(),MATCH("*"&amp;INDEX(INDICATOR_MAP!$D:$D,MATCH(U$1,INDICATOR_MAP!$B:$B,0))&amp;"*",RAW_DHIS2_EXPORT!$1:$1,0)),""))</f>
        <v/>
      </c>
      <c r="V104" s="2" t="str">
        <f>IF($A104="","",IFERROR(INDEX(RAW_DHIS2_EXPORT!$A:$ZZ,ROW(),MATCH("*"&amp;INDEX(INDICATOR_MAP!$D:$D,MATCH(V$1,INDICATOR_MAP!$B:$B,0))&amp;"*",RAW_DHIS2_EXPORT!$1:$1,0)),""))</f>
        <v/>
      </c>
      <c r="W104" s="2" t="str">
        <f>IF($A104="","",IFERROR(INDEX(RAW_DHIS2_EXPORT!$A:$ZZ,ROW(),MATCH("*"&amp;INDEX(INDICATOR_MAP!$D:$D,MATCH(W$1,INDICATOR_MAP!$B:$B,0))&amp;"*",RAW_DHIS2_EXPORT!$1:$1,0)),""))</f>
        <v/>
      </c>
      <c r="X104" s="2" t="str">
        <f>IF($A104="","",IFERROR(INDEX(RAW_DHIS2_EXPORT!$A:$ZZ,ROW(),MATCH("*"&amp;INDEX(INDICATOR_MAP!$D:$D,MATCH(X$1,INDICATOR_MAP!$B:$B,0))&amp;"*",RAW_DHIS2_EXPORT!$1:$1,0)),""))</f>
        <v/>
      </c>
      <c r="Y104" s="2" t="str">
        <f>IF($A104="","",IFERROR(INDEX(RAW_DHIS2_EXPORT!$A:$ZZ,ROW(),MATCH("*"&amp;INDEX(INDICATOR_MAP!$D:$D,MATCH(Y$1,INDICATOR_MAP!$B:$B,0))&amp;"*",RAW_DHIS2_EXPORT!$1:$1,0)),""))</f>
        <v/>
      </c>
      <c r="Z104" s="2" t="str">
        <f>IF($A104="","",IFERROR(INDEX(RAW_DHIS2_EXPORT!$A:$ZZ,ROW(),MATCH("*"&amp;INDEX(INDICATOR_MAP!$D:$D,MATCH(Z$1,INDICATOR_MAP!$B:$B,0))&amp;"*",RAW_DHIS2_EXPORT!$1:$1,0)),""))</f>
        <v/>
      </c>
      <c r="AA104" s="2" t="str">
        <f>IF($A104="","",IFERROR(INDEX(RAW_DHIS2_EXPORT!$A:$ZZ,ROW(),MATCH("*"&amp;INDEX(INDICATOR_MAP!$D:$D,MATCH(AA$1,INDICATOR_MAP!$B:$B,0))&amp;"*",RAW_DHIS2_EXPORT!$1:$1,0)),""))</f>
        <v/>
      </c>
      <c r="AB104" s="2" t="str">
        <f>IF($A104="","",IFERROR(INDEX(RAW_DHIS2_EXPORT!$A:$ZZ,ROW(),MATCH("*"&amp;INDEX(INDICATOR_MAP!$D:$D,MATCH(AB$1,INDICATOR_MAP!$B:$B,0))&amp;"*",RAW_DHIS2_EXPORT!$1:$1,0)),""))</f>
        <v/>
      </c>
      <c r="AC104" s="2" t="str">
        <f>IF($A104="","",IFERROR(INDEX(RAW_DHIS2_EXPORT!$A:$ZZ,ROW(),MATCH("*"&amp;INDEX(INDICATOR_MAP!$D:$D,MATCH(AC$1,INDICATOR_MAP!$B:$B,0))&amp;"*",RAW_DHIS2_EXPORT!$1:$1,0)),""))</f>
        <v/>
      </c>
      <c r="AD104" s="2" t="str">
        <f>IF($A104="","",IFERROR(INDEX(RAW_DHIS2_EXPORT!$A:$ZZ,ROW(),MATCH("*"&amp;INDEX(INDICATOR_MAP!$D:$D,MATCH(AD$1,INDICATOR_MAP!$B:$B,0))&amp;"*",RAW_DHIS2_EXPORT!$1:$1,0)),""))</f>
        <v/>
      </c>
      <c r="AE104" s="2" t="str">
        <f>IF($A104="","",IFERROR(INDEX(RAW_DHIS2_EXPORT!$A:$ZZ,ROW(),MATCH("*"&amp;INDEX(INDICATOR_MAP!$D:$D,MATCH(AE$1,INDICATOR_MAP!$B:$B,0))&amp;"*",RAW_DHIS2_EXPORT!$1:$1,0)),""))</f>
        <v/>
      </c>
      <c r="AF104" s="2" t="str">
        <f>IF($A104="","",IFERROR(INDEX(RAW_DHIS2_EXPORT!$A:$ZZ,ROW(),MATCH("*"&amp;INDEX(INDICATOR_MAP!$D:$D,MATCH(AF$1,INDICATOR_MAP!$B:$B,0))&amp;"*",RAW_DHIS2_EXPORT!$1:$1,0)),""))</f>
        <v/>
      </c>
      <c r="AG104" s="2" t="str">
        <f>IF($A104="","",IFERROR(INDEX(RAW_DHIS2_EXPORT!$A:$ZZ,ROW(),MATCH("*"&amp;INDEX(INDICATOR_MAP!$D:$D,MATCH(AG$1,INDICATOR_MAP!$B:$B,0))&amp;"*",RAW_DHIS2_EXPORT!$1:$1,0)),""))</f>
        <v/>
      </c>
      <c r="AH104" s="2" t="str">
        <f>IF($A104="","",IFERROR(INDEX(RAW_DHIS2_EXPORT!$A:$ZZ,ROW(),MATCH("*"&amp;INDEX(INDICATOR_MAP!$D:$D,MATCH(AH$1,INDICATOR_MAP!$B:$B,0))&amp;"*",RAW_DHIS2_EXPORT!$1:$1,0)),""))</f>
        <v/>
      </c>
      <c r="AI104" s="2" t="str">
        <f>IF($A104="","",IFERROR(INDEX(RAW_DHIS2_EXPORT!$A:$ZZ,ROW(),MATCH("*"&amp;INDEX(INDICATOR_MAP!$D:$D,MATCH(AI$1,INDICATOR_MAP!$B:$B,0))&amp;"*",RAW_DHIS2_EXPORT!$1:$1,0)),""))</f>
        <v/>
      </c>
      <c r="AJ104" s="2" t="str">
        <f>IF($A104="","",IFERROR(INDEX(RAW_DHIS2_EXPORT!$A:$ZZ,ROW(),MATCH("*"&amp;INDEX(INDICATOR_MAP!$D:$D,MATCH(AJ$1,INDICATOR_MAP!$B:$B,0))&amp;"*",RAW_DHIS2_EXPORT!$1:$1,0)),""))</f>
        <v/>
      </c>
      <c r="AK104" s="2" t="str">
        <f>IF($A104="","",IFERROR(INDEX(RAW_DHIS2_EXPORT!$A:$ZZ,ROW(),MATCH("*"&amp;INDEX(INDICATOR_MAP!$D:$D,MATCH(AK$1,INDICATOR_MAP!$B:$B,0))&amp;"*",RAW_DHIS2_EXPORT!$1:$1,0)),""))</f>
        <v/>
      </c>
      <c r="AL104" s="2" t="str">
        <f>IF($A104="","",IFERROR(INDEX(RAW_DHIS2_EXPORT!$A:$ZZ,ROW(),MATCH("*"&amp;INDEX(INDICATOR_MAP!$D:$D,MATCH(AL$1,INDICATOR_MAP!$B:$B,0))&amp;"*",RAW_DHIS2_EXPORT!$1:$1,0)),""))</f>
        <v/>
      </c>
      <c r="AM104" s="2" t="str">
        <f>IF($A104="","",IFERROR(INDEX(RAW_DHIS2_EXPORT!$A:$ZZ,ROW(),MATCH("*"&amp;INDEX(INDICATOR_MAP!$D:$D,MATCH(AM$1,INDICATOR_MAP!$B:$B,0))&amp;"*",RAW_DHIS2_EXPORT!$1:$1,0)),""))</f>
        <v/>
      </c>
      <c r="AN104" s="2" t="str">
        <f>IF($A104="","",IFERROR(INDEX(RAW_DHIS2_EXPORT!$A:$ZZ,ROW(),MATCH("*"&amp;INDEX(INDICATOR_MAP!$D:$D,MATCH(AN$1,INDICATOR_MAP!$B:$B,0))&amp;"*",RAW_DHIS2_EXPORT!$1:$1,0)),""))</f>
        <v/>
      </c>
      <c r="AO104" s="2" t="str">
        <f>IF($A104="","",IFERROR(INDEX(RAW_DHIS2_EXPORT!$A:$ZZ,ROW(),MATCH("*"&amp;INDEX(INDICATOR_MAP!$D:$D,MATCH(AO$1,INDICATOR_MAP!$B:$B,0))&amp;"*",RAW_DHIS2_EXPORT!$1:$1,0)),""))</f>
        <v/>
      </c>
      <c r="AP104" s="2" t="str">
        <f>IF($A104="","",IFERROR(INDEX(RAW_DHIS2_EXPORT!$A:$ZZ,ROW(),MATCH("*"&amp;INDEX(INDICATOR_MAP!$D:$D,MATCH(AP$1,INDICATOR_MAP!$B:$B,0))&amp;"*",RAW_DHIS2_EXPORT!$1:$1,0)),""))</f>
        <v/>
      </c>
      <c r="AQ104" s="2" t="str">
        <f>IF($A104="","",IFERROR(INDEX(RAW_DHIS2_EXPORT!$A:$ZZ,ROW(),MATCH("*"&amp;INDEX(INDICATOR_MAP!$D:$D,MATCH(AQ$1,INDICATOR_MAP!$B:$B,0))&amp;"*",RAW_DHIS2_EXPORT!$1:$1,0)),""))</f>
        <v/>
      </c>
      <c r="AR104" s="2" t="str">
        <f>IF($A104="","",IFERROR(INDEX(RAW_DHIS2_EXPORT!$A:$ZZ,ROW(),MATCH("*"&amp;INDEX(INDICATOR_MAP!$D:$D,MATCH(AR$1,INDICATOR_MAP!$B:$B,0))&amp;"*",RAW_DHIS2_EXPORT!$1:$1,0)),""))</f>
        <v/>
      </c>
      <c r="AS104" s="2" t="str">
        <f>IF($A104="","",IFERROR(INDEX(RAW_DHIS2_EXPORT!$A:$ZZ,ROW(),MATCH("*"&amp;INDEX(INDICATOR_MAP!$D:$D,MATCH(AS$1,INDICATOR_MAP!$B:$B,0))&amp;"*",RAW_DHIS2_EXPORT!$1:$1,0)),""))</f>
        <v/>
      </c>
      <c r="AT104" s="2" t="str">
        <f>IF($A104="","",IFERROR(INDEX(RAW_DHIS2_EXPORT!$A:$ZZ,ROW(),MATCH("*"&amp;INDEX(INDICATOR_MAP!$D:$D,MATCH(AT$1,INDICATOR_MAP!$B:$B,0))&amp;"*",RAW_DHIS2_EXPORT!$1:$1,0)),""))</f>
        <v/>
      </c>
      <c r="AU104" s="2" t="str">
        <f>IF($A104="","",IFERROR(INDEX(RAW_DHIS2_EXPORT!$A:$ZZ,ROW(),MATCH("*"&amp;INDEX(INDICATOR_MAP!$D:$D,MATCH(AU$1,INDICATOR_MAP!$B:$B,0))&amp;"*",RAW_DHIS2_EXPORT!$1:$1,0)),""))</f>
        <v/>
      </c>
      <c r="AV104" s="2" t="str">
        <f>IF($A104="","",IFERROR(INDEX(RAW_DHIS2_EXPORT!$A:$ZZ,ROW(),MATCH("*"&amp;INDEX(INDICATOR_MAP!$D:$D,MATCH(AV$1,INDICATOR_MAP!$B:$B,0))&amp;"*",RAW_DHIS2_EXPORT!$1:$1,0)),""))</f>
        <v/>
      </c>
      <c r="AW104" s="2" t="str">
        <f>IF($A104="","",IFERROR(INDEX(RAW_DHIS2_EXPORT!$A:$ZZ,ROW(),MATCH("*"&amp;INDEX(INDICATOR_MAP!$D:$D,MATCH(AW$1,INDICATOR_MAP!$B:$B,0))&amp;"*",RAW_DHIS2_EXPORT!$1:$1,0)),""))</f>
        <v/>
      </c>
      <c r="AX104" s="2" t="str">
        <f>IF($A104="","",IFERROR(INDEX(RAW_DHIS2_EXPORT!$A:$ZZ,ROW(),MATCH("*"&amp;INDEX(INDICATOR_MAP!$D:$D,MATCH(AX$1,INDICATOR_MAP!$B:$B,0))&amp;"*",RAW_DHIS2_EXPORT!$1:$1,0)),""))</f>
        <v/>
      </c>
      <c r="AY104" s="2" t="str">
        <f>IF($A104="","",IFERROR(INDEX(RAW_DHIS2_EXPORT!$A:$ZZ,ROW(),MATCH("*"&amp;INDEX(INDICATOR_MAP!$D:$D,MATCH(AY$1,INDICATOR_MAP!$B:$B,0))&amp;"*",RAW_DHIS2_EXPORT!$1:$1,0)),""))</f>
        <v/>
      </c>
      <c r="AZ104" s="2" t="str">
        <f>IF($A104="","",IFERROR(INDEX(RAW_DHIS2_EXPORT!$A:$ZZ,ROW(),MATCH("*"&amp;INDEX(INDICATOR_MAP!$D:$D,MATCH(AZ$1,INDICATOR_MAP!$B:$B,0))&amp;"*",RAW_DHIS2_EXPORT!$1:$1,0)),""))</f>
        <v/>
      </c>
      <c r="BA104" s="2" t="str">
        <f>IF($A104="","",IFERROR(INDEX(RAW_DHIS2_EXPORT!$A:$ZZ,ROW(),MATCH("*"&amp;INDEX(INDICATOR_MAP!$D:$D,MATCH(BA$1,INDICATOR_MAP!$B:$B,0))&amp;"*",RAW_DHIS2_EXPORT!$1:$1,0)),""))</f>
        <v/>
      </c>
      <c r="BB104" s="2" t="str">
        <f>IF($A104="","",IFERROR(INDEX(RAW_DHIS2_EXPORT!$A:$ZZ,ROW(),MATCH("*"&amp;INDEX(INDICATOR_MAP!$D:$D,MATCH(BB$1,INDICATOR_MAP!$B:$B,0))&amp;"*",RAW_DHIS2_EXPORT!$1:$1,0)),""))</f>
        <v/>
      </c>
      <c r="BC104" s="2" t="str">
        <f>IF($A104="","",IFERROR(INDEX(RAW_DHIS2_EXPORT!$A:$ZZ,ROW(),MATCH("*"&amp;INDEX(INDICATOR_MAP!$D:$D,MATCH(BC$1,INDICATOR_MAP!$B:$B,0))&amp;"*",RAW_DHIS2_EXPORT!$1:$1,0)),""))</f>
        <v/>
      </c>
    </row>
    <row r="105" spans="1:55">
      <c r="A105" s="2" t="str">
        <f>IF(RAW_DHIS2_EXPORT!A105="","",RAW_DHIS2_EXPORT!A105)</f>
        <v/>
      </c>
      <c r="B105" s="2"/>
      <c r="C105" s="2"/>
      <c r="D105" s="2" t="str">
        <f>IF($A105="","",IFERROR(INDEX(RAW_DHIS2_EXPORT!$A:$ZZ,ROW(),MATCH("*"&amp;INDEX(INDICATOR_MAP!$D:$D,MATCH(D$1,INDICATOR_MAP!$B:$B,0))&amp;"*",RAW_DHIS2_EXPORT!$1:$1,0)),""))</f>
        <v/>
      </c>
      <c r="E105" s="2" t="str">
        <f>IF($A105="","",IFERROR(INDEX(RAW_DHIS2_EXPORT!$A:$ZZ,ROW(),MATCH("*"&amp;INDEX(INDICATOR_MAP!$D:$D,MATCH(E$1,INDICATOR_MAP!$B:$B,0))&amp;"*",RAW_DHIS2_EXPORT!$1:$1,0)),""))</f>
        <v/>
      </c>
      <c r="F105" s="2" t="str">
        <f>IF($A105="","",IFERROR(INDEX(RAW_DHIS2_EXPORT!$A:$ZZ,ROW(),MATCH("*"&amp;INDEX(INDICATOR_MAP!$D:$D,MATCH(F$1,INDICATOR_MAP!$B:$B,0))&amp;"*",RAW_DHIS2_EXPORT!$1:$1,0)),""))</f>
        <v/>
      </c>
      <c r="G105" s="2" t="str">
        <f>IF($A105="","",IFERROR(INDEX(RAW_DHIS2_EXPORT!$A:$ZZ,ROW(),MATCH("*"&amp;INDEX(INDICATOR_MAP!$D:$D,MATCH(G$1,INDICATOR_MAP!$B:$B,0))&amp;"*",RAW_DHIS2_EXPORT!$1:$1,0)),""))</f>
        <v/>
      </c>
      <c r="H105" s="2" t="str">
        <f>IF($A105="","",IFERROR(INDEX(RAW_DHIS2_EXPORT!$A:$ZZ,ROW(),MATCH("*"&amp;INDEX(INDICATOR_MAP!$D:$D,MATCH(H$1,INDICATOR_MAP!$B:$B,0))&amp;"*",RAW_DHIS2_EXPORT!$1:$1,0)),""))</f>
        <v/>
      </c>
      <c r="I105" s="2" t="str">
        <f>IF($A105="","",IFERROR(INDEX(RAW_DHIS2_EXPORT!$A:$ZZ,ROW(),MATCH("*"&amp;INDEX(INDICATOR_MAP!$D:$D,MATCH(I$1,INDICATOR_MAP!$B:$B,0))&amp;"*",RAW_DHIS2_EXPORT!$1:$1,0)),""))</f>
        <v/>
      </c>
      <c r="J105" s="2" t="str">
        <f>IF($A105="","",IFERROR(INDEX(RAW_DHIS2_EXPORT!$A:$ZZ,ROW(),MATCH("*"&amp;INDEX(INDICATOR_MAP!$D:$D,MATCH(J$1,INDICATOR_MAP!$B:$B,0))&amp;"*",RAW_DHIS2_EXPORT!$1:$1,0)),""))</f>
        <v/>
      </c>
      <c r="K105" s="2" t="str">
        <f>IF($A105="","",IFERROR(INDEX(RAW_DHIS2_EXPORT!$A:$ZZ,ROW(),MATCH("*"&amp;INDEX(INDICATOR_MAP!$D:$D,MATCH(K$1,INDICATOR_MAP!$B:$B,0))&amp;"*",RAW_DHIS2_EXPORT!$1:$1,0)),""))</f>
        <v/>
      </c>
      <c r="L105" s="2" t="str">
        <f>IF($A105="","",IFERROR(INDEX(RAW_DHIS2_EXPORT!$A:$ZZ,ROW(),MATCH("*"&amp;INDEX(INDICATOR_MAP!$D:$D,MATCH(L$1,INDICATOR_MAP!$B:$B,0))&amp;"*",RAW_DHIS2_EXPORT!$1:$1,0)),""))</f>
        <v/>
      </c>
      <c r="M105" s="2" t="str">
        <f>IF($A105="","",IFERROR(INDEX(RAW_DHIS2_EXPORT!$A:$ZZ,ROW(),MATCH("*"&amp;INDEX(INDICATOR_MAP!$D:$D,MATCH(M$1,INDICATOR_MAP!$B:$B,0))&amp;"*",RAW_DHIS2_EXPORT!$1:$1,0)),""))</f>
        <v/>
      </c>
      <c r="N105" s="2" t="str">
        <f>IF($A105="","",IFERROR(INDEX(RAW_DHIS2_EXPORT!$A:$ZZ,ROW(),MATCH("*"&amp;INDEX(INDICATOR_MAP!$D:$D,MATCH(N$1,INDICATOR_MAP!$B:$B,0))&amp;"*",RAW_DHIS2_EXPORT!$1:$1,0)),""))</f>
        <v/>
      </c>
      <c r="O105" s="2" t="str">
        <f>IF($A105="","",IFERROR(INDEX(RAW_DHIS2_EXPORT!$A:$ZZ,ROW(),MATCH("*"&amp;INDEX(INDICATOR_MAP!$D:$D,MATCH(O$1,INDICATOR_MAP!$B:$B,0))&amp;"*",RAW_DHIS2_EXPORT!$1:$1,0)),""))</f>
        <v/>
      </c>
      <c r="P105" s="2" t="str">
        <f>IF($A105="","",IFERROR(INDEX(RAW_DHIS2_EXPORT!$A:$ZZ,ROW(),MATCH("*"&amp;INDEX(INDICATOR_MAP!$D:$D,MATCH(P$1,INDICATOR_MAP!$B:$B,0))&amp;"*",RAW_DHIS2_EXPORT!$1:$1,0)),""))</f>
        <v/>
      </c>
      <c r="Q105" s="2" t="str">
        <f>IF($A105="","",IFERROR(INDEX(RAW_DHIS2_EXPORT!$A:$ZZ,ROW(),MATCH("*"&amp;INDEX(INDICATOR_MAP!$D:$D,MATCH(Q$1,INDICATOR_MAP!$B:$B,0))&amp;"*",RAW_DHIS2_EXPORT!$1:$1,0)),""))</f>
        <v/>
      </c>
      <c r="R105" s="2" t="str">
        <f>IF($A105="","",IFERROR(INDEX(RAW_DHIS2_EXPORT!$A:$ZZ,ROW(),MATCH("*"&amp;INDEX(INDICATOR_MAP!$D:$D,MATCH(R$1,INDICATOR_MAP!$B:$B,0))&amp;"*",RAW_DHIS2_EXPORT!$1:$1,0)),""))</f>
        <v/>
      </c>
      <c r="S105" s="2" t="str">
        <f>IF($A105="","",IFERROR(INDEX(RAW_DHIS2_EXPORT!$A:$ZZ,ROW(),MATCH("*"&amp;INDEX(INDICATOR_MAP!$D:$D,MATCH(S$1,INDICATOR_MAP!$B:$B,0))&amp;"*",RAW_DHIS2_EXPORT!$1:$1,0)),""))</f>
        <v/>
      </c>
      <c r="T105" s="2" t="str">
        <f>IF($A105="","",IFERROR(INDEX(RAW_DHIS2_EXPORT!$A:$ZZ,ROW(),MATCH("*"&amp;INDEX(INDICATOR_MAP!$D:$D,MATCH(T$1,INDICATOR_MAP!$B:$B,0))&amp;"*",RAW_DHIS2_EXPORT!$1:$1,0)),""))</f>
        <v/>
      </c>
      <c r="U105" s="2" t="str">
        <f>IF($A105="","",IFERROR(INDEX(RAW_DHIS2_EXPORT!$A:$ZZ,ROW(),MATCH("*"&amp;INDEX(INDICATOR_MAP!$D:$D,MATCH(U$1,INDICATOR_MAP!$B:$B,0))&amp;"*",RAW_DHIS2_EXPORT!$1:$1,0)),""))</f>
        <v/>
      </c>
      <c r="V105" s="2" t="str">
        <f>IF($A105="","",IFERROR(INDEX(RAW_DHIS2_EXPORT!$A:$ZZ,ROW(),MATCH("*"&amp;INDEX(INDICATOR_MAP!$D:$D,MATCH(V$1,INDICATOR_MAP!$B:$B,0))&amp;"*",RAW_DHIS2_EXPORT!$1:$1,0)),""))</f>
        <v/>
      </c>
      <c r="W105" s="2" t="str">
        <f>IF($A105="","",IFERROR(INDEX(RAW_DHIS2_EXPORT!$A:$ZZ,ROW(),MATCH("*"&amp;INDEX(INDICATOR_MAP!$D:$D,MATCH(W$1,INDICATOR_MAP!$B:$B,0))&amp;"*",RAW_DHIS2_EXPORT!$1:$1,0)),""))</f>
        <v/>
      </c>
      <c r="X105" s="2" t="str">
        <f>IF($A105="","",IFERROR(INDEX(RAW_DHIS2_EXPORT!$A:$ZZ,ROW(),MATCH("*"&amp;INDEX(INDICATOR_MAP!$D:$D,MATCH(X$1,INDICATOR_MAP!$B:$B,0))&amp;"*",RAW_DHIS2_EXPORT!$1:$1,0)),""))</f>
        <v/>
      </c>
      <c r="Y105" s="2" t="str">
        <f>IF($A105="","",IFERROR(INDEX(RAW_DHIS2_EXPORT!$A:$ZZ,ROW(),MATCH("*"&amp;INDEX(INDICATOR_MAP!$D:$D,MATCH(Y$1,INDICATOR_MAP!$B:$B,0))&amp;"*",RAW_DHIS2_EXPORT!$1:$1,0)),""))</f>
        <v/>
      </c>
      <c r="Z105" s="2" t="str">
        <f>IF($A105="","",IFERROR(INDEX(RAW_DHIS2_EXPORT!$A:$ZZ,ROW(),MATCH("*"&amp;INDEX(INDICATOR_MAP!$D:$D,MATCH(Z$1,INDICATOR_MAP!$B:$B,0))&amp;"*",RAW_DHIS2_EXPORT!$1:$1,0)),""))</f>
        <v/>
      </c>
      <c r="AA105" s="2" t="str">
        <f>IF($A105="","",IFERROR(INDEX(RAW_DHIS2_EXPORT!$A:$ZZ,ROW(),MATCH("*"&amp;INDEX(INDICATOR_MAP!$D:$D,MATCH(AA$1,INDICATOR_MAP!$B:$B,0))&amp;"*",RAW_DHIS2_EXPORT!$1:$1,0)),""))</f>
        <v/>
      </c>
      <c r="AB105" s="2" t="str">
        <f>IF($A105="","",IFERROR(INDEX(RAW_DHIS2_EXPORT!$A:$ZZ,ROW(),MATCH("*"&amp;INDEX(INDICATOR_MAP!$D:$D,MATCH(AB$1,INDICATOR_MAP!$B:$B,0))&amp;"*",RAW_DHIS2_EXPORT!$1:$1,0)),""))</f>
        <v/>
      </c>
      <c r="AC105" s="2" t="str">
        <f>IF($A105="","",IFERROR(INDEX(RAW_DHIS2_EXPORT!$A:$ZZ,ROW(),MATCH("*"&amp;INDEX(INDICATOR_MAP!$D:$D,MATCH(AC$1,INDICATOR_MAP!$B:$B,0))&amp;"*",RAW_DHIS2_EXPORT!$1:$1,0)),""))</f>
        <v/>
      </c>
      <c r="AD105" s="2" t="str">
        <f>IF($A105="","",IFERROR(INDEX(RAW_DHIS2_EXPORT!$A:$ZZ,ROW(),MATCH("*"&amp;INDEX(INDICATOR_MAP!$D:$D,MATCH(AD$1,INDICATOR_MAP!$B:$B,0))&amp;"*",RAW_DHIS2_EXPORT!$1:$1,0)),""))</f>
        <v/>
      </c>
      <c r="AE105" s="2" t="str">
        <f>IF($A105="","",IFERROR(INDEX(RAW_DHIS2_EXPORT!$A:$ZZ,ROW(),MATCH("*"&amp;INDEX(INDICATOR_MAP!$D:$D,MATCH(AE$1,INDICATOR_MAP!$B:$B,0))&amp;"*",RAW_DHIS2_EXPORT!$1:$1,0)),""))</f>
        <v/>
      </c>
      <c r="AF105" s="2" t="str">
        <f>IF($A105="","",IFERROR(INDEX(RAW_DHIS2_EXPORT!$A:$ZZ,ROW(),MATCH("*"&amp;INDEX(INDICATOR_MAP!$D:$D,MATCH(AF$1,INDICATOR_MAP!$B:$B,0))&amp;"*",RAW_DHIS2_EXPORT!$1:$1,0)),""))</f>
        <v/>
      </c>
      <c r="AG105" s="2" t="str">
        <f>IF($A105="","",IFERROR(INDEX(RAW_DHIS2_EXPORT!$A:$ZZ,ROW(),MATCH("*"&amp;INDEX(INDICATOR_MAP!$D:$D,MATCH(AG$1,INDICATOR_MAP!$B:$B,0))&amp;"*",RAW_DHIS2_EXPORT!$1:$1,0)),""))</f>
        <v/>
      </c>
      <c r="AH105" s="2" t="str">
        <f>IF($A105="","",IFERROR(INDEX(RAW_DHIS2_EXPORT!$A:$ZZ,ROW(),MATCH("*"&amp;INDEX(INDICATOR_MAP!$D:$D,MATCH(AH$1,INDICATOR_MAP!$B:$B,0))&amp;"*",RAW_DHIS2_EXPORT!$1:$1,0)),""))</f>
        <v/>
      </c>
      <c r="AI105" s="2" t="str">
        <f>IF($A105="","",IFERROR(INDEX(RAW_DHIS2_EXPORT!$A:$ZZ,ROW(),MATCH("*"&amp;INDEX(INDICATOR_MAP!$D:$D,MATCH(AI$1,INDICATOR_MAP!$B:$B,0))&amp;"*",RAW_DHIS2_EXPORT!$1:$1,0)),""))</f>
        <v/>
      </c>
      <c r="AJ105" s="2" t="str">
        <f>IF($A105="","",IFERROR(INDEX(RAW_DHIS2_EXPORT!$A:$ZZ,ROW(),MATCH("*"&amp;INDEX(INDICATOR_MAP!$D:$D,MATCH(AJ$1,INDICATOR_MAP!$B:$B,0))&amp;"*",RAW_DHIS2_EXPORT!$1:$1,0)),""))</f>
        <v/>
      </c>
      <c r="AK105" s="2" t="str">
        <f>IF($A105="","",IFERROR(INDEX(RAW_DHIS2_EXPORT!$A:$ZZ,ROW(),MATCH("*"&amp;INDEX(INDICATOR_MAP!$D:$D,MATCH(AK$1,INDICATOR_MAP!$B:$B,0))&amp;"*",RAW_DHIS2_EXPORT!$1:$1,0)),""))</f>
        <v/>
      </c>
      <c r="AL105" s="2" t="str">
        <f>IF($A105="","",IFERROR(INDEX(RAW_DHIS2_EXPORT!$A:$ZZ,ROW(),MATCH("*"&amp;INDEX(INDICATOR_MAP!$D:$D,MATCH(AL$1,INDICATOR_MAP!$B:$B,0))&amp;"*",RAW_DHIS2_EXPORT!$1:$1,0)),""))</f>
        <v/>
      </c>
      <c r="AM105" s="2" t="str">
        <f>IF($A105="","",IFERROR(INDEX(RAW_DHIS2_EXPORT!$A:$ZZ,ROW(),MATCH("*"&amp;INDEX(INDICATOR_MAP!$D:$D,MATCH(AM$1,INDICATOR_MAP!$B:$B,0))&amp;"*",RAW_DHIS2_EXPORT!$1:$1,0)),""))</f>
        <v/>
      </c>
      <c r="AN105" s="2" t="str">
        <f>IF($A105="","",IFERROR(INDEX(RAW_DHIS2_EXPORT!$A:$ZZ,ROW(),MATCH("*"&amp;INDEX(INDICATOR_MAP!$D:$D,MATCH(AN$1,INDICATOR_MAP!$B:$B,0))&amp;"*",RAW_DHIS2_EXPORT!$1:$1,0)),""))</f>
        <v/>
      </c>
      <c r="AO105" s="2" t="str">
        <f>IF($A105="","",IFERROR(INDEX(RAW_DHIS2_EXPORT!$A:$ZZ,ROW(),MATCH("*"&amp;INDEX(INDICATOR_MAP!$D:$D,MATCH(AO$1,INDICATOR_MAP!$B:$B,0))&amp;"*",RAW_DHIS2_EXPORT!$1:$1,0)),""))</f>
        <v/>
      </c>
      <c r="AP105" s="2" t="str">
        <f>IF($A105="","",IFERROR(INDEX(RAW_DHIS2_EXPORT!$A:$ZZ,ROW(),MATCH("*"&amp;INDEX(INDICATOR_MAP!$D:$D,MATCH(AP$1,INDICATOR_MAP!$B:$B,0))&amp;"*",RAW_DHIS2_EXPORT!$1:$1,0)),""))</f>
        <v/>
      </c>
      <c r="AQ105" s="2" t="str">
        <f>IF($A105="","",IFERROR(INDEX(RAW_DHIS2_EXPORT!$A:$ZZ,ROW(),MATCH("*"&amp;INDEX(INDICATOR_MAP!$D:$D,MATCH(AQ$1,INDICATOR_MAP!$B:$B,0))&amp;"*",RAW_DHIS2_EXPORT!$1:$1,0)),""))</f>
        <v/>
      </c>
      <c r="AR105" s="2" t="str">
        <f>IF($A105="","",IFERROR(INDEX(RAW_DHIS2_EXPORT!$A:$ZZ,ROW(),MATCH("*"&amp;INDEX(INDICATOR_MAP!$D:$D,MATCH(AR$1,INDICATOR_MAP!$B:$B,0))&amp;"*",RAW_DHIS2_EXPORT!$1:$1,0)),""))</f>
        <v/>
      </c>
      <c r="AS105" s="2" t="str">
        <f>IF($A105="","",IFERROR(INDEX(RAW_DHIS2_EXPORT!$A:$ZZ,ROW(),MATCH("*"&amp;INDEX(INDICATOR_MAP!$D:$D,MATCH(AS$1,INDICATOR_MAP!$B:$B,0))&amp;"*",RAW_DHIS2_EXPORT!$1:$1,0)),""))</f>
        <v/>
      </c>
      <c r="AT105" s="2" t="str">
        <f>IF($A105="","",IFERROR(INDEX(RAW_DHIS2_EXPORT!$A:$ZZ,ROW(),MATCH("*"&amp;INDEX(INDICATOR_MAP!$D:$D,MATCH(AT$1,INDICATOR_MAP!$B:$B,0))&amp;"*",RAW_DHIS2_EXPORT!$1:$1,0)),""))</f>
        <v/>
      </c>
      <c r="AU105" s="2" t="str">
        <f>IF($A105="","",IFERROR(INDEX(RAW_DHIS2_EXPORT!$A:$ZZ,ROW(),MATCH("*"&amp;INDEX(INDICATOR_MAP!$D:$D,MATCH(AU$1,INDICATOR_MAP!$B:$B,0))&amp;"*",RAW_DHIS2_EXPORT!$1:$1,0)),""))</f>
        <v/>
      </c>
      <c r="AV105" s="2" t="str">
        <f>IF($A105="","",IFERROR(INDEX(RAW_DHIS2_EXPORT!$A:$ZZ,ROW(),MATCH("*"&amp;INDEX(INDICATOR_MAP!$D:$D,MATCH(AV$1,INDICATOR_MAP!$B:$B,0))&amp;"*",RAW_DHIS2_EXPORT!$1:$1,0)),""))</f>
        <v/>
      </c>
      <c r="AW105" s="2" t="str">
        <f>IF($A105="","",IFERROR(INDEX(RAW_DHIS2_EXPORT!$A:$ZZ,ROW(),MATCH("*"&amp;INDEX(INDICATOR_MAP!$D:$D,MATCH(AW$1,INDICATOR_MAP!$B:$B,0))&amp;"*",RAW_DHIS2_EXPORT!$1:$1,0)),""))</f>
        <v/>
      </c>
      <c r="AX105" s="2" t="str">
        <f>IF($A105="","",IFERROR(INDEX(RAW_DHIS2_EXPORT!$A:$ZZ,ROW(),MATCH("*"&amp;INDEX(INDICATOR_MAP!$D:$D,MATCH(AX$1,INDICATOR_MAP!$B:$B,0))&amp;"*",RAW_DHIS2_EXPORT!$1:$1,0)),""))</f>
        <v/>
      </c>
      <c r="AY105" s="2" t="str">
        <f>IF($A105="","",IFERROR(INDEX(RAW_DHIS2_EXPORT!$A:$ZZ,ROW(),MATCH("*"&amp;INDEX(INDICATOR_MAP!$D:$D,MATCH(AY$1,INDICATOR_MAP!$B:$B,0))&amp;"*",RAW_DHIS2_EXPORT!$1:$1,0)),""))</f>
        <v/>
      </c>
      <c r="AZ105" s="2" t="str">
        <f>IF($A105="","",IFERROR(INDEX(RAW_DHIS2_EXPORT!$A:$ZZ,ROW(),MATCH("*"&amp;INDEX(INDICATOR_MAP!$D:$D,MATCH(AZ$1,INDICATOR_MAP!$B:$B,0))&amp;"*",RAW_DHIS2_EXPORT!$1:$1,0)),""))</f>
        <v/>
      </c>
      <c r="BA105" s="2" t="str">
        <f>IF($A105="","",IFERROR(INDEX(RAW_DHIS2_EXPORT!$A:$ZZ,ROW(),MATCH("*"&amp;INDEX(INDICATOR_MAP!$D:$D,MATCH(BA$1,INDICATOR_MAP!$B:$B,0))&amp;"*",RAW_DHIS2_EXPORT!$1:$1,0)),""))</f>
        <v/>
      </c>
      <c r="BB105" s="2" t="str">
        <f>IF($A105="","",IFERROR(INDEX(RAW_DHIS2_EXPORT!$A:$ZZ,ROW(),MATCH("*"&amp;INDEX(INDICATOR_MAP!$D:$D,MATCH(BB$1,INDICATOR_MAP!$B:$B,0))&amp;"*",RAW_DHIS2_EXPORT!$1:$1,0)),""))</f>
        <v/>
      </c>
      <c r="BC105" s="2" t="str">
        <f>IF($A105="","",IFERROR(INDEX(RAW_DHIS2_EXPORT!$A:$ZZ,ROW(),MATCH("*"&amp;INDEX(INDICATOR_MAP!$D:$D,MATCH(BC$1,INDICATOR_MAP!$B:$B,0))&amp;"*",RAW_DHIS2_EXPORT!$1:$1,0)),""))</f>
        <v/>
      </c>
    </row>
    <row r="106" spans="1:55">
      <c r="A106" s="2" t="str">
        <f>IF(RAW_DHIS2_EXPORT!A106="","",RAW_DHIS2_EXPORT!A106)</f>
        <v/>
      </c>
      <c r="B106" s="2"/>
      <c r="C106" s="2"/>
      <c r="D106" s="2" t="str">
        <f>IF($A106="","",IFERROR(INDEX(RAW_DHIS2_EXPORT!$A:$ZZ,ROW(),MATCH("*"&amp;INDEX(INDICATOR_MAP!$D:$D,MATCH(D$1,INDICATOR_MAP!$B:$B,0))&amp;"*",RAW_DHIS2_EXPORT!$1:$1,0)),""))</f>
        <v/>
      </c>
      <c r="E106" s="2" t="str">
        <f>IF($A106="","",IFERROR(INDEX(RAW_DHIS2_EXPORT!$A:$ZZ,ROW(),MATCH("*"&amp;INDEX(INDICATOR_MAP!$D:$D,MATCH(E$1,INDICATOR_MAP!$B:$B,0))&amp;"*",RAW_DHIS2_EXPORT!$1:$1,0)),""))</f>
        <v/>
      </c>
      <c r="F106" s="2" t="str">
        <f>IF($A106="","",IFERROR(INDEX(RAW_DHIS2_EXPORT!$A:$ZZ,ROW(),MATCH("*"&amp;INDEX(INDICATOR_MAP!$D:$D,MATCH(F$1,INDICATOR_MAP!$B:$B,0))&amp;"*",RAW_DHIS2_EXPORT!$1:$1,0)),""))</f>
        <v/>
      </c>
      <c r="G106" s="2" t="str">
        <f>IF($A106="","",IFERROR(INDEX(RAW_DHIS2_EXPORT!$A:$ZZ,ROW(),MATCH("*"&amp;INDEX(INDICATOR_MAP!$D:$D,MATCH(G$1,INDICATOR_MAP!$B:$B,0))&amp;"*",RAW_DHIS2_EXPORT!$1:$1,0)),""))</f>
        <v/>
      </c>
      <c r="H106" s="2" t="str">
        <f>IF($A106="","",IFERROR(INDEX(RAW_DHIS2_EXPORT!$A:$ZZ,ROW(),MATCH("*"&amp;INDEX(INDICATOR_MAP!$D:$D,MATCH(H$1,INDICATOR_MAP!$B:$B,0))&amp;"*",RAW_DHIS2_EXPORT!$1:$1,0)),""))</f>
        <v/>
      </c>
      <c r="I106" s="2" t="str">
        <f>IF($A106="","",IFERROR(INDEX(RAW_DHIS2_EXPORT!$A:$ZZ,ROW(),MATCH("*"&amp;INDEX(INDICATOR_MAP!$D:$D,MATCH(I$1,INDICATOR_MAP!$B:$B,0))&amp;"*",RAW_DHIS2_EXPORT!$1:$1,0)),""))</f>
        <v/>
      </c>
      <c r="J106" s="2" t="str">
        <f>IF($A106="","",IFERROR(INDEX(RAW_DHIS2_EXPORT!$A:$ZZ,ROW(),MATCH("*"&amp;INDEX(INDICATOR_MAP!$D:$D,MATCH(J$1,INDICATOR_MAP!$B:$B,0))&amp;"*",RAW_DHIS2_EXPORT!$1:$1,0)),""))</f>
        <v/>
      </c>
      <c r="K106" s="2" t="str">
        <f>IF($A106="","",IFERROR(INDEX(RAW_DHIS2_EXPORT!$A:$ZZ,ROW(),MATCH("*"&amp;INDEX(INDICATOR_MAP!$D:$D,MATCH(K$1,INDICATOR_MAP!$B:$B,0))&amp;"*",RAW_DHIS2_EXPORT!$1:$1,0)),""))</f>
        <v/>
      </c>
      <c r="L106" s="2" t="str">
        <f>IF($A106="","",IFERROR(INDEX(RAW_DHIS2_EXPORT!$A:$ZZ,ROW(),MATCH("*"&amp;INDEX(INDICATOR_MAP!$D:$D,MATCH(L$1,INDICATOR_MAP!$B:$B,0))&amp;"*",RAW_DHIS2_EXPORT!$1:$1,0)),""))</f>
        <v/>
      </c>
      <c r="M106" s="2" t="str">
        <f>IF($A106="","",IFERROR(INDEX(RAW_DHIS2_EXPORT!$A:$ZZ,ROW(),MATCH("*"&amp;INDEX(INDICATOR_MAP!$D:$D,MATCH(M$1,INDICATOR_MAP!$B:$B,0))&amp;"*",RAW_DHIS2_EXPORT!$1:$1,0)),""))</f>
        <v/>
      </c>
      <c r="N106" s="2" t="str">
        <f>IF($A106="","",IFERROR(INDEX(RAW_DHIS2_EXPORT!$A:$ZZ,ROW(),MATCH("*"&amp;INDEX(INDICATOR_MAP!$D:$D,MATCH(N$1,INDICATOR_MAP!$B:$B,0))&amp;"*",RAW_DHIS2_EXPORT!$1:$1,0)),""))</f>
        <v/>
      </c>
      <c r="O106" s="2" t="str">
        <f>IF($A106="","",IFERROR(INDEX(RAW_DHIS2_EXPORT!$A:$ZZ,ROW(),MATCH("*"&amp;INDEX(INDICATOR_MAP!$D:$D,MATCH(O$1,INDICATOR_MAP!$B:$B,0))&amp;"*",RAW_DHIS2_EXPORT!$1:$1,0)),""))</f>
        <v/>
      </c>
      <c r="P106" s="2" t="str">
        <f>IF($A106="","",IFERROR(INDEX(RAW_DHIS2_EXPORT!$A:$ZZ,ROW(),MATCH("*"&amp;INDEX(INDICATOR_MAP!$D:$D,MATCH(P$1,INDICATOR_MAP!$B:$B,0))&amp;"*",RAW_DHIS2_EXPORT!$1:$1,0)),""))</f>
        <v/>
      </c>
      <c r="Q106" s="2" t="str">
        <f>IF($A106="","",IFERROR(INDEX(RAW_DHIS2_EXPORT!$A:$ZZ,ROW(),MATCH("*"&amp;INDEX(INDICATOR_MAP!$D:$D,MATCH(Q$1,INDICATOR_MAP!$B:$B,0))&amp;"*",RAW_DHIS2_EXPORT!$1:$1,0)),""))</f>
        <v/>
      </c>
      <c r="R106" s="2" t="str">
        <f>IF($A106="","",IFERROR(INDEX(RAW_DHIS2_EXPORT!$A:$ZZ,ROW(),MATCH("*"&amp;INDEX(INDICATOR_MAP!$D:$D,MATCH(R$1,INDICATOR_MAP!$B:$B,0))&amp;"*",RAW_DHIS2_EXPORT!$1:$1,0)),""))</f>
        <v/>
      </c>
      <c r="S106" s="2" t="str">
        <f>IF($A106="","",IFERROR(INDEX(RAW_DHIS2_EXPORT!$A:$ZZ,ROW(),MATCH("*"&amp;INDEX(INDICATOR_MAP!$D:$D,MATCH(S$1,INDICATOR_MAP!$B:$B,0))&amp;"*",RAW_DHIS2_EXPORT!$1:$1,0)),""))</f>
        <v/>
      </c>
      <c r="T106" s="2" t="str">
        <f>IF($A106="","",IFERROR(INDEX(RAW_DHIS2_EXPORT!$A:$ZZ,ROW(),MATCH("*"&amp;INDEX(INDICATOR_MAP!$D:$D,MATCH(T$1,INDICATOR_MAP!$B:$B,0))&amp;"*",RAW_DHIS2_EXPORT!$1:$1,0)),""))</f>
        <v/>
      </c>
      <c r="U106" s="2" t="str">
        <f>IF($A106="","",IFERROR(INDEX(RAW_DHIS2_EXPORT!$A:$ZZ,ROW(),MATCH("*"&amp;INDEX(INDICATOR_MAP!$D:$D,MATCH(U$1,INDICATOR_MAP!$B:$B,0))&amp;"*",RAW_DHIS2_EXPORT!$1:$1,0)),""))</f>
        <v/>
      </c>
      <c r="V106" s="2" t="str">
        <f>IF($A106="","",IFERROR(INDEX(RAW_DHIS2_EXPORT!$A:$ZZ,ROW(),MATCH("*"&amp;INDEX(INDICATOR_MAP!$D:$D,MATCH(V$1,INDICATOR_MAP!$B:$B,0))&amp;"*",RAW_DHIS2_EXPORT!$1:$1,0)),""))</f>
        <v/>
      </c>
      <c r="W106" s="2" t="str">
        <f>IF($A106="","",IFERROR(INDEX(RAW_DHIS2_EXPORT!$A:$ZZ,ROW(),MATCH("*"&amp;INDEX(INDICATOR_MAP!$D:$D,MATCH(W$1,INDICATOR_MAP!$B:$B,0))&amp;"*",RAW_DHIS2_EXPORT!$1:$1,0)),""))</f>
        <v/>
      </c>
      <c r="X106" s="2" t="str">
        <f>IF($A106="","",IFERROR(INDEX(RAW_DHIS2_EXPORT!$A:$ZZ,ROW(),MATCH("*"&amp;INDEX(INDICATOR_MAP!$D:$D,MATCH(X$1,INDICATOR_MAP!$B:$B,0))&amp;"*",RAW_DHIS2_EXPORT!$1:$1,0)),""))</f>
        <v/>
      </c>
      <c r="Y106" s="2" t="str">
        <f>IF($A106="","",IFERROR(INDEX(RAW_DHIS2_EXPORT!$A:$ZZ,ROW(),MATCH("*"&amp;INDEX(INDICATOR_MAP!$D:$D,MATCH(Y$1,INDICATOR_MAP!$B:$B,0))&amp;"*",RAW_DHIS2_EXPORT!$1:$1,0)),""))</f>
        <v/>
      </c>
      <c r="Z106" s="2" t="str">
        <f>IF($A106="","",IFERROR(INDEX(RAW_DHIS2_EXPORT!$A:$ZZ,ROW(),MATCH("*"&amp;INDEX(INDICATOR_MAP!$D:$D,MATCH(Z$1,INDICATOR_MAP!$B:$B,0))&amp;"*",RAW_DHIS2_EXPORT!$1:$1,0)),""))</f>
        <v/>
      </c>
      <c r="AA106" s="2" t="str">
        <f>IF($A106="","",IFERROR(INDEX(RAW_DHIS2_EXPORT!$A:$ZZ,ROW(),MATCH("*"&amp;INDEX(INDICATOR_MAP!$D:$D,MATCH(AA$1,INDICATOR_MAP!$B:$B,0))&amp;"*",RAW_DHIS2_EXPORT!$1:$1,0)),""))</f>
        <v/>
      </c>
      <c r="AB106" s="2" t="str">
        <f>IF($A106="","",IFERROR(INDEX(RAW_DHIS2_EXPORT!$A:$ZZ,ROW(),MATCH("*"&amp;INDEX(INDICATOR_MAP!$D:$D,MATCH(AB$1,INDICATOR_MAP!$B:$B,0))&amp;"*",RAW_DHIS2_EXPORT!$1:$1,0)),""))</f>
        <v/>
      </c>
      <c r="AC106" s="2" t="str">
        <f>IF($A106="","",IFERROR(INDEX(RAW_DHIS2_EXPORT!$A:$ZZ,ROW(),MATCH("*"&amp;INDEX(INDICATOR_MAP!$D:$D,MATCH(AC$1,INDICATOR_MAP!$B:$B,0))&amp;"*",RAW_DHIS2_EXPORT!$1:$1,0)),""))</f>
        <v/>
      </c>
      <c r="AD106" s="2" t="str">
        <f>IF($A106="","",IFERROR(INDEX(RAW_DHIS2_EXPORT!$A:$ZZ,ROW(),MATCH("*"&amp;INDEX(INDICATOR_MAP!$D:$D,MATCH(AD$1,INDICATOR_MAP!$B:$B,0))&amp;"*",RAW_DHIS2_EXPORT!$1:$1,0)),""))</f>
        <v/>
      </c>
      <c r="AE106" s="2" t="str">
        <f>IF($A106="","",IFERROR(INDEX(RAW_DHIS2_EXPORT!$A:$ZZ,ROW(),MATCH("*"&amp;INDEX(INDICATOR_MAP!$D:$D,MATCH(AE$1,INDICATOR_MAP!$B:$B,0))&amp;"*",RAW_DHIS2_EXPORT!$1:$1,0)),""))</f>
        <v/>
      </c>
      <c r="AF106" s="2" t="str">
        <f>IF($A106="","",IFERROR(INDEX(RAW_DHIS2_EXPORT!$A:$ZZ,ROW(),MATCH("*"&amp;INDEX(INDICATOR_MAP!$D:$D,MATCH(AF$1,INDICATOR_MAP!$B:$B,0))&amp;"*",RAW_DHIS2_EXPORT!$1:$1,0)),""))</f>
        <v/>
      </c>
      <c r="AG106" s="2" t="str">
        <f>IF($A106="","",IFERROR(INDEX(RAW_DHIS2_EXPORT!$A:$ZZ,ROW(),MATCH("*"&amp;INDEX(INDICATOR_MAP!$D:$D,MATCH(AG$1,INDICATOR_MAP!$B:$B,0))&amp;"*",RAW_DHIS2_EXPORT!$1:$1,0)),""))</f>
        <v/>
      </c>
      <c r="AH106" s="2" t="str">
        <f>IF($A106="","",IFERROR(INDEX(RAW_DHIS2_EXPORT!$A:$ZZ,ROW(),MATCH("*"&amp;INDEX(INDICATOR_MAP!$D:$D,MATCH(AH$1,INDICATOR_MAP!$B:$B,0))&amp;"*",RAW_DHIS2_EXPORT!$1:$1,0)),""))</f>
        <v/>
      </c>
      <c r="AI106" s="2" t="str">
        <f>IF($A106="","",IFERROR(INDEX(RAW_DHIS2_EXPORT!$A:$ZZ,ROW(),MATCH("*"&amp;INDEX(INDICATOR_MAP!$D:$D,MATCH(AI$1,INDICATOR_MAP!$B:$B,0))&amp;"*",RAW_DHIS2_EXPORT!$1:$1,0)),""))</f>
        <v/>
      </c>
      <c r="AJ106" s="2" t="str">
        <f>IF($A106="","",IFERROR(INDEX(RAW_DHIS2_EXPORT!$A:$ZZ,ROW(),MATCH("*"&amp;INDEX(INDICATOR_MAP!$D:$D,MATCH(AJ$1,INDICATOR_MAP!$B:$B,0))&amp;"*",RAW_DHIS2_EXPORT!$1:$1,0)),""))</f>
        <v/>
      </c>
      <c r="AK106" s="2" t="str">
        <f>IF($A106="","",IFERROR(INDEX(RAW_DHIS2_EXPORT!$A:$ZZ,ROW(),MATCH("*"&amp;INDEX(INDICATOR_MAP!$D:$D,MATCH(AK$1,INDICATOR_MAP!$B:$B,0))&amp;"*",RAW_DHIS2_EXPORT!$1:$1,0)),""))</f>
        <v/>
      </c>
      <c r="AL106" s="2" t="str">
        <f>IF($A106="","",IFERROR(INDEX(RAW_DHIS2_EXPORT!$A:$ZZ,ROW(),MATCH("*"&amp;INDEX(INDICATOR_MAP!$D:$D,MATCH(AL$1,INDICATOR_MAP!$B:$B,0))&amp;"*",RAW_DHIS2_EXPORT!$1:$1,0)),""))</f>
        <v/>
      </c>
      <c r="AM106" s="2" t="str">
        <f>IF($A106="","",IFERROR(INDEX(RAW_DHIS2_EXPORT!$A:$ZZ,ROW(),MATCH("*"&amp;INDEX(INDICATOR_MAP!$D:$D,MATCH(AM$1,INDICATOR_MAP!$B:$B,0))&amp;"*",RAW_DHIS2_EXPORT!$1:$1,0)),""))</f>
        <v/>
      </c>
      <c r="AN106" s="2" t="str">
        <f>IF($A106="","",IFERROR(INDEX(RAW_DHIS2_EXPORT!$A:$ZZ,ROW(),MATCH("*"&amp;INDEX(INDICATOR_MAP!$D:$D,MATCH(AN$1,INDICATOR_MAP!$B:$B,0))&amp;"*",RAW_DHIS2_EXPORT!$1:$1,0)),""))</f>
        <v/>
      </c>
      <c r="AO106" s="2" t="str">
        <f>IF($A106="","",IFERROR(INDEX(RAW_DHIS2_EXPORT!$A:$ZZ,ROW(),MATCH("*"&amp;INDEX(INDICATOR_MAP!$D:$D,MATCH(AO$1,INDICATOR_MAP!$B:$B,0))&amp;"*",RAW_DHIS2_EXPORT!$1:$1,0)),""))</f>
        <v/>
      </c>
      <c r="AP106" s="2" t="str">
        <f>IF($A106="","",IFERROR(INDEX(RAW_DHIS2_EXPORT!$A:$ZZ,ROW(),MATCH("*"&amp;INDEX(INDICATOR_MAP!$D:$D,MATCH(AP$1,INDICATOR_MAP!$B:$B,0))&amp;"*",RAW_DHIS2_EXPORT!$1:$1,0)),""))</f>
        <v/>
      </c>
      <c r="AQ106" s="2" t="str">
        <f>IF($A106="","",IFERROR(INDEX(RAW_DHIS2_EXPORT!$A:$ZZ,ROW(),MATCH("*"&amp;INDEX(INDICATOR_MAP!$D:$D,MATCH(AQ$1,INDICATOR_MAP!$B:$B,0))&amp;"*",RAW_DHIS2_EXPORT!$1:$1,0)),""))</f>
        <v/>
      </c>
      <c r="AR106" s="2" t="str">
        <f>IF($A106="","",IFERROR(INDEX(RAW_DHIS2_EXPORT!$A:$ZZ,ROW(),MATCH("*"&amp;INDEX(INDICATOR_MAP!$D:$D,MATCH(AR$1,INDICATOR_MAP!$B:$B,0))&amp;"*",RAW_DHIS2_EXPORT!$1:$1,0)),""))</f>
        <v/>
      </c>
      <c r="AS106" s="2" t="str">
        <f>IF($A106="","",IFERROR(INDEX(RAW_DHIS2_EXPORT!$A:$ZZ,ROW(),MATCH("*"&amp;INDEX(INDICATOR_MAP!$D:$D,MATCH(AS$1,INDICATOR_MAP!$B:$B,0))&amp;"*",RAW_DHIS2_EXPORT!$1:$1,0)),""))</f>
        <v/>
      </c>
      <c r="AT106" s="2" t="str">
        <f>IF($A106="","",IFERROR(INDEX(RAW_DHIS2_EXPORT!$A:$ZZ,ROW(),MATCH("*"&amp;INDEX(INDICATOR_MAP!$D:$D,MATCH(AT$1,INDICATOR_MAP!$B:$B,0))&amp;"*",RAW_DHIS2_EXPORT!$1:$1,0)),""))</f>
        <v/>
      </c>
      <c r="AU106" s="2" t="str">
        <f>IF($A106="","",IFERROR(INDEX(RAW_DHIS2_EXPORT!$A:$ZZ,ROW(),MATCH("*"&amp;INDEX(INDICATOR_MAP!$D:$D,MATCH(AU$1,INDICATOR_MAP!$B:$B,0))&amp;"*",RAW_DHIS2_EXPORT!$1:$1,0)),""))</f>
        <v/>
      </c>
      <c r="AV106" s="2" t="str">
        <f>IF($A106="","",IFERROR(INDEX(RAW_DHIS2_EXPORT!$A:$ZZ,ROW(),MATCH("*"&amp;INDEX(INDICATOR_MAP!$D:$D,MATCH(AV$1,INDICATOR_MAP!$B:$B,0))&amp;"*",RAW_DHIS2_EXPORT!$1:$1,0)),""))</f>
        <v/>
      </c>
      <c r="AW106" s="2" t="str">
        <f>IF($A106="","",IFERROR(INDEX(RAW_DHIS2_EXPORT!$A:$ZZ,ROW(),MATCH("*"&amp;INDEX(INDICATOR_MAP!$D:$D,MATCH(AW$1,INDICATOR_MAP!$B:$B,0))&amp;"*",RAW_DHIS2_EXPORT!$1:$1,0)),""))</f>
        <v/>
      </c>
      <c r="AX106" s="2" t="str">
        <f>IF($A106="","",IFERROR(INDEX(RAW_DHIS2_EXPORT!$A:$ZZ,ROW(),MATCH("*"&amp;INDEX(INDICATOR_MAP!$D:$D,MATCH(AX$1,INDICATOR_MAP!$B:$B,0))&amp;"*",RAW_DHIS2_EXPORT!$1:$1,0)),""))</f>
        <v/>
      </c>
      <c r="AY106" s="2" t="str">
        <f>IF($A106="","",IFERROR(INDEX(RAW_DHIS2_EXPORT!$A:$ZZ,ROW(),MATCH("*"&amp;INDEX(INDICATOR_MAP!$D:$D,MATCH(AY$1,INDICATOR_MAP!$B:$B,0))&amp;"*",RAW_DHIS2_EXPORT!$1:$1,0)),""))</f>
        <v/>
      </c>
      <c r="AZ106" s="2" t="str">
        <f>IF($A106="","",IFERROR(INDEX(RAW_DHIS2_EXPORT!$A:$ZZ,ROW(),MATCH("*"&amp;INDEX(INDICATOR_MAP!$D:$D,MATCH(AZ$1,INDICATOR_MAP!$B:$B,0))&amp;"*",RAW_DHIS2_EXPORT!$1:$1,0)),""))</f>
        <v/>
      </c>
      <c r="BA106" s="2" t="str">
        <f>IF($A106="","",IFERROR(INDEX(RAW_DHIS2_EXPORT!$A:$ZZ,ROW(),MATCH("*"&amp;INDEX(INDICATOR_MAP!$D:$D,MATCH(BA$1,INDICATOR_MAP!$B:$B,0))&amp;"*",RAW_DHIS2_EXPORT!$1:$1,0)),""))</f>
        <v/>
      </c>
      <c r="BB106" s="2" t="str">
        <f>IF($A106="","",IFERROR(INDEX(RAW_DHIS2_EXPORT!$A:$ZZ,ROW(),MATCH("*"&amp;INDEX(INDICATOR_MAP!$D:$D,MATCH(BB$1,INDICATOR_MAP!$B:$B,0))&amp;"*",RAW_DHIS2_EXPORT!$1:$1,0)),""))</f>
        <v/>
      </c>
      <c r="BC106" s="2" t="str">
        <f>IF($A106="","",IFERROR(INDEX(RAW_DHIS2_EXPORT!$A:$ZZ,ROW(),MATCH("*"&amp;INDEX(INDICATOR_MAP!$D:$D,MATCH(BC$1,INDICATOR_MAP!$B:$B,0))&amp;"*",RAW_DHIS2_EXPORT!$1:$1,0)),""))</f>
        <v/>
      </c>
    </row>
    <row r="107" spans="1:55">
      <c r="A107" s="2" t="str">
        <f>IF(RAW_DHIS2_EXPORT!A107="","",RAW_DHIS2_EXPORT!A107)</f>
        <v/>
      </c>
      <c r="B107" s="2"/>
      <c r="C107" s="2"/>
      <c r="D107" s="2" t="str">
        <f>IF($A107="","",IFERROR(INDEX(RAW_DHIS2_EXPORT!$A:$ZZ,ROW(),MATCH("*"&amp;INDEX(INDICATOR_MAP!$D:$D,MATCH(D$1,INDICATOR_MAP!$B:$B,0))&amp;"*",RAW_DHIS2_EXPORT!$1:$1,0)),""))</f>
        <v/>
      </c>
      <c r="E107" s="2" t="str">
        <f>IF($A107="","",IFERROR(INDEX(RAW_DHIS2_EXPORT!$A:$ZZ,ROW(),MATCH("*"&amp;INDEX(INDICATOR_MAP!$D:$D,MATCH(E$1,INDICATOR_MAP!$B:$B,0))&amp;"*",RAW_DHIS2_EXPORT!$1:$1,0)),""))</f>
        <v/>
      </c>
      <c r="F107" s="2" t="str">
        <f>IF($A107="","",IFERROR(INDEX(RAW_DHIS2_EXPORT!$A:$ZZ,ROW(),MATCH("*"&amp;INDEX(INDICATOR_MAP!$D:$D,MATCH(F$1,INDICATOR_MAP!$B:$B,0))&amp;"*",RAW_DHIS2_EXPORT!$1:$1,0)),""))</f>
        <v/>
      </c>
      <c r="G107" s="2" t="str">
        <f>IF($A107="","",IFERROR(INDEX(RAW_DHIS2_EXPORT!$A:$ZZ,ROW(),MATCH("*"&amp;INDEX(INDICATOR_MAP!$D:$D,MATCH(G$1,INDICATOR_MAP!$B:$B,0))&amp;"*",RAW_DHIS2_EXPORT!$1:$1,0)),""))</f>
        <v/>
      </c>
      <c r="H107" s="2" t="str">
        <f>IF($A107="","",IFERROR(INDEX(RAW_DHIS2_EXPORT!$A:$ZZ,ROW(),MATCH("*"&amp;INDEX(INDICATOR_MAP!$D:$D,MATCH(H$1,INDICATOR_MAP!$B:$B,0))&amp;"*",RAW_DHIS2_EXPORT!$1:$1,0)),""))</f>
        <v/>
      </c>
      <c r="I107" s="2" t="str">
        <f>IF($A107="","",IFERROR(INDEX(RAW_DHIS2_EXPORT!$A:$ZZ,ROW(),MATCH("*"&amp;INDEX(INDICATOR_MAP!$D:$D,MATCH(I$1,INDICATOR_MAP!$B:$B,0))&amp;"*",RAW_DHIS2_EXPORT!$1:$1,0)),""))</f>
        <v/>
      </c>
      <c r="J107" s="2" t="str">
        <f>IF($A107="","",IFERROR(INDEX(RAW_DHIS2_EXPORT!$A:$ZZ,ROW(),MATCH("*"&amp;INDEX(INDICATOR_MAP!$D:$D,MATCH(J$1,INDICATOR_MAP!$B:$B,0))&amp;"*",RAW_DHIS2_EXPORT!$1:$1,0)),""))</f>
        <v/>
      </c>
      <c r="K107" s="2" t="str">
        <f>IF($A107="","",IFERROR(INDEX(RAW_DHIS2_EXPORT!$A:$ZZ,ROW(),MATCH("*"&amp;INDEX(INDICATOR_MAP!$D:$D,MATCH(K$1,INDICATOR_MAP!$B:$B,0))&amp;"*",RAW_DHIS2_EXPORT!$1:$1,0)),""))</f>
        <v/>
      </c>
      <c r="L107" s="2" t="str">
        <f>IF($A107="","",IFERROR(INDEX(RAW_DHIS2_EXPORT!$A:$ZZ,ROW(),MATCH("*"&amp;INDEX(INDICATOR_MAP!$D:$D,MATCH(L$1,INDICATOR_MAP!$B:$B,0))&amp;"*",RAW_DHIS2_EXPORT!$1:$1,0)),""))</f>
        <v/>
      </c>
      <c r="M107" s="2" t="str">
        <f>IF($A107="","",IFERROR(INDEX(RAW_DHIS2_EXPORT!$A:$ZZ,ROW(),MATCH("*"&amp;INDEX(INDICATOR_MAP!$D:$D,MATCH(M$1,INDICATOR_MAP!$B:$B,0))&amp;"*",RAW_DHIS2_EXPORT!$1:$1,0)),""))</f>
        <v/>
      </c>
      <c r="N107" s="2" t="str">
        <f>IF($A107="","",IFERROR(INDEX(RAW_DHIS2_EXPORT!$A:$ZZ,ROW(),MATCH("*"&amp;INDEX(INDICATOR_MAP!$D:$D,MATCH(N$1,INDICATOR_MAP!$B:$B,0))&amp;"*",RAW_DHIS2_EXPORT!$1:$1,0)),""))</f>
        <v/>
      </c>
      <c r="O107" s="2" t="str">
        <f>IF($A107="","",IFERROR(INDEX(RAW_DHIS2_EXPORT!$A:$ZZ,ROW(),MATCH("*"&amp;INDEX(INDICATOR_MAP!$D:$D,MATCH(O$1,INDICATOR_MAP!$B:$B,0))&amp;"*",RAW_DHIS2_EXPORT!$1:$1,0)),""))</f>
        <v/>
      </c>
      <c r="P107" s="2" t="str">
        <f>IF($A107="","",IFERROR(INDEX(RAW_DHIS2_EXPORT!$A:$ZZ,ROW(),MATCH("*"&amp;INDEX(INDICATOR_MAP!$D:$D,MATCH(P$1,INDICATOR_MAP!$B:$B,0))&amp;"*",RAW_DHIS2_EXPORT!$1:$1,0)),""))</f>
        <v/>
      </c>
      <c r="Q107" s="2" t="str">
        <f>IF($A107="","",IFERROR(INDEX(RAW_DHIS2_EXPORT!$A:$ZZ,ROW(),MATCH("*"&amp;INDEX(INDICATOR_MAP!$D:$D,MATCH(Q$1,INDICATOR_MAP!$B:$B,0))&amp;"*",RAW_DHIS2_EXPORT!$1:$1,0)),""))</f>
        <v/>
      </c>
      <c r="R107" s="2" t="str">
        <f>IF($A107="","",IFERROR(INDEX(RAW_DHIS2_EXPORT!$A:$ZZ,ROW(),MATCH("*"&amp;INDEX(INDICATOR_MAP!$D:$D,MATCH(R$1,INDICATOR_MAP!$B:$B,0))&amp;"*",RAW_DHIS2_EXPORT!$1:$1,0)),""))</f>
        <v/>
      </c>
      <c r="S107" s="2" t="str">
        <f>IF($A107="","",IFERROR(INDEX(RAW_DHIS2_EXPORT!$A:$ZZ,ROW(),MATCH("*"&amp;INDEX(INDICATOR_MAP!$D:$D,MATCH(S$1,INDICATOR_MAP!$B:$B,0))&amp;"*",RAW_DHIS2_EXPORT!$1:$1,0)),""))</f>
        <v/>
      </c>
      <c r="T107" s="2" t="str">
        <f>IF($A107="","",IFERROR(INDEX(RAW_DHIS2_EXPORT!$A:$ZZ,ROW(),MATCH("*"&amp;INDEX(INDICATOR_MAP!$D:$D,MATCH(T$1,INDICATOR_MAP!$B:$B,0))&amp;"*",RAW_DHIS2_EXPORT!$1:$1,0)),""))</f>
        <v/>
      </c>
      <c r="U107" s="2" t="str">
        <f>IF($A107="","",IFERROR(INDEX(RAW_DHIS2_EXPORT!$A:$ZZ,ROW(),MATCH("*"&amp;INDEX(INDICATOR_MAP!$D:$D,MATCH(U$1,INDICATOR_MAP!$B:$B,0))&amp;"*",RAW_DHIS2_EXPORT!$1:$1,0)),""))</f>
        <v/>
      </c>
      <c r="V107" s="2" t="str">
        <f>IF($A107="","",IFERROR(INDEX(RAW_DHIS2_EXPORT!$A:$ZZ,ROW(),MATCH("*"&amp;INDEX(INDICATOR_MAP!$D:$D,MATCH(V$1,INDICATOR_MAP!$B:$B,0))&amp;"*",RAW_DHIS2_EXPORT!$1:$1,0)),""))</f>
        <v/>
      </c>
      <c r="W107" s="2" t="str">
        <f>IF($A107="","",IFERROR(INDEX(RAW_DHIS2_EXPORT!$A:$ZZ,ROW(),MATCH("*"&amp;INDEX(INDICATOR_MAP!$D:$D,MATCH(W$1,INDICATOR_MAP!$B:$B,0))&amp;"*",RAW_DHIS2_EXPORT!$1:$1,0)),""))</f>
        <v/>
      </c>
      <c r="X107" s="2" t="str">
        <f>IF($A107="","",IFERROR(INDEX(RAW_DHIS2_EXPORT!$A:$ZZ,ROW(),MATCH("*"&amp;INDEX(INDICATOR_MAP!$D:$D,MATCH(X$1,INDICATOR_MAP!$B:$B,0))&amp;"*",RAW_DHIS2_EXPORT!$1:$1,0)),""))</f>
        <v/>
      </c>
      <c r="Y107" s="2" t="str">
        <f>IF($A107="","",IFERROR(INDEX(RAW_DHIS2_EXPORT!$A:$ZZ,ROW(),MATCH("*"&amp;INDEX(INDICATOR_MAP!$D:$D,MATCH(Y$1,INDICATOR_MAP!$B:$B,0))&amp;"*",RAW_DHIS2_EXPORT!$1:$1,0)),""))</f>
        <v/>
      </c>
      <c r="Z107" s="2" t="str">
        <f>IF($A107="","",IFERROR(INDEX(RAW_DHIS2_EXPORT!$A:$ZZ,ROW(),MATCH("*"&amp;INDEX(INDICATOR_MAP!$D:$D,MATCH(Z$1,INDICATOR_MAP!$B:$B,0))&amp;"*",RAW_DHIS2_EXPORT!$1:$1,0)),""))</f>
        <v/>
      </c>
      <c r="AA107" s="2" t="str">
        <f>IF($A107="","",IFERROR(INDEX(RAW_DHIS2_EXPORT!$A:$ZZ,ROW(),MATCH("*"&amp;INDEX(INDICATOR_MAP!$D:$D,MATCH(AA$1,INDICATOR_MAP!$B:$B,0))&amp;"*",RAW_DHIS2_EXPORT!$1:$1,0)),""))</f>
        <v/>
      </c>
      <c r="AB107" s="2" t="str">
        <f>IF($A107="","",IFERROR(INDEX(RAW_DHIS2_EXPORT!$A:$ZZ,ROW(),MATCH("*"&amp;INDEX(INDICATOR_MAP!$D:$D,MATCH(AB$1,INDICATOR_MAP!$B:$B,0))&amp;"*",RAW_DHIS2_EXPORT!$1:$1,0)),""))</f>
        <v/>
      </c>
      <c r="AC107" s="2" t="str">
        <f>IF($A107="","",IFERROR(INDEX(RAW_DHIS2_EXPORT!$A:$ZZ,ROW(),MATCH("*"&amp;INDEX(INDICATOR_MAP!$D:$D,MATCH(AC$1,INDICATOR_MAP!$B:$B,0))&amp;"*",RAW_DHIS2_EXPORT!$1:$1,0)),""))</f>
        <v/>
      </c>
      <c r="AD107" s="2" t="str">
        <f>IF($A107="","",IFERROR(INDEX(RAW_DHIS2_EXPORT!$A:$ZZ,ROW(),MATCH("*"&amp;INDEX(INDICATOR_MAP!$D:$D,MATCH(AD$1,INDICATOR_MAP!$B:$B,0))&amp;"*",RAW_DHIS2_EXPORT!$1:$1,0)),""))</f>
        <v/>
      </c>
      <c r="AE107" s="2" t="str">
        <f>IF($A107="","",IFERROR(INDEX(RAW_DHIS2_EXPORT!$A:$ZZ,ROW(),MATCH("*"&amp;INDEX(INDICATOR_MAP!$D:$D,MATCH(AE$1,INDICATOR_MAP!$B:$B,0))&amp;"*",RAW_DHIS2_EXPORT!$1:$1,0)),""))</f>
        <v/>
      </c>
      <c r="AF107" s="2" t="str">
        <f>IF($A107="","",IFERROR(INDEX(RAW_DHIS2_EXPORT!$A:$ZZ,ROW(),MATCH("*"&amp;INDEX(INDICATOR_MAP!$D:$D,MATCH(AF$1,INDICATOR_MAP!$B:$B,0))&amp;"*",RAW_DHIS2_EXPORT!$1:$1,0)),""))</f>
        <v/>
      </c>
      <c r="AG107" s="2" t="str">
        <f>IF($A107="","",IFERROR(INDEX(RAW_DHIS2_EXPORT!$A:$ZZ,ROW(),MATCH("*"&amp;INDEX(INDICATOR_MAP!$D:$D,MATCH(AG$1,INDICATOR_MAP!$B:$B,0))&amp;"*",RAW_DHIS2_EXPORT!$1:$1,0)),""))</f>
        <v/>
      </c>
      <c r="AH107" s="2" t="str">
        <f>IF($A107="","",IFERROR(INDEX(RAW_DHIS2_EXPORT!$A:$ZZ,ROW(),MATCH("*"&amp;INDEX(INDICATOR_MAP!$D:$D,MATCH(AH$1,INDICATOR_MAP!$B:$B,0))&amp;"*",RAW_DHIS2_EXPORT!$1:$1,0)),""))</f>
        <v/>
      </c>
      <c r="AI107" s="2" t="str">
        <f>IF($A107="","",IFERROR(INDEX(RAW_DHIS2_EXPORT!$A:$ZZ,ROW(),MATCH("*"&amp;INDEX(INDICATOR_MAP!$D:$D,MATCH(AI$1,INDICATOR_MAP!$B:$B,0))&amp;"*",RAW_DHIS2_EXPORT!$1:$1,0)),""))</f>
        <v/>
      </c>
      <c r="AJ107" s="2" t="str">
        <f>IF($A107="","",IFERROR(INDEX(RAW_DHIS2_EXPORT!$A:$ZZ,ROW(),MATCH("*"&amp;INDEX(INDICATOR_MAP!$D:$D,MATCH(AJ$1,INDICATOR_MAP!$B:$B,0))&amp;"*",RAW_DHIS2_EXPORT!$1:$1,0)),""))</f>
        <v/>
      </c>
      <c r="AK107" s="2" t="str">
        <f>IF($A107="","",IFERROR(INDEX(RAW_DHIS2_EXPORT!$A:$ZZ,ROW(),MATCH("*"&amp;INDEX(INDICATOR_MAP!$D:$D,MATCH(AK$1,INDICATOR_MAP!$B:$B,0))&amp;"*",RAW_DHIS2_EXPORT!$1:$1,0)),""))</f>
        <v/>
      </c>
      <c r="AL107" s="2" t="str">
        <f>IF($A107="","",IFERROR(INDEX(RAW_DHIS2_EXPORT!$A:$ZZ,ROW(),MATCH("*"&amp;INDEX(INDICATOR_MAP!$D:$D,MATCH(AL$1,INDICATOR_MAP!$B:$B,0))&amp;"*",RAW_DHIS2_EXPORT!$1:$1,0)),""))</f>
        <v/>
      </c>
      <c r="AM107" s="2" t="str">
        <f>IF($A107="","",IFERROR(INDEX(RAW_DHIS2_EXPORT!$A:$ZZ,ROW(),MATCH("*"&amp;INDEX(INDICATOR_MAP!$D:$D,MATCH(AM$1,INDICATOR_MAP!$B:$B,0))&amp;"*",RAW_DHIS2_EXPORT!$1:$1,0)),""))</f>
        <v/>
      </c>
      <c r="AN107" s="2" t="str">
        <f>IF($A107="","",IFERROR(INDEX(RAW_DHIS2_EXPORT!$A:$ZZ,ROW(),MATCH("*"&amp;INDEX(INDICATOR_MAP!$D:$D,MATCH(AN$1,INDICATOR_MAP!$B:$B,0))&amp;"*",RAW_DHIS2_EXPORT!$1:$1,0)),""))</f>
        <v/>
      </c>
      <c r="AO107" s="2" t="str">
        <f>IF($A107="","",IFERROR(INDEX(RAW_DHIS2_EXPORT!$A:$ZZ,ROW(),MATCH("*"&amp;INDEX(INDICATOR_MAP!$D:$D,MATCH(AO$1,INDICATOR_MAP!$B:$B,0))&amp;"*",RAW_DHIS2_EXPORT!$1:$1,0)),""))</f>
        <v/>
      </c>
      <c r="AP107" s="2" t="str">
        <f>IF($A107="","",IFERROR(INDEX(RAW_DHIS2_EXPORT!$A:$ZZ,ROW(),MATCH("*"&amp;INDEX(INDICATOR_MAP!$D:$D,MATCH(AP$1,INDICATOR_MAP!$B:$B,0))&amp;"*",RAW_DHIS2_EXPORT!$1:$1,0)),""))</f>
        <v/>
      </c>
      <c r="AQ107" s="2" t="str">
        <f>IF($A107="","",IFERROR(INDEX(RAW_DHIS2_EXPORT!$A:$ZZ,ROW(),MATCH("*"&amp;INDEX(INDICATOR_MAP!$D:$D,MATCH(AQ$1,INDICATOR_MAP!$B:$B,0))&amp;"*",RAW_DHIS2_EXPORT!$1:$1,0)),""))</f>
        <v/>
      </c>
      <c r="AR107" s="2" t="str">
        <f>IF($A107="","",IFERROR(INDEX(RAW_DHIS2_EXPORT!$A:$ZZ,ROW(),MATCH("*"&amp;INDEX(INDICATOR_MAP!$D:$D,MATCH(AR$1,INDICATOR_MAP!$B:$B,0))&amp;"*",RAW_DHIS2_EXPORT!$1:$1,0)),""))</f>
        <v/>
      </c>
      <c r="AS107" s="2" t="str">
        <f>IF($A107="","",IFERROR(INDEX(RAW_DHIS2_EXPORT!$A:$ZZ,ROW(),MATCH("*"&amp;INDEX(INDICATOR_MAP!$D:$D,MATCH(AS$1,INDICATOR_MAP!$B:$B,0))&amp;"*",RAW_DHIS2_EXPORT!$1:$1,0)),""))</f>
        <v/>
      </c>
      <c r="AT107" s="2" t="str">
        <f>IF($A107="","",IFERROR(INDEX(RAW_DHIS2_EXPORT!$A:$ZZ,ROW(),MATCH("*"&amp;INDEX(INDICATOR_MAP!$D:$D,MATCH(AT$1,INDICATOR_MAP!$B:$B,0))&amp;"*",RAW_DHIS2_EXPORT!$1:$1,0)),""))</f>
        <v/>
      </c>
      <c r="AU107" s="2" t="str">
        <f>IF($A107="","",IFERROR(INDEX(RAW_DHIS2_EXPORT!$A:$ZZ,ROW(),MATCH("*"&amp;INDEX(INDICATOR_MAP!$D:$D,MATCH(AU$1,INDICATOR_MAP!$B:$B,0))&amp;"*",RAW_DHIS2_EXPORT!$1:$1,0)),""))</f>
        <v/>
      </c>
      <c r="AV107" s="2" t="str">
        <f>IF($A107="","",IFERROR(INDEX(RAW_DHIS2_EXPORT!$A:$ZZ,ROW(),MATCH("*"&amp;INDEX(INDICATOR_MAP!$D:$D,MATCH(AV$1,INDICATOR_MAP!$B:$B,0))&amp;"*",RAW_DHIS2_EXPORT!$1:$1,0)),""))</f>
        <v/>
      </c>
      <c r="AW107" s="2" t="str">
        <f>IF($A107="","",IFERROR(INDEX(RAW_DHIS2_EXPORT!$A:$ZZ,ROW(),MATCH("*"&amp;INDEX(INDICATOR_MAP!$D:$D,MATCH(AW$1,INDICATOR_MAP!$B:$B,0))&amp;"*",RAW_DHIS2_EXPORT!$1:$1,0)),""))</f>
        <v/>
      </c>
      <c r="AX107" s="2" t="str">
        <f>IF($A107="","",IFERROR(INDEX(RAW_DHIS2_EXPORT!$A:$ZZ,ROW(),MATCH("*"&amp;INDEX(INDICATOR_MAP!$D:$D,MATCH(AX$1,INDICATOR_MAP!$B:$B,0))&amp;"*",RAW_DHIS2_EXPORT!$1:$1,0)),""))</f>
        <v/>
      </c>
      <c r="AY107" s="2" t="str">
        <f>IF($A107="","",IFERROR(INDEX(RAW_DHIS2_EXPORT!$A:$ZZ,ROW(),MATCH("*"&amp;INDEX(INDICATOR_MAP!$D:$D,MATCH(AY$1,INDICATOR_MAP!$B:$B,0))&amp;"*",RAW_DHIS2_EXPORT!$1:$1,0)),""))</f>
        <v/>
      </c>
      <c r="AZ107" s="2" t="str">
        <f>IF($A107="","",IFERROR(INDEX(RAW_DHIS2_EXPORT!$A:$ZZ,ROW(),MATCH("*"&amp;INDEX(INDICATOR_MAP!$D:$D,MATCH(AZ$1,INDICATOR_MAP!$B:$B,0))&amp;"*",RAW_DHIS2_EXPORT!$1:$1,0)),""))</f>
        <v/>
      </c>
      <c r="BA107" s="2" t="str">
        <f>IF($A107="","",IFERROR(INDEX(RAW_DHIS2_EXPORT!$A:$ZZ,ROW(),MATCH("*"&amp;INDEX(INDICATOR_MAP!$D:$D,MATCH(BA$1,INDICATOR_MAP!$B:$B,0))&amp;"*",RAW_DHIS2_EXPORT!$1:$1,0)),""))</f>
        <v/>
      </c>
      <c r="BB107" s="2" t="str">
        <f>IF($A107="","",IFERROR(INDEX(RAW_DHIS2_EXPORT!$A:$ZZ,ROW(),MATCH("*"&amp;INDEX(INDICATOR_MAP!$D:$D,MATCH(BB$1,INDICATOR_MAP!$B:$B,0))&amp;"*",RAW_DHIS2_EXPORT!$1:$1,0)),""))</f>
        <v/>
      </c>
      <c r="BC107" s="2" t="str">
        <f>IF($A107="","",IFERROR(INDEX(RAW_DHIS2_EXPORT!$A:$ZZ,ROW(),MATCH("*"&amp;INDEX(INDICATOR_MAP!$D:$D,MATCH(BC$1,INDICATOR_MAP!$B:$B,0))&amp;"*",RAW_DHIS2_EXPORT!$1:$1,0)),""))</f>
        <v/>
      </c>
    </row>
    <row r="108" spans="1:55">
      <c r="A108" s="2" t="str">
        <f>IF(RAW_DHIS2_EXPORT!A108="","",RAW_DHIS2_EXPORT!A108)</f>
        <v/>
      </c>
      <c r="B108" s="2"/>
      <c r="C108" s="2"/>
      <c r="D108" s="2" t="str">
        <f>IF($A108="","",IFERROR(INDEX(RAW_DHIS2_EXPORT!$A:$ZZ,ROW(),MATCH("*"&amp;INDEX(INDICATOR_MAP!$D:$D,MATCH(D$1,INDICATOR_MAP!$B:$B,0))&amp;"*",RAW_DHIS2_EXPORT!$1:$1,0)),""))</f>
        <v/>
      </c>
      <c r="E108" s="2" t="str">
        <f>IF($A108="","",IFERROR(INDEX(RAW_DHIS2_EXPORT!$A:$ZZ,ROW(),MATCH("*"&amp;INDEX(INDICATOR_MAP!$D:$D,MATCH(E$1,INDICATOR_MAP!$B:$B,0))&amp;"*",RAW_DHIS2_EXPORT!$1:$1,0)),""))</f>
        <v/>
      </c>
      <c r="F108" s="2" t="str">
        <f>IF($A108="","",IFERROR(INDEX(RAW_DHIS2_EXPORT!$A:$ZZ,ROW(),MATCH("*"&amp;INDEX(INDICATOR_MAP!$D:$D,MATCH(F$1,INDICATOR_MAP!$B:$B,0))&amp;"*",RAW_DHIS2_EXPORT!$1:$1,0)),""))</f>
        <v/>
      </c>
      <c r="G108" s="2" t="str">
        <f>IF($A108="","",IFERROR(INDEX(RAW_DHIS2_EXPORT!$A:$ZZ,ROW(),MATCH("*"&amp;INDEX(INDICATOR_MAP!$D:$D,MATCH(G$1,INDICATOR_MAP!$B:$B,0))&amp;"*",RAW_DHIS2_EXPORT!$1:$1,0)),""))</f>
        <v/>
      </c>
      <c r="H108" s="2" t="str">
        <f>IF($A108="","",IFERROR(INDEX(RAW_DHIS2_EXPORT!$A:$ZZ,ROW(),MATCH("*"&amp;INDEX(INDICATOR_MAP!$D:$D,MATCH(H$1,INDICATOR_MAP!$B:$B,0))&amp;"*",RAW_DHIS2_EXPORT!$1:$1,0)),""))</f>
        <v/>
      </c>
      <c r="I108" s="2" t="str">
        <f>IF($A108="","",IFERROR(INDEX(RAW_DHIS2_EXPORT!$A:$ZZ,ROW(),MATCH("*"&amp;INDEX(INDICATOR_MAP!$D:$D,MATCH(I$1,INDICATOR_MAP!$B:$B,0))&amp;"*",RAW_DHIS2_EXPORT!$1:$1,0)),""))</f>
        <v/>
      </c>
      <c r="J108" s="2" t="str">
        <f>IF($A108="","",IFERROR(INDEX(RAW_DHIS2_EXPORT!$A:$ZZ,ROW(),MATCH("*"&amp;INDEX(INDICATOR_MAP!$D:$D,MATCH(J$1,INDICATOR_MAP!$B:$B,0))&amp;"*",RAW_DHIS2_EXPORT!$1:$1,0)),""))</f>
        <v/>
      </c>
      <c r="K108" s="2" t="str">
        <f>IF($A108="","",IFERROR(INDEX(RAW_DHIS2_EXPORT!$A:$ZZ,ROW(),MATCH("*"&amp;INDEX(INDICATOR_MAP!$D:$D,MATCH(K$1,INDICATOR_MAP!$B:$B,0))&amp;"*",RAW_DHIS2_EXPORT!$1:$1,0)),""))</f>
        <v/>
      </c>
      <c r="L108" s="2" t="str">
        <f>IF($A108="","",IFERROR(INDEX(RAW_DHIS2_EXPORT!$A:$ZZ,ROW(),MATCH("*"&amp;INDEX(INDICATOR_MAP!$D:$D,MATCH(L$1,INDICATOR_MAP!$B:$B,0))&amp;"*",RAW_DHIS2_EXPORT!$1:$1,0)),""))</f>
        <v/>
      </c>
      <c r="M108" s="2" t="str">
        <f>IF($A108="","",IFERROR(INDEX(RAW_DHIS2_EXPORT!$A:$ZZ,ROW(),MATCH("*"&amp;INDEX(INDICATOR_MAP!$D:$D,MATCH(M$1,INDICATOR_MAP!$B:$B,0))&amp;"*",RAW_DHIS2_EXPORT!$1:$1,0)),""))</f>
        <v/>
      </c>
      <c r="N108" s="2" t="str">
        <f>IF($A108="","",IFERROR(INDEX(RAW_DHIS2_EXPORT!$A:$ZZ,ROW(),MATCH("*"&amp;INDEX(INDICATOR_MAP!$D:$D,MATCH(N$1,INDICATOR_MAP!$B:$B,0))&amp;"*",RAW_DHIS2_EXPORT!$1:$1,0)),""))</f>
        <v/>
      </c>
      <c r="O108" s="2" t="str">
        <f>IF($A108="","",IFERROR(INDEX(RAW_DHIS2_EXPORT!$A:$ZZ,ROW(),MATCH("*"&amp;INDEX(INDICATOR_MAP!$D:$D,MATCH(O$1,INDICATOR_MAP!$B:$B,0))&amp;"*",RAW_DHIS2_EXPORT!$1:$1,0)),""))</f>
        <v/>
      </c>
      <c r="P108" s="2" t="str">
        <f>IF($A108="","",IFERROR(INDEX(RAW_DHIS2_EXPORT!$A:$ZZ,ROW(),MATCH("*"&amp;INDEX(INDICATOR_MAP!$D:$D,MATCH(P$1,INDICATOR_MAP!$B:$B,0))&amp;"*",RAW_DHIS2_EXPORT!$1:$1,0)),""))</f>
        <v/>
      </c>
      <c r="Q108" s="2" t="str">
        <f>IF($A108="","",IFERROR(INDEX(RAW_DHIS2_EXPORT!$A:$ZZ,ROW(),MATCH("*"&amp;INDEX(INDICATOR_MAP!$D:$D,MATCH(Q$1,INDICATOR_MAP!$B:$B,0))&amp;"*",RAW_DHIS2_EXPORT!$1:$1,0)),""))</f>
        <v/>
      </c>
      <c r="R108" s="2" t="str">
        <f>IF($A108="","",IFERROR(INDEX(RAW_DHIS2_EXPORT!$A:$ZZ,ROW(),MATCH("*"&amp;INDEX(INDICATOR_MAP!$D:$D,MATCH(R$1,INDICATOR_MAP!$B:$B,0))&amp;"*",RAW_DHIS2_EXPORT!$1:$1,0)),""))</f>
        <v/>
      </c>
      <c r="S108" s="2" t="str">
        <f>IF($A108="","",IFERROR(INDEX(RAW_DHIS2_EXPORT!$A:$ZZ,ROW(),MATCH("*"&amp;INDEX(INDICATOR_MAP!$D:$D,MATCH(S$1,INDICATOR_MAP!$B:$B,0))&amp;"*",RAW_DHIS2_EXPORT!$1:$1,0)),""))</f>
        <v/>
      </c>
      <c r="T108" s="2" t="str">
        <f>IF($A108="","",IFERROR(INDEX(RAW_DHIS2_EXPORT!$A:$ZZ,ROW(),MATCH("*"&amp;INDEX(INDICATOR_MAP!$D:$D,MATCH(T$1,INDICATOR_MAP!$B:$B,0))&amp;"*",RAW_DHIS2_EXPORT!$1:$1,0)),""))</f>
        <v/>
      </c>
      <c r="U108" s="2" t="str">
        <f>IF($A108="","",IFERROR(INDEX(RAW_DHIS2_EXPORT!$A:$ZZ,ROW(),MATCH("*"&amp;INDEX(INDICATOR_MAP!$D:$D,MATCH(U$1,INDICATOR_MAP!$B:$B,0))&amp;"*",RAW_DHIS2_EXPORT!$1:$1,0)),""))</f>
        <v/>
      </c>
      <c r="V108" s="2" t="str">
        <f>IF($A108="","",IFERROR(INDEX(RAW_DHIS2_EXPORT!$A:$ZZ,ROW(),MATCH("*"&amp;INDEX(INDICATOR_MAP!$D:$D,MATCH(V$1,INDICATOR_MAP!$B:$B,0))&amp;"*",RAW_DHIS2_EXPORT!$1:$1,0)),""))</f>
        <v/>
      </c>
      <c r="W108" s="2" t="str">
        <f>IF($A108="","",IFERROR(INDEX(RAW_DHIS2_EXPORT!$A:$ZZ,ROW(),MATCH("*"&amp;INDEX(INDICATOR_MAP!$D:$D,MATCH(W$1,INDICATOR_MAP!$B:$B,0))&amp;"*",RAW_DHIS2_EXPORT!$1:$1,0)),""))</f>
        <v/>
      </c>
      <c r="X108" s="2" t="str">
        <f>IF($A108="","",IFERROR(INDEX(RAW_DHIS2_EXPORT!$A:$ZZ,ROW(),MATCH("*"&amp;INDEX(INDICATOR_MAP!$D:$D,MATCH(X$1,INDICATOR_MAP!$B:$B,0))&amp;"*",RAW_DHIS2_EXPORT!$1:$1,0)),""))</f>
        <v/>
      </c>
      <c r="Y108" s="2" t="str">
        <f>IF($A108="","",IFERROR(INDEX(RAW_DHIS2_EXPORT!$A:$ZZ,ROW(),MATCH("*"&amp;INDEX(INDICATOR_MAP!$D:$D,MATCH(Y$1,INDICATOR_MAP!$B:$B,0))&amp;"*",RAW_DHIS2_EXPORT!$1:$1,0)),""))</f>
        <v/>
      </c>
      <c r="Z108" s="2" t="str">
        <f>IF($A108="","",IFERROR(INDEX(RAW_DHIS2_EXPORT!$A:$ZZ,ROW(),MATCH("*"&amp;INDEX(INDICATOR_MAP!$D:$D,MATCH(Z$1,INDICATOR_MAP!$B:$B,0))&amp;"*",RAW_DHIS2_EXPORT!$1:$1,0)),""))</f>
        <v/>
      </c>
      <c r="AA108" s="2" t="str">
        <f>IF($A108="","",IFERROR(INDEX(RAW_DHIS2_EXPORT!$A:$ZZ,ROW(),MATCH("*"&amp;INDEX(INDICATOR_MAP!$D:$D,MATCH(AA$1,INDICATOR_MAP!$B:$B,0))&amp;"*",RAW_DHIS2_EXPORT!$1:$1,0)),""))</f>
        <v/>
      </c>
      <c r="AB108" s="2" t="str">
        <f>IF($A108="","",IFERROR(INDEX(RAW_DHIS2_EXPORT!$A:$ZZ,ROW(),MATCH("*"&amp;INDEX(INDICATOR_MAP!$D:$D,MATCH(AB$1,INDICATOR_MAP!$B:$B,0))&amp;"*",RAW_DHIS2_EXPORT!$1:$1,0)),""))</f>
        <v/>
      </c>
      <c r="AC108" s="2" t="str">
        <f>IF($A108="","",IFERROR(INDEX(RAW_DHIS2_EXPORT!$A:$ZZ,ROW(),MATCH("*"&amp;INDEX(INDICATOR_MAP!$D:$D,MATCH(AC$1,INDICATOR_MAP!$B:$B,0))&amp;"*",RAW_DHIS2_EXPORT!$1:$1,0)),""))</f>
        <v/>
      </c>
      <c r="AD108" s="2" t="str">
        <f>IF($A108="","",IFERROR(INDEX(RAW_DHIS2_EXPORT!$A:$ZZ,ROW(),MATCH("*"&amp;INDEX(INDICATOR_MAP!$D:$D,MATCH(AD$1,INDICATOR_MAP!$B:$B,0))&amp;"*",RAW_DHIS2_EXPORT!$1:$1,0)),""))</f>
        <v/>
      </c>
      <c r="AE108" s="2" t="str">
        <f>IF($A108="","",IFERROR(INDEX(RAW_DHIS2_EXPORT!$A:$ZZ,ROW(),MATCH("*"&amp;INDEX(INDICATOR_MAP!$D:$D,MATCH(AE$1,INDICATOR_MAP!$B:$B,0))&amp;"*",RAW_DHIS2_EXPORT!$1:$1,0)),""))</f>
        <v/>
      </c>
      <c r="AF108" s="2" t="str">
        <f>IF($A108="","",IFERROR(INDEX(RAW_DHIS2_EXPORT!$A:$ZZ,ROW(),MATCH("*"&amp;INDEX(INDICATOR_MAP!$D:$D,MATCH(AF$1,INDICATOR_MAP!$B:$B,0))&amp;"*",RAW_DHIS2_EXPORT!$1:$1,0)),""))</f>
        <v/>
      </c>
      <c r="AG108" s="2" t="str">
        <f>IF($A108="","",IFERROR(INDEX(RAW_DHIS2_EXPORT!$A:$ZZ,ROW(),MATCH("*"&amp;INDEX(INDICATOR_MAP!$D:$D,MATCH(AG$1,INDICATOR_MAP!$B:$B,0))&amp;"*",RAW_DHIS2_EXPORT!$1:$1,0)),""))</f>
        <v/>
      </c>
      <c r="AH108" s="2" t="str">
        <f>IF($A108="","",IFERROR(INDEX(RAW_DHIS2_EXPORT!$A:$ZZ,ROW(),MATCH("*"&amp;INDEX(INDICATOR_MAP!$D:$D,MATCH(AH$1,INDICATOR_MAP!$B:$B,0))&amp;"*",RAW_DHIS2_EXPORT!$1:$1,0)),""))</f>
        <v/>
      </c>
      <c r="AI108" s="2" t="str">
        <f>IF($A108="","",IFERROR(INDEX(RAW_DHIS2_EXPORT!$A:$ZZ,ROW(),MATCH("*"&amp;INDEX(INDICATOR_MAP!$D:$D,MATCH(AI$1,INDICATOR_MAP!$B:$B,0))&amp;"*",RAW_DHIS2_EXPORT!$1:$1,0)),""))</f>
        <v/>
      </c>
      <c r="AJ108" s="2" t="str">
        <f>IF($A108="","",IFERROR(INDEX(RAW_DHIS2_EXPORT!$A:$ZZ,ROW(),MATCH("*"&amp;INDEX(INDICATOR_MAP!$D:$D,MATCH(AJ$1,INDICATOR_MAP!$B:$B,0))&amp;"*",RAW_DHIS2_EXPORT!$1:$1,0)),""))</f>
        <v/>
      </c>
      <c r="AK108" s="2" t="str">
        <f>IF($A108="","",IFERROR(INDEX(RAW_DHIS2_EXPORT!$A:$ZZ,ROW(),MATCH("*"&amp;INDEX(INDICATOR_MAP!$D:$D,MATCH(AK$1,INDICATOR_MAP!$B:$B,0))&amp;"*",RAW_DHIS2_EXPORT!$1:$1,0)),""))</f>
        <v/>
      </c>
      <c r="AL108" s="2" t="str">
        <f>IF($A108="","",IFERROR(INDEX(RAW_DHIS2_EXPORT!$A:$ZZ,ROW(),MATCH("*"&amp;INDEX(INDICATOR_MAP!$D:$D,MATCH(AL$1,INDICATOR_MAP!$B:$B,0))&amp;"*",RAW_DHIS2_EXPORT!$1:$1,0)),""))</f>
        <v/>
      </c>
      <c r="AM108" s="2" t="str">
        <f>IF($A108="","",IFERROR(INDEX(RAW_DHIS2_EXPORT!$A:$ZZ,ROW(),MATCH("*"&amp;INDEX(INDICATOR_MAP!$D:$D,MATCH(AM$1,INDICATOR_MAP!$B:$B,0))&amp;"*",RAW_DHIS2_EXPORT!$1:$1,0)),""))</f>
        <v/>
      </c>
      <c r="AN108" s="2" t="str">
        <f>IF($A108="","",IFERROR(INDEX(RAW_DHIS2_EXPORT!$A:$ZZ,ROW(),MATCH("*"&amp;INDEX(INDICATOR_MAP!$D:$D,MATCH(AN$1,INDICATOR_MAP!$B:$B,0))&amp;"*",RAW_DHIS2_EXPORT!$1:$1,0)),""))</f>
        <v/>
      </c>
      <c r="AO108" s="2" t="str">
        <f>IF($A108="","",IFERROR(INDEX(RAW_DHIS2_EXPORT!$A:$ZZ,ROW(),MATCH("*"&amp;INDEX(INDICATOR_MAP!$D:$D,MATCH(AO$1,INDICATOR_MAP!$B:$B,0))&amp;"*",RAW_DHIS2_EXPORT!$1:$1,0)),""))</f>
        <v/>
      </c>
      <c r="AP108" s="2" t="str">
        <f>IF($A108="","",IFERROR(INDEX(RAW_DHIS2_EXPORT!$A:$ZZ,ROW(),MATCH("*"&amp;INDEX(INDICATOR_MAP!$D:$D,MATCH(AP$1,INDICATOR_MAP!$B:$B,0))&amp;"*",RAW_DHIS2_EXPORT!$1:$1,0)),""))</f>
        <v/>
      </c>
      <c r="AQ108" s="2" t="str">
        <f>IF($A108="","",IFERROR(INDEX(RAW_DHIS2_EXPORT!$A:$ZZ,ROW(),MATCH("*"&amp;INDEX(INDICATOR_MAP!$D:$D,MATCH(AQ$1,INDICATOR_MAP!$B:$B,0))&amp;"*",RAW_DHIS2_EXPORT!$1:$1,0)),""))</f>
        <v/>
      </c>
      <c r="AR108" s="2" t="str">
        <f>IF($A108="","",IFERROR(INDEX(RAW_DHIS2_EXPORT!$A:$ZZ,ROW(),MATCH("*"&amp;INDEX(INDICATOR_MAP!$D:$D,MATCH(AR$1,INDICATOR_MAP!$B:$B,0))&amp;"*",RAW_DHIS2_EXPORT!$1:$1,0)),""))</f>
        <v/>
      </c>
      <c r="AS108" s="2" t="str">
        <f>IF($A108="","",IFERROR(INDEX(RAW_DHIS2_EXPORT!$A:$ZZ,ROW(),MATCH("*"&amp;INDEX(INDICATOR_MAP!$D:$D,MATCH(AS$1,INDICATOR_MAP!$B:$B,0))&amp;"*",RAW_DHIS2_EXPORT!$1:$1,0)),""))</f>
        <v/>
      </c>
      <c r="AT108" s="2" t="str">
        <f>IF($A108="","",IFERROR(INDEX(RAW_DHIS2_EXPORT!$A:$ZZ,ROW(),MATCH("*"&amp;INDEX(INDICATOR_MAP!$D:$D,MATCH(AT$1,INDICATOR_MAP!$B:$B,0))&amp;"*",RAW_DHIS2_EXPORT!$1:$1,0)),""))</f>
        <v/>
      </c>
      <c r="AU108" s="2" t="str">
        <f>IF($A108="","",IFERROR(INDEX(RAW_DHIS2_EXPORT!$A:$ZZ,ROW(),MATCH("*"&amp;INDEX(INDICATOR_MAP!$D:$D,MATCH(AU$1,INDICATOR_MAP!$B:$B,0))&amp;"*",RAW_DHIS2_EXPORT!$1:$1,0)),""))</f>
        <v/>
      </c>
      <c r="AV108" s="2" t="str">
        <f>IF($A108="","",IFERROR(INDEX(RAW_DHIS2_EXPORT!$A:$ZZ,ROW(),MATCH("*"&amp;INDEX(INDICATOR_MAP!$D:$D,MATCH(AV$1,INDICATOR_MAP!$B:$B,0))&amp;"*",RAW_DHIS2_EXPORT!$1:$1,0)),""))</f>
        <v/>
      </c>
      <c r="AW108" s="2" t="str">
        <f>IF($A108="","",IFERROR(INDEX(RAW_DHIS2_EXPORT!$A:$ZZ,ROW(),MATCH("*"&amp;INDEX(INDICATOR_MAP!$D:$D,MATCH(AW$1,INDICATOR_MAP!$B:$B,0))&amp;"*",RAW_DHIS2_EXPORT!$1:$1,0)),""))</f>
        <v/>
      </c>
      <c r="AX108" s="2" t="str">
        <f>IF($A108="","",IFERROR(INDEX(RAW_DHIS2_EXPORT!$A:$ZZ,ROW(),MATCH("*"&amp;INDEX(INDICATOR_MAP!$D:$D,MATCH(AX$1,INDICATOR_MAP!$B:$B,0))&amp;"*",RAW_DHIS2_EXPORT!$1:$1,0)),""))</f>
        <v/>
      </c>
      <c r="AY108" s="2" t="str">
        <f>IF($A108="","",IFERROR(INDEX(RAW_DHIS2_EXPORT!$A:$ZZ,ROW(),MATCH("*"&amp;INDEX(INDICATOR_MAP!$D:$D,MATCH(AY$1,INDICATOR_MAP!$B:$B,0))&amp;"*",RAW_DHIS2_EXPORT!$1:$1,0)),""))</f>
        <v/>
      </c>
      <c r="AZ108" s="2" t="str">
        <f>IF($A108="","",IFERROR(INDEX(RAW_DHIS2_EXPORT!$A:$ZZ,ROW(),MATCH("*"&amp;INDEX(INDICATOR_MAP!$D:$D,MATCH(AZ$1,INDICATOR_MAP!$B:$B,0))&amp;"*",RAW_DHIS2_EXPORT!$1:$1,0)),""))</f>
        <v/>
      </c>
      <c r="BA108" s="2" t="str">
        <f>IF($A108="","",IFERROR(INDEX(RAW_DHIS2_EXPORT!$A:$ZZ,ROW(),MATCH("*"&amp;INDEX(INDICATOR_MAP!$D:$D,MATCH(BA$1,INDICATOR_MAP!$B:$B,0))&amp;"*",RAW_DHIS2_EXPORT!$1:$1,0)),""))</f>
        <v/>
      </c>
      <c r="BB108" s="2" t="str">
        <f>IF($A108="","",IFERROR(INDEX(RAW_DHIS2_EXPORT!$A:$ZZ,ROW(),MATCH("*"&amp;INDEX(INDICATOR_MAP!$D:$D,MATCH(BB$1,INDICATOR_MAP!$B:$B,0))&amp;"*",RAW_DHIS2_EXPORT!$1:$1,0)),""))</f>
        <v/>
      </c>
      <c r="BC108" s="2" t="str">
        <f>IF($A108="","",IFERROR(INDEX(RAW_DHIS2_EXPORT!$A:$ZZ,ROW(),MATCH("*"&amp;INDEX(INDICATOR_MAP!$D:$D,MATCH(BC$1,INDICATOR_MAP!$B:$B,0))&amp;"*",RAW_DHIS2_EXPORT!$1:$1,0)),""))</f>
        <v/>
      </c>
    </row>
    <row r="109" spans="1:55">
      <c r="A109" s="2" t="str">
        <f>IF(RAW_DHIS2_EXPORT!A109="","",RAW_DHIS2_EXPORT!A109)</f>
        <v/>
      </c>
      <c r="B109" s="2"/>
      <c r="C109" s="2"/>
      <c r="D109" s="2" t="str">
        <f>IF($A109="","",IFERROR(INDEX(RAW_DHIS2_EXPORT!$A:$ZZ,ROW(),MATCH("*"&amp;INDEX(INDICATOR_MAP!$D:$D,MATCH(D$1,INDICATOR_MAP!$B:$B,0))&amp;"*",RAW_DHIS2_EXPORT!$1:$1,0)),""))</f>
        <v/>
      </c>
      <c r="E109" s="2" t="str">
        <f>IF($A109="","",IFERROR(INDEX(RAW_DHIS2_EXPORT!$A:$ZZ,ROW(),MATCH("*"&amp;INDEX(INDICATOR_MAP!$D:$D,MATCH(E$1,INDICATOR_MAP!$B:$B,0))&amp;"*",RAW_DHIS2_EXPORT!$1:$1,0)),""))</f>
        <v/>
      </c>
      <c r="F109" s="2" t="str">
        <f>IF($A109="","",IFERROR(INDEX(RAW_DHIS2_EXPORT!$A:$ZZ,ROW(),MATCH("*"&amp;INDEX(INDICATOR_MAP!$D:$D,MATCH(F$1,INDICATOR_MAP!$B:$B,0))&amp;"*",RAW_DHIS2_EXPORT!$1:$1,0)),""))</f>
        <v/>
      </c>
      <c r="G109" s="2" t="str">
        <f>IF($A109="","",IFERROR(INDEX(RAW_DHIS2_EXPORT!$A:$ZZ,ROW(),MATCH("*"&amp;INDEX(INDICATOR_MAP!$D:$D,MATCH(G$1,INDICATOR_MAP!$B:$B,0))&amp;"*",RAW_DHIS2_EXPORT!$1:$1,0)),""))</f>
        <v/>
      </c>
      <c r="H109" s="2" t="str">
        <f>IF($A109="","",IFERROR(INDEX(RAW_DHIS2_EXPORT!$A:$ZZ,ROW(),MATCH("*"&amp;INDEX(INDICATOR_MAP!$D:$D,MATCH(H$1,INDICATOR_MAP!$B:$B,0))&amp;"*",RAW_DHIS2_EXPORT!$1:$1,0)),""))</f>
        <v/>
      </c>
      <c r="I109" s="2" t="str">
        <f>IF($A109="","",IFERROR(INDEX(RAW_DHIS2_EXPORT!$A:$ZZ,ROW(),MATCH("*"&amp;INDEX(INDICATOR_MAP!$D:$D,MATCH(I$1,INDICATOR_MAP!$B:$B,0))&amp;"*",RAW_DHIS2_EXPORT!$1:$1,0)),""))</f>
        <v/>
      </c>
      <c r="J109" s="2" t="str">
        <f>IF($A109="","",IFERROR(INDEX(RAW_DHIS2_EXPORT!$A:$ZZ,ROW(),MATCH("*"&amp;INDEX(INDICATOR_MAP!$D:$D,MATCH(J$1,INDICATOR_MAP!$B:$B,0))&amp;"*",RAW_DHIS2_EXPORT!$1:$1,0)),""))</f>
        <v/>
      </c>
      <c r="K109" s="2" t="str">
        <f>IF($A109="","",IFERROR(INDEX(RAW_DHIS2_EXPORT!$A:$ZZ,ROW(),MATCH("*"&amp;INDEX(INDICATOR_MAP!$D:$D,MATCH(K$1,INDICATOR_MAP!$B:$B,0))&amp;"*",RAW_DHIS2_EXPORT!$1:$1,0)),""))</f>
        <v/>
      </c>
      <c r="L109" s="2" t="str">
        <f>IF($A109="","",IFERROR(INDEX(RAW_DHIS2_EXPORT!$A:$ZZ,ROW(),MATCH("*"&amp;INDEX(INDICATOR_MAP!$D:$D,MATCH(L$1,INDICATOR_MAP!$B:$B,0))&amp;"*",RAW_DHIS2_EXPORT!$1:$1,0)),""))</f>
        <v/>
      </c>
      <c r="M109" s="2" t="str">
        <f>IF($A109="","",IFERROR(INDEX(RAW_DHIS2_EXPORT!$A:$ZZ,ROW(),MATCH("*"&amp;INDEX(INDICATOR_MAP!$D:$D,MATCH(M$1,INDICATOR_MAP!$B:$B,0))&amp;"*",RAW_DHIS2_EXPORT!$1:$1,0)),""))</f>
        <v/>
      </c>
      <c r="N109" s="2" t="str">
        <f>IF($A109="","",IFERROR(INDEX(RAW_DHIS2_EXPORT!$A:$ZZ,ROW(),MATCH("*"&amp;INDEX(INDICATOR_MAP!$D:$D,MATCH(N$1,INDICATOR_MAP!$B:$B,0))&amp;"*",RAW_DHIS2_EXPORT!$1:$1,0)),""))</f>
        <v/>
      </c>
      <c r="O109" s="2" t="str">
        <f>IF($A109="","",IFERROR(INDEX(RAW_DHIS2_EXPORT!$A:$ZZ,ROW(),MATCH("*"&amp;INDEX(INDICATOR_MAP!$D:$D,MATCH(O$1,INDICATOR_MAP!$B:$B,0))&amp;"*",RAW_DHIS2_EXPORT!$1:$1,0)),""))</f>
        <v/>
      </c>
      <c r="P109" s="2" t="str">
        <f>IF($A109="","",IFERROR(INDEX(RAW_DHIS2_EXPORT!$A:$ZZ,ROW(),MATCH("*"&amp;INDEX(INDICATOR_MAP!$D:$D,MATCH(P$1,INDICATOR_MAP!$B:$B,0))&amp;"*",RAW_DHIS2_EXPORT!$1:$1,0)),""))</f>
        <v/>
      </c>
      <c r="Q109" s="2" t="str">
        <f>IF($A109="","",IFERROR(INDEX(RAW_DHIS2_EXPORT!$A:$ZZ,ROW(),MATCH("*"&amp;INDEX(INDICATOR_MAP!$D:$D,MATCH(Q$1,INDICATOR_MAP!$B:$B,0))&amp;"*",RAW_DHIS2_EXPORT!$1:$1,0)),""))</f>
        <v/>
      </c>
      <c r="R109" s="2" t="str">
        <f>IF($A109="","",IFERROR(INDEX(RAW_DHIS2_EXPORT!$A:$ZZ,ROW(),MATCH("*"&amp;INDEX(INDICATOR_MAP!$D:$D,MATCH(R$1,INDICATOR_MAP!$B:$B,0))&amp;"*",RAW_DHIS2_EXPORT!$1:$1,0)),""))</f>
        <v/>
      </c>
      <c r="S109" s="2" t="str">
        <f>IF($A109="","",IFERROR(INDEX(RAW_DHIS2_EXPORT!$A:$ZZ,ROW(),MATCH("*"&amp;INDEX(INDICATOR_MAP!$D:$D,MATCH(S$1,INDICATOR_MAP!$B:$B,0))&amp;"*",RAW_DHIS2_EXPORT!$1:$1,0)),""))</f>
        <v/>
      </c>
      <c r="T109" s="2" t="str">
        <f>IF($A109="","",IFERROR(INDEX(RAW_DHIS2_EXPORT!$A:$ZZ,ROW(),MATCH("*"&amp;INDEX(INDICATOR_MAP!$D:$D,MATCH(T$1,INDICATOR_MAP!$B:$B,0))&amp;"*",RAW_DHIS2_EXPORT!$1:$1,0)),""))</f>
        <v/>
      </c>
      <c r="U109" s="2" t="str">
        <f>IF($A109="","",IFERROR(INDEX(RAW_DHIS2_EXPORT!$A:$ZZ,ROW(),MATCH("*"&amp;INDEX(INDICATOR_MAP!$D:$D,MATCH(U$1,INDICATOR_MAP!$B:$B,0))&amp;"*",RAW_DHIS2_EXPORT!$1:$1,0)),""))</f>
        <v/>
      </c>
      <c r="V109" s="2" t="str">
        <f>IF($A109="","",IFERROR(INDEX(RAW_DHIS2_EXPORT!$A:$ZZ,ROW(),MATCH("*"&amp;INDEX(INDICATOR_MAP!$D:$D,MATCH(V$1,INDICATOR_MAP!$B:$B,0))&amp;"*",RAW_DHIS2_EXPORT!$1:$1,0)),""))</f>
        <v/>
      </c>
      <c r="W109" s="2" t="str">
        <f>IF($A109="","",IFERROR(INDEX(RAW_DHIS2_EXPORT!$A:$ZZ,ROW(),MATCH("*"&amp;INDEX(INDICATOR_MAP!$D:$D,MATCH(W$1,INDICATOR_MAP!$B:$B,0))&amp;"*",RAW_DHIS2_EXPORT!$1:$1,0)),""))</f>
        <v/>
      </c>
      <c r="X109" s="2" t="str">
        <f>IF($A109="","",IFERROR(INDEX(RAW_DHIS2_EXPORT!$A:$ZZ,ROW(),MATCH("*"&amp;INDEX(INDICATOR_MAP!$D:$D,MATCH(X$1,INDICATOR_MAP!$B:$B,0))&amp;"*",RAW_DHIS2_EXPORT!$1:$1,0)),""))</f>
        <v/>
      </c>
      <c r="Y109" s="2" t="str">
        <f>IF($A109="","",IFERROR(INDEX(RAW_DHIS2_EXPORT!$A:$ZZ,ROW(),MATCH("*"&amp;INDEX(INDICATOR_MAP!$D:$D,MATCH(Y$1,INDICATOR_MAP!$B:$B,0))&amp;"*",RAW_DHIS2_EXPORT!$1:$1,0)),""))</f>
        <v/>
      </c>
      <c r="Z109" s="2" t="str">
        <f>IF($A109="","",IFERROR(INDEX(RAW_DHIS2_EXPORT!$A:$ZZ,ROW(),MATCH("*"&amp;INDEX(INDICATOR_MAP!$D:$D,MATCH(Z$1,INDICATOR_MAP!$B:$B,0))&amp;"*",RAW_DHIS2_EXPORT!$1:$1,0)),""))</f>
        <v/>
      </c>
      <c r="AA109" s="2" t="str">
        <f>IF($A109="","",IFERROR(INDEX(RAW_DHIS2_EXPORT!$A:$ZZ,ROW(),MATCH("*"&amp;INDEX(INDICATOR_MAP!$D:$D,MATCH(AA$1,INDICATOR_MAP!$B:$B,0))&amp;"*",RAW_DHIS2_EXPORT!$1:$1,0)),""))</f>
        <v/>
      </c>
      <c r="AB109" s="2" t="str">
        <f>IF($A109="","",IFERROR(INDEX(RAW_DHIS2_EXPORT!$A:$ZZ,ROW(),MATCH("*"&amp;INDEX(INDICATOR_MAP!$D:$D,MATCH(AB$1,INDICATOR_MAP!$B:$B,0))&amp;"*",RAW_DHIS2_EXPORT!$1:$1,0)),""))</f>
        <v/>
      </c>
      <c r="AC109" s="2" t="str">
        <f>IF($A109="","",IFERROR(INDEX(RAW_DHIS2_EXPORT!$A:$ZZ,ROW(),MATCH("*"&amp;INDEX(INDICATOR_MAP!$D:$D,MATCH(AC$1,INDICATOR_MAP!$B:$B,0))&amp;"*",RAW_DHIS2_EXPORT!$1:$1,0)),""))</f>
        <v/>
      </c>
      <c r="AD109" s="2" t="str">
        <f>IF($A109="","",IFERROR(INDEX(RAW_DHIS2_EXPORT!$A:$ZZ,ROW(),MATCH("*"&amp;INDEX(INDICATOR_MAP!$D:$D,MATCH(AD$1,INDICATOR_MAP!$B:$B,0))&amp;"*",RAW_DHIS2_EXPORT!$1:$1,0)),""))</f>
        <v/>
      </c>
      <c r="AE109" s="2" t="str">
        <f>IF($A109="","",IFERROR(INDEX(RAW_DHIS2_EXPORT!$A:$ZZ,ROW(),MATCH("*"&amp;INDEX(INDICATOR_MAP!$D:$D,MATCH(AE$1,INDICATOR_MAP!$B:$B,0))&amp;"*",RAW_DHIS2_EXPORT!$1:$1,0)),""))</f>
        <v/>
      </c>
      <c r="AF109" s="2" t="str">
        <f>IF($A109="","",IFERROR(INDEX(RAW_DHIS2_EXPORT!$A:$ZZ,ROW(),MATCH("*"&amp;INDEX(INDICATOR_MAP!$D:$D,MATCH(AF$1,INDICATOR_MAP!$B:$B,0))&amp;"*",RAW_DHIS2_EXPORT!$1:$1,0)),""))</f>
        <v/>
      </c>
      <c r="AG109" s="2" t="str">
        <f>IF($A109="","",IFERROR(INDEX(RAW_DHIS2_EXPORT!$A:$ZZ,ROW(),MATCH("*"&amp;INDEX(INDICATOR_MAP!$D:$D,MATCH(AG$1,INDICATOR_MAP!$B:$B,0))&amp;"*",RAW_DHIS2_EXPORT!$1:$1,0)),""))</f>
        <v/>
      </c>
      <c r="AH109" s="2" t="str">
        <f>IF($A109="","",IFERROR(INDEX(RAW_DHIS2_EXPORT!$A:$ZZ,ROW(),MATCH("*"&amp;INDEX(INDICATOR_MAP!$D:$D,MATCH(AH$1,INDICATOR_MAP!$B:$B,0))&amp;"*",RAW_DHIS2_EXPORT!$1:$1,0)),""))</f>
        <v/>
      </c>
      <c r="AI109" s="2" t="str">
        <f>IF($A109="","",IFERROR(INDEX(RAW_DHIS2_EXPORT!$A:$ZZ,ROW(),MATCH("*"&amp;INDEX(INDICATOR_MAP!$D:$D,MATCH(AI$1,INDICATOR_MAP!$B:$B,0))&amp;"*",RAW_DHIS2_EXPORT!$1:$1,0)),""))</f>
        <v/>
      </c>
      <c r="AJ109" s="2" t="str">
        <f>IF($A109="","",IFERROR(INDEX(RAW_DHIS2_EXPORT!$A:$ZZ,ROW(),MATCH("*"&amp;INDEX(INDICATOR_MAP!$D:$D,MATCH(AJ$1,INDICATOR_MAP!$B:$B,0))&amp;"*",RAW_DHIS2_EXPORT!$1:$1,0)),""))</f>
        <v/>
      </c>
      <c r="AK109" s="2" t="str">
        <f>IF($A109="","",IFERROR(INDEX(RAW_DHIS2_EXPORT!$A:$ZZ,ROW(),MATCH("*"&amp;INDEX(INDICATOR_MAP!$D:$D,MATCH(AK$1,INDICATOR_MAP!$B:$B,0))&amp;"*",RAW_DHIS2_EXPORT!$1:$1,0)),""))</f>
        <v/>
      </c>
      <c r="AL109" s="2" t="str">
        <f>IF($A109="","",IFERROR(INDEX(RAW_DHIS2_EXPORT!$A:$ZZ,ROW(),MATCH("*"&amp;INDEX(INDICATOR_MAP!$D:$D,MATCH(AL$1,INDICATOR_MAP!$B:$B,0))&amp;"*",RAW_DHIS2_EXPORT!$1:$1,0)),""))</f>
        <v/>
      </c>
      <c r="AM109" s="2" t="str">
        <f>IF($A109="","",IFERROR(INDEX(RAW_DHIS2_EXPORT!$A:$ZZ,ROW(),MATCH("*"&amp;INDEX(INDICATOR_MAP!$D:$D,MATCH(AM$1,INDICATOR_MAP!$B:$B,0))&amp;"*",RAW_DHIS2_EXPORT!$1:$1,0)),""))</f>
        <v/>
      </c>
      <c r="AN109" s="2" t="str">
        <f>IF($A109="","",IFERROR(INDEX(RAW_DHIS2_EXPORT!$A:$ZZ,ROW(),MATCH("*"&amp;INDEX(INDICATOR_MAP!$D:$D,MATCH(AN$1,INDICATOR_MAP!$B:$B,0))&amp;"*",RAW_DHIS2_EXPORT!$1:$1,0)),""))</f>
        <v/>
      </c>
      <c r="AO109" s="2" t="str">
        <f>IF($A109="","",IFERROR(INDEX(RAW_DHIS2_EXPORT!$A:$ZZ,ROW(),MATCH("*"&amp;INDEX(INDICATOR_MAP!$D:$D,MATCH(AO$1,INDICATOR_MAP!$B:$B,0))&amp;"*",RAW_DHIS2_EXPORT!$1:$1,0)),""))</f>
        <v/>
      </c>
      <c r="AP109" s="2" t="str">
        <f>IF($A109="","",IFERROR(INDEX(RAW_DHIS2_EXPORT!$A:$ZZ,ROW(),MATCH("*"&amp;INDEX(INDICATOR_MAP!$D:$D,MATCH(AP$1,INDICATOR_MAP!$B:$B,0))&amp;"*",RAW_DHIS2_EXPORT!$1:$1,0)),""))</f>
        <v/>
      </c>
      <c r="AQ109" s="2" t="str">
        <f>IF($A109="","",IFERROR(INDEX(RAW_DHIS2_EXPORT!$A:$ZZ,ROW(),MATCH("*"&amp;INDEX(INDICATOR_MAP!$D:$D,MATCH(AQ$1,INDICATOR_MAP!$B:$B,0))&amp;"*",RAW_DHIS2_EXPORT!$1:$1,0)),""))</f>
        <v/>
      </c>
      <c r="AR109" s="2" t="str">
        <f>IF($A109="","",IFERROR(INDEX(RAW_DHIS2_EXPORT!$A:$ZZ,ROW(),MATCH("*"&amp;INDEX(INDICATOR_MAP!$D:$D,MATCH(AR$1,INDICATOR_MAP!$B:$B,0))&amp;"*",RAW_DHIS2_EXPORT!$1:$1,0)),""))</f>
        <v/>
      </c>
      <c r="AS109" s="2" t="str">
        <f>IF($A109="","",IFERROR(INDEX(RAW_DHIS2_EXPORT!$A:$ZZ,ROW(),MATCH("*"&amp;INDEX(INDICATOR_MAP!$D:$D,MATCH(AS$1,INDICATOR_MAP!$B:$B,0))&amp;"*",RAW_DHIS2_EXPORT!$1:$1,0)),""))</f>
        <v/>
      </c>
      <c r="AT109" s="2" t="str">
        <f>IF($A109="","",IFERROR(INDEX(RAW_DHIS2_EXPORT!$A:$ZZ,ROW(),MATCH("*"&amp;INDEX(INDICATOR_MAP!$D:$D,MATCH(AT$1,INDICATOR_MAP!$B:$B,0))&amp;"*",RAW_DHIS2_EXPORT!$1:$1,0)),""))</f>
        <v/>
      </c>
      <c r="AU109" s="2" t="str">
        <f>IF($A109="","",IFERROR(INDEX(RAW_DHIS2_EXPORT!$A:$ZZ,ROW(),MATCH("*"&amp;INDEX(INDICATOR_MAP!$D:$D,MATCH(AU$1,INDICATOR_MAP!$B:$B,0))&amp;"*",RAW_DHIS2_EXPORT!$1:$1,0)),""))</f>
        <v/>
      </c>
      <c r="AV109" s="2" t="str">
        <f>IF($A109="","",IFERROR(INDEX(RAW_DHIS2_EXPORT!$A:$ZZ,ROW(),MATCH("*"&amp;INDEX(INDICATOR_MAP!$D:$D,MATCH(AV$1,INDICATOR_MAP!$B:$B,0))&amp;"*",RAW_DHIS2_EXPORT!$1:$1,0)),""))</f>
        <v/>
      </c>
      <c r="AW109" s="2" t="str">
        <f>IF($A109="","",IFERROR(INDEX(RAW_DHIS2_EXPORT!$A:$ZZ,ROW(),MATCH("*"&amp;INDEX(INDICATOR_MAP!$D:$D,MATCH(AW$1,INDICATOR_MAP!$B:$B,0))&amp;"*",RAW_DHIS2_EXPORT!$1:$1,0)),""))</f>
        <v/>
      </c>
      <c r="AX109" s="2" t="str">
        <f>IF($A109="","",IFERROR(INDEX(RAW_DHIS2_EXPORT!$A:$ZZ,ROW(),MATCH("*"&amp;INDEX(INDICATOR_MAP!$D:$D,MATCH(AX$1,INDICATOR_MAP!$B:$B,0))&amp;"*",RAW_DHIS2_EXPORT!$1:$1,0)),""))</f>
        <v/>
      </c>
      <c r="AY109" s="2" t="str">
        <f>IF($A109="","",IFERROR(INDEX(RAW_DHIS2_EXPORT!$A:$ZZ,ROW(),MATCH("*"&amp;INDEX(INDICATOR_MAP!$D:$D,MATCH(AY$1,INDICATOR_MAP!$B:$B,0))&amp;"*",RAW_DHIS2_EXPORT!$1:$1,0)),""))</f>
        <v/>
      </c>
      <c r="AZ109" s="2" t="str">
        <f>IF($A109="","",IFERROR(INDEX(RAW_DHIS2_EXPORT!$A:$ZZ,ROW(),MATCH("*"&amp;INDEX(INDICATOR_MAP!$D:$D,MATCH(AZ$1,INDICATOR_MAP!$B:$B,0))&amp;"*",RAW_DHIS2_EXPORT!$1:$1,0)),""))</f>
        <v/>
      </c>
      <c r="BA109" s="2" t="str">
        <f>IF($A109="","",IFERROR(INDEX(RAW_DHIS2_EXPORT!$A:$ZZ,ROW(),MATCH("*"&amp;INDEX(INDICATOR_MAP!$D:$D,MATCH(BA$1,INDICATOR_MAP!$B:$B,0))&amp;"*",RAW_DHIS2_EXPORT!$1:$1,0)),""))</f>
        <v/>
      </c>
      <c r="BB109" s="2" t="str">
        <f>IF($A109="","",IFERROR(INDEX(RAW_DHIS2_EXPORT!$A:$ZZ,ROW(),MATCH("*"&amp;INDEX(INDICATOR_MAP!$D:$D,MATCH(BB$1,INDICATOR_MAP!$B:$B,0))&amp;"*",RAW_DHIS2_EXPORT!$1:$1,0)),""))</f>
        <v/>
      </c>
      <c r="BC109" s="2" t="str">
        <f>IF($A109="","",IFERROR(INDEX(RAW_DHIS2_EXPORT!$A:$ZZ,ROW(),MATCH("*"&amp;INDEX(INDICATOR_MAP!$D:$D,MATCH(BC$1,INDICATOR_MAP!$B:$B,0))&amp;"*",RAW_DHIS2_EXPORT!$1:$1,0)),""))</f>
        <v/>
      </c>
    </row>
    <row r="110" spans="1:55">
      <c r="A110" s="2" t="str">
        <f>IF(RAW_DHIS2_EXPORT!A110="","",RAW_DHIS2_EXPORT!A110)</f>
        <v/>
      </c>
      <c r="B110" s="2"/>
      <c r="C110" s="2"/>
      <c r="D110" s="2" t="str">
        <f>IF($A110="","",IFERROR(INDEX(RAW_DHIS2_EXPORT!$A:$ZZ,ROW(),MATCH("*"&amp;INDEX(INDICATOR_MAP!$D:$D,MATCH(D$1,INDICATOR_MAP!$B:$B,0))&amp;"*",RAW_DHIS2_EXPORT!$1:$1,0)),""))</f>
        <v/>
      </c>
      <c r="E110" s="2" t="str">
        <f>IF($A110="","",IFERROR(INDEX(RAW_DHIS2_EXPORT!$A:$ZZ,ROW(),MATCH("*"&amp;INDEX(INDICATOR_MAP!$D:$D,MATCH(E$1,INDICATOR_MAP!$B:$B,0))&amp;"*",RAW_DHIS2_EXPORT!$1:$1,0)),""))</f>
        <v/>
      </c>
      <c r="F110" s="2" t="str">
        <f>IF($A110="","",IFERROR(INDEX(RAW_DHIS2_EXPORT!$A:$ZZ,ROW(),MATCH("*"&amp;INDEX(INDICATOR_MAP!$D:$D,MATCH(F$1,INDICATOR_MAP!$B:$B,0))&amp;"*",RAW_DHIS2_EXPORT!$1:$1,0)),""))</f>
        <v/>
      </c>
      <c r="G110" s="2" t="str">
        <f>IF($A110="","",IFERROR(INDEX(RAW_DHIS2_EXPORT!$A:$ZZ,ROW(),MATCH("*"&amp;INDEX(INDICATOR_MAP!$D:$D,MATCH(G$1,INDICATOR_MAP!$B:$B,0))&amp;"*",RAW_DHIS2_EXPORT!$1:$1,0)),""))</f>
        <v/>
      </c>
      <c r="H110" s="2" t="str">
        <f>IF($A110="","",IFERROR(INDEX(RAW_DHIS2_EXPORT!$A:$ZZ,ROW(),MATCH("*"&amp;INDEX(INDICATOR_MAP!$D:$D,MATCH(H$1,INDICATOR_MAP!$B:$B,0))&amp;"*",RAW_DHIS2_EXPORT!$1:$1,0)),""))</f>
        <v/>
      </c>
      <c r="I110" s="2" t="str">
        <f>IF($A110="","",IFERROR(INDEX(RAW_DHIS2_EXPORT!$A:$ZZ,ROW(),MATCH("*"&amp;INDEX(INDICATOR_MAP!$D:$D,MATCH(I$1,INDICATOR_MAP!$B:$B,0))&amp;"*",RAW_DHIS2_EXPORT!$1:$1,0)),""))</f>
        <v/>
      </c>
      <c r="J110" s="2" t="str">
        <f>IF($A110="","",IFERROR(INDEX(RAW_DHIS2_EXPORT!$A:$ZZ,ROW(),MATCH("*"&amp;INDEX(INDICATOR_MAP!$D:$D,MATCH(J$1,INDICATOR_MAP!$B:$B,0))&amp;"*",RAW_DHIS2_EXPORT!$1:$1,0)),""))</f>
        <v/>
      </c>
      <c r="K110" s="2" t="str">
        <f>IF($A110="","",IFERROR(INDEX(RAW_DHIS2_EXPORT!$A:$ZZ,ROW(),MATCH("*"&amp;INDEX(INDICATOR_MAP!$D:$D,MATCH(K$1,INDICATOR_MAP!$B:$B,0))&amp;"*",RAW_DHIS2_EXPORT!$1:$1,0)),""))</f>
        <v/>
      </c>
      <c r="L110" s="2" t="str">
        <f>IF($A110="","",IFERROR(INDEX(RAW_DHIS2_EXPORT!$A:$ZZ,ROW(),MATCH("*"&amp;INDEX(INDICATOR_MAP!$D:$D,MATCH(L$1,INDICATOR_MAP!$B:$B,0))&amp;"*",RAW_DHIS2_EXPORT!$1:$1,0)),""))</f>
        <v/>
      </c>
      <c r="M110" s="2" t="str">
        <f>IF($A110="","",IFERROR(INDEX(RAW_DHIS2_EXPORT!$A:$ZZ,ROW(),MATCH("*"&amp;INDEX(INDICATOR_MAP!$D:$D,MATCH(M$1,INDICATOR_MAP!$B:$B,0))&amp;"*",RAW_DHIS2_EXPORT!$1:$1,0)),""))</f>
        <v/>
      </c>
      <c r="N110" s="2" t="str">
        <f>IF($A110="","",IFERROR(INDEX(RAW_DHIS2_EXPORT!$A:$ZZ,ROW(),MATCH("*"&amp;INDEX(INDICATOR_MAP!$D:$D,MATCH(N$1,INDICATOR_MAP!$B:$B,0))&amp;"*",RAW_DHIS2_EXPORT!$1:$1,0)),""))</f>
        <v/>
      </c>
      <c r="O110" s="2" t="str">
        <f>IF($A110="","",IFERROR(INDEX(RAW_DHIS2_EXPORT!$A:$ZZ,ROW(),MATCH("*"&amp;INDEX(INDICATOR_MAP!$D:$D,MATCH(O$1,INDICATOR_MAP!$B:$B,0))&amp;"*",RAW_DHIS2_EXPORT!$1:$1,0)),""))</f>
        <v/>
      </c>
      <c r="P110" s="2" t="str">
        <f>IF($A110="","",IFERROR(INDEX(RAW_DHIS2_EXPORT!$A:$ZZ,ROW(),MATCH("*"&amp;INDEX(INDICATOR_MAP!$D:$D,MATCH(P$1,INDICATOR_MAP!$B:$B,0))&amp;"*",RAW_DHIS2_EXPORT!$1:$1,0)),""))</f>
        <v/>
      </c>
      <c r="Q110" s="2" t="str">
        <f>IF($A110="","",IFERROR(INDEX(RAW_DHIS2_EXPORT!$A:$ZZ,ROW(),MATCH("*"&amp;INDEX(INDICATOR_MAP!$D:$D,MATCH(Q$1,INDICATOR_MAP!$B:$B,0))&amp;"*",RAW_DHIS2_EXPORT!$1:$1,0)),""))</f>
        <v/>
      </c>
      <c r="R110" s="2" t="str">
        <f>IF($A110="","",IFERROR(INDEX(RAW_DHIS2_EXPORT!$A:$ZZ,ROW(),MATCH("*"&amp;INDEX(INDICATOR_MAP!$D:$D,MATCH(R$1,INDICATOR_MAP!$B:$B,0))&amp;"*",RAW_DHIS2_EXPORT!$1:$1,0)),""))</f>
        <v/>
      </c>
      <c r="S110" s="2" t="str">
        <f>IF($A110="","",IFERROR(INDEX(RAW_DHIS2_EXPORT!$A:$ZZ,ROW(),MATCH("*"&amp;INDEX(INDICATOR_MAP!$D:$D,MATCH(S$1,INDICATOR_MAP!$B:$B,0))&amp;"*",RAW_DHIS2_EXPORT!$1:$1,0)),""))</f>
        <v/>
      </c>
      <c r="T110" s="2" t="str">
        <f>IF($A110="","",IFERROR(INDEX(RAW_DHIS2_EXPORT!$A:$ZZ,ROW(),MATCH("*"&amp;INDEX(INDICATOR_MAP!$D:$D,MATCH(T$1,INDICATOR_MAP!$B:$B,0))&amp;"*",RAW_DHIS2_EXPORT!$1:$1,0)),""))</f>
        <v/>
      </c>
      <c r="U110" s="2" t="str">
        <f>IF($A110="","",IFERROR(INDEX(RAW_DHIS2_EXPORT!$A:$ZZ,ROW(),MATCH("*"&amp;INDEX(INDICATOR_MAP!$D:$D,MATCH(U$1,INDICATOR_MAP!$B:$B,0))&amp;"*",RAW_DHIS2_EXPORT!$1:$1,0)),""))</f>
        <v/>
      </c>
      <c r="V110" s="2" t="str">
        <f>IF($A110="","",IFERROR(INDEX(RAW_DHIS2_EXPORT!$A:$ZZ,ROW(),MATCH("*"&amp;INDEX(INDICATOR_MAP!$D:$D,MATCH(V$1,INDICATOR_MAP!$B:$B,0))&amp;"*",RAW_DHIS2_EXPORT!$1:$1,0)),""))</f>
        <v/>
      </c>
      <c r="W110" s="2" t="str">
        <f>IF($A110="","",IFERROR(INDEX(RAW_DHIS2_EXPORT!$A:$ZZ,ROW(),MATCH("*"&amp;INDEX(INDICATOR_MAP!$D:$D,MATCH(W$1,INDICATOR_MAP!$B:$B,0))&amp;"*",RAW_DHIS2_EXPORT!$1:$1,0)),""))</f>
        <v/>
      </c>
      <c r="X110" s="2" t="str">
        <f>IF($A110="","",IFERROR(INDEX(RAW_DHIS2_EXPORT!$A:$ZZ,ROW(),MATCH("*"&amp;INDEX(INDICATOR_MAP!$D:$D,MATCH(X$1,INDICATOR_MAP!$B:$B,0))&amp;"*",RAW_DHIS2_EXPORT!$1:$1,0)),""))</f>
        <v/>
      </c>
      <c r="Y110" s="2" t="str">
        <f>IF($A110="","",IFERROR(INDEX(RAW_DHIS2_EXPORT!$A:$ZZ,ROW(),MATCH("*"&amp;INDEX(INDICATOR_MAP!$D:$D,MATCH(Y$1,INDICATOR_MAP!$B:$B,0))&amp;"*",RAW_DHIS2_EXPORT!$1:$1,0)),""))</f>
        <v/>
      </c>
      <c r="Z110" s="2" t="str">
        <f>IF($A110="","",IFERROR(INDEX(RAW_DHIS2_EXPORT!$A:$ZZ,ROW(),MATCH("*"&amp;INDEX(INDICATOR_MAP!$D:$D,MATCH(Z$1,INDICATOR_MAP!$B:$B,0))&amp;"*",RAW_DHIS2_EXPORT!$1:$1,0)),""))</f>
        <v/>
      </c>
      <c r="AA110" s="2" t="str">
        <f>IF($A110="","",IFERROR(INDEX(RAW_DHIS2_EXPORT!$A:$ZZ,ROW(),MATCH("*"&amp;INDEX(INDICATOR_MAP!$D:$D,MATCH(AA$1,INDICATOR_MAP!$B:$B,0))&amp;"*",RAW_DHIS2_EXPORT!$1:$1,0)),""))</f>
        <v/>
      </c>
      <c r="AB110" s="2" t="str">
        <f>IF($A110="","",IFERROR(INDEX(RAW_DHIS2_EXPORT!$A:$ZZ,ROW(),MATCH("*"&amp;INDEX(INDICATOR_MAP!$D:$D,MATCH(AB$1,INDICATOR_MAP!$B:$B,0))&amp;"*",RAW_DHIS2_EXPORT!$1:$1,0)),""))</f>
        <v/>
      </c>
      <c r="AC110" s="2" t="str">
        <f>IF($A110="","",IFERROR(INDEX(RAW_DHIS2_EXPORT!$A:$ZZ,ROW(),MATCH("*"&amp;INDEX(INDICATOR_MAP!$D:$D,MATCH(AC$1,INDICATOR_MAP!$B:$B,0))&amp;"*",RAW_DHIS2_EXPORT!$1:$1,0)),""))</f>
        <v/>
      </c>
      <c r="AD110" s="2" t="str">
        <f>IF($A110="","",IFERROR(INDEX(RAW_DHIS2_EXPORT!$A:$ZZ,ROW(),MATCH("*"&amp;INDEX(INDICATOR_MAP!$D:$D,MATCH(AD$1,INDICATOR_MAP!$B:$B,0))&amp;"*",RAW_DHIS2_EXPORT!$1:$1,0)),""))</f>
        <v/>
      </c>
      <c r="AE110" s="2" t="str">
        <f>IF($A110="","",IFERROR(INDEX(RAW_DHIS2_EXPORT!$A:$ZZ,ROW(),MATCH("*"&amp;INDEX(INDICATOR_MAP!$D:$D,MATCH(AE$1,INDICATOR_MAP!$B:$B,0))&amp;"*",RAW_DHIS2_EXPORT!$1:$1,0)),""))</f>
        <v/>
      </c>
      <c r="AF110" s="2" t="str">
        <f>IF($A110="","",IFERROR(INDEX(RAW_DHIS2_EXPORT!$A:$ZZ,ROW(),MATCH("*"&amp;INDEX(INDICATOR_MAP!$D:$D,MATCH(AF$1,INDICATOR_MAP!$B:$B,0))&amp;"*",RAW_DHIS2_EXPORT!$1:$1,0)),""))</f>
        <v/>
      </c>
      <c r="AG110" s="2" t="str">
        <f>IF($A110="","",IFERROR(INDEX(RAW_DHIS2_EXPORT!$A:$ZZ,ROW(),MATCH("*"&amp;INDEX(INDICATOR_MAP!$D:$D,MATCH(AG$1,INDICATOR_MAP!$B:$B,0))&amp;"*",RAW_DHIS2_EXPORT!$1:$1,0)),""))</f>
        <v/>
      </c>
      <c r="AH110" s="2" t="str">
        <f>IF($A110="","",IFERROR(INDEX(RAW_DHIS2_EXPORT!$A:$ZZ,ROW(),MATCH("*"&amp;INDEX(INDICATOR_MAP!$D:$D,MATCH(AH$1,INDICATOR_MAP!$B:$B,0))&amp;"*",RAW_DHIS2_EXPORT!$1:$1,0)),""))</f>
        <v/>
      </c>
      <c r="AI110" s="2" t="str">
        <f>IF($A110="","",IFERROR(INDEX(RAW_DHIS2_EXPORT!$A:$ZZ,ROW(),MATCH("*"&amp;INDEX(INDICATOR_MAP!$D:$D,MATCH(AI$1,INDICATOR_MAP!$B:$B,0))&amp;"*",RAW_DHIS2_EXPORT!$1:$1,0)),""))</f>
        <v/>
      </c>
      <c r="AJ110" s="2" t="str">
        <f>IF($A110="","",IFERROR(INDEX(RAW_DHIS2_EXPORT!$A:$ZZ,ROW(),MATCH("*"&amp;INDEX(INDICATOR_MAP!$D:$D,MATCH(AJ$1,INDICATOR_MAP!$B:$B,0))&amp;"*",RAW_DHIS2_EXPORT!$1:$1,0)),""))</f>
        <v/>
      </c>
      <c r="AK110" s="2" t="str">
        <f>IF($A110="","",IFERROR(INDEX(RAW_DHIS2_EXPORT!$A:$ZZ,ROW(),MATCH("*"&amp;INDEX(INDICATOR_MAP!$D:$D,MATCH(AK$1,INDICATOR_MAP!$B:$B,0))&amp;"*",RAW_DHIS2_EXPORT!$1:$1,0)),""))</f>
        <v/>
      </c>
      <c r="AL110" s="2" t="str">
        <f>IF($A110="","",IFERROR(INDEX(RAW_DHIS2_EXPORT!$A:$ZZ,ROW(),MATCH("*"&amp;INDEX(INDICATOR_MAP!$D:$D,MATCH(AL$1,INDICATOR_MAP!$B:$B,0))&amp;"*",RAW_DHIS2_EXPORT!$1:$1,0)),""))</f>
        <v/>
      </c>
      <c r="AM110" s="2" t="str">
        <f>IF($A110="","",IFERROR(INDEX(RAW_DHIS2_EXPORT!$A:$ZZ,ROW(),MATCH("*"&amp;INDEX(INDICATOR_MAP!$D:$D,MATCH(AM$1,INDICATOR_MAP!$B:$B,0))&amp;"*",RAW_DHIS2_EXPORT!$1:$1,0)),""))</f>
        <v/>
      </c>
      <c r="AN110" s="2" t="str">
        <f>IF($A110="","",IFERROR(INDEX(RAW_DHIS2_EXPORT!$A:$ZZ,ROW(),MATCH("*"&amp;INDEX(INDICATOR_MAP!$D:$D,MATCH(AN$1,INDICATOR_MAP!$B:$B,0))&amp;"*",RAW_DHIS2_EXPORT!$1:$1,0)),""))</f>
        <v/>
      </c>
      <c r="AO110" s="2" t="str">
        <f>IF($A110="","",IFERROR(INDEX(RAW_DHIS2_EXPORT!$A:$ZZ,ROW(),MATCH("*"&amp;INDEX(INDICATOR_MAP!$D:$D,MATCH(AO$1,INDICATOR_MAP!$B:$B,0))&amp;"*",RAW_DHIS2_EXPORT!$1:$1,0)),""))</f>
        <v/>
      </c>
      <c r="AP110" s="2" t="str">
        <f>IF($A110="","",IFERROR(INDEX(RAW_DHIS2_EXPORT!$A:$ZZ,ROW(),MATCH("*"&amp;INDEX(INDICATOR_MAP!$D:$D,MATCH(AP$1,INDICATOR_MAP!$B:$B,0))&amp;"*",RAW_DHIS2_EXPORT!$1:$1,0)),""))</f>
        <v/>
      </c>
      <c r="AQ110" s="2" t="str">
        <f>IF($A110="","",IFERROR(INDEX(RAW_DHIS2_EXPORT!$A:$ZZ,ROW(),MATCH("*"&amp;INDEX(INDICATOR_MAP!$D:$D,MATCH(AQ$1,INDICATOR_MAP!$B:$B,0))&amp;"*",RAW_DHIS2_EXPORT!$1:$1,0)),""))</f>
        <v/>
      </c>
      <c r="AR110" s="2" t="str">
        <f>IF($A110="","",IFERROR(INDEX(RAW_DHIS2_EXPORT!$A:$ZZ,ROW(),MATCH("*"&amp;INDEX(INDICATOR_MAP!$D:$D,MATCH(AR$1,INDICATOR_MAP!$B:$B,0))&amp;"*",RAW_DHIS2_EXPORT!$1:$1,0)),""))</f>
        <v/>
      </c>
      <c r="AS110" s="2" t="str">
        <f>IF($A110="","",IFERROR(INDEX(RAW_DHIS2_EXPORT!$A:$ZZ,ROW(),MATCH("*"&amp;INDEX(INDICATOR_MAP!$D:$D,MATCH(AS$1,INDICATOR_MAP!$B:$B,0))&amp;"*",RAW_DHIS2_EXPORT!$1:$1,0)),""))</f>
        <v/>
      </c>
      <c r="AT110" s="2" t="str">
        <f>IF($A110="","",IFERROR(INDEX(RAW_DHIS2_EXPORT!$A:$ZZ,ROW(),MATCH("*"&amp;INDEX(INDICATOR_MAP!$D:$D,MATCH(AT$1,INDICATOR_MAP!$B:$B,0))&amp;"*",RAW_DHIS2_EXPORT!$1:$1,0)),""))</f>
        <v/>
      </c>
      <c r="AU110" s="2" t="str">
        <f>IF($A110="","",IFERROR(INDEX(RAW_DHIS2_EXPORT!$A:$ZZ,ROW(),MATCH("*"&amp;INDEX(INDICATOR_MAP!$D:$D,MATCH(AU$1,INDICATOR_MAP!$B:$B,0))&amp;"*",RAW_DHIS2_EXPORT!$1:$1,0)),""))</f>
        <v/>
      </c>
      <c r="AV110" s="2" t="str">
        <f>IF($A110="","",IFERROR(INDEX(RAW_DHIS2_EXPORT!$A:$ZZ,ROW(),MATCH("*"&amp;INDEX(INDICATOR_MAP!$D:$D,MATCH(AV$1,INDICATOR_MAP!$B:$B,0))&amp;"*",RAW_DHIS2_EXPORT!$1:$1,0)),""))</f>
        <v/>
      </c>
      <c r="AW110" s="2" t="str">
        <f>IF($A110="","",IFERROR(INDEX(RAW_DHIS2_EXPORT!$A:$ZZ,ROW(),MATCH("*"&amp;INDEX(INDICATOR_MAP!$D:$D,MATCH(AW$1,INDICATOR_MAP!$B:$B,0))&amp;"*",RAW_DHIS2_EXPORT!$1:$1,0)),""))</f>
        <v/>
      </c>
      <c r="AX110" s="2" t="str">
        <f>IF($A110="","",IFERROR(INDEX(RAW_DHIS2_EXPORT!$A:$ZZ,ROW(),MATCH("*"&amp;INDEX(INDICATOR_MAP!$D:$D,MATCH(AX$1,INDICATOR_MAP!$B:$B,0))&amp;"*",RAW_DHIS2_EXPORT!$1:$1,0)),""))</f>
        <v/>
      </c>
      <c r="AY110" s="2" t="str">
        <f>IF($A110="","",IFERROR(INDEX(RAW_DHIS2_EXPORT!$A:$ZZ,ROW(),MATCH("*"&amp;INDEX(INDICATOR_MAP!$D:$D,MATCH(AY$1,INDICATOR_MAP!$B:$B,0))&amp;"*",RAW_DHIS2_EXPORT!$1:$1,0)),""))</f>
        <v/>
      </c>
      <c r="AZ110" s="2" t="str">
        <f>IF($A110="","",IFERROR(INDEX(RAW_DHIS2_EXPORT!$A:$ZZ,ROW(),MATCH("*"&amp;INDEX(INDICATOR_MAP!$D:$D,MATCH(AZ$1,INDICATOR_MAP!$B:$B,0))&amp;"*",RAW_DHIS2_EXPORT!$1:$1,0)),""))</f>
        <v/>
      </c>
      <c r="BA110" s="2" t="str">
        <f>IF($A110="","",IFERROR(INDEX(RAW_DHIS2_EXPORT!$A:$ZZ,ROW(),MATCH("*"&amp;INDEX(INDICATOR_MAP!$D:$D,MATCH(BA$1,INDICATOR_MAP!$B:$B,0))&amp;"*",RAW_DHIS2_EXPORT!$1:$1,0)),""))</f>
        <v/>
      </c>
      <c r="BB110" s="2" t="str">
        <f>IF($A110="","",IFERROR(INDEX(RAW_DHIS2_EXPORT!$A:$ZZ,ROW(),MATCH("*"&amp;INDEX(INDICATOR_MAP!$D:$D,MATCH(BB$1,INDICATOR_MAP!$B:$B,0))&amp;"*",RAW_DHIS2_EXPORT!$1:$1,0)),""))</f>
        <v/>
      </c>
      <c r="BC110" s="2" t="str">
        <f>IF($A110="","",IFERROR(INDEX(RAW_DHIS2_EXPORT!$A:$ZZ,ROW(),MATCH("*"&amp;INDEX(INDICATOR_MAP!$D:$D,MATCH(BC$1,INDICATOR_MAP!$B:$B,0))&amp;"*",RAW_DHIS2_EXPORT!$1:$1,0)),""))</f>
        <v/>
      </c>
    </row>
    <row r="111" spans="1:55">
      <c r="A111" s="2" t="str">
        <f>IF(RAW_DHIS2_EXPORT!A111="","",RAW_DHIS2_EXPORT!A111)</f>
        <v/>
      </c>
      <c r="B111" s="2"/>
      <c r="C111" s="2"/>
      <c r="D111" s="2" t="str">
        <f>IF($A111="","",IFERROR(INDEX(RAW_DHIS2_EXPORT!$A:$ZZ,ROW(),MATCH("*"&amp;INDEX(INDICATOR_MAP!$D:$D,MATCH(D$1,INDICATOR_MAP!$B:$B,0))&amp;"*",RAW_DHIS2_EXPORT!$1:$1,0)),""))</f>
        <v/>
      </c>
      <c r="E111" s="2" t="str">
        <f>IF($A111="","",IFERROR(INDEX(RAW_DHIS2_EXPORT!$A:$ZZ,ROW(),MATCH("*"&amp;INDEX(INDICATOR_MAP!$D:$D,MATCH(E$1,INDICATOR_MAP!$B:$B,0))&amp;"*",RAW_DHIS2_EXPORT!$1:$1,0)),""))</f>
        <v/>
      </c>
      <c r="F111" s="2" t="str">
        <f>IF($A111="","",IFERROR(INDEX(RAW_DHIS2_EXPORT!$A:$ZZ,ROW(),MATCH("*"&amp;INDEX(INDICATOR_MAP!$D:$D,MATCH(F$1,INDICATOR_MAP!$B:$B,0))&amp;"*",RAW_DHIS2_EXPORT!$1:$1,0)),""))</f>
        <v/>
      </c>
      <c r="G111" s="2" t="str">
        <f>IF($A111="","",IFERROR(INDEX(RAW_DHIS2_EXPORT!$A:$ZZ,ROW(),MATCH("*"&amp;INDEX(INDICATOR_MAP!$D:$D,MATCH(G$1,INDICATOR_MAP!$B:$B,0))&amp;"*",RAW_DHIS2_EXPORT!$1:$1,0)),""))</f>
        <v/>
      </c>
      <c r="H111" s="2" t="str">
        <f>IF($A111="","",IFERROR(INDEX(RAW_DHIS2_EXPORT!$A:$ZZ,ROW(),MATCH("*"&amp;INDEX(INDICATOR_MAP!$D:$D,MATCH(H$1,INDICATOR_MAP!$B:$B,0))&amp;"*",RAW_DHIS2_EXPORT!$1:$1,0)),""))</f>
        <v/>
      </c>
      <c r="I111" s="2" t="str">
        <f>IF($A111="","",IFERROR(INDEX(RAW_DHIS2_EXPORT!$A:$ZZ,ROW(),MATCH("*"&amp;INDEX(INDICATOR_MAP!$D:$D,MATCH(I$1,INDICATOR_MAP!$B:$B,0))&amp;"*",RAW_DHIS2_EXPORT!$1:$1,0)),""))</f>
        <v/>
      </c>
      <c r="J111" s="2" t="str">
        <f>IF($A111="","",IFERROR(INDEX(RAW_DHIS2_EXPORT!$A:$ZZ,ROW(),MATCH("*"&amp;INDEX(INDICATOR_MAP!$D:$D,MATCH(J$1,INDICATOR_MAP!$B:$B,0))&amp;"*",RAW_DHIS2_EXPORT!$1:$1,0)),""))</f>
        <v/>
      </c>
      <c r="K111" s="2" t="str">
        <f>IF($A111="","",IFERROR(INDEX(RAW_DHIS2_EXPORT!$A:$ZZ,ROW(),MATCH("*"&amp;INDEX(INDICATOR_MAP!$D:$D,MATCH(K$1,INDICATOR_MAP!$B:$B,0))&amp;"*",RAW_DHIS2_EXPORT!$1:$1,0)),""))</f>
        <v/>
      </c>
      <c r="L111" s="2" t="str">
        <f>IF($A111="","",IFERROR(INDEX(RAW_DHIS2_EXPORT!$A:$ZZ,ROW(),MATCH("*"&amp;INDEX(INDICATOR_MAP!$D:$D,MATCH(L$1,INDICATOR_MAP!$B:$B,0))&amp;"*",RAW_DHIS2_EXPORT!$1:$1,0)),""))</f>
        <v/>
      </c>
      <c r="M111" s="2" t="str">
        <f>IF($A111="","",IFERROR(INDEX(RAW_DHIS2_EXPORT!$A:$ZZ,ROW(),MATCH("*"&amp;INDEX(INDICATOR_MAP!$D:$D,MATCH(M$1,INDICATOR_MAP!$B:$B,0))&amp;"*",RAW_DHIS2_EXPORT!$1:$1,0)),""))</f>
        <v/>
      </c>
      <c r="N111" s="2" t="str">
        <f>IF($A111="","",IFERROR(INDEX(RAW_DHIS2_EXPORT!$A:$ZZ,ROW(),MATCH("*"&amp;INDEX(INDICATOR_MAP!$D:$D,MATCH(N$1,INDICATOR_MAP!$B:$B,0))&amp;"*",RAW_DHIS2_EXPORT!$1:$1,0)),""))</f>
        <v/>
      </c>
      <c r="O111" s="2" t="str">
        <f>IF($A111="","",IFERROR(INDEX(RAW_DHIS2_EXPORT!$A:$ZZ,ROW(),MATCH("*"&amp;INDEX(INDICATOR_MAP!$D:$D,MATCH(O$1,INDICATOR_MAP!$B:$B,0))&amp;"*",RAW_DHIS2_EXPORT!$1:$1,0)),""))</f>
        <v/>
      </c>
      <c r="P111" s="2" t="str">
        <f>IF($A111="","",IFERROR(INDEX(RAW_DHIS2_EXPORT!$A:$ZZ,ROW(),MATCH("*"&amp;INDEX(INDICATOR_MAP!$D:$D,MATCH(P$1,INDICATOR_MAP!$B:$B,0))&amp;"*",RAW_DHIS2_EXPORT!$1:$1,0)),""))</f>
        <v/>
      </c>
      <c r="Q111" s="2" t="str">
        <f>IF($A111="","",IFERROR(INDEX(RAW_DHIS2_EXPORT!$A:$ZZ,ROW(),MATCH("*"&amp;INDEX(INDICATOR_MAP!$D:$D,MATCH(Q$1,INDICATOR_MAP!$B:$B,0))&amp;"*",RAW_DHIS2_EXPORT!$1:$1,0)),""))</f>
        <v/>
      </c>
      <c r="R111" s="2" t="str">
        <f>IF($A111="","",IFERROR(INDEX(RAW_DHIS2_EXPORT!$A:$ZZ,ROW(),MATCH("*"&amp;INDEX(INDICATOR_MAP!$D:$D,MATCH(R$1,INDICATOR_MAP!$B:$B,0))&amp;"*",RAW_DHIS2_EXPORT!$1:$1,0)),""))</f>
        <v/>
      </c>
      <c r="S111" s="2" t="str">
        <f>IF($A111="","",IFERROR(INDEX(RAW_DHIS2_EXPORT!$A:$ZZ,ROW(),MATCH("*"&amp;INDEX(INDICATOR_MAP!$D:$D,MATCH(S$1,INDICATOR_MAP!$B:$B,0))&amp;"*",RAW_DHIS2_EXPORT!$1:$1,0)),""))</f>
        <v/>
      </c>
      <c r="T111" s="2" t="str">
        <f>IF($A111="","",IFERROR(INDEX(RAW_DHIS2_EXPORT!$A:$ZZ,ROW(),MATCH("*"&amp;INDEX(INDICATOR_MAP!$D:$D,MATCH(T$1,INDICATOR_MAP!$B:$B,0))&amp;"*",RAW_DHIS2_EXPORT!$1:$1,0)),""))</f>
        <v/>
      </c>
      <c r="U111" s="2" t="str">
        <f>IF($A111="","",IFERROR(INDEX(RAW_DHIS2_EXPORT!$A:$ZZ,ROW(),MATCH("*"&amp;INDEX(INDICATOR_MAP!$D:$D,MATCH(U$1,INDICATOR_MAP!$B:$B,0))&amp;"*",RAW_DHIS2_EXPORT!$1:$1,0)),""))</f>
        <v/>
      </c>
      <c r="V111" s="2" t="str">
        <f>IF($A111="","",IFERROR(INDEX(RAW_DHIS2_EXPORT!$A:$ZZ,ROW(),MATCH("*"&amp;INDEX(INDICATOR_MAP!$D:$D,MATCH(V$1,INDICATOR_MAP!$B:$B,0))&amp;"*",RAW_DHIS2_EXPORT!$1:$1,0)),""))</f>
        <v/>
      </c>
      <c r="W111" s="2" t="str">
        <f>IF($A111="","",IFERROR(INDEX(RAW_DHIS2_EXPORT!$A:$ZZ,ROW(),MATCH("*"&amp;INDEX(INDICATOR_MAP!$D:$D,MATCH(W$1,INDICATOR_MAP!$B:$B,0))&amp;"*",RAW_DHIS2_EXPORT!$1:$1,0)),""))</f>
        <v/>
      </c>
      <c r="X111" s="2" t="str">
        <f>IF($A111="","",IFERROR(INDEX(RAW_DHIS2_EXPORT!$A:$ZZ,ROW(),MATCH("*"&amp;INDEX(INDICATOR_MAP!$D:$D,MATCH(X$1,INDICATOR_MAP!$B:$B,0))&amp;"*",RAW_DHIS2_EXPORT!$1:$1,0)),""))</f>
        <v/>
      </c>
      <c r="Y111" s="2" t="str">
        <f>IF($A111="","",IFERROR(INDEX(RAW_DHIS2_EXPORT!$A:$ZZ,ROW(),MATCH("*"&amp;INDEX(INDICATOR_MAP!$D:$D,MATCH(Y$1,INDICATOR_MAP!$B:$B,0))&amp;"*",RAW_DHIS2_EXPORT!$1:$1,0)),""))</f>
        <v/>
      </c>
      <c r="Z111" s="2" t="str">
        <f>IF($A111="","",IFERROR(INDEX(RAW_DHIS2_EXPORT!$A:$ZZ,ROW(),MATCH("*"&amp;INDEX(INDICATOR_MAP!$D:$D,MATCH(Z$1,INDICATOR_MAP!$B:$B,0))&amp;"*",RAW_DHIS2_EXPORT!$1:$1,0)),""))</f>
        <v/>
      </c>
      <c r="AA111" s="2" t="str">
        <f>IF($A111="","",IFERROR(INDEX(RAW_DHIS2_EXPORT!$A:$ZZ,ROW(),MATCH("*"&amp;INDEX(INDICATOR_MAP!$D:$D,MATCH(AA$1,INDICATOR_MAP!$B:$B,0))&amp;"*",RAW_DHIS2_EXPORT!$1:$1,0)),""))</f>
        <v/>
      </c>
      <c r="AB111" s="2" t="str">
        <f>IF($A111="","",IFERROR(INDEX(RAW_DHIS2_EXPORT!$A:$ZZ,ROW(),MATCH("*"&amp;INDEX(INDICATOR_MAP!$D:$D,MATCH(AB$1,INDICATOR_MAP!$B:$B,0))&amp;"*",RAW_DHIS2_EXPORT!$1:$1,0)),""))</f>
        <v/>
      </c>
      <c r="AC111" s="2" t="str">
        <f>IF($A111="","",IFERROR(INDEX(RAW_DHIS2_EXPORT!$A:$ZZ,ROW(),MATCH("*"&amp;INDEX(INDICATOR_MAP!$D:$D,MATCH(AC$1,INDICATOR_MAP!$B:$B,0))&amp;"*",RAW_DHIS2_EXPORT!$1:$1,0)),""))</f>
        <v/>
      </c>
      <c r="AD111" s="2" t="str">
        <f>IF($A111="","",IFERROR(INDEX(RAW_DHIS2_EXPORT!$A:$ZZ,ROW(),MATCH("*"&amp;INDEX(INDICATOR_MAP!$D:$D,MATCH(AD$1,INDICATOR_MAP!$B:$B,0))&amp;"*",RAW_DHIS2_EXPORT!$1:$1,0)),""))</f>
        <v/>
      </c>
      <c r="AE111" s="2" t="str">
        <f>IF($A111="","",IFERROR(INDEX(RAW_DHIS2_EXPORT!$A:$ZZ,ROW(),MATCH("*"&amp;INDEX(INDICATOR_MAP!$D:$D,MATCH(AE$1,INDICATOR_MAP!$B:$B,0))&amp;"*",RAW_DHIS2_EXPORT!$1:$1,0)),""))</f>
        <v/>
      </c>
      <c r="AF111" s="2" t="str">
        <f>IF($A111="","",IFERROR(INDEX(RAW_DHIS2_EXPORT!$A:$ZZ,ROW(),MATCH("*"&amp;INDEX(INDICATOR_MAP!$D:$D,MATCH(AF$1,INDICATOR_MAP!$B:$B,0))&amp;"*",RAW_DHIS2_EXPORT!$1:$1,0)),""))</f>
        <v/>
      </c>
      <c r="AG111" s="2" t="str">
        <f>IF($A111="","",IFERROR(INDEX(RAW_DHIS2_EXPORT!$A:$ZZ,ROW(),MATCH("*"&amp;INDEX(INDICATOR_MAP!$D:$D,MATCH(AG$1,INDICATOR_MAP!$B:$B,0))&amp;"*",RAW_DHIS2_EXPORT!$1:$1,0)),""))</f>
        <v/>
      </c>
      <c r="AH111" s="2" t="str">
        <f>IF($A111="","",IFERROR(INDEX(RAW_DHIS2_EXPORT!$A:$ZZ,ROW(),MATCH("*"&amp;INDEX(INDICATOR_MAP!$D:$D,MATCH(AH$1,INDICATOR_MAP!$B:$B,0))&amp;"*",RAW_DHIS2_EXPORT!$1:$1,0)),""))</f>
        <v/>
      </c>
      <c r="AI111" s="2" t="str">
        <f>IF($A111="","",IFERROR(INDEX(RAW_DHIS2_EXPORT!$A:$ZZ,ROW(),MATCH("*"&amp;INDEX(INDICATOR_MAP!$D:$D,MATCH(AI$1,INDICATOR_MAP!$B:$B,0))&amp;"*",RAW_DHIS2_EXPORT!$1:$1,0)),""))</f>
        <v/>
      </c>
      <c r="AJ111" s="2" t="str">
        <f>IF($A111="","",IFERROR(INDEX(RAW_DHIS2_EXPORT!$A:$ZZ,ROW(),MATCH("*"&amp;INDEX(INDICATOR_MAP!$D:$D,MATCH(AJ$1,INDICATOR_MAP!$B:$B,0))&amp;"*",RAW_DHIS2_EXPORT!$1:$1,0)),""))</f>
        <v/>
      </c>
      <c r="AK111" s="2" t="str">
        <f>IF($A111="","",IFERROR(INDEX(RAW_DHIS2_EXPORT!$A:$ZZ,ROW(),MATCH("*"&amp;INDEX(INDICATOR_MAP!$D:$D,MATCH(AK$1,INDICATOR_MAP!$B:$B,0))&amp;"*",RAW_DHIS2_EXPORT!$1:$1,0)),""))</f>
        <v/>
      </c>
      <c r="AL111" s="2" t="str">
        <f>IF($A111="","",IFERROR(INDEX(RAW_DHIS2_EXPORT!$A:$ZZ,ROW(),MATCH("*"&amp;INDEX(INDICATOR_MAP!$D:$D,MATCH(AL$1,INDICATOR_MAP!$B:$B,0))&amp;"*",RAW_DHIS2_EXPORT!$1:$1,0)),""))</f>
        <v/>
      </c>
      <c r="AM111" s="2" t="str">
        <f>IF($A111="","",IFERROR(INDEX(RAW_DHIS2_EXPORT!$A:$ZZ,ROW(),MATCH("*"&amp;INDEX(INDICATOR_MAP!$D:$D,MATCH(AM$1,INDICATOR_MAP!$B:$B,0))&amp;"*",RAW_DHIS2_EXPORT!$1:$1,0)),""))</f>
        <v/>
      </c>
      <c r="AN111" s="2" t="str">
        <f>IF($A111="","",IFERROR(INDEX(RAW_DHIS2_EXPORT!$A:$ZZ,ROW(),MATCH("*"&amp;INDEX(INDICATOR_MAP!$D:$D,MATCH(AN$1,INDICATOR_MAP!$B:$B,0))&amp;"*",RAW_DHIS2_EXPORT!$1:$1,0)),""))</f>
        <v/>
      </c>
      <c r="AO111" s="2" t="str">
        <f>IF($A111="","",IFERROR(INDEX(RAW_DHIS2_EXPORT!$A:$ZZ,ROW(),MATCH("*"&amp;INDEX(INDICATOR_MAP!$D:$D,MATCH(AO$1,INDICATOR_MAP!$B:$B,0))&amp;"*",RAW_DHIS2_EXPORT!$1:$1,0)),""))</f>
        <v/>
      </c>
      <c r="AP111" s="2" t="str">
        <f>IF($A111="","",IFERROR(INDEX(RAW_DHIS2_EXPORT!$A:$ZZ,ROW(),MATCH("*"&amp;INDEX(INDICATOR_MAP!$D:$D,MATCH(AP$1,INDICATOR_MAP!$B:$B,0))&amp;"*",RAW_DHIS2_EXPORT!$1:$1,0)),""))</f>
        <v/>
      </c>
      <c r="AQ111" s="2" t="str">
        <f>IF($A111="","",IFERROR(INDEX(RAW_DHIS2_EXPORT!$A:$ZZ,ROW(),MATCH("*"&amp;INDEX(INDICATOR_MAP!$D:$D,MATCH(AQ$1,INDICATOR_MAP!$B:$B,0))&amp;"*",RAW_DHIS2_EXPORT!$1:$1,0)),""))</f>
        <v/>
      </c>
      <c r="AR111" s="2" t="str">
        <f>IF($A111="","",IFERROR(INDEX(RAW_DHIS2_EXPORT!$A:$ZZ,ROW(),MATCH("*"&amp;INDEX(INDICATOR_MAP!$D:$D,MATCH(AR$1,INDICATOR_MAP!$B:$B,0))&amp;"*",RAW_DHIS2_EXPORT!$1:$1,0)),""))</f>
        <v/>
      </c>
      <c r="AS111" s="2" t="str">
        <f>IF($A111="","",IFERROR(INDEX(RAW_DHIS2_EXPORT!$A:$ZZ,ROW(),MATCH("*"&amp;INDEX(INDICATOR_MAP!$D:$D,MATCH(AS$1,INDICATOR_MAP!$B:$B,0))&amp;"*",RAW_DHIS2_EXPORT!$1:$1,0)),""))</f>
        <v/>
      </c>
      <c r="AT111" s="2" t="str">
        <f>IF($A111="","",IFERROR(INDEX(RAW_DHIS2_EXPORT!$A:$ZZ,ROW(),MATCH("*"&amp;INDEX(INDICATOR_MAP!$D:$D,MATCH(AT$1,INDICATOR_MAP!$B:$B,0))&amp;"*",RAW_DHIS2_EXPORT!$1:$1,0)),""))</f>
        <v/>
      </c>
      <c r="AU111" s="2" t="str">
        <f>IF($A111="","",IFERROR(INDEX(RAW_DHIS2_EXPORT!$A:$ZZ,ROW(),MATCH("*"&amp;INDEX(INDICATOR_MAP!$D:$D,MATCH(AU$1,INDICATOR_MAP!$B:$B,0))&amp;"*",RAW_DHIS2_EXPORT!$1:$1,0)),""))</f>
        <v/>
      </c>
      <c r="AV111" s="2" t="str">
        <f>IF($A111="","",IFERROR(INDEX(RAW_DHIS2_EXPORT!$A:$ZZ,ROW(),MATCH("*"&amp;INDEX(INDICATOR_MAP!$D:$D,MATCH(AV$1,INDICATOR_MAP!$B:$B,0))&amp;"*",RAW_DHIS2_EXPORT!$1:$1,0)),""))</f>
        <v/>
      </c>
      <c r="AW111" s="2" t="str">
        <f>IF($A111="","",IFERROR(INDEX(RAW_DHIS2_EXPORT!$A:$ZZ,ROW(),MATCH("*"&amp;INDEX(INDICATOR_MAP!$D:$D,MATCH(AW$1,INDICATOR_MAP!$B:$B,0))&amp;"*",RAW_DHIS2_EXPORT!$1:$1,0)),""))</f>
        <v/>
      </c>
      <c r="AX111" s="2" t="str">
        <f>IF($A111="","",IFERROR(INDEX(RAW_DHIS2_EXPORT!$A:$ZZ,ROW(),MATCH("*"&amp;INDEX(INDICATOR_MAP!$D:$D,MATCH(AX$1,INDICATOR_MAP!$B:$B,0))&amp;"*",RAW_DHIS2_EXPORT!$1:$1,0)),""))</f>
        <v/>
      </c>
      <c r="AY111" s="2" t="str">
        <f>IF($A111="","",IFERROR(INDEX(RAW_DHIS2_EXPORT!$A:$ZZ,ROW(),MATCH("*"&amp;INDEX(INDICATOR_MAP!$D:$D,MATCH(AY$1,INDICATOR_MAP!$B:$B,0))&amp;"*",RAW_DHIS2_EXPORT!$1:$1,0)),""))</f>
        <v/>
      </c>
      <c r="AZ111" s="2" t="str">
        <f>IF($A111="","",IFERROR(INDEX(RAW_DHIS2_EXPORT!$A:$ZZ,ROW(),MATCH("*"&amp;INDEX(INDICATOR_MAP!$D:$D,MATCH(AZ$1,INDICATOR_MAP!$B:$B,0))&amp;"*",RAW_DHIS2_EXPORT!$1:$1,0)),""))</f>
        <v/>
      </c>
      <c r="BA111" s="2" t="str">
        <f>IF($A111="","",IFERROR(INDEX(RAW_DHIS2_EXPORT!$A:$ZZ,ROW(),MATCH("*"&amp;INDEX(INDICATOR_MAP!$D:$D,MATCH(BA$1,INDICATOR_MAP!$B:$B,0))&amp;"*",RAW_DHIS2_EXPORT!$1:$1,0)),""))</f>
        <v/>
      </c>
      <c r="BB111" s="2" t="str">
        <f>IF($A111="","",IFERROR(INDEX(RAW_DHIS2_EXPORT!$A:$ZZ,ROW(),MATCH("*"&amp;INDEX(INDICATOR_MAP!$D:$D,MATCH(BB$1,INDICATOR_MAP!$B:$B,0))&amp;"*",RAW_DHIS2_EXPORT!$1:$1,0)),""))</f>
        <v/>
      </c>
      <c r="BC111" s="2" t="str">
        <f>IF($A111="","",IFERROR(INDEX(RAW_DHIS2_EXPORT!$A:$ZZ,ROW(),MATCH("*"&amp;INDEX(INDICATOR_MAP!$D:$D,MATCH(BC$1,INDICATOR_MAP!$B:$B,0))&amp;"*",RAW_DHIS2_EXPORT!$1:$1,0)),""))</f>
        <v/>
      </c>
    </row>
    <row r="112" spans="1:55">
      <c r="A112" s="2" t="str">
        <f>IF(RAW_DHIS2_EXPORT!A112="","",RAW_DHIS2_EXPORT!A112)</f>
        <v/>
      </c>
      <c r="B112" s="2"/>
      <c r="C112" s="2"/>
      <c r="D112" s="2" t="str">
        <f>IF($A112="","",IFERROR(INDEX(RAW_DHIS2_EXPORT!$A:$ZZ,ROW(),MATCH("*"&amp;INDEX(INDICATOR_MAP!$D:$D,MATCH(D$1,INDICATOR_MAP!$B:$B,0))&amp;"*",RAW_DHIS2_EXPORT!$1:$1,0)),""))</f>
        <v/>
      </c>
      <c r="E112" s="2" t="str">
        <f>IF($A112="","",IFERROR(INDEX(RAW_DHIS2_EXPORT!$A:$ZZ,ROW(),MATCH("*"&amp;INDEX(INDICATOR_MAP!$D:$D,MATCH(E$1,INDICATOR_MAP!$B:$B,0))&amp;"*",RAW_DHIS2_EXPORT!$1:$1,0)),""))</f>
        <v/>
      </c>
      <c r="F112" s="2" t="str">
        <f>IF($A112="","",IFERROR(INDEX(RAW_DHIS2_EXPORT!$A:$ZZ,ROW(),MATCH("*"&amp;INDEX(INDICATOR_MAP!$D:$D,MATCH(F$1,INDICATOR_MAP!$B:$B,0))&amp;"*",RAW_DHIS2_EXPORT!$1:$1,0)),""))</f>
        <v/>
      </c>
      <c r="G112" s="2" t="str">
        <f>IF($A112="","",IFERROR(INDEX(RAW_DHIS2_EXPORT!$A:$ZZ,ROW(),MATCH("*"&amp;INDEX(INDICATOR_MAP!$D:$D,MATCH(G$1,INDICATOR_MAP!$B:$B,0))&amp;"*",RAW_DHIS2_EXPORT!$1:$1,0)),""))</f>
        <v/>
      </c>
      <c r="H112" s="2" t="str">
        <f>IF($A112="","",IFERROR(INDEX(RAW_DHIS2_EXPORT!$A:$ZZ,ROW(),MATCH("*"&amp;INDEX(INDICATOR_MAP!$D:$D,MATCH(H$1,INDICATOR_MAP!$B:$B,0))&amp;"*",RAW_DHIS2_EXPORT!$1:$1,0)),""))</f>
        <v/>
      </c>
      <c r="I112" s="2" t="str">
        <f>IF($A112="","",IFERROR(INDEX(RAW_DHIS2_EXPORT!$A:$ZZ,ROW(),MATCH("*"&amp;INDEX(INDICATOR_MAP!$D:$D,MATCH(I$1,INDICATOR_MAP!$B:$B,0))&amp;"*",RAW_DHIS2_EXPORT!$1:$1,0)),""))</f>
        <v/>
      </c>
      <c r="J112" s="2" t="str">
        <f>IF($A112="","",IFERROR(INDEX(RAW_DHIS2_EXPORT!$A:$ZZ,ROW(),MATCH("*"&amp;INDEX(INDICATOR_MAP!$D:$D,MATCH(J$1,INDICATOR_MAP!$B:$B,0))&amp;"*",RAW_DHIS2_EXPORT!$1:$1,0)),""))</f>
        <v/>
      </c>
      <c r="K112" s="2" t="str">
        <f>IF($A112="","",IFERROR(INDEX(RAW_DHIS2_EXPORT!$A:$ZZ,ROW(),MATCH("*"&amp;INDEX(INDICATOR_MAP!$D:$D,MATCH(K$1,INDICATOR_MAP!$B:$B,0))&amp;"*",RAW_DHIS2_EXPORT!$1:$1,0)),""))</f>
        <v/>
      </c>
      <c r="L112" s="2" t="str">
        <f>IF($A112="","",IFERROR(INDEX(RAW_DHIS2_EXPORT!$A:$ZZ,ROW(),MATCH("*"&amp;INDEX(INDICATOR_MAP!$D:$D,MATCH(L$1,INDICATOR_MAP!$B:$B,0))&amp;"*",RAW_DHIS2_EXPORT!$1:$1,0)),""))</f>
        <v/>
      </c>
      <c r="M112" s="2" t="str">
        <f>IF($A112="","",IFERROR(INDEX(RAW_DHIS2_EXPORT!$A:$ZZ,ROW(),MATCH("*"&amp;INDEX(INDICATOR_MAP!$D:$D,MATCH(M$1,INDICATOR_MAP!$B:$B,0))&amp;"*",RAW_DHIS2_EXPORT!$1:$1,0)),""))</f>
        <v/>
      </c>
      <c r="N112" s="2" t="str">
        <f>IF($A112="","",IFERROR(INDEX(RAW_DHIS2_EXPORT!$A:$ZZ,ROW(),MATCH("*"&amp;INDEX(INDICATOR_MAP!$D:$D,MATCH(N$1,INDICATOR_MAP!$B:$B,0))&amp;"*",RAW_DHIS2_EXPORT!$1:$1,0)),""))</f>
        <v/>
      </c>
      <c r="O112" s="2" t="str">
        <f>IF($A112="","",IFERROR(INDEX(RAW_DHIS2_EXPORT!$A:$ZZ,ROW(),MATCH("*"&amp;INDEX(INDICATOR_MAP!$D:$D,MATCH(O$1,INDICATOR_MAP!$B:$B,0))&amp;"*",RAW_DHIS2_EXPORT!$1:$1,0)),""))</f>
        <v/>
      </c>
      <c r="P112" s="2" t="str">
        <f>IF($A112="","",IFERROR(INDEX(RAW_DHIS2_EXPORT!$A:$ZZ,ROW(),MATCH("*"&amp;INDEX(INDICATOR_MAP!$D:$D,MATCH(P$1,INDICATOR_MAP!$B:$B,0))&amp;"*",RAW_DHIS2_EXPORT!$1:$1,0)),""))</f>
        <v/>
      </c>
      <c r="Q112" s="2" t="str">
        <f>IF($A112="","",IFERROR(INDEX(RAW_DHIS2_EXPORT!$A:$ZZ,ROW(),MATCH("*"&amp;INDEX(INDICATOR_MAP!$D:$D,MATCH(Q$1,INDICATOR_MAP!$B:$B,0))&amp;"*",RAW_DHIS2_EXPORT!$1:$1,0)),""))</f>
        <v/>
      </c>
      <c r="R112" s="2" t="str">
        <f>IF($A112="","",IFERROR(INDEX(RAW_DHIS2_EXPORT!$A:$ZZ,ROW(),MATCH("*"&amp;INDEX(INDICATOR_MAP!$D:$D,MATCH(R$1,INDICATOR_MAP!$B:$B,0))&amp;"*",RAW_DHIS2_EXPORT!$1:$1,0)),""))</f>
        <v/>
      </c>
      <c r="S112" s="2" t="str">
        <f>IF($A112="","",IFERROR(INDEX(RAW_DHIS2_EXPORT!$A:$ZZ,ROW(),MATCH("*"&amp;INDEX(INDICATOR_MAP!$D:$D,MATCH(S$1,INDICATOR_MAP!$B:$B,0))&amp;"*",RAW_DHIS2_EXPORT!$1:$1,0)),""))</f>
        <v/>
      </c>
      <c r="T112" s="2" t="str">
        <f>IF($A112="","",IFERROR(INDEX(RAW_DHIS2_EXPORT!$A:$ZZ,ROW(),MATCH("*"&amp;INDEX(INDICATOR_MAP!$D:$D,MATCH(T$1,INDICATOR_MAP!$B:$B,0))&amp;"*",RAW_DHIS2_EXPORT!$1:$1,0)),""))</f>
        <v/>
      </c>
      <c r="U112" s="2" t="str">
        <f>IF($A112="","",IFERROR(INDEX(RAW_DHIS2_EXPORT!$A:$ZZ,ROW(),MATCH("*"&amp;INDEX(INDICATOR_MAP!$D:$D,MATCH(U$1,INDICATOR_MAP!$B:$B,0))&amp;"*",RAW_DHIS2_EXPORT!$1:$1,0)),""))</f>
        <v/>
      </c>
      <c r="V112" s="2" t="str">
        <f>IF($A112="","",IFERROR(INDEX(RAW_DHIS2_EXPORT!$A:$ZZ,ROW(),MATCH("*"&amp;INDEX(INDICATOR_MAP!$D:$D,MATCH(V$1,INDICATOR_MAP!$B:$B,0))&amp;"*",RAW_DHIS2_EXPORT!$1:$1,0)),""))</f>
        <v/>
      </c>
      <c r="W112" s="2" t="str">
        <f>IF($A112="","",IFERROR(INDEX(RAW_DHIS2_EXPORT!$A:$ZZ,ROW(),MATCH("*"&amp;INDEX(INDICATOR_MAP!$D:$D,MATCH(W$1,INDICATOR_MAP!$B:$B,0))&amp;"*",RAW_DHIS2_EXPORT!$1:$1,0)),""))</f>
        <v/>
      </c>
      <c r="X112" s="2" t="str">
        <f>IF($A112="","",IFERROR(INDEX(RAW_DHIS2_EXPORT!$A:$ZZ,ROW(),MATCH("*"&amp;INDEX(INDICATOR_MAP!$D:$D,MATCH(X$1,INDICATOR_MAP!$B:$B,0))&amp;"*",RAW_DHIS2_EXPORT!$1:$1,0)),""))</f>
        <v/>
      </c>
      <c r="Y112" s="2" t="str">
        <f>IF($A112="","",IFERROR(INDEX(RAW_DHIS2_EXPORT!$A:$ZZ,ROW(),MATCH("*"&amp;INDEX(INDICATOR_MAP!$D:$D,MATCH(Y$1,INDICATOR_MAP!$B:$B,0))&amp;"*",RAW_DHIS2_EXPORT!$1:$1,0)),""))</f>
        <v/>
      </c>
      <c r="Z112" s="2" t="str">
        <f>IF($A112="","",IFERROR(INDEX(RAW_DHIS2_EXPORT!$A:$ZZ,ROW(),MATCH("*"&amp;INDEX(INDICATOR_MAP!$D:$D,MATCH(Z$1,INDICATOR_MAP!$B:$B,0))&amp;"*",RAW_DHIS2_EXPORT!$1:$1,0)),""))</f>
        <v/>
      </c>
      <c r="AA112" s="2" t="str">
        <f>IF($A112="","",IFERROR(INDEX(RAW_DHIS2_EXPORT!$A:$ZZ,ROW(),MATCH("*"&amp;INDEX(INDICATOR_MAP!$D:$D,MATCH(AA$1,INDICATOR_MAP!$B:$B,0))&amp;"*",RAW_DHIS2_EXPORT!$1:$1,0)),""))</f>
        <v/>
      </c>
      <c r="AB112" s="2" t="str">
        <f>IF($A112="","",IFERROR(INDEX(RAW_DHIS2_EXPORT!$A:$ZZ,ROW(),MATCH("*"&amp;INDEX(INDICATOR_MAP!$D:$D,MATCH(AB$1,INDICATOR_MAP!$B:$B,0))&amp;"*",RAW_DHIS2_EXPORT!$1:$1,0)),""))</f>
        <v/>
      </c>
      <c r="AC112" s="2" t="str">
        <f>IF($A112="","",IFERROR(INDEX(RAW_DHIS2_EXPORT!$A:$ZZ,ROW(),MATCH("*"&amp;INDEX(INDICATOR_MAP!$D:$D,MATCH(AC$1,INDICATOR_MAP!$B:$B,0))&amp;"*",RAW_DHIS2_EXPORT!$1:$1,0)),""))</f>
        <v/>
      </c>
      <c r="AD112" s="2" t="str">
        <f>IF($A112="","",IFERROR(INDEX(RAW_DHIS2_EXPORT!$A:$ZZ,ROW(),MATCH("*"&amp;INDEX(INDICATOR_MAP!$D:$D,MATCH(AD$1,INDICATOR_MAP!$B:$B,0))&amp;"*",RAW_DHIS2_EXPORT!$1:$1,0)),""))</f>
        <v/>
      </c>
      <c r="AE112" s="2" t="str">
        <f>IF($A112="","",IFERROR(INDEX(RAW_DHIS2_EXPORT!$A:$ZZ,ROW(),MATCH("*"&amp;INDEX(INDICATOR_MAP!$D:$D,MATCH(AE$1,INDICATOR_MAP!$B:$B,0))&amp;"*",RAW_DHIS2_EXPORT!$1:$1,0)),""))</f>
        <v/>
      </c>
      <c r="AF112" s="2" t="str">
        <f>IF($A112="","",IFERROR(INDEX(RAW_DHIS2_EXPORT!$A:$ZZ,ROW(),MATCH("*"&amp;INDEX(INDICATOR_MAP!$D:$D,MATCH(AF$1,INDICATOR_MAP!$B:$B,0))&amp;"*",RAW_DHIS2_EXPORT!$1:$1,0)),""))</f>
        <v/>
      </c>
      <c r="AG112" s="2" t="str">
        <f>IF($A112="","",IFERROR(INDEX(RAW_DHIS2_EXPORT!$A:$ZZ,ROW(),MATCH("*"&amp;INDEX(INDICATOR_MAP!$D:$D,MATCH(AG$1,INDICATOR_MAP!$B:$B,0))&amp;"*",RAW_DHIS2_EXPORT!$1:$1,0)),""))</f>
        <v/>
      </c>
      <c r="AH112" s="2" t="str">
        <f>IF($A112="","",IFERROR(INDEX(RAW_DHIS2_EXPORT!$A:$ZZ,ROW(),MATCH("*"&amp;INDEX(INDICATOR_MAP!$D:$D,MATCH(AH$1,INDICATOR_MAP!$B:$B,0))&amp;"*",RAW_DHIS2_EXPORT!$1:$1,0)),""))</f>
        <v/>
      </c>
      <c r="AI112" s="2" t="str">
        <f>IF($A112="","",IFERROR(INDEX(RAW_DHIS2_EXPORT!$A:$ZZ,ROW(),MATCH("*"&amp;INDEX(INDICATOR_MAP!$D:$D,MATCH(AI$1,INDICATOR_MAP!$B:$B,0))&amp;"*",RAW_DHIS2_EXPORT!$1:$1,0)),""))</f>
        <v/>
      </c>
      <c r="AJ112" s="2" t="str">
        <f>IF($A112="","",IFERROR(INDEX(RAW_DHIS2_EXPORT!$A:$ZZ,ROW(),MATCH("*"&amp;INDEX(INDICATOR_MAP!$D:$D,MATCH(AJ$1,INDICATOR_MAP!$B:$B,0))&amp;"*",RAW_DHIS2_EXPORT!$1:$1,0)),""))</f>
        <v/>
      </c>
      <c r="AK112" s="2" t="str">
        <f>IF($A112="","",IFERROR(INDEX(RAW_DHIS2_EXPORT!$A:$ZZ,ROW(),MATCH("*"&amp;INDEX(INDICATOR_MAP!$D:$D,MATCH(AK$1,INDICATOR_MAP!$B:$B,0))&amp;"*",RAW_DHIS2_EXPORT!$1:$1,0)),""))</f>
        <v/>
      </c>
      <c r="AL112" s="2" t="str">
        <f>IF($A112="","",IFERROR(INDEX(RAW_DHIS2_EXPORT!$A:$ZZ,ROW(),MATCH("*"&amp;INDEX(INDICATOR_MAP!$D:$D,MATCH(AL$1,INDICATOR_MAP!$B:$B,0))&amp;"*",RAW_DHIS2_EXPORT!$1:$1,0)),""))</f>
        <v/>
      </c>
      <c r="AM112" s="2" t="str">
        <f>IF($A112="","",IFERROR(INDEX(RAW_DHIS2_EXPORT!$A:$ZZ,ROW(),MATCH("*"&amp;INDEX(INDICATOR_MAP!$D:$D,MATCH(AM$1,INDICATOR_MAP!$B:$B,0))&amp;"*",RAW_DHIS2_EXPORT!$1:$1,0)),""))</f>
        <v/>
      </c>
      <c r="AN112" s="2" t="str">
        <f>IF($A112="","",IFERROR(INDEX(RAW_DHIS2_EXPORT!$A:$ZZ,ROW(),MATCH("*"&amp;INDEX(INDICATOR_MAP!$D:$D,MATCH(AN$1,INDICATOR_MAP!$B:$B,0))&amp;"*",RAW_DHIS2_EXPORT!$1:$1,0)),""))</f>
        <v/>
      </c>
      <c r="AO112" s="2" t="str">
        <f>IF($A112="","",IFERROR(INDEX(RAW_DHIS2_EXPORT!$A:$ZZ,ROW(),MATCH("*"&amp;INDEX(INDICATOR_MAP!$D:$D,MATCH(AO$1,INDICATOR_MAP!$B:$B,0))&amp;"*",RAW_DHIS2_EXPORT!$1:$1,0)),""))</f>
        <v/>
      </c>
      <c r="AP112" s="2" t="str">
        <f>IF($A112="","",IFERROR(INDEX(RAW_DHIS2_EXPORT!$A:$ZZ,ROW(),MATCH("*"&amp;INDEX(INDICATOR_MAP!$D:$D,MATCH(AP$1,INDICATOR_MAP!$B:$B,0))&amp;"*",RAW_DHIS2_EXPORT!$1:$1,0)),""))</f>
        <v/>
      </c>
      <c r="AQ112" s="2" t="str">
        <f>IF($A112="","",IFERROR(INDEX(RAW_DHIS2_EXPORT!$A:$ZZ,ROW(),MATCH("*"&amp;INDEX(INDICATOR_MAP!$D:$D,MATCH(AQ$1,INDICATOR_MAP!$B:$B,0))&amp;"*",RAW_DHIS2_EXPORT!$1:$1,0)),""))</f>
        <v/>
      </c>
      <c r="AR112" s="2" t="str">
        <f>IF($A112="","",IFERROR(INDEX(RAW_DHIS2_EXPORT!$A:$ZZ,ROW(),MATCH("*"&amp;INDEX(INDICATOR_MAP!$D:$D,MATCH(AR$1,INDICATOR_MAP!$B:$B,0))&amp;"*",RAW_DHIS2_EXPORT!$1:$1,0)),""))</f>
        <v/>
      </c>
      <c r="AS112" s="2" t="str">
        <f>IF($A112="","",IFERROR(INDEX(RAW_DHIS2_EXPORT!$A:$ZZ,ROW(),MATCH("*"&amp;INDEX(INDICATOR_MAP!$D:$D,MATCH(AS$1,INDICATOR_MAP!$B:$B,0))&amp;"*",RAW_DHIS2_EXPORT!$1:$1,0)),""))</f>
        <v/>
      </c>
      <c r="AT112" s="2" t="str">
        <f>IF($A112="","",IFERROR(INDEX(RAW_DHIS2_EXPORT!$A:$ZZ,ROW(),MATCH("*"&amp;INDEX(INDICATOR_MAP!$D:$D,MATCH(AT$1,INDICATOR_MAP!$B:$B,0))&amp;"*",RAW_DHIS2_EXPORT!$1:$1,0)),""))</f>
        <v/>
      </c>
      <c r="AU112" s="2" t="str">
        <f>IF($A112="","",IFERROR(INDEX(RAW_DHIS2_EXPORT!$A:$ZZ,ROW(),MATCH("*"&amp;INDEX(INDICATOR_MAP!$D:$D,MATCH(AU$1,INDICATOR_MAP!$B:$B,0))&amp;"*",RAW_DHIS2_EXPORT!$1:$1,0)),""))</f>
        <v/>
      </c>
      <c r="AV112" s="2" t="str">
        <f>IF($A112="","",IFERROR(INDEX(RAW_DHIS2_EXPORT!$A:$ZZ,ROW(),MATCH("*"&amp;INDEX(INDICATOR_MAP!$D:$D,MATCH(AV$1,INDICATOR_MAP!$B:$B,0))&amp;"*",RAW_DHIS2_EXPORT!$1:$1,0)),""))</f>
        <v/>
      </c>
      <c r="AW112" s="2" t="str">
        <f>IF($A112="","",IFERROR(INDEX(RAW_DHIS2_EXPORT!$A:$ZZ,ROW(),MATCH("*"&amp;INDEX(INDICATOR_MAP!$D:$D,MATCH(AW$1,INDICATOR_MAP!$B:$B,0))&amp;"*",RAW_DHIS2_EXPORT!$1:$1,0)),""))</f>
        <v/>
      </c>
      <c r="AX112" s="2" t="str">
        <f>IF($A112="","",IFERROR(INDEX(RAW_DHIS2_EXPORT!$A:$ZZ,ROW(),MATCH("*"&amp;INDEX(INDICATOR_MAP!$D:$D,MATCH(AX$1,INDICATOR_MAP!$B:$B,0))&amp;"*",RAW_DHIS2_EXPORT!$1:$1,0)),""))</f>
        <v/>
      </c>
      <c r="AY112" s="2" t="str">
        <f>IF($A112="","",IFERROR(INDEX(RAW_DHIS2_EXPORT!$A:$ZZ,ROW(),MATCH("*"&amp;INDEX(INDICATOR_MAP!$D:$D,MATCH(AY$1,INDICATOR_MAP!$B:$B,0))&amp;"*",RAW_DHIS2_EXPORT!$1:$1,0)),""))</f>
        <v/>
      </c>
      <c r="AZ112" s="2" t="str">
        <f>IF($A112="","",IFERROR(INDEX(RAW_DHIS2_EXPORT!$A:$ZZ,ROW(),MATCH("*"&amp;INDEX(INDICATOR_MAP!$D:$D,MATCH(AZ$1,INDICATOR_MAP!$B:$B,0))&amp;"*",RAW_DHIS2_EXPORT!$1:$1,0)),""))</f>
        <v/>
      </c>
      <c r="BA112" s="2" t="str">
        <f>IF($A112="","",IFERROR(INDEX(RAW_DHIS2_EXPORT!$A:$ZZ,ROW(),MATCH("*"&amp;INDEX(INDICATOR_MAP!$D:$D,MATCH(BA$1,INDICATOR_MAP!$B:$B,0))&amp;"*",RAW_DHIS2_EXPORT!$1:$1,0)),""))</f>
        <v/>
      </c>
      <c r="BB112" s="2" t="str">
        <f>IF($A112="","",IFERROR(INDEX(RAW_DHIS2_EXPORT!$A:$ZZ,ROW(),MATCH("*"&amp;INDEX(INDICATOR_MAP!$D:$D,MATCH(BB$1,INDICATOR_MAP!$B:$B,0))&amp;"*",RAW_DHIS2_EXPORT!$1:$1,0)),""))</f>
        <v/>
      </c>
      <c r="BC112" s="2" t="str">
        <f>IF($A112="","",IFERROR(INDEX(RAW_DHIS2_EXPORT!$A:$ZZ,ROW(),MATCH("*"&amp;INDEX(INDICATOR_MAP!$D:$D,MATCH(BC$1,INDICATOR_MAP!$B:$B,0))&amp;"*",RAW_DHIS2_EXPORT!$1:$1,0)),""))</f>
        <v/>
      </c>
    </row>
    <row r="113" spans="1:55">
      <c r="A113" s="2" t="str">
        <f>IF(RAW_DHIS2_EXPORT!A113="","",RAW_DHIS2_EXPORT!A113)</f>
        <v/>
      </c>
      <c r="B113" s="2"/>
      <c r="C113" s="2"/>
      <c r="D113" s="2" t="str">
        <f>IF($A113="","",IFERROR(INDEX(RAW_DHIS2_EXPORT!$A:$ZZ,ROW(),MATCH("*"&amp;INDEX(INDICATOR_MAP!$D:$D,MATCH(D$1,INDICATOR_MAP!$B:$B,0))&amp;"*",RAW_DHIS2_EXPORT!$1:$1,0)),""))</f>
        <v/>
      </c>
      <c r="E113" s="2" t="str">
        <f>IF($A113="","",IFERROR(INDEX(RAW_DHIS2_EXPORT!$A:$ZZ,ROW(),MATCH("*"&amp;INDEX(INDICATOR_MAP!$D:$D,MATCH(E$1,INDICATOR_MAP!$B:$B,0))&amp;"*",RAW_DHIS2_EXPORT!$1:$1,0)),""))</f>
        <v/>
      </c>
      <c r="F113" s="2" t="str">
        <f>IF($A113="","",IFERROR(INDEX(RAW_DHIS2_EXPORT!$A:$ZZ,ROW(),MATCH("*"&amp;INDEX(INDICATOR_MAP!$D:$D,MATCH(F$1,INDICATOR_MAP!$B:$B,0))&amp;"*",RAW_DHIS2_EXPORT!$1:$1,0)),""))</f>
        <v/>
      </c>
      <c r="G113" s="2" t="str">
        <f>IF($A113="","",IFERROR(INDEX(RAW_DHIS2_EXPORT!$A:$ZZ,ROW(),MATCH("*"&amp;INDEX(INDICATOR_MAP!$D:$D,MATCH(G$1,INDICATOR_MAP!$B:$B,0))&amp;"*",RAW_DHIS2_EXPORT!$1:$1,0)),""))</f>
        <v/>
      </c>
      <c r="H113" s="2" t="str">
        <f>IF($A113="","",IFERROR(INDEX(RAW_DHIS2_EXPORT!$A:$ZZ,ROW(),MATCH("*"&amp;INDEX(INDICATOR_MAP!$D:$D,MATCH(H$1,INDICATOR_MAP!$B:$B,0))&amp;"*",RAW_DHIS2_EXPORT!$1:$1,0)),""))</f>
        <v/>
      </c>
      <c r="I113" s="2" t="str">
        <f>IF($A113="","",IFERROR(INDEX(RAW_DHIS2_EXPORT!$A:$ZZ,ROW(),MATCH("*"&amp;INDEX(INDICATOR_MAP!$D:$D,MATCH(I$1,INDICATOR_MAP!$B:$B,0))&amp;"*",RAW_DHIS2_EXPORT!$1:$1,0)),""))</f>
        <v/>
      </c>
      <c r="J113" s="2" t="str">
        <f>IF($A113="","",IFERROR(INDEX(RAW_DHIS2_EXPORT!$A:$ZZ,ROW(),MATCH("*"&amp;INDEX(INDICATOR_MAP!$D:$D,MATCH(J$1,INDICATOR_MAP!$B:$B,0))&amp;"*",RAW_DHIS2_EXPORT!$1:$1,0)),""))</f>
        <v/>
      </c>
      <c r="K113" s="2" t="str">
        <f>IF($A113="","",IFERROR(INDEX(RAW_DHIS2_EXPORT!$A:$ZZ,ROW(),MATCH("*"&amp;INDEX(INDICATOR_MAP!$D:$D,MATCH(K$1,INDICATOR_MAP!$B:$B,0))&amp;"*",RAW_DHIS2_EXPORT!$1:$1,0)),""))</f>
        <v/>
      </c>
      <c r="L113" s="2" t="str">
        <f>IF($A113="","",IFERROR(INDEX(RAW_DHIS2_EXPORT!$A:$ZZ,ROW(),MATCH("*"&amp;INDEX(INDICATOR_MAP!$D:$D,MATCH(L$1,INDICATOR_MAP!$B:$B,0))&amp;"*",RAW_DHIS2_EXPORT!$1:$1,0)),""))</f>
        <v/>
      </c>
      <c r="M113" s="2" t="str">
        <f>IF($A113="","",IFERROR(INDEX(RAW_DHIS2_EXPORT!$A:$ZZ,ROW(),MATCH("*"&amp;INDEX(INDICATOR_MAP!$D:$D,MATCH(M$1,INDICATOR_MAP!$B:$B,0))&amp;"*",RAW_DHIS2_EXPORT!$1:$1,0)),""))</f>
        <v/>
      </c>
      <c r="N113" s="2" t="str">
        <f>IF($A113="","",IFERROR(INDEX(RAW_DHIS2_EXPORT!$A:$ZZ,ROW(),MATCH("*"&amp;INDEX(INDICATOR_MAP!$D:$D,MATCH(N$1,INDICATOR_MAP!$B:$B,0))&amp;"*",RAW_DHIS2_EXPORT!$1:$1,0)),""))</f>
        <v/>
      </c>
      <c r="O113" s="2" t="str">
        <f>IF($A113="","",IFERROR(INDEX(RAW_DHIS2_EXPORT!$A:$ZZ,ROW(),MATCH("*"&amp;INDEX(INDICATOR_MAP!$D:$D,MATCH(O$1,INDICATOR_MAP!$B:$B,0))&amp;"*",RAW_DHIS2_EXPORT!$1:$1,0)),""))</f>
        <v/>
      </c>
      <c r="P113" s="2" t="str">
        <f>IF($A113="","",IFERROR(INDEX(RAW_DHIS2_EXPORT!$A:$ZZ,ROW(),MATCH("*"&amp;INDEX(INDICATOR_MAP!$D:$D,MATCH(P$1,INDICATOR_MAP!$B:$B,0))&amp;"*",RAW_DHIS2_EXPORT!$1:$1,0)),""))</f>
        <v/>
      </c>
      <c r="Q113" s="2" t="str">
        <f>IF($A113="","",IFERROR(INDEX(RAW_DHIS2_EXPORT!$A:$ZZ,ROW(),MATCH("*"&amp;INDEX(INDICATOR_MAP!$D:$D,MATCH(Q$1,INDICATOR_MAP!$B:$B,0))&amp;"*",RAW_DHIS2_EXPORT!$1:$1,0)),""))</f>
        <v/>
      </c>
      <c r="R113" s="2" t="str">
        <f>IF($A113="","",IFERROR(INDEX(RAW_DHIS2_EXPORT!$A:$ZZ,ROW(),MATCH("*"&amp;INDEX(INDICATOR_MAP!$D:$D,MATCH(R$1,INDICATOR_MAP!$B:$B,0))&amp;"*",RAW_DHIS2_EXPORT!$1:$1,0)),""))</f>
        <v/>
      </c>
      <c r="S113" s="2" t="str">
        <f>IF($A113="","",IFERROR(INDEX(RAW_DHIS2_EXPORT!$A:$ZZ,ROW(),MATCH("*"&amp;INDEX(INDICATOR_MAP!$D:$D,MATCH(S$1,INDICATOR_MAP!$B:$B,0))&amp;"*",RAW_DHIS2_EXPORT!$1:$1,0)),""))</f>
        <v/>
      </c>
      <c r="T113" s="2" t="str">
        <f>IF($A113="","",IFERROR(INDEX(RAW_DHIS2_EXPORT!$A:$ZZ,ROW(),MATCH("*"&amp;INDEX(INDICATOR_MAP!$D:$D,MATCH(T$1,INDICATOR_MAP!$B:$B,0))&amp;"*",RAW_DHIS2_EXPORT!$1:$1,0)),""))</f>
        <v/>
      </c>
      <c r="U113" s="2" t="str">
        <f>IF($A113="","",IFERROR(INDEX(RAW_DHIS2_EXPORT!$A:$ZZ,ROW(),MATCH("*"&amp;INDEX(INDICATOR_MAP!$D:$D,MATCH(U$1,INDICATOR_MAP!$B:$B,0))&amp;"*",RAW_DHIS2_EXPORT!$1:$1,0)),""))</f>
        <v/>
      </c>
      <c r="V113" s="2" t="str">
        <f>IF($A113="","",IFERROR(INDEX(RAW_DHIS2_EXPORT!$A:$ZZ,ROW(),MATCH("*"&amp;INDEX(INDICATOR_MAP!$D:$D,MATCH(V$1,INDICATOR_MAP!$B:$B,0))&amp;"*",RAW_DHIS2_EXPORT!$1:$1,0)),""))</f>
        <v/>
      </c>
      <c r="W113" s="2" t="str">
        <f>IF($A113="","",IFERROR(INDEX(RAW_DHIS2_EXPORT!$A:$ZZ,ROW(),MATCH("*"&amp;INDEX(INDICATOR_MAP!$D:$D,MATCH(W$1,INDICATOR_MAP!$B:$B,0))&amp;"*",RAW_DHIS2_EXPORT!$1:$1,0)),""))</f>
        <v/>
      </c>
      <c r="X113" s="2" t="str">
        <f>IF($A113="","",IFERROR(INDEX(RAW_DHIS2_EXPORT!$A:$ZZ,ROW(),MATCH("*"&amp;INDEX(INDICATOR_MAP!$D:$D,MATCH(X$1,INDICATOR_MAP!$B:$B,0))&amp;"*",RAW_DHIS2_EXPORT!$1:$1,0)),""))</f>
        <v/>
      </c>
      <c r="Y113" s="2" t="str">
        <f>IF($A113="","",IFERROR(INDEX(RAW_DHIS2_EXPORT!$A:$ZZ,ROW(),MATCH("*"&amp;INDEX(INDICATOR_MAP!$D:$D,MATCH(Y$1,INDICATOR_MAP!$B:$B,0))&amp;"*",RAW_DHIS2_EXPORT!$1:$1,0)),""))</f>
        <v/>
      </c>
      <c r="Z113" s="2" t="str">
        <f>IF($A113="","",IFERROR(INDEX(RAW_DHIS2_EXPORT!$A:$ZZ,ROW(),MATCH("*"&amp;INDEX(INDICATOR_MAP!$D:$D,MATCH(Z$1,INDICATOR_MAP!$B:$B,0))&amp;"*",RAW_DHIS2_EXPORT!$1:$1,0)),""))</f>
        <v/>
      </c>
      <c r="AA113" s="2" t="str">
        <f>IF($A113="","",IFERROR(INDEX(RAW_DHIS2_EXPORT!$A:$ZZ,ROW(),MATCH("*"&amp;INDEX(INDICATOR_MAP!$D:$D,MATCH(AA$1,INDICATOR_MAP!$B:$B,0))&amp;"*",RAW_DHIS2_EXPORT!$1:$1,0)),""))</f>
        <v/>
      </c>
      <c r="AB113" s="2" t="str">
        <f>IF($A113="","",IFERROR(INDEX(RAW_DHIS2_EXPORT!$A:$ZZ,ROW(),MATCH("*"&amp;INDEX(INDICATOR_MAP!$D:$D,MATCH(AB$1,INDICATOR_MAP!$B:$B,0))&amp;"*",RAW_DHIS2_EXPORT!$1:$1,0)),""))</f>
        <v/>
      </c>
      <c r="AC113" s="2" t="str">
        <f>IF($A113="","",IFERROR(INDEX(RAW_DHIS2_EXPORT!$A:$ZZ,ROW(),MATCH("*"&amp;INDEX(INDICATOR_MAP!$D:$D,MATCH(AC$1,INDICATOR_MAP!$B:$B,0))&amp;"*",RAW_DHIS2_EXPORT!$1:$1,0)),""))</f>
        <v/>
      </c>
      <c r="AD113" s="2" t="str">
        <f>IF($A113="","",IFERROR(INDEX(RAW_DHIS2_EXPORT!$A:$ZZ,ROW(),MATCH("*"&amp;INDEX(INDICATOR_MAP!$D:$D,MATCH(AD$1,INDICATOR_MAP!$B:$B,0))&amp;"*",RAW_DHIS2_EXPORT!$1:$1,0)),""))</f>
        <v/>
      </c>
      <c r="AE113" s="2" t="str">
        <f>IF($A113="","",IFERROR(INDEX(RAW_DHIS2_EXPORT!$A:$ZZ,ROW(),MATCH("*"&amp;INDEX(INDICATOR_MAP!$D:$D,MATCH(AE$1,INDICATOR_MAP!$B:$B,0))&amp;"*",RAW_DHIS2_EXPORT!$1:$1,0)),""))</f>
        <v/>
      </c>
      <c r="AF113" s="2" t="str">
        <f>IF($A113="","",IFERROR(INDEX(RAW_DHIS2_EXPORT!$A:$ZZ,ROW(),MATCH("*"&amp;INDEX(INDICATOR_MAP!$D:$D,MATCH(AF$1,INDICATOR_MAP!$B:$B,0))&amp;"*",RAW_DHIS2_EXPORT!$1:$1,0)),""))</f>
        <v/>
      </c>
      <c r="AG113" s="2" t="str">
        <f>IF($A113="","",IFERROR(INDEX(RAW_DHIS2_EXPORT!$A:$ZZ,ROW(),MATCH("*"&amp;INDEX(INDICATOR_MAP!$D:$D,MATCH(AG$1,INDICATOR_MAP!$B:$B,0))&amp;"*",RAW_DHIS2_EXPORT!$1:$1,0)),""))</f>
        <v/>
      </c>
      <c r="AH113" s="2" t="str">
        <f>IF($A113="","",IFERROR(INDEX(RAW_DHIS2_EXPORT!$A:$ZZ,ROW(),MATCH("*"&amp;INDEX(INDICATOR_MAP!$D:$D,MATCH(AH$1,INDICATOR_MAP!$B:$B,0))&amp;"*",RAW_DHIS2_EXPORT!$1:$1,0)),""))</f>
        <v/>
      </c>
      <c r="AI113" s="2" t="str">
        <f>IF($A113="","",IFERROR(INDEX(RAW_DHIS2_EXPORT!$A:$ZZ,ROW(),MATCH("*"&amp;INDEX(INDICATOR_MAP!$D:$D,MATCH(AI$1,INDICATOR_MAP!$B:$B,0))&amp;"*",RAW_DHIS2_EXPORT!$1:$1,0)),""))</f>
        <v/>
      </c>
      <c r="AJ113" s="2" t="str">
        <f>IF($A113="","",IFERROR(INDEX(RAW_DHIS2_EXPORT!$A:$ZZ,ROW(),MATCH("*"&amp;INDEX(INDICATOR_MAP!$D:$D,MATCH(AJ$1,INDICATOR_MAP!$B:$B,0))&amp;"*",RAW_DHIS2_EXPORT!$1:$1,0)),""))</f>
        <v/>
      </c>
      <c r="AK113" s="2" t="str">
        <f>IF($A113="","",IFERROR(INDEX(RAW_DHIS2_EXPORT!$A:$ZZ,ROW(),MATCH("*"&amp;INDEX(INDICATOR_MAP!$D:$D,MATCH(AK$1,INDICATOR_MAP!$B:$B,0))&amp;"*",RAW_DHIS2_EXPORT!$1:$1,0)),""))</f>
        <v/>
      </c>
      <c r="AL113" s="2" t="str">
        <f>IF($A113="","",IFERROR(INDEX(RAW_DHIS2_EXPORT!$A:$ZZ,ROW(),MATCH("*"&amp;INDEX(INDICATOR_MAP!$D:$D,MATCH(AL$1,INDICATOR_MAP!$B:$B,0))&amp;"*",RAW_DHIS2_EXPORT!$1:$1,0)),""))</f>
        <v/>
      </c>
      <c r="AM113" s="2" t="str">
        <f>IF($A113="","",IFERROR(INDEX(RAW_DHIS2_EXPORT!$A:$ZZ,ROW(),MATCH("*"&amp;INDEX(INDICATOR_MAP!$D:$D,MATCH(AM$1,INDICATOR_MAP!$B:$B,0))&amp;"*",RAW_DHIS2_EXPORT!$1:$1,0)),""))</f>
        <v/>
      </c>
      <c r="AN113" s="2" t="str">
        <f>IF($A113="","",IFERROR(INDEX(RAW_DHIS2_EXPORT!$A:$ZZ,ROW(),MATCH("*"&amp;INDEX(INDICATOR_MAP!$D:$D,MATCH(AN$1,INDICATOR_MAP!$B:$B,0))&amp;"*",RAW_DHIS2_EXPORT!$1:$1,0)),""))</f>
        <v/>
      </c>
      <c r="AO113" s="2" t="str">
        <f>IF($A113="","",IFERROR(INDEX(RAW_DHIS2_EXPORT!$A:$ZZ,ROW(),MATCH("*"&amp;INDEX(INDICATOR_MAP!$D:$D,MATCH(AO$1,INDICATOR_MAP!$B:$B,0))&amp;"*",RAW_DHIS2_EXPORT!$1:$1,0)),""))</f>
        <v/>
      </c>
      <c r="AP113" s="2" t="str">
        <f>IF($A113="","",IFERROR(INDEX(RAW_DHIS2_EXPORT!$A:$ZZ,ROW(),MATCH("*"&amp;INDEX(INDICATOR_MAP!$D:$D,MATCH(AP$1,INDICATOR_MAP!$B:$B,0))&amp;"*",RAW_DHIS2_EXPORT!$1:$1,0)),""))</f>
        <v/>
      </c>
      <c r="AQ113" s="2" t="str">
        <f>IF($A113="","",IFERROR(INDEX(RAW_DHIS2_EXPORT!$A:$ZZ,ROW(),MATCH("*"&amp;INDEX(INDICATOR_MAP!$D:$D,MATCH(AQ$1,INDICATOR_MAP!$B:$B,0))&amp;"*",RAW_DHIS2_EXPORT!$1:$1,0)),""))</f>
        <v/>
      </c>
      <c r="AR113" s="2" t="str">
        <f>IF($A113="","",IFERROR(INDEX(RAW_DHIS2_EXPORT!$A:$ZZ,ROW(),MATCH("*"&amp;INDEX(INDICATOR_MAP!$D:$D,MATCH(AR$1,INDICATOR_MAP!$B:$B,0))&amp;"*",RAW_DHIS2_EXPORT!$1:$1,0)),""))</f>
        <v/>
      </c>
      <c r="AS113" s="2" t="str">
        <f>IF($A113="","",IFERROR(INDEX(RAW_DHIS2_EXPORT!$A:$ZZ,ROW(),MATCH("*"&amp;INDEX(INDICATOR_MAP!$D:$D,MATCH(AS$1,INDICATOR_MAP!$B:$B,0))&amp;"*",RAW_DHIS2_EXPORT!$1:$1,0)),""))</f>
        <v/>
      </c>
      <c r="AT113" s="2" t="str">
        <f>IF($A113="","",IFERROR(INDEX(RAW_DHIS2_EXPORT!$A:$ZZ,ROW(),MATCH("*"&amp;INDEX(INDICATOR_MAP!$D:$D,MATCH(AT$1,INDICATOR_MAP!$B:$B,0))&amp;"*",RAW_DHIS2_EXPORT!$1:$1,0)),""))</f>
        <v/>
      </c>
      <c r="AU113" s="2" t="str">
        <f>IF($A113="","",IFERROR(INDEX(RAW_DHIS2_EXPORT!$A:$ZZ,ROW(),MATCH("*"&amp;INDEX(INDICATOR_MAP!$D:$D,MATCH(AU$1,INDICATOR_MAP!$B:$B,0))&amp;"*",RAW_DHIS2_EXPORT!$1:$1,0)),""))</f>
        <v/>
      </c>
      <c r="AV113" s="2" t="str">
        <f>IF($A113="","",IFERROR(INDEX(RAW_DHIS2_EXPORT!$A:$ZZ,ROW(),MATCH("*"&amp;INDEX(INDICATOR_MAP!$D:$D,MATCH(AV$1,INDICATOR_MAP!$B:$B,0))&amp;"*",RAW_DHIS2_EXPORT!$1:$1,0)),""))</f>
        <v/>
      </c>
      <c r="AW113" s="2" t="str">
        <f>IF($A113="","",IFERROR(INDEX(RAW_DHIS2_EXPORT!$A:$ZZ,ROW(),MATCH("*"&amp;INDEX(INDICATOR_MAP!$D:$D,MATCH(AW$1,INDICATOR_MAP!$B:$B,0))&amp;"*",RAW_DHIS2_EXPORT!$1:$1,0)),""))</f>
        <v/>
      </c>
      <c r="AX113" s="2" t="str">
        <f>IF($A113="","",IFERROR(INDEX(RAW_DHIS2_EXPORT!$A:$ZZ,ROW(),MATCH("*"&amp;INDEX(INDICATOR_MAP!$D:$D,MATCH(AX$1,INDICATOR_MAP!$B:$B,0))&amp;"*",RAW_DHIS2_EXPORT!$1:$1,0)),""))</f>
        <v/>
      </c>
      <c r="AY113" s="2" t="str">
        <f>IF($A113="","",IFERROR(INDEX(RAW_DHIS2_EXPORT!$A:$ZZ,ROW(),MATCH("*"&amp;INDEX(INDICATOR_MAP!$D:$D,MATCH(AY$1,INDICATOR_MAP!$B:$B,0))&amp;"*",RAW_DHIS2_EXPORT!$1:$1,0)),""))</f>
        <v/>
      </c>
      <c r="AZ113" s="2" t="str">
        <f>IF($A113="","",IFERROR(INDEX(RAW_DHIS2_EXPORT!$A:$ZZ,ROW(),MATCH("*"&amp;INDEX(INDICATOR_MAP!$D:$D,MATCH(AZ$1,INDICATOR_MAP!$B:$B,0))&amp;"*",RAW_DHIS2_EXPORT!$1:$1,0)),""))</f>
        <v/>
      </c>
      <c r="BA113" s="2" t="str">
        <f>IF($A113="","",IFERROR(INDEX(RAW_DHIS2_EXPORT!$A:$ZZ,ROW(),MATCH("*"&amp;INDEX(INDICATOR_MAP!$D:$D,MATCH(BA$1,INDICATOR_MAP!$B:$B,0))&amp;"*",RAW_DHIS2_EXPORT!$1:$1,0)),""))</f>
        <v/>
      </c>
      <c r="BB113" s="2" t="str">
        <f>IF($A113="","",IFERROR(INDEX(RAW_DHIS2_EXPORT!$A:$ZZ,ROW(),MATCH("*"&amp;INDEX(INDICATOR_MAP!$D:$D,MATCH(BB$1,INDICATOR_MAP!$B:$B,0))&amp;"*",RAW_DHIS2_EXPORT!$1:$1,0)),""))</f>
        <v/>
      </c>
      <c r="BC113" s="2" t="str">
        <f>IF($A113="","",IFERROR(INDEX(RAW_DHIS2_EXPORT!$A:$ZZ,ROW(),MATCH("*"&amp;INDEX(INDICATOR_MAP!$D:$D,MATCH(BC$1,INDICATOR_MAP!$B:$B,0))&amp;"*",RAW_DHIS2_EXPORT!$1:$1,0)),""))</f>
        <v/>
      </c>
    </row>
    <row r="114" spans="1:55">
      <c r="A114" s="2" t="str">
        <f>IF(RAW_DHIS2_EXPORT!A114="","",RAW_DHIS2_EXPORT!A114)</f>
        <v/>
      </c>
      <c r="B114" s="2"/>
      <c r="C114" s="2"/>
      <c r="D114" s="2" t="str">
        <f>IF($A114="","",IFERROR(INDEX(RAW_DHIS2_EXPORT!$A:$ZZ,ROW(),MATCH("*"&amp;INDEX(INDICATOR_MAP!$D:$D,MATCH(D$1,INDICATOR_MAP!$B:$B,0))&amp;"*",RAW_DHIS2_EXPORT!$1:$1,0)),""))</f>
        <v/>
      </c>
      <c r="E114" s="2" t="str">
        <f>IF($A114="","",IFERROR(INDEX(RAW_DHIS2_EXPORT!$A:$ZZ,ROW(),MATCH("*"&amp;INDEX(INDICATOR_MAP!$D:$D,MATCH(E$1,INDICATOR_MAP!$B:$B,0))&amp;"*",RAW_DHIS2_EXPORT!$1:$1,0)),""))</f>
        <v/>
      </c>
      <c r="F114" s="2" t="str">
        <f>IF($A114="","",IFERROR(INDEX(RAW_DHIS2_EXPORT!$A:$ZZ,ROW(),MATCH("*"&amp;INDEX(INDICATOR_MAP!$D:$D,MATCH(F$1,INDICATOR_MAP!$B:$B,0))&amp;"*",RAW_DHIS2_EXPORT!$1:$1,0)),""))</f>
        <v/>
      </c>
      <c r="G114" s="2" t="str">
        <f>IF($A114="","",IFERROR(INDEX(RAW_DHIS2_EXPORT!$A:$ZZ,ROW(),MATCH("*"&amp;INDEX(INDICATOR_MAP!$D:$D,MATCH(G$1,INDICATOR_MAP!$B:$B,0))&amp;"*",RAW_DHIS2_EXPORT!$1:$1,0)),""))</f>
        <v/>
      </c>
      <c r="H114" s="2" t="str">
        <f>IF($A114="","",IFERROR(INDEX(RAW_DHIS2_EXPORT!$A:$ZZ,ROW(),MATCH("*"&amp;INDEX(INDICATOR_MAP!$D:$D,MATCH(H$1,INDICATOR_MAP!$B:$B,0))&amp;"*",RAW_DHIS2_EXPORT!$1:$1,0)),""))</f>
        <v/>
      </c>
      <c r="I114" s="2" t="str">
        <f>IF($A114="","",IFERROR(INDEX(RAW_DHIS2_EXPORT!$A:$ZZ,ROW(),MATCH("*"&amp;INDEX(INDICATOR_MAP!$D:$D,MATCH(I$1,INDICATOR_MAP!$B:$B,0))&amp;"*",RAW_DHIS2_EXPORT!$1:$1,0)),""))</f>
        <v/>
      </c>
      <c r="J114" s="2" t="str">
        <f>IF($A114="","",IFERROR(INDEX(RAW_DHIS2_EXPORT!$A:$ZZ,ROW(),MATCH("*"&amp;INDEX(INDICATOR_MAP!$D:$D,MATCH(J$1,INDICATOR_MAP!$B:$B,0))&amp;"*",RAW_DHIS2_EXPORT!$1:$1,0)),""))</f>
        <v/>
      </c>
      <c r="K114" s="2" t="str">
        <f>IF($A114="","",IFERROR(INDEX(RAW_DHIS2_EXPORT!$A:$ZZ,ROW(),MATCH("*"&amp;INDEX(INDICATOR_MAP!$D:$D,MATCH(K$1,INDICATOR_MAP!$B:$B,0))&amp;"*",RAW_DHIS2_EXPORT!$1:$1,0)),""))</f>
        <v/>
      </c>
      <c r="L114" s="2" t="str">
        <f>IF($A114="","",IFERROR(INDEX(RAW_DHIS2_EXPORT!$A:$ZZ,ROW(),MATCH("*"&amp;INDEX(INDICATOR_MAP!$D:$D,MATCH(L$1,INDICATOR_MAP!$B:$B,0))&amp;"*",RAW_DHIS2_EXPORT!$1:$1,0)),""))</f>
        <v/>
      </c>
      <c r="M114" s="2" t="str">
        <f>IF($A114="","",IFERROR(INDEX(RAW_DHIS2_EXPORT!$A:$ZZ,ROW(),MATCH("*"&amp;INDEX(INDICATOR_MAP!$D:$D,MATCH(M$1,INDICATOR_MAP!$B:$B,0))&amp;"*",RAW_DHIS2_EXPORT!$1:$1,0)),""))</f>
        <v/>
      </c>
      <c r="N114" s="2" t="str">
        <f>IF($A114="","",IFERROR(INDEX(RAW_DHIS2_EXPORT!$A:$ZZ,ROW(),MATCH("*"&amp;INDEX(INDICATOR_MAP!$D:$D,MATCH(N$1,INDICATOR_MAP!$B:$B,0))&amp;"*",RAW_DHIS2_EXPORT!$1:$1,0)),""))</f>
        <v/>
      </c>
      <c r="O114" s="2" t="str">
        <f>IF($A114="","",IFERROR(INDEX(RAW_DHIS2_EXPORT!$A:$ZZ,ROW(),MATCH("*"&amp;INDEX(INDICATOR_MAP!$D:$D,MATCH(O$1,INDICATOR_MAP!$B:$B,0))&amp;"*",RAW_DHIS2_EXPORT!$1:$1,0)),""))</f>
        <v/>
      </c>
      <c r="P114" s="2" t="str">
        <f>IF($A114="","",IFERROR(INDEX(RAW_DHIS2_EXPORT!$A:$ZZ,ROW(),MATCH("*"&amp;INDEX(INDICATOR_MAP!$D:$D,MATCH(P$1,INDICATOR_MAP!$B:$B,0))&amp;"*",RAW_DHIS2_EXPORT!$1:$1,0)),""))</f>
        <v/>
      </c>
      <c r="Q114" s="2" t="str">
        <f>IF($A114="","",IFERROR(INDEX(RAW_DHIS2_EXPORT!$A:$ZZ,ROW(),MATCH("*"&amp;INDEX(INDICATOR_MAP!$D:$D,MATCH(Q$1,INDICATOR_MAP!$B:$B,0))&amp;"*",RAW_DHIS2_EXPORT!$1:$1,0)),""))</f>
        <v/>
      </c>
      <c r="R114" s="2" t="str">
        <f>IF($A114="","",IFERROR(INDEX(RAW_DHIS2_EXPORT!$A:$ZZ,ROW(),MATCH("*"&amp;INDEX(INDICATOR_MAP!$D:$D,MATCH(R$1,INDICATOR_MAP!$B:$B,0))&amp;"*",RAW_DHIS2_EXPORT!$1:$1,0)),""))</f>
        <v/>
      </c>
      <c r="S114" s="2" t="str">
        <f>IF($A114="","",IFERROR(INDEX(RAW_DHIS2_EXPORT!$A:$ZZ,ROW(),MATCH("*"&amp;INDEX(INDICATOR_MAP!$D:$D,MATCH(S$1,INDICATOR_MAP!$B:$B,0))&amp;"*",RAW_DHIS2_EXPORT!$1:$1,0)),""))</f>
        <v/>
      </c>
      <c r="T114" s="2" t="str">
        <f>IF($A114="","",IFERROR(INDEX(RAW_DHIS2_EXPORT!$A:$ZZ,ROW(),MATCH("*"&amp;INDEX(INDICATOR_MAP!$D:$D,MATCH(T$1,INDICATOR_MAP!$B:$B,0))&amp;"*",RAW_DHIS2_EXPORT!$1:$1,0)),""))</f>
        <v/>
      </c>
      <c r="U114" s="2" t="str">
        <f>IF($A114="","",IFERROR(INDEX(RAW_DHIS2_EXPORT!$A:$ZZ,ROW(),MATCH("*"&amp;INDEX(INDICATOR_MAP!$D:$D,MATCH(U$1,INDICATOR_MAP!$B:$B,0))&amp;"*",RAW_DHIS2_EXPORT!$1:$1,0)),""))</f>
        <v/>
      </c>
      <c r="V114" s="2" t="str">
        <f>IF($A114="","",IFERROR(INDEX(RAW_DHIS2_EXPORT!$A:$ZZ,ROW(),MATCH("*"&amp;INDEX(INDICATOR_MAP!$D:$D,MATCH(V$1,INDICATOR_MAP!$B:$B,0))&amp;"*",RAW_DHIS2_EXPORT!$1:$1,0)),""))</f>
        <v/>
      </c>
      <c r="W114" s="2" t="str">
        <f>IF($A114="","",IFERROR(INDEX(RAW_DHIS2_EXPORT!$A:$ZZ,ROW(),MATCH("*"&amp;INDEX(INDICATOR_MAP!$D:$D,MATCH(W$1,INDICATOR_MAP!$B:$B,0))&amp;"*",RAW_DHIS2_EXPORT!$1:$1,0)),""))</f>
        <v/>
      </c>
      <c r="X114" s="2" t="str">
        <f>IF($A114="","",IFERROR(INDEX(RAW_DHIS2_EXPORT!$A:$ZZ,ROW(),MATCH("*"&amp;INDEX(INDICATOR_MAP!$D:$D,MATCH(X$1,INDICATOR_MAP!$B:$B,0))&amp;"*",RAW_DHIS2_EXPORT!$1:$1,0)),""))</f>
        <v/>
      </c>
      <c r="Y114" s="2" t="str">
        <f>IF($A114="","",IFERROR(INDEX(RAW_DHIS2_EXPORT!$A:$ZZ,ROW(),MATCH("*"&amp;INDEX(INDICATOR_MAP!$D:$D,MATCH(Y$1,INDICATOR_MAP!$B:$B,0))&amp;"*",RAW_DHIS2_EXPORT!$1:$1,0)),""))</f>
        <v/>
      </c>
      <c r="Z114" s="2" t="str">
        <f>IF($A114="","",IFERROR(INDEX(RAW_DHIS2_EXPORT!$A:$ZZ,ROW(),MATCH("*"&amp;INDEX(INDICATOR_MAP!$D:$D,MATCH(Z$1,INDICATOR_MAP!$B:$B,0))&amp;"*",RAW_DHIS2_EXPORT!$1:$1,0)),""))</f>
        <v/>
      </c>
      <c r="AA114" s="2" t="str">
        <f>IF($A114="","",IFERROR(INDEX(RAW_DHIS2_EXPORT!$A:$ZZ,ROW(),MATCH("*"&amp;INDEX(INDICATOR_MAP!$D:$D,MATCH(AA$1,INDICATOR_MAP!$B:$B,0))&amp;"*",RAW_DHIS2_EXPORT!$1:$1,0)),""))</f>
        <v/>
      </c>
      <c r="AB114" s="2" t="str">
        <f>IF($A114="","",IFERROR(INDEX(RAW_DHIS2_EXPORT!$A:$ZZ,ROW(),MATCH("*"&amp;INDEX(INDICATOR_MAP!$D:$D,MATCH(AB$1,INDICATOR_MAP!$B:$B,0))&amp;"*",RAW_DHIS2_EXPORT!$1:$1,0)),""))</f>
        <v/>
      </c>
      <c r="AC114" s="2" t="str">
        <f>IF($A114="","",IFERROR(INDEX(RAW_DHIS2_EXPORT!$A:$ZZ,ROW(),MATCH("*"&amp;INDEX(INDICATOR_MAP!$D:$D,MATCH(AC$1,INDICATOR_MAP!$B:$B,0))&amp;"*",RAW_DHIS2_EXPORT!$1:$1,0)),""))</f>
        <v/>
      </c>
      <c r="AD114" s="2" t="str">
        <f>IF($A114="","",IFERROR(INDEX(RAW_DHIS2_EXPORT!$A:$ZZ,ROW(),MATCH("*"&amp;INDEX(INDICATOR_MAP!$D:$D,MATCH(AD$1,INDICATOR_MAP!$B:$B,0))&amp;"*",RAW_DHIS2_EXPORT!$1:$1,0)),""))</f>
        <v/>
      </c>
      <c r="AE114" s="2" t="str">
        <f>IF($A114="","",IFERROR(INDEX(RAW_DHIS2_EXPORT!$A:$ZZ,ROW(),MATCH("*"&amp;INDEX(INDICATOR_MAP!$D:$D,MATCH(AE$1,INDICATOR_MAP!$B:$B,0))&amp;"*",RAW_DHIS2_EXPORT!$1:$1,0)),""))</f>
        <v/>
      </c>
      <c r="AF114" s="2" t="str">
        <f>IF($A114="","",IFERROR(INDEX(RAW_DHIS2_EXPORT!$A:$ZZ,ROW(),MATCH("*"&amp;INDEX(INDICATOR_MAP!$D:$D,MATCH(AF$1,INDICATOR_MAP!$B:$B,0))&amp;"*",RAW_DHIS2_EXPORT!$1:$1,0)),""))</f>
        <v/>
      </c>
      <c r="AG114" s="2" t="str">
        <f>IF($A114="","",IFERROR(INDEX(RAW_DHIS2_EXPORT!$A:$ZZ,ROW(),MATCH("*"&amp;INDEX(INDICATOR_MAP!$D:$D,MATCH(AG$1,INDICATOR_MAP!$B:$B,0))&amp;"*",RAW_DHIS2_EXPORT!$1:$1,0)),""))</f>
        <v/>
      </c>
      <c r="AH114" s="2" t="str">
        <f>IF($A114="","",IFERROR(INDEX(RAW_DHIS2_EXPORT!$A:$ZZ,ROW(),MATCH("*"&amp;INDEX(INDICATOR_MAP!$D:$D,MATCH(AH$1,INDICATOR_MAP!$B:$B,0))&amp;"*",RAW_DHIS2_EXPORT!$1:$1,0)),""))</f>
        <v/>
      </c>
      <c r="AI114" s="2" t="str">
        <f>IF($A114="","",IFERROR(INDEX(RAW_DHIS2_EXPORT!$A:$ZZ,ROW(),MATCH("*"&amp;INDEX(INDICATOR_MAP!$D:$D,MATCH(AI$1,INDICATOR_MAP!$B:$B,0))&amp;"*",RAW_DHIS2_EXPORT!$1:$1,0)),""))</f>
        <v/>
      </c>
      <c r="AJ114" s="2" t="str">
        <f>IF($A114="","",IFERROR(INDEX(RAW_DHIS2_EXPORT!$A:$ZZ,ROW(),MATCH("*"&amp;INDEX(INDICATOR_MAP!$D:$D,MATCH(AJ$1,INDICATOR_MAP!$B:$B,0))&amp;"*",RAW_DHIS2_EXPORT!$1:$1,0)),""))</f>
        <v/>
      </c>
      <c r="AK114" s="2" t="str">
        <f>IF($A114="","",IFERROR(INDEX(RAW_DHIS2_EXPORT!$A:$ZZ,ROW(),MATCH("*"&amp;INDEX(INDICATOR_MAP!$D:$D,MATCH(AK$1,INDICATOR_MAP!$B:$B,0))&amp;"*",RAW_DHIS2_EXPORT!$1:$1,0)),""))</f>
        <v/>
      </c>
      <c r="AL114" s="2" t="str">
        <f>IF($A114="","",IFERROR(INDEX(RAW_DHIS2_EXPORT!$A:$ZZ,ROW(),MATCH("*"&amp;INDEX(INDICATOR_MAP!$D:$D,MATCH(AL$1,INDICATOR_MAP!$B:$B,0))&amp;"*",RAW_DHIS2_EXPORT!$1:$1,0)),""))</f>
        <v/>
      </c>
      <c r="AM114" s="2" t="str">
        <f>IF($A114="","",IFERROR(INDEX(RAW_DHIS2_EXPORT!$A:$ZZ,ROW(),MATCH("*"&amp;INDEX(INDICATOR_MAP!$D:$D,MATCH(AM$1,INDICATOR_MAP!$B:$B,0))&amp;"*",RAW_DHIS2_EXPORT!$1:$1,0)),""))</f>
        <v/>
      </c>
      <c r="AN114" s="2" t="str">
        <f>IF($A114="","",IFERROR(INDEX(RAW_DHIS2_EXPORT!$A:$ZZ,ROW(),MATCH("*"&amp;INDEX(INDICATOR_MAP!$D:$D,MATCH(AN$1,INDICATOR_MAP!$B:$B,0))&amp;"*",RAW_DHIS2_EXPORT!$1:$1,0)),""))</f>
        <v/>
      </c>
      <c r="AO114" s="2" t="str">
        <f>IF($A114="","",IFERROR(INDEX(RAW_DHIS2_EXPORT!$A:$ZZ,ROW(),MATCH("*"&amp;INDEX(INDICATOR_MAP!$D:$D,MATCH(AO$1,INDICATOR_MAP!$B:$B,0))&amp;"*",RAW_DHIS2_EXPORT!$1:$1,0)),""))</f>
        <v/>
      </c>
      <c r="AP114" s="2" t="str">
        <f>IF($A114="","",IFERROR(INDEX(RAW_DHIS2_EXPORT!$A:$ZZ,ROW(),MATCH("*"&amp;INDEX(INDICATOR_MAP!$D:$D,MATCH(AP$1,INDICATOR_MAP!$B:$B,0))&amp;"*",RAW_DHIS2_EXPORT!$1:$1,0)),""))</f>
        <v/>
      </c>
      <c r="AQ114" s="2" t="str">
        <f>IF($A114="","",IFERROR(INDEX(RAW_DHIS2_EXPORT!$A:$ZZ,ROW(),MATCH("*"&amp;INDEX(INDICATOR_MAP!$D:$D,MATCH(AQ$1,INDICATOR_MAP!$B:$B,0))&amp;"*",RAW_DHIS2_EXPORT!$1:$1,0)),""))</f>
        <v/>
      </c>
      <c r="AR114" s="2" t="str">
        <f>IF($A114="","",IFERROR(INDEX(RAW_DHIS2_EXPORT!$A:$ZZ,ROW(),MATCH("*"&amp;INDEX(INDICATOR_MAP!$D:$D,MATCH(AR$1,INDICATOR_MAP!$B:$B,0))&amp;"*",RAW_DHIS2_EXPORT!$1:$1,0)),""))</f>
        <v/>
      </c>
      <c r="AS114" s="2" t="str">
        <f>IF($A114="","",IFERROR(INDEX(RAW_DHIS2_EXPORT!$A:$ZZ,ROW(),MATCH("*"&amp;INDEX(INDICATOR_MAP!$D:$D,MATCH(AS$1,INDICATOR_MAP!$B:$B,0))&amp;"*",RAW_DHIS2_EXPORT!$1:$1,0)),""))</f>
        <v/>
      </c>
      <c r="AT114" s="2" t="str">
        <f>IF($A114="","",IFERROR(INDEX(RAW_DHIS2_EXPORT!$A:$ZZ,ROW(),MATCH("*"&amp;INDEX(INDICATOR_MAP!$D:$D,MATCH(AT$1,INDICATOR_MAP!$B:$B,0))&amp;"*",RAW_DHIS2_EXPORT!$1:$1,0)),""))</f>
        <v/>
      </c>
      <c r="AU114" s="2" t="str">
        <f>IF($A114="","",IFERROR(INDEX(RAW_DHIS2_EXPORT!$A:$ZZ,ROW(),MATCH("*"&amp;INDEX(INDICATOR_MAP!$D:$D,MATCH(AU$1,INDICATOR_MAP!$B:$B,0))&amp;"*",RAW_DHIS2_EXPORT!$1:$1,0)),""))</f>
        <v/>
      </c>
      <c r="AV114" s="2" t="str">
        <f>IF($A114="","",IFERROR(INDEX(RAW_DHIS2_EXPORT!$A:$ZZ,ROW(),MATCH("*"&amp;INDEX(INDICATOR_MAP!$D:$D,MATCH(AV$1,INDICATOR_MAP!$B:$B,0))&amp;"*",RAW_DHIS2_EXPORT!$1:$1,0)),""))</f>
        <v/>
      </c>
      <c r="AW114" s="2" t="str">
        <f>IF($A114="","",IFERROR(INDEX(RAW_DHIS2_EXPORT!$A:$ZZ,ROW(),MATCH("*"&amp;INDEX(INDICATOR_MAP!$D:$D,MATCH(AW$1,INDICATOR_MAP!$B:$B,0))&amp;"*",RAW_DHIS2_EXPORT!$1:$1,0)),""))</f>
        <v/>
      </c>
      <c r="AX114" s="2" t="str">
        <f>IF($A114="","",IFERROR(INDEX(RAW_DHIS2_EXPORT!$A:$ZZ,ROW(),MATCH("*"&amp;INDEX(INDICATOR_MAP!$D:$D,MATCH(AX$1,INDICATOR_MAP!$B:$B,0))&amp;"*",RAW_DHIS2_EXPORT!$1:$1,0)),""))</f>
        <v/>
      </c>
      <c r="AY114" s="2" t="str">
        <f>IF($A114="","",IFERROR(INDEX(RAW_DHIS2_EXPORT!$A:$ZZ,ROW(),MATCH("*"&amp;INDEX(INDICATOR_MAP!$D:$D,MATCH(AY$1,INDICATOR_MAP!$B:$B,0))&amp;"*",RAW_DHIS2_EXPORT!$1:$1,0)),""))</f>
        <v/>
      </c>
      <c r="AZ114" s="2" t="str">
        <f>IF($A114="","",IFERROR(INDEX(RAW_DHIS2_EXPORT!$A:$ZZ,ROW(),MATCH("*"&amp;INDEX(INDICATOR_MAP!$D:$D,MATCH(AZ$1,INDICATOR_MAP!$B:$B,0))&amp;"*",RAW_DHIS2_EXPORT!$1:$1,0)),""))</f>
        <v/>
      </c>
      <c r="BA114" s="2" t="str">
        <f>IF($A114="","",IFERROR(INDEX(RAW_DHIS2_EXPORT!$A:$ZZ,ROW(),MATCH("*"&amp;INDEX(INDICATOR_MAP!$D:$D,MATCH(BA$1,INDICATOR_MAP!$B:$B,0))&amp;"*",RAW_DHIS2_EXPORT!$1:$1,0)),""))</f>
        <v/>
      </c>
      <c r="BB114" s="2" t="str">
        <f>IF($A114="","",IFERROR(INDEX(RAW_DHIS2_EXPORT!$A:$ZZ,ROW(),MATCH("*"&amp;INDEX(INDICATOR_MAP!$D:$D,MATCH(BB$1,INDICATOR_MAP!$B:$B,0))&amp;"*",RAW_DHIS2_EXPORT!$1:$1,0)),""))</f>
        <v/>
      </c>
      <c r="BC114" s="2" t="str">
        <f>IF($A114="","",IFERROR(INDEX(RAW_DHIS2_EXPORT!$A:$ZZ,ROW(),MATCH("*"&amp;INDEX(INDICATOR_MAP!$D:$D,MATCH(BC$1,INDICATOR_MAP!$B:$B,0))&amp;"*",RAW_DHIS2_EXPORT!$1:$1,0)),""))</f>
        <v/>
      </c>
    </row>
    <row r="115" spans="1:55">
      <c r="A115" s="2" t="str">
        <f>IF(RAW_DHIS2_EXPORT!A115="","",RAW_DHIS2_EXPORT!A115)</f>
        <v/>
      </c>
      <c r="B115" s="2"/>
      <c r="C115" s="2"/>
      <c r="D115" s="2" t="str">
        <f>IF($A115="","",IFERROR(INDEX(RAW_DHIS2_EXPORT!$A:$ZZ,ROW(),MATCH("*"&amp;INDEX(INDICATOR_MAP!$D:$D,MATCH(D$1,INDICATOR_MAP!$B:$B,0))&amp;"*",RAW_DHIS2_EXPORT!$1:$1,0)),""))</f>
        <v/>
      </c>
      <c r="E115" s="2" t="str">
        <f>IF($A115="","",IFERROR(INDEX(RAW_DHIS2_EXPORT!$A:$ZZ,ROW(),MATCH("*"&amp;INDEX(INDICATOR_MAP!$D:$D,MATCH(E$1,INDICATOR_MAP!$B:$B,0))&amp;"*",RAW_DHIS2_EXPORT!$1:$1,0)),""))</f>
        <v/>
      </c>
      <c r="F115" s="2" t="str">
        <f>IF($A115="","",IFERROR(INDEX(RAW_DHIS2_EXPORT!$A:$ZZ,ROW(),MATCH("*"&amp;INDEX(INDICATOR_MAP!$D:$D,MATCH(F$1,INDICATOR_MAP!$B:$B,0))&amp;"*",RAW_DHIS2_EXPORT!$1:$1,0)),""))</f>
        <v/>
      </c>
      <c r="G115" s="2" t="str">
        <f>IF($A115="","",IFERROR(INDEX(RAW_DHIS2_EXPORT!$A:$ZZ,ROW(),MATCH("*"&amp;INDEX(INDICATOR_MAP!$D:$D,MATCH(G$1,INDICATOR_MAP!$B:$B,0))&amp;"*",RAW_DHIS2_EXPORT!$1:$1,0)),""))</f>
        <v/>
      </c>
      <c r="H115" s="2" t="str">
        <f>IF($A115="","",IFERROR(INDEX(RAW_DHIS2_EXPORT!$A:$ZZ,ROW(),MATCH("*"&amp;INDEX(INDICATOR_MAP!$D:$D,MATCH(H$1,INDICATOR_MAP!$B:$B,0))&amp;"*",RAW_DHIS2_EXPORT!$1:$1,0)),""))</f>
        <v/>
      </c>
      <c r="I115" s="2" t="str">
        <f>IF($A115="","",IFERROR(INDEX(RAW_DHIS2_EXPORT!$A:$ZZ,ROW(),MATCH("*"&amp;INDEX(INDICATOR_MAP!$D:$D,MATCH(I$1,INDICATOR_MAP!$B:$B,0))&amp;"*",RAW_DHIS2_EXPORT!$1:$1,0)),""))</f>
        <v/>
      </c>
      <c r="J115" s="2" t="str">
        <f>IF($A115="","",IFERROR(INDEX(RAW_DHIS2_EXPORT!$A:$ZZ,ROW(),MATCH("*"&amp;INDEX(INDICATOR_MAP!$D:$D,MATCH(J$1,INDICATOR_MAP!$B:$B,0))&amp;"*",RAW_DHIS2_EXPORT!$1:$1,0)),""))</f>
        <v/>
      </c>
      <c r="K115" s="2" t="str">
        <f>IF($A115="","",IFERROR(INDEX(RAW_DHIS2_EXPORT!$A:$ZZ,ROW(),MATCH("*"&amp;INDEX(INDICATOR_MAP!$D:$D,MATCH(K$1,INDICATOR_MAP!$B:$B,0))&amp;"*",RAW_DHIS2_EXPORT!$1:$1,0)),""))</f>
        <v/>
      </c>
      <c r="L115" s="2" t="str">
        <f>IF($A115="","",IFERROR(INDEX(RAW_DHIS2_EXPORT!$A:$ZZ,ROW(),MATCH("*"&amp;INDEX(INDICATOR_MAP!$D:$D,MATCH(L$1,INDICATOR_MAP!$B:$B,0))&amp;"*",RAW_DHIS2_EXPORT!$1:$1,0)),""))</f>
        <v/>
      </c>
      <c r="M115" s="2" t="str">
        <f>IF($A115="","",IFERROR(INDEX(RAW_DHIS2_EXPORT!$A:$ZZ,ROW(),MATCH("*"&amp;INDEX(INDICATOR_MAP!$D:$D,MATCH(M$1,INDICATOR_MAP!$B:$B,0))&amp;"*",RAW_DHIS2_EXPORT!$1:$1,0)),""))</f>
        <v/>
      </c>
      <c r="N115" s="2" t="str">
        <f>IF($A115="","",IFERROR(INDEX(RAW_DHIS2_EXPORT!$A:$ZZ,ROW(),MATCH("*"&amp;INDEX(INDICATOR_MAP!$D:$D,MATCH(N$1,INDICATOR_MAP!$B:$B,0))&amp;"*",RAW_DHIS2_EXPORT!$1:$1,0)),""))</f>
        <v/>
      </c>
      <c r="O115" s="2" t="str">
        <f>IF($A115="","",IFERROR(INDEX(RAW_DHIS2_EXPORT!$A:$ZZ,ROW(),MATCH("*"&amp;INDEX(INDICATOR_MAP!$D:$D,MATCH(O$1,INDICATOR_MAP!$B:$B,0))&amp;"*",RAW_DHIS2_EXPORT!$1:$1,0)),""))</f>
        <v/>
      </c>
      <c r="P115" s="2" t="str">
        <f>IF($A115="","",IFERROR(INDEX(RAW_DHIS2_EXPORT!$A:$ZZ,ROW(),MATCH("*"&amp;INDEX(INDICATOR_MAP!$D:$D,MATCH(P$1,INDICATOR_MAP!$B:$B,0))&amp;"*",RAW_DHIS2_EXPORT!$1:$1,0)),""))</f>
        <v/>
      </c>
      <c r="Q115" s="2" t="str">
        <f>IF($A115="","",IFERROR(INDEX(RAW_DHIS2_EXPORT!$A:$ZZ,ROW(),MATCH("*"&amp;INDEX(INDICATOR_MAP!$D:$D,MATCH(Q$1,INDICATOR_MAP!$B:$B,0))&amp;"*",RAW_DHIS2_EXPORT!$1:$1,0)),""))</f>
        <v/>
      </c>
      <c r="R115" s="2" t="str">
        <f>IF($A115="","",IFERROR(INDEX(RAW_DHIS2_EXPORT!$A:$ZZ,ROW(),MATCH("*"&amp;INDEX(INDICATOR_MAP!$D:$D,MATCH(R$1,INDICATOR_MAP!$B:$B,0))&amp;"*",RAW_DHIS2_EXPORT!$1:$1,0)),""))</f>
        <v/>
      </c>
      <c r="S115" s="2" t="str">
        <f>IF($A115="","",IFERROR(INDEX(RAW_DHIS2_EXPORT!$A:$ZZ,ROW(),MATCH("*"&amp;INDEX(INDICATOR_MAP!$D:$D,MATCH(S$1,INDICATOR_MAP!$B:$B,0))&amp;"*",RAW_DHIS2_EXPORT!$1:$1,0)),""))</f>
        <v/>
      </c>
      <c r="T115" s="2" t="str">
        <f>IF($A115="","",IFERROR(INDEX(RAW_DHIS2_EXPORT!$A:$ZZ,ROW(),MATCH("*"&amp;INDEX(INDICATOR_MAP!$D:$D,MATCH(T$1,INDICATOR_MAP!$B:$B,0))&amp;"*",RAW_DHIS2_EXPORT!$1:$1,0)),""))</f>
        <v/>
      </c>
      <c r="U115" s="2" t="str">
        <f>IF($A115="","",IFERROR(INDEX(RAW_DHIS2_EXPORT!$A:$ZZ,ROW(),MATCH("*"&amp;INDEX(INDICATOR_MAP!$D:$D,MATCH(U$1,INDICATOR_MAP!$B:$B,0))&amp;"*",RAW_DHIS2_EXPORT!$1:$1,0)),""))</f>
        <v/>
      </c>
      <c r="V115" s="2" t="str">
        <f>IF($A115="","",IFERROR(INDEX(RAW_DHIS2_EXPORT!$A:$ZZ,ROW(),MATCH("*"&amp;INDEX(INDICATOR_MAP!$D:$D,MATCH(V$1,INDICATOR_MAP!$B:$B,0))&amp;"*",RAW_DHIS2_EXPORT!$1:$1,0)),""))</f>
        <v/>
      </c>
      <c r="W115" s="2" t="str">
        <f>IF($A115="","",IFERROR(INDEX(RAW_DHIS2_EXPORT!$A:$ZZ,ROW(),MATCH("*"&amp;INDEX(INDICATOR_MAP!$D:$D,MATCH(W$1,INDICATOR_MAP!$B:$B,0))&amp;"*",RAW_DHIS2_EXPORT!$1:$1,0)),""))</f>
        <v/>
      </c>
      <c r="X115" s="2" t="str">
        <f>IF($A115="","",IFERROR(INDEX(RAW_DHIS2_EXPORT!$A:$ZZ,ROW(),MATCH("*"&amp;INDEX(INDICATOR_MAP!$D:$D,MATCH(X$1,INDICATOR_MAP!$B:$B,0))&amp;"*",RAW_DHIS2_EXPORT!$1:$1,0)),""))</f>
        <v/>
      </c>
      <c r="Y115" s="2" t="str">
        <f>IF($A115="","",IFERROR(INDEX(RAW_DHIS2_EXPORT!$A:$ZZ,ROW(),MATCH("*"&amp;INDEX(INDICATOR_MAP!$D:$D,MATCH(Y$1,INDICATOR_MAP!$B:$B,0))&amp;"*",RAW_DHIS2_EXPORT!$1:$1,0)),""))</f>
        <v/>
      </c>
      <c r="Z115" s="2" t="str">
        <f>IF($A115="","",IFERROR(INDEX(RAW_DHIS2_EXPORT!$A:$ZZ,ROW(),MATCH("*"&amp;INDEX(INDICATOR_MAP!$D:$D,MATCH(Z$1,INDICATOR_MAP!$B:$B,0))&amp;"*",RAW_DHIS2_EXPORT!$1:$1,0)),""))</f>
        <v/>
      </c>
      <c r="AA115" s="2" t="str">
        <f>IF($A115="","",IFERROR(INDEX(RAW_DHIS2_EXPORT!$A:$ZZ,ROW(),MATCH("*"&amp;INDEX(INDICATOR_MAP!$D:$D,MATCH(AA$1,INDICATOR_MAP!$B:$B,0))&amp;"*",RAW_DHIS2_EXPORT!$1:$1,0)),""))</f>
        <v/>
      </c>
      <c r="AB115" s="2" t="str">
        <f>IF($A115="","",IFERROR(INDEX(RAW_DHIS2_EXPORT!$A:$ZZ,ROW(),MATCH("*"&amp;INDEX(INDICATOR_MAP!$D:$D,MATCH(AB$1,INDICATOR_MAP!$B:$B,0))&amp;"*",RAW_DHIS2_EXPORT!$1:$1,0)),""))</f>
        <v/>
      </c>
      <c r="AC115" s="2" t="str">
        <f>IF($A115="","",IFERROR(INDEX(RAW_DHIS2_EXPORT!$A:$ZZ,ROW(),MATCH("*"&amp;INDEX(INDICATOR_MAP!$D:$D,MATCH(AC$1,INDICATOR_MAP!$B:$B,0))&amp;"*",RAW_DHIS2_EXPORT!$1:$1,0)),""))</f>
        <v/>
      </c>
      <c r="AD115" s="2" t="str">
        <f>IF($A115="","",IFERROR(INDEX(RAW_DHIS2_EXPORT!$A:$ZZ,ROW(),MATCH("*"&amp;INDEX(INDICATOR_MAP!$D:$D,MATCH(AD$1,INDICATOR_MAP!$B:$B,0))&amp;"*",RAW_DHIS2_EXPORT!$1:$1,0)),""))</f>
        <v/>
      </c>
      <c r="AE115" s="2" t="str">
        <f>IF($A115="","",IFERROR(INDEX(RAW_DHIS2_EXPORT!$A:$ZZ,ROW(),MATCH("*"&amp;INDEX(INDICATOR_MAP!$D:$D,MATCH(AE$1,INDICATOR_MAP!$B:$B,0))&amp;"*",RAW_DHIS2_EXPORT!$1:$1,0)),""))</f>
        <v/>
      </c>
      <c r="AF115" s="2" t="str">
        <f>IF($A115="","",IFERROR(INDEX(RAW_DHIS2_EXPORT!$A:$ZZ,ROW(),MATCH("*"&amp;INDEX(INDICATOR_MAP!$D:$D,MATCH(AF$1,INDICATOR_MAP!$B:$B,0))&amp;"*",RAW_DHIS2_EXPORT!$1:$1,0)),""))</f>
        <v/>
      </c>
      <c r="AG115" s="2" t="str">
        <f>IF($A115="","",IFERROR(INDEX(RAW_DHIS2_EXPORT!$A:$ZZ,ROW(),MATCH("*"&amp;INDEX(INDICATOR_MAP!$D:$D,MATCH(AG$1,INDICATOR_MAP!$B:$B,0))&amp;"*",RAW_DHIS2_EXPORT!$1:$1,0)),""))</f>
        <v/>
      </c>
      <c r="AH115" s="2" t="str">
        <f>IF($A115="","",IFERROR(INDEX(RAW_DHIS2_EXPORT!$A:$ZZ,ROW(),MATCH("*"&amp;INDEX(INDICATOR_MAP!$D:$D,MATCH(AH$1,INDICATOR_MAP!$B:$B,0))&amp;"*",RAW_DHIS2_EXPORT!$1:$1,0)),""))</f>
        <v/>
      </c>
      <c r="AI115" s="2" t="str">
        <f>IF($A115="","",IFERROR(INDEX(RAW_DHIS2_EXPORT!$A:$ZZ,ROW(),MATCH("*"&amp;INDEX(INDICATOR_MAP!$D:$D,MATCH(AI$1,INDICATOR_MAP!$B:$B,0))&amp;"*",RAW_DHIS2_EXPORT!$1:$1,0)),""))</f>
        <v/>
      </c>
      <c r="AJ115" s="2" t="str">
        <f>IF($A115="","",IFERROR(INDEX(RAW_DHIS2_EXPORT!$A:$ZZ,ROW(),MATCH("*"&amp;INDEX(INDICATOR_MAP!$D:$D,MATCH(AJ$1,INDICATOR_MAP!$B:$B,0))&amp;"*",RAW_DHIS2_EXPORT!$1:$1,0)),""))</f>
        <v/>
      </c>
      <c r="AK115" s="2" t="str">
        <f>IF($A115="","",IFERROR(INDEX(RAW_DHIS2_EXPORT!$A:$ZZ,ROW(),MATCH("*"&amp;INDEX(INDICATOR_MAP!$D:$D,MATCH(AK$1,INDICATOR_MAP!$B:$B,0))&amp;"*",RAW_DHIS2_EXPORT!$1:$1,0)),""))</f>
        <v/>
      </c>
      <c r="AL115" s="2" t="str">
        <f>IF($A115="","",IFERROR(INDEX(RAW_DHIS2_EXPORT!$A:$ZZ,ROW(),MATCH("*"&amp;INDEX(INDICATOR_MAP!$D:$D,MATCH(AL$1,INDICATOR_MAP!$B:$B,0))&amp;"*",RAW_DHIS2_EXPORT!$1:$1,0)),""))</f>
        <v/>
      </c>
      <c r="AM115" s="2" t="str">
        <f>IF($A115="","",IFERROR(INDEX(RAW_DHIS2_EXPORT!$A:$ZZ,ROW(),MATCH("*"&amp;INDEX(INDICATOR_MAP!$D:$D,MATCH(AM$1,INDICATOR_MAP!$B:$B,0))&amp;"*",RAW_DHIS2_EXPORT!$1:$1,0)),""))</f>
        <v/>
      </c>
      <c r="AN115" s="2" t="str">
        <f>IF($A115="","",IFERROR(INDEX(RAW_DHIS2_EXPORT!$A:$ZZ,ROW(),MATCH("*"&amp;INDEX(INDICATOR_MAP!$D:$D,MATCH(AN$1,INDICATOR_MAP!$B:$B,0))&amp;"*",RAW_DHIS2_EXPORT!$1:$1,0)),""))</f>
        <v/>
      </c>
      <c r="AO115" s="2" t="str">
        <f>IF($A115="","",IFERROR(INDEX(RAW_DHIS2_EXPORT!$A:$ZZ,ROW(),MATCH("*"&amp;INDEX(INDICATOR_MAP!$D:$D,MATCH(AO$1,INDICATOR_MAP!$B:$B,0))&amp;"*",RAW_DHIS2_EXPORT!$1:$1,0)),""))</f>
        <v/>
      </c>
      <c r="AP115" s="2" t="str">
        <f>IF($A115="","",IFERROR(INDEX(RAW_DHIS2_EXPORT!$A:$ZZ,ROW(),MATCH("*"&amp;INDEX(INDICATOR_MAP!$D:$D,MATCH(AP$1,INDICATOR_MAP!$B:$B,0))&amp;"*",RAW_DHIS2_EXPORT!$1:$1,0)),""))</f>
        <v/>
      </c>
      <c r="AQ115" s="2" t="str">
        <f>IF($A115="","",IFERROR(INDEX(RAW_DHIS2_EXPORT!$A:$ZZ,ROW(),MATCH("*"&amp;INDEX(INDICATOR_MAP!$D:$D,MATCH(AQ$1,INDICATOR_MAP!$B:$B,0))&amp;"*",RAW_DHIS2_EXPORT!$1:$1,0)),""))</f>
        <v/>
      </c>
      <c r="AR115" s="2" t="str">
        <f>IF($A115="","",IFERROR(INDEX(RAW_DHIS2_EXPORT!$A:$ZZ,ROW(),MATCH("*"&amp;INDEX(INDICATOR_MAP!$D:$D,MATCH(AR$1,INDICATOR_MAP!$B:$B,0))&amp;"*",RAW_DHIS2_EXPORT!$1:$1,0)),""))</f>
        <v/>
      </c>
      <c r="AS115" s="2" t="str">
        <f>IF($A115="","",IFERROR(INDEX(RAW_DHIS2_EXPORT!$A:$ZZ,ROW(),MATCH("*"&amp;INDEX(INDICATOR_MAP!$D:$D,MATCH(AS$1,INDICATOR_MAP!$B:$B,0))&amp;"*",RAW_DHIS2_EXPORT!$1:$1,0)),""))</f>
        <v/>
      </c>
      <c r="AT115" s="2" t="str">
        <f>IF($A115="","",IFERROR(INDEX(RAW_DHIS2_EXPORT!$A:$ZZ,ROW(),MATCH("*"&amp;INDEX(INDICATOR_MAP!$D:$D,MATCH(AT$1,INDICATOR_MAP!$B:$B,0))&amp;"*",RAW_DHIS2_EXPORT!$1:$1,0)),""))</f>
        <v/>
      </c>
      <c r="AU115" s="2" t="str">
        <f>IF($A115="","",IFERROR(INDEX(RAW_DHIS2_EXPORT!$A:$ZZ,ROW(),MATCH("*"&amp;INDEX(INDICATOR_MAP!$D:$D,MATCH(AU$1,INDICATOR_MAP!$B:$B,0))&amp;"*",RAW_DHIS2_EXPORT!$1:$1,0)),""))</f>
        <v/>
      </c>
      <c r="AV115" s="2" t="str">
        <f>IF($A115="","",IFERROR(INDEX(RAW_DHIS2_EXPORT!$A:$ZZ,ROW(),MATCH("*"&amp;INDEX(INDICATOR_MAP!$D:$D,MATCH(AV$1,INDICATOR_MAP!$B:$B,0))&amp;"*",RAW_DHIS2_EXPORT!$1:$1,0)),""))</f>
        <v/>
      </c>
      <c r="AW115" s="2" t="str">
        <f>IF($A115="","",IFERROR(INDEX(RAW_DHIS2_EXPORT!$A:$ZZ,ROW(),MATCH("*"&amp;INDEX(INDICATOR_MAP!$D:$D,MATCH(AW$1,INDICATOR_MAP!$B:$B,0))&amp;"*",RAW_DHIS2_EXPORT!$1:$1,0)),""))</f>
        <v/>
      </c>
      <c r="AX115" s="2" t="str">
        <f>IF($A115="","",IFERROR(INDEX(RAW_DHIS2_EXPORT!$A:$ZZ,ROW(),MATCH("*"&amp;INDEX(INDICATOR_MAP!$D:$D,MATCH(AX$1,INDICATOR_MAP!$B:$B,0))&amp;"*",RAW_DHIS2_EXPORT!$1:$1,0)),""))</f>
        <v/>
      </c>
      <c r="AY115" s="2" t="str">
        <f>IF($A115="","",IFERROR(INDEX(RAW_DHIS2_EXPORT!$A:$ZZ,ROW(),MATCH("*"&amp;INDEX(INDICATOR_MAP!$D:$D,MATCH(AY$1,INDICATOR_MAP!$B:$B,0))&amp;"*",RAW_DHIS2_EXPORT!$1:$1,0)),""))</f>
        <v/>
      </c>
      <c r="AZ115" s="2" t="str">
        <f>IF($A115="","",IFERROR(INDEX(RAW_DHIS2_EXPORT!$A:$ZZ,ROW(),MATCH("*"&amp;INDEX(INDICATOR_MAP!$D:$D,MATCH(AZ$1,INDICATOR_MAP!$B:$B,0))&amp;"*",RAW_DHIS2_EXPORT!$1:$1,0)),""))</f>
        <v/>
      </c>
      <c r="BA115" s="2" t="str">
        <f>IF($A115="","",IFERROR(INDEX(RAW_DHIS2_EXPORT!$A:$ZZ,ROW(),MATCH("*"&amp;INDEX(INDICATOR_MAP!$D:$D,MATCH(BA$1,INDICATOR_MAP!$B:$B,0))&amp;"*",RAW_DHIS2_EXPORT!$1:$1,0)),""))</f>
        <v/>
      </c>
      <c r="BB115" s="2" t="str">
        <f>IF($A115="","",IFERROR(INDEX(RAW_DHIS2_EXPORT!$A:$ZZ,ROW(),MATCH("*"&amp;INDEX(INDICATOR_MAP!$D:$D,MATCH(BB$1,INDICATOR_MAP!$B:$B,0))&amp;"*",RAW_DHIS2_EXPORT!$1:$1,0)),""))</f>
        <v/>
      </c>
      <c r="BC115" s="2" t="str">
        <f>IF($A115="","",IFERROR(INDEX(RAW_DHIS2_EXPORT!$A:$ZZ,ROW(),MATCH("*"&amp;INDEX(INDICATOR_MAP!$D:$D,MATCH(BC$1,INDICATOR_MAP!$B:$B,0))&amp;"*",RAW_DHIS2_EXPORT!$1:$1,0)),""))</f>
        <v/>
      </c>
    </row>
    <row r="116" spans="1:55">
      <c r="A116" s="2" t="str">
        <f>IF(RAW_DHIS2_EXPORT!A116="","",RAW_DHIS2_EXPORT!A116)</f>
        <v/>
      </c>
      <c r="B116" s="2"/>
      <c r="C116" s="2"/>
      <c r="D116" s="2" t="str">
        <f>IF($A116="","",IFERROR(INDEX(RAW_DHIS2_EXPORT!$A:$ZZ,ROW(),MATCH("*"&amp;INDEX(INDICATOR_MAP!$D:$D,MATCH(D$1,INDICATOR_MAP!$B:$B,0))&amp;"*",RAW_DHIS2_EXPORT!$1:$1,0)),""))</f>
        <v/>
      </c>
      <c r="E116" s="2" t="str">
        <f>IF($A116="","",IFERROR(INDEX(RAW_DHIS2_EXPORT!$A:$ZZ,ROW(),MATCH("*"&amp;INDEX(INDICATOR_MAP!$D:$D,MATCH(E$1,INDICATOR_MAP!$B:$B,0))&amp;"*",RAW_DHIS2_EXPORT!$1:$1,0)),""))</f>
        <v/>
      </c>
      <c r="F116" s="2" t="str">
        <f>IF($A116="","",IFERROR(INDEX(RAW_DHIS2_EXPORT!$A:$ZZ,ROW(),MATCH("*"&amp;INDEX(INDICATOR_MAP!$D:$D,MATCH(F$1,INDICATOR_MAP!$B:$B,0))&amp;"*",RAW_DHIS2_EXPORT!$1:$1,0)),""))</f>
        <v/>
      </c>
      <c r="G116" s="2" t="str">
        <f>IF($A116="","",IFERROR(INDEX(RAW_DHIS2_EXPORT!$A:$ZZ,ROW(),MATCH("*"&amp;INDEX(INDICATOR_MAP!$D:$D,MATCH(G$1,INDICATOR_MAP!$B:$B,0))&amp;"*",RAW_DHIS2_EXPORT!$1:$1,0)),""))</f>
        <v/>
      </c>
      <c r="H116" s="2" t="str">
        <f>IF($A116="","",IFERROR(INDEX(RAW_DHIS2_EXPORT!$A:$ZZ,ROW(),MATCH("*"&amp;INDEX(INDICATOR_MAP!$D:$D,MATCH(H$1,INDICATOR_MAP!$B:$B,0))&amp;"*",RAW_DHIS2_EXPORT!$1:$1,0)),""))</f>
        <v/>
      </c>
      <c r="I116" s="2" t="str">
        <f>IF($A116="","",IFERROR(INDEX(RAW_DHIS2_EXPORT!$A:$ZZ,ROW(),MATCH("*"&amp;INDEX(INDICATOR_MAP!$D:$D,MATCH(I$1,INDICATOR_MAP!$B:$B,0))&amp;"*",RAW_DHIS2_EXPORT!$1:$1,0)),""))</f>
        <v/>
      </c>
      <c r="J116" s="2" t="str">
        <f>IF($A116="","",IFERROR(INDEX(RAW_DHIS2_EXPORT!$A:$ZZ,ROW(),MATCH("*"&amp;INDEX(INDICATOR_MAP!$D:$D,MATCH(J$1,INDICATOR_MAP!$B:$B,0))&amp;"*",RAW_DHIS2_EXPORT!$1:$1,0)),""))</f>
        <v/>
      </c>
      <c r="K116" s="2" t="str">
        <f>IF($A116="","",IFERROR(INDEX(RAW_DHIS2_EXPORT!$A:$ZZ,ROW(),MATCH("*"&amp;INDEX(INDICATOR_MAP!$D:$D,MATCH(K$1,INDICATOR_MAP!$B:$B,0))&amp;"*",RAW_DHIS2_EXPORT!$1:$1,0)),""))</f>
        <v/>
      </c>
      <c r="L116" s="2" t="str">
        <f>IF($A116="","",IFERROR(INDEX(RAW_DHIS2_EXPORT!$A:$ZZ,ROW(),MATCH("*"&amp;INDEX(INDICATOR_MAP!$D:$D,MATCH(L$1,INDICATOR_MAP!$B:$B,0))&amp;"*",RAW_DHIS2_EXPORT!$1:$1,0)),""))</f>
        <v/>
      </c>
      <c r="M116" s="2" t="str">
        <f>IF($A116="","",IFERROR(INDEX(RAW_DHIS2_EXPORT!$A:$ZZ,ROW(),MATCH("*"&amp;INDEX(INDICATOR_MAP!$D:$D,MATCH(M$1,INDICATOR_MAP!$B:$B,0))&amp;"*",RAW_DHIS2_EXPORT!$1:$1,0)),""))</f>
        <v/>
      </c>
      <c r="N116" s="2" t="str">
        <f>IF($A116="","",IFERROR(INDEX(RAW_DHIS2_EXPORT!$A:$ZZ,ROW(),MATCH("*"&amp;INDEX(INDICATOR_MAP!$D:$D,MATCH(N$1,INDICATOR_MAP!$B:$B,0))&amp;"*",RAW_DHIS2_EXPORT!$1:$1,0)),""))</f>
        <v/>
      </c>
      <c r="O116" s="2" t="str">
        <f>IF($A116="","",IFERROR(INDEX(RAW_DHIS2_EXPORT!$A:$ZZ,ROW(),MATCH("*"&amp;INDEX(INDICATOR_MAP!$D:$D,MATCH(O$1,INDICATOR_MAP!$B:$B,0))&amp;"*",RAW_DHIS2_EXPORT!$1:$1,0)),""))</f>
        <v/>
      </c>
      <c r="P116" s="2" t="str">
        <f>IF($A116="","",IFERROR(INDEX(RAW_DHIS2_EXPORT!$A:$ZZ,ROW(),MATCH("*"&amp;INDEX(INDICATOR_MAP!$D:$D,MATCH(P$1,INDICATOR_MAP!$B:$B,0))&amp;"*",RAW_DHIS2_EXPORT!$1:$1,0)),""))</f>
        <v/>
      </c>
      <c r="Q116" s="2" t="str">
        <f>IF($A116="","",IFERROR(INDEX(RAW_DHIS2_EXPORT!$A:$ZZ,ROW(),MATCH("*"&amp;INDEX(INDICATOR_MAP!$D:$D,MATCH(Q$1,INDICATOR_MAP!$B:$B,0))&amp;"*",RAW_DHIS2_EXPORT!$1:$1,0)),""))</f>
        <v/>
      </c>
      <c r="R116" s="2" t="str">
        <f>IF($A116="","",IFERROR(INDEX(RAW_DHIS2_EXPORT!$A:$ZZ,ROW(),MATCH("*"&amp;INDEX(INDICATOR_MAP!$D:$D,MATCH(R$1,INDICATOR_MAP!$B:$B,0))&amp;"*",RAW_DHIS2_EXPORT!$1:$1,0)),""))</f>
        <v/>
      </c>
      <c r="S116" s="2" t="str">
        <f>IF($A116="","",IFERROR(INDEX(RAW_DHIS2_EXPORT!$A:$ZZ,ROW(),MATCH("*"&amp;INDEX(INDICATOR_MAP!$D:$D,MATCH(S$1,INDICATOR_MAP!$B:$B,0))&amp;"*",RAW_DHIS2_EXPORT!$1:$1,0)),""))</f>
        <v/>
      </c>
      <c r="T116" s="2" t="str">
        <f>IF($A116="","",IFERROR(INDEX(RAW_DHIS2_EXPORT!$A:$ZZ,ROW(),MATCH("*"&amp;INDEX(INDICATOR_MAP!$D:$D,MATCH(T$1,INDICATOR_MAP!$B:$B,0))&amp;"*",RAW_DHIS2_EXPORT!$1:$1,0)),""))</f>
        <v/>
      </c>
      <c r="U116" s="2" t="str">
        <f>IF($A116="","",IFERROR(INDEX(RAW_DHIS2_EXPORT!$A:$ZZ,ROW(),MATCH("*"&amp;INDEX(INDICATOR_MAP!$D:$D,MATCH(U$1,INDICATOR_MAP!$B:$B,0))&amp;"*",RAW_DHIS2_EXPORT!$1:$1,0)),""))</f>
        <v/>
      </c>
      <c r="V116" s="2" t="str">
        <f>IF($A116="","",IFERROR(INDEX(RAW_DHIS2_EXPORT!$A:$ZZ,ROW(),MATCH("*"&amp;INDEX(INDICATOR_MAP!$D:$D,MATCH(V$1,INDICATOR_MAP!$B:$B,0))&amp;"*",RAW_DHIS2_EXPORT!$1:$1,0)),""))</f>
        <v/>
      </c>
      <c r="W116" s="2" t="str">
        <f>IF($A116="","",IFERROR(INDEX(RAW_DHIS2_EXPORT!$A:$ZZ,ROW(),MATCH("*"&amp;INDEX(INDICATOR_MAP!$D:$D,MATCH(W$1,INDICATOR_MAP!$B:$B,0))&amp;"*",RAW_DHIS2_EXPORT!$1:$1,0)),""))</f>
        <v/>
      </c>
      <c r="X116" s="2" t="str">
        <f>IF($A116="","",IFERROR(INDEX(RAW_DHIS2_EXPORT!$A:$ZZ,ROW(),MATCH("*"&amp;INDEX(INDICATOR_MAP!$D:$D,MATCH(X$1,INDICATOR_MAP!$B:$B,0))&amp;"*",RAW_DHIS2_EXPORT!$1:$1,0)),""))</f>
        <v/>
      </c>
      <c r="Y116" s="2" t="str">
        <f>IF($A116="","",IFERROR(INDEX(RAW_DHIS2_EXPORT!$A:$ZZ,ROW(),MATCH("*"&amp;INDEX(INDICATOR_MAP!$D:$D,MATCH(Y$1,INDICATOR_MAP!$B:$B,0))&amp;"*",RAW_DHIS2_EXPORT!$1:$1,0)),""))</f>
        <v/>
      </c>
      <c r="Z116" s="2" t="str">
        <f>IF($A116="","",IFERROR(INDEX(RAW_DHIS2_EXPORT!$A:$ZZ,ROW(),MATCH("*"&amp;INDEX(INDICATOR_MAP!$D:$D,MATCH(Z$1,INDICATOR_MAP!$B:$B,0))&amp;"*",RAW_DHIS2_EXPORT!$1:$1,0)),""))</f>
        <v/>
      </c>
      <c r="AA116" s="2" t="str">
        <f>IF($A116="","",IFERROR(INDEX(RAW_DHIS2_EXPORT!$A:$ZZ,ROW(),MATCH("*"&amp;INDEX(INDICATOR_MAP!$D:$D,MATCH(AA$1,INDICATOR_MAP!$B:$B,0))&amp;"*",RAW_DHIS2_EXPORT!$1:$1,0)),""))</f>
        <v/>
      </c>
      <c r="AB116" s="2" t="str">
        <f>IF($A116="","",IFERROR(INDEX(RAW_DHIS2_EXPORT!$A:$ZZ,ROW(),MATCH("*"&amp;INDEX(INDICATOR_MAP!$D:$D,MATCH(AB$1,INDICATOR_MAP!$B:$B,0))&amp;"*",RAW_DHIS2_EXPORT!$1:$1,0)),""))</f>
        <v/>
      </c>
      <c r="AC116" s="2" t="str">
        <f>IF($A116="","",IFERROR(INDEX(RAW_DHIS2_EXPORT!$A:$ZZ,ROW(),MATCH("*"&amp;INDEX(INDICATOR_MAP!$D:$D,MATCH(AC$1,INDICATOR_MAP!$B:$B,0))&amp;"*",RAW_DHIS2_EXPORT!$1:$1,0)),""))</f>
        <v/>
      </c>
      <c r="AD116" s="2" t="str">
        <f>IF($A116="","",IFERROR(INDEX(RAW_DHIS2_EXPORT!$A:$ZZ,ROW(),MATCH("*"&amp;INDEX(INDICATOR_MAP!$D:$D,MATCH(AD$1,INDICATOR_MAP!$B:$B,0))&amp;"*",RAW_DHIS2_EXPORT!$1:$1,0)),""))</f>
        <v/>
      </c>
      <c r="AE116" s="2" t="str">
        <f>IF($A116="","",IFERROR(INDEX(RAW_DHIS2_EXPORT!$A:$ZZ,ROW(),MATCH("*"&amp;INDEX(INDICATOR_MAP!$D:$D,MATCH(AE$1,INDICATOR_MAP!$B:$B,0))&amp;"*",RAW_DHIS2_EXPORT!$1:$1,0)),""))</f>
        <v/>
      </c>
      <c r="AF116" s="2" t="str">
        <f>IF($A116="","",IFERROR(INDEX(RAW_DHIS2_EXPORT!$A:$ZZ,ROW(),MATCH("*"&amp;INDEX(INDICATOR_MAP!$D:$D,MATCH(AF$1,INDICATOR_MAP!$B:$B,0))&amp;"*",RAW_DHIS2_EXPORT!$1:$1,0)),""))</f>
        <v/>
      </c>
      <c r="AG116" s="2" t="str">
        <f>IF($A116="","",IFERROR(INDEX(RAW_DHIS2_EXPORT!$A:$ZZ,ROW(),MATCH("*"&amp;INDEX(INDICATOR_MAP!$D:$D,MATCH(AG$1,INDICATOR_MAP!$B:$B,0))&amp;"*",RAW_DHIS2_EXPORT!$1:$1,0)),""))</f>
        <v/>
      </c>
      <c r="AH116" s="2" t="str">
        <f>IF($A116="","",IFERROR(INDEX(RAW_DHIS2_EXPORT!$A:$ZZ,ROW(),MATCH("*"&amp;INDEX(INDICATOR_MAP!$D:$D,MATCH(AH$1,INDICATOR_MAP!$B:$B,0))&amp;"*",RAW_DHIS2_EXPORT!$1:$1,0)),""))</f>
        <v/>
      </c>
      <c r="AI116" s="2" t="str">
        <f>IF($A116="","",IFERROR(INDEX(RAW_DHIS2_EXPORT!$A:$ZZ,ROW(),MATCH("*"&amp;INDEX(INDICATOR_MAP!$D:$D,MATCH(AI$1,INDICATOR_MAP!$B:$B,0))&amp;"*",RAW_DHIS2_EXPORT!$1:$1,0)),""))</f>
        <v/>
      </c>
      <c r="AJ116" s="2" t="str">
        <f>IF($A116="","",IFERROR(INDEX(RAW_DHIS2_EXPORT!$A:$ZZ,ROW(),MATCH("*"&amp;INDEX(INDICATOR_MAP!$D:$D,MATCH(AJ$1,INDICATOR_MAP!$B:$B,0))&amp;"*",RAW_DHIS2_EXPORT!$1:$1,0)),""))</f>
        <v/>
      </c>
      <c r="AK116" s="2" t="str">
        <f>IF($A116="","",IFERROR(INDEX(RAW_DHIS2_EXPORT!$A:$ZZ,ROW(),MATCH("*"&amp;INDEX(INDICATOR_MAP!$D:$D,MATCH(AK$1,INDICATOR_MAP!$B:$B,0))&amp;"*",RAW_DHIS2_EXPORT!$1:$1,0)),""))</f>
        <v/>
      </c>
      <c r="AL116" s="2" t="str">
        <f>IF($A116="","",IFERROR(INDEX(RAW_DHIS2_EXPORT!$A:$ZZ,ROW(),MATCH("*"&amp;INDEX(INDICATOR_MAP!$D:$D,MATCH(AL$1,INDICATOR_MAP!$B:$B,0))&amp;"*",RAW_DHIS2_EXPORT!$1:$1,0)),""))</f>
        <v/>
      </c>
      <c r="AM116" s="2" t="str">
        <f>IF($A116="","",IFERROR(INDEX(RAW_DHIS2_EXPORT!$A:$ZZ,ROW(),MATCH("*"&amp;INDEX(INDICATOR_MAP!$D:$D,MATCH(AM$1,INDICATOR_MAP!$B:$B,0))&amp;"*",RAW_DHIS2_EXPORT!$1:$1,0)),""))</f>
        <v/>
      </c>
      <c r="AN116" s="2" t="str">
        <f>IF($A116="","",IFERROR(INDEX(RAW_DHIS2_EXPORT!$A:$ZZ,ROW(),MATCH("*"&amp;INDEX(INDICATOR_MAP!$D:$D,MATCH(AN$1,INDICATOR_MAP!$B:$B,0))&amp;"*",RAW_DHIS2_EXPORT!$1:$1,0)),""))</f>
        <v/>
      </c>
      <c r="AO116" s="2" t="str">
        <f>IF($A116="","",IFERROR(INDEX(RAW_DHIS2_EXPORT!$A:$ZZ,ROW(),MATCH("*"&amp;INDEX(INDICATOR_MAP!$D:$D,MATCH(AO$1,INDICATOR_MAP!$B:$B,0))&amp;"*",RAW_DHIS2_EXPORT!$1:$1,0)),""))</f>
        <v/>
      </c>
      <c r="AP116" s="2" t="str">
        <f>IF($A116="","",IFERROR(INDEX(RAW_DHIS2_EXPORT!$A:$ZZ,ROW(),MATCH("*"&amp;INDEX(INDICATOR_MAP!$D:$D,MATCH(AP$1,INDICATOR_MAP!$B:$B,0))&amp;"*",RAW_DHIS2_EXPORT!$1:$1,0)),""))</f>
        <v/>
      </c>
      <c r="AQ116" s="2" t="str">
        <f>IF($A116="","",IFERROR(INDEX(RAW_DHIS2_EXPORT!$A:$ZZ,ROW(),MATCH("*"&amp;INDEX(INDICATOR_MAP!$D:$D,MATCH(AQ$1,INDICATOR_MAP!$B:$B,0))&amp;"*",RAW_DHIS2_EXPORT!$1:$1,0)),""))</f>
        <v/>
      </c>
      <c r="AR116" s="2" t="str">
        <f>IF($A116="","",IFERROR(INDEX(RAW_DHIS2_EXPORT!$A:$ZZ,ROW(),MATCH("*"&amp;INDEX(INDICATOR_MAP!$D:$D,MATCH(AR$1,INDICATOR_MAP!$B:$B,0))&amp;"*",RAW_DHIS2_EXPORT!$1:$1,0)),""))</f>
        <v/>
      </c>
      <c r="AS116" s="2" t="str">
        <f>IF($A116="","",IFERROR(INDEX(RAW_DHIS2_EXPORT!$A:$ZZ,ROW(),MATCH("*"&amp;INDEX(INDICATOR_MAP!$D:$D,MATCH(AS$1,INDICATOR_MAP!$B:$B,0))&amp;"*",RAW_DHIS2_EXPORT!$1:$1,0)),""))</f>
        <v/>
      </c>
      <c r="AT116" s="2" t="str">
        <f>IF($A116="","",IFERROR(INDEX(RAW_DHIS2_EXPORT!$A:$ZZ,ROW(),MATCH("*"&amp;INDEX(INDICATOR_MAP!$D:$D,MATCH(AT$1,INDICATOR_MAP!$B:$B,0))&amp;"*",RAW_DHIS2_EXPORT!$1:$1,0)),""))</f>
        <v/>
      </c>
      <c r="AU116" s="2" t="str">
        <f>IF($A116="","",IFERROR(INDEX(RAW_DHIS2_EXPORT!$A:$ZZ,ROW(),MATCH("*"&amp;INDEX(INDICATOR_MAP!$D:$D,MATCH(AU$1,INDICATOR_MAP!$B:$B,0))&amp;"*",RAW_DHIS2_EXPORT!$1:$1,0)),""))</f>
        <v/>
      </c>
      <c r="AV116" s="2" t="str">
        <f>IF($A116="","",IFERROR(INDEX(RAW_DHIS2_EXPORT!$A:$ZZ,ROW(),MATCH("*"&amp;INDEX(INDICATOR_MAP!$D:$D,MATCH(AV$1,INDICATOR_MAP!$B:$B,0))&amp;"*",RAW_DHIS2_EXPORT!$1:$1,0)),""))</f>
        <v/>
      </c>
      <c r="AW116" s="2" t="str">
        <f>IF($A116="","",IFERROR(INDEX(RAW_DHIS2_EXPORT!$A:$ZZ,ROW(),MATCH("*"&amp;INDEX(INDICATOR_MAP!$D:$D,MATCH(AW$1,INDICATOR_MAP!$B:$B,0))&amp;"*",RAW_DHIS2_EXPORT!$1:$1,0)),""))</f>
        <v/>
      </c>
      <c r="AX116" s="2" t="str">
        <f>IF($A116="","",IFERROR(INDEX(RAW_DHIS2_EXPORT!$A:$ZZ,ROW(),MATCH("*"&amp;INDEX(INDICATOR_MAP!$D:$D,MATCH(AX$1,INDICATOR_MAP!$B:$B,0))&amp;"*",RAW_DHIS2_EXPORT!$1:$1,0)),""))</f>
        <v/>
      </c>
      <c r="AY116" s="2" t="str">
        <f>IF($A116="","",IFERROR(INDEX(RAW_DHIS2_EXPORT!$A:$ZZ,ROW(),MATCH("*"&amp;INDEX(INDICATOR_MAP!$D:$D,MATCH(AY$1,INDICATOR_MAP!$B:$B,0))&amp;"*",RAW_DHIS2_EXPORT!$1:$1,0)),""))</f>
        <v/>
      </c>
      <c r="AZ116" s="2" t="str">
        <f>IF($A116="","",IFERROR(INDEX(RAW_DHIS2_EXPORT!$A:$ZZ,ROW(),MATCH("*"&amp;INDEX(INDICATOR_MAP!$D:$D,MATCH(AZ$1,INDICATOR_MAP!$B:$B,0))&amp;"*",RAW_DHIS2_EXPORT!$1:$1,0)),""))</f>
        <v/>
      </c>
      <c r="BA116" s="2" t="str">
        <f>IF($A116="","",IFERROR(INDEX(RAW_DHIS2_EXPORT!$A:$ZZ,ROW(),MATCH("*"&amp;INDEX(INDICATOR_MAP!$D:$D,MATCH(BA$1,INDICATOR_MAP!$B:$B,0))&amp;"*",RAW_DHIS2_EXPORT!$1:$1,0)),""))</f>
        <v/>
      </c>
      <c r="BB116" s="2" t="str">
        <f>IF($A116="","",IFERROR(INDEX(RAW_DHIS2_EXPORT!$A:$ZZ,ROW(),MATCH("*"&amp;INDEX(INDICATOR_MAP!$D:$D,MATCH(BB$1,INDICATOR_MAP!$B:$B,0))&amp;"*",RAW_DHIS2_EXPORT!$1:$1,0)),""))</f>
        <v/>
      </c>
      <c r="BC116" s="2" t="str">
        <f>IF($A116="","",IFERROR(INDEX(RAW_DHIS2_EXPORT!$A:$ZZ,ROW(),MATCH("*"&amp;INDEX(INDICATOR_MAP!$D:$D,MATCH(BC$1,INDICATOR_MAP!$B:$B,0))&amp;"*",RAW_DHIS2_EXPORT!$1:$1,0)),""))</f>
        <v/>
      </c>
    </row>
    <row r="117" spans="1:55">
      <c r="A117" s="2" t="str">
        <f>IF(RAW_DHIS2_EXPORT!A117="","",RAW_DHIS2_EXPORT!A117)</f>
        <v/>
      </c>
      <c r="B117" s="2"/>
      <c r="C117" s="2"/>
      <c r="D117" s="2" t="str">
        <f>IF($A117="","",IFERROR(INDEX(RAW_DHIS2_EXPORT!$A:$ZZ,ROW(),MATCH("*"&amp;INDEX(INDICATOR_MAP!$D:$D,MATCH(D$1,INDICATOR_MAP!$B:$B,0))&amp;"*",RAW_DHIS2_EXPORT!$1:$1,0)),""))</f>
        <v/>
      </c>
      <c r="E117" s="2" t="str">
        <f>IF($A117="","",IFERROR(INDEX(RAW_DHIS2_EXPORT!$A:$ZZ,ROW(),MATCH("*"&amp;INDEX(INDICATOR_MAP!$D:$D,MATCH(E$1,INDICATOR_MAP!$B:$B,0))&amp;"*",RAW_DHIS2_EXPORT!$1:$1,0)),""))</f>
        <v/>
      </c>
      <c r="F117" s="2" t="str">
        <f>IF($A117="","",IFERROR(INDEX(RAW_DHIS2_EXPORT!$A:$ZZ,ROW(),MATCH("*"&amp;INDEX(INDICATOR_MAP!$D:$D,MATCH(F$1,INDICATOR_MAP!$B:$B,0))&amp;"*",RAW_DHIS2_EXPORT!$1:$1,0)),""))</f>
        <v/>
      </c>
      <c r="G117" s="2" t="str">
        <f>IF($A117="","",IFERROR(INDEX(RAW_DHIS2_EXPORT!$A:$ZZ,ROW(),MATCH("*"&amp;INDEX(INDICATOR_MAP!$D:$D,MATCH(G$1,INDICATOR_MAP!$B:$B,0))&amp;"*",RAW_DHIS2_EXPORT!$1:$1,0)),""))</f>
        <v/>
      </c>
      <c r="H117" s="2" t="str">
        <f>IF($A117="","",IFERROR(INDEX(RAW_DHIS2_EXPORT!$A:$ZZ,ROW(),MATCH("*"&amp;INDEX(INDICATOR_MAP!$D:$D,MATCH(H$1,INDICATOR_MAP!$B:$B,0))&amp;"*",RAW_DHIS2_EXPORT!$1:$1,0)),""))</f>
        <v/>
      </c>
      <c r="I117" s="2" t="str">
        <f>IF($A117="","",IFERROR(INDEX(RAW_DHIS2_EXPORT!$A:$ZZ,ROW(),MATCH("*"&amp;INDEX(INDICATOR_MAP!$D:$D,MATCH(I$1,INDICATOR_MAP!$B:$B,0))&amp;"*",RAW_DHIS2_EXPORT!$1:$1,0)),""))</f>
        <v/>
      </c>
      <c r="J117" s="2" t="str">
        <f>IF($A117="","",IFERROR(INDEX(RAW_DHIS2_EXPORT!$A:$ZZ,ROW(),MATCH("*"&amp;INDEX(INDICATOR_MAP!$D:$D,MATCH(J$1,INDICATOR_MAP!$B:$B,0))&amp;"*",RAW_DHIS2_EXPORT!$1:$1,0)),""))</f>
        <v/>
      </c>
      <c r="K117" s="2" t="str">
        <f>IF($A117="","",IFERROR(INDEX(RAW_DHIS2_EXPORT!$A:$ZZ,ROW(),MATCH("*"&amp;INDEX(INDICATOR_MAP!$D:$D,MATCH(K$1,INDICATOR_MAP!$B:$B,0))&amp;"*",RAW_DHIS2_EXPORT!$1:$1,0)),""))</f>
        <v/>
      </c>
      <c r="L117" s="2" t="str">
        <f>IF($A117="","",IFERROR(INDEX(RAW_DHIS2_EXPORT!$A:$ZZ,ROW(),MATCH("*"&amp;INDEX(INDICATOR_MAP!$D:$D,MATCH(L$1,INDICATOR_MAP!$B:$B,0))&amp;"*",RAW_DHIS2_EXPORT!$1:$1,0)),""))</f>
        <v/>
      </c>
      <c r="M117" s="2" t="str">
        <f>IF($A117="","",IFERROR(INDEX(RAW_DHIS2_EXPORT!$A:$ZZ,ROW(),MATCH("*"&amp;INDEX(INDICATOR_MAP!$D:$D,MATCH(M$1,INDICATOR_MAP!$B:$B,0))&amp;"*",RAW_DHIS2_EXPORT!$1:$1,0)),""))</f>
        <v/>
      </c>
      <c r="N117" s="2" t="str">
        <f>IF($A117="","",IFERROR(INDEX(RAW_DHIS2_EXPORT!$A:$ZZ,ROW(),MATCH("*"&amp;INDEX(INDICATOR_MAP!$D:$D,MATCH(N$1,INDICATOR_MAP!$B:$B,0))&amp;"*",RAW_DHIS2_EXPORT!$1:$1,0)),""))</f>
        <v/>
      </c>
      <c r="O117" s="2" t="str">
        <f>IF($A117="","",IFERROR(INDEX(RAW_DHIS2_EXPORT!$A:$ZZ,ROW(),MATCH("*"&amp;INDEX(INDICATOR_MAP!$D:$D,MATCH(O$1,INDICATOR_MAP!$B:$B,0))&amp;"*",RAW_DHIS2_EXPORT!$1:$1,0)),""))</f>
        <v/>
      </c>
      <c r="P117" s="2" t="str">
        <f>IF($A117="","",IFERROR(INDEX(RAW_DHIS2_EXPORT!$A:$ZZ,ROW(),MATCH("*"&amp;INDEX(INDICATOR_MAP!$D:$D,MATCH(P$1,INDICATOR_MAP!$B:$B,0))&amp;"*",RAW_DHIS2_EXPORT!$1:$1,0)),""))</f>
        <v/>
      </c>
      <c r="Q117" s="2" t="str">
        <f>IF($A117="","",IFERROR(INDEX(RAW_DHIS2_EXPORT!$A:$ZZ,ROW(),MATCH("*"&amp;INDEX(INDICATOR_MAP!$D:$D,MATCH(Q$1,INDICATOR_MAP!$B:$B,0))&amp;"*",RAW_DHIS2_EXPORT!$1:$1,0)),""))</f>
        <v/>
      </c>
      <c r="R117" s="2" t="str">
        <f>IF($A117="","",IFERROR(INDEX(RAW_DHIS2_EXPORT!$A:$ZZ,ROW(),MATCH("*"&amp;INDEX(INDICATOR_MAP!$D:$D,MATCH(R$1,INDICATOR_MAP!$B:$B,0))&amp;"*",RAW_DHIS2_EXPORT!$1:$1,0)),""))</f>
        <v/>
      </c>
      <c r="S117" s="2" t="str">
        <f>IF($A117="","",IFERROR(INDEX(RAW_DHIS2_EXPORT!$A:$ZZ,ROW(),MATCH("*"&amp;INDEX(INDICATOR_MAP!$D:$D,MATCH(S$1,INDICATOR_MAP!$B:$B,0))&amp;"*",RAW_DHIS2_EXPORT!$1:$1,0)),""))</f>
        <v/>
      </c>
      <c r="T117" s="2" t="str">
        <f>IF($A117="","",IFERROR(INDEX(RAW_DHIS2_EXPORT!$A:$ZZ,ROW(),MATCH("*"&amp;INDEX(INDICATOR_MAP!$D:$D,MATCH(T$1,INDICATOR_MAP!$B:$B,0))&amp;"*",RAW_DHIS2_EXPORT!$1:$1,0)),""))</f>
        <v/>
      </c>
      <c r="U117" s="2" t="str">
        <f>IF($A117="","",IFERROR(INDEX(RAW_DHIS2_EXPORT!$A:$ZZ,ROW(),MATCH("*"&amp;INDEX(INDICATOR_MAP!$D:$D,MATCH(U$1,INDICATOR_MAP!$B:$B,0))&amp;"*",RAW_DHIS2_EXPORT!$1:$1,0)),""))</f>
        <v/>
      </c>
      <c r="V117" s="2" t="str">
        <f>IF($A117="","",IFERROR(INDEX(RAW_DHIS2_EXPORT!$A:$ZZ,ROW(),MATCH("*"&amp;INDEX(INDICATOR_MAP!$D:$D,MATCH(V$1,INDICATOR_MAP!$B:$B,0))&amp;"*",RAW_DHIS2_EXPORT!$1:$1,0)),""))</f>
        <v/>
      </c>
      <c r="W117" s="2" t="str">
        <f>IF($A117="","",IFERROR(INDEX(RAW_DHIS2_EXPORT!$A:$ZZ,ROW(),MATCH("*"&amp;INDEX(INDICATOR_MAP!$D:$D,MATCH(W$1,INDICATOR_MAP!$B:$B,0))&amp;"*",RAW_DHIS2_EXPORT!$1:$1,0)),""))</f>
        <v/>
      </c>
      <c r="X117" s="2" t="str">
        <f>IF($A117="","",IFERROR(INDEX(RAW_DHIS2_EXPORT!$A:$ZZ,ROW(),MATCH("*"&amp;INDEX(INDICATOR_MAP!$D:$D,MATCH(X$1,INDICATOR_MAP!$B:$B,0))&amp;"*",RAW_DHIS2_EXPORT!$1:$1,0)),""))</f>
        <v/>
      </c>
      <c r="Y117" s="2" t="str">
        <f>IF($A117="","",IFERROR(INDEX(RAW_DHIS2_EXPORT!$A:$ZZ,ROW(),MATCH("*"&amp;INDEX(INDICATOR_MAP!$D:$D,MATCH(Y$1,INDICATOR_MAP!$B:$B,0))&amp;"*",RAW_DHIS2_EXPORT!$1:$1,0)),""))</f>
        <v/>
      </c>
      <c r="Z117" s="2" t="str">
        <f>IF($A117="","",IFERROR(INDEX(RAW_DHIS2_EXPORT!$A:$ZZ,ROW(),MATCH("*"&amp;INDEX(INDICATOR_MAP!$D:$D,MATCH(Z$1,INDICATOR_MAP!$B:$B,0))&amp;"*",RAW_DHIS2_EXPORT!$1:$1,0)),""))</f>
        <v/>
      </c>
      <c r="AA117" s="2" t="str">
        <f>IF($A117="","",IFERROR(INDEX(RAW_DHIS2_EXPORT!$A:$ZZ,ROW(),MATCH("*"&amp;INDEX(INDICATOR_MAP!$D:$D,MATCH(AA$1,INDICATOR_MAP!$B:$B,0))&amp;"*",RAW_DHIS2_EXPORT!$1:$1,0)),""))</f>
        <v/>
      </c>
      <c r="AB117" s="2" t="str">
        <f>IF($A117="","",IFERROR(INDEX(RAW_DHIS2_EXPORT!$A:$ZZ,ROW(),MATCH("*"&amp;INDEX(INDICATOR_MAP!$D:$D,MATCH(AB$1,INDICATOR_MAP!$B:$B,0))&amp;"*",RAW_DHIS2_EXPORT!$1:$1,0)),""))</f>
        <v/>
      </c>
      <c r="AC117" s="2" t="str">
        <f>IF($A117="","",IFERROR(INDEX(RAW_DHIS2_EXPORT!$A:$ZZ,ROW(),MATCH("*"&amp;INDEX(INDICATOR_MAP!$D:$D,MATCH(AC$1,INDICATOR_MAP!$B:$B,0))&amp;"*",RAW_DHIS2_EXPORT!$1:$1,0)),""))</f>
        <v/>
      </c>
      <c r="AD117" s="2" t="str">
        <f>IF($A117="","",IFERROR(INDEX(RAW_DHIS2_EXPORT!$A:$ZZ,ROW(),MATCH("*"&amp;INDEX(INDICATOR_MAP!$D:$D,MATCH(AD$1,INDICATOR_MAP!$B:$B,0))&amp;"*",RAW_DHIS2_EXPORT!$1:$1,0)),""))</f>
        <v/>
      </c>
      <c r="AE117" s="2" t="str">
        <f>IF($A117="","",IFERROR(INDEX(RAW_DHIS2_EXPORT!$A:$ZZ,ROW(),MATCH("*"&amp;INDEX(INDICATOR_MAP!$D:$D,MATCH(AE$1,INDICATOR_MAP!$B:$B,0))&amp;"*",RAW_DHIS2_EXPORT!$1:$1,0)),""))</f>
        <v/>
      </c>
      <c r="AF117" s="2" t="str">
        <f>IF($A117="","",IFERROR(INDEX(RAW_DHIS2_EXPORT!$A:$ZZ,ROW(),MATCH("*"&amp;INDEX(INDICATOR_MAP!$D:$D,MATCH(AF$1,INDICATOR_MAP!$B:$B,0))&amp;"*",RAW_DHIS2_EXPORT!$1:$1,0)),""))</f>
        <v/>
      </c>
      <c r="AG117" s="2" t="str">
        <f>IF($A117="","",IFERROR(INDEX(RAW_DHIS2_EXPORT!$A:$ZZ,ROW(),MATCH("*"&amp;INDEX(INDICATOR_MAP!$D:$D,MATCH(AG$1,INDICATOR_MAP!$B:$B,0))&amp;"*",RAW_DHIS2_EXPORT!$1:$1,0)),""))</f>
        <v/>
      </c>
      <c r="AH117" s="2" t="str">
        <f>IF($A117="","",IFERROR(INDEX(RAW_DHIS2_EXPORT!$A:$ZZ,ROW(),MATCH("*"&amp;INDEX(INDICATOR_MAP!$D:$D,MATCH(AH$1,INDICATOR_MAP!$B:$B,0))&amp;"*",RAW_DHIS2_EXPORT!$1:$1,0)),""))</f>
        <v/>
      </c>
      <c r="AI117" s="2" t="str">
        <f>IF($A117="","",IFERROR(INDEX(RAW_DHIS2_EXPORT!$A:$ZZ,ROW(),MATCH("*"&amp;INDEX(INDICATOR_MAP!$D:$D,MATCH(AI$1,INDICATOR_MAP!$B:$B,0))&amp;"*",RAW_DHIS2_EXPORT!$1:$1,0)),""))</f>
        <v/>
      </c>
      <c r="AJ117" s="2" t="str">
        <f>IF($A117="","",IFERROR(INDEX(RAW_DHIS2_EXPORT!$A:$ZZ,ROW(),MATCH("*"&amp;INDEX(INDICATOR_MAP!$D:$D,MATCH(AJ$1,INDICATOR_MAP!$B:$B,0))&amp;"*",RAW_DHIS2_EXPORT!$1:$1,0)),""))</f>
        <v/>
      </c>
      <c r="AK117" s="2" t="str">
        <f>IF($A117="","",IFERROR(INDEX(RAW_DHIS2_EXPORT!$A:$ZZ,ROW(),MATCH("*"&amp;INDEX(INDICATOR_MAP!$D:$D,MATCH(AK$1,INDICATOR_MAP!$B:$B,0))&amp;"*",RAW_DHIS2_EXPORT!$1:$1,0)),""))</f>
        <v/>
      </c>
      <c r="AL117" s="2" t="str">
        <f>IF($A117="","",IFERROR(INDEX(RAW_DHIS2_EXPORT!$A:$ZZ,ROW(),MATCH("*"&amp;INDEX(INDICATOR_MAP!$D:$D,MATCH(AL$1,INDICATOR_MAP!$B:$B,0))&amp;"*",RAW_DHIS2_EXPORT!$1:$1,0)),""))</f>
        <v/>
      </c>
      <c r="AM117" s="2" t="str">
        <f>IF($A117="","",IFERROR(INDEX(RAW_DHIS2_EXPORT!$A:$ZZ,ROW(),MATCH("*"&amp;INDEX(INDICATOR_MAP!$D:$D,MATCH(AM$1,INDICATOR_MAP!$B:$B,0))&amp;"*",RAW_DHIS2_EXPORT!$1:$1,0)),""))</f>
        <v/>
      </c>
      <c r="AN117" s="2" t="str">
        <f>IF($A117="","",IFERROR(INDEX(RAW_DHIS2_EXPORT!$A:$ZZ,ROW(),MATCH("*"&amp;INDEX(INDICATOR_MAP!$D:$D,MATCH(AN$1,INDICATOR_MAP!$B:$B,0))&amp;"*",RAW_DHIS2_EXPORT!$1:$1,0)),""))</f>
        <v/>
      </c>
      <c r="AO117" s="2" t="str">
        <f>IF($A117="","",IFERROR(INDEX(RAW_DHIS2_EXPORT!$A:$ZZ,ROW(),MATCH("*"&amp;INDEX(INDICATOR_MAP!$D:$D,MATCH(AO$1,INDICATOR_MAP!$B:$B,0))&amp;"*",RAW_DHIS2_EXPORT!$1:$1,0)),""))</f>
        <v/>
      </c>
      <c r="AP117" s="2" t="str">
        <f>IF($A117="","",IFERROR(INDEX(RAW_DHIS2_EXPORT!$A:$ZZ,ROW(),MATCH("*"&amp;INDEX(INDICATOR_MAP!$D:$D,MATCH(AP$1,INDICATOR_MAP!$B:$B,0))&amp;"*",RAW_DHIS2_EXPORT!$1:$1,0)),""))</f>
        <v/>
      </c>
      <c r="AQ117" s="2" t="str">
        <f>IF($A117="","",IFERROR(INDEX(RAW_DHIS2_EXPORT!$A:$ZZ,ROW(),MATCH("*"&amp;INDEX(INDICATOR_MAP!$D:$D,MATCH(AQ$1,INDICATOR_MAP!$B:$B,0))&amp;"*",RAW_DHIS2_EXPORT!$1:$1,0)),""))</f>
        <v/>
      </c>
      <c r="AR117" s="2" t="str">
        <f>IF($A117="","",IFERROR(INDEX(RAW_DHIS2_EXPORT!$A:$ZZ,ROW(),MATCH("*"&amp;INDEX(INDICATOR_MAP!$D:$D,MATCH(AR$1,INDICATOR_MAP!$B:$B,0))&amp;"*",RAW_DHIS2_EXPORT!$1:$1,0)),""))</f>
        <v/>
      </c>
      <c r="AS117" s="2" t="str">
        <f>IF($A117="","",IFERROR(INDEX(RAW_DHIS2_EXPORT!$A:$ZZ,ROW(),MATCH("*"&amp;INDEX(INDICATOR_MAP!$D:$D,MATCH(AS$1,INDICATOR_MAP!$B:$B,0))&amp;"*",RAW_DHIS2_EXPORT!$1:$1,0)),""))</f>
        <v/>
      </c>
      <c r="AT117" s="2" t="str">
        <f>IF($A117="","",IFERROR(INDEX(RAW_DHIS2_EXPORT!$A:$ZZ,ROW(),MATCH("*"&amp;INDEX(INDICATOR_MAP!$D:$D,MATCH(AT$1,INDICATOR_MAP!$B:$B,0))&amp;"*",RAW_DHIS2_EXPORT!$1:$1,0)),""))</f>
        <v/>
      </c>
      <c r="AU117" s="2" t="str">
        <f>IF($A117="","",IFERROR(INDEX(RAW_DHIS2_EXPORT!$A:$ZZ,ROW(),MATCH("*"&amp;INDEX(INDICATOR_MAP!$D:$D,MATCH(AU$1,INDICATOR_MAP!$B:$B,0))&amp;"*",RAW_DHIS2_EXPORT!$1:$1,0)),""))</f>
        <v/>
      </c>
      <c r="AV117" s="2" t="str">
        <f>IF($A117="","",IFERROR(INDEX(RAW_DHIS2_EXPORT!$A:$ZZ,ROW(),MATCH("*"&amp;INDEX(INDICATOR_MAP!$D:$D,MATCH(AV$1,INDICATOR_MAP!$B:$B,0))&amp;"*",RAW_DHIS2_EXPORT!$1:$1,0)),""))</f>
        <v/>
      </c>
      <c r="AW117" s="2" t="str">
        <f>IF($A117="","",IFERROR(INDEX(RAW_DHIS2_EXPORT!$A:$ZZ,ROW(),MATCH("*"&amp;INDEX(INDICATOR_MAP!$D:$D,MATCH(AW$1,INDICATOR_MAP!$B:$B,0))&amp;"*",RAW_DHIS2_EXPORT!$1:$1,0)),""))</f>
        <v/>
      </c>
      <c r="AX117" s="2" t="str">
        <f>IF($A117="","",IFERROR(INDEX(RAW_DHIS2_EXPORT!$A:$ZZ,ROW(),MATCH("*"&amp;INDEX(INDICATOR_MAP!$D:$D,MATCH(AX$1,INDICATOR_MAP!$B:$B,0))&amp;"*",RAW_DHIS2_EXPORT!$1:$1,0)),""))</f>
        <v/>
      </c>
      <c r="AY117" s="2" t="str">
        <f>IF($A117="","",IFERROR(INDEX(RAW_DHIS2_EXPORT!$A:$ZZ,ROW(),MATCH("*"&amp;INDEX(INDICATOR_MAP!$D:$D,MATCH(AY$1,INDICATOR_MAP!$B:$B,0))&amp;"*",RAW_DHIS2_EXPORT!$1:$1,0)),""))</f>
        <v/>
      </c>
      <c r="AZ117" s="2" t="str">
        <f>IF($A117="","",IFERROR(INDEX(RAW_DHIS2_EXPORT!$A:$ZZ,ROW(),MATCH("*"&amp;INDEX(INDICATOR_MAP!$D:$D,MATCH(AZ$1,INDICATOR_MAP!$B:$B,0))&amp;"*",RAW_DHIS2_EXPORT!$1:$1,0)),""))</f>
        <v/>
      </c>
      <c r="BA117" s="2" t="str">
        <f>IF($A117="","",IFERROR(INDEX(RAW_DHIS2_EXPORT!$A:$ZZ,ROW(),MATCH("*"&amp;INDEX(INDICATOR_MAP!$D:$D,MATCH(BA$1,INDICATOR_MAP!$B:$B,0))&amp;"*",RAW_DHIS2_EXPORT!$1:$1,0)),""))</f>
        <v/>
      </c>
      <c r="BB117" s="2" t="str">
        <f>IF($A117="","",IFERROR(INDEX(RAW_DHIS2_EXPORT!$A:$ZZ,ROW(),MATCH("*"&amp;INDEX(INDICATOR_MAP!$D:$D,MATCH(BB$1,INDICATOR_MAP!$B:$B,0))&amp;"*",RAW_DHIS2_EXPORT!$1:$1,0)),""))</f>
        <v/>
      </c>
      <c r="BC117" s="2" t="str">
        <f>IF($A117="","",IFERROR(INDEX(RAW_DHIS2_EXPORT!$A:$ZZ,ROW(),MATCH("*"&amp;INDEX(INDICATOR_MAP!$D:$D,MATCH(BC$1,INDICATOR_MAP!$B:$B,0))&amp;"*",RAW_DHIS2_EXPORT!$1:$1,0)),""))</f>
        <v/>
      </c>
    </row>
    <row r="118" spans="1:55">
      <c r="A118" s="2" t="str">
        <f>IF(RAW_DHIS2_EXPORT!A118="","",RAW_DHIS2_EXPORT!A118)</f>
        <v/>
      </c>
      <c r="B118" s="2"/>
      <c r="C118" s="2"/>
      <c r="D118" s="2" t="str">
        <f>IF($A118="","",IFERROR(INDEX(RAW_DHIS2_EXPORT!$A:$ZZ,ROW(),MATCH("*"&amp;INDEX(INDICATOR_MAP!$D:$D,MATCH(D$1,INDICATOR_MAP!$B:$B,0))&amp;"*",RAW_DHIS2_EXPORT!$1:$1,0)),""))</f>
        <v/>
      </c>
      <c r="E118" s="2" t="str">
        <f>IF($A118="","",IFERROR(INDEX(RAW_DHIS2_EXPORT!$A:$ZZ,ROW(),MATCH("*"&amp;INDEX(INDICATOR_MAP!$D:$D,MATCH(E$1,INDICATOR_MAP!$B:$B,0))&amp;"*",RAW_DHIS2_EXPORT!$1:$1,0)),""))</f>
        <v/>
      </c>
      <c r="F118" s="2" t="str">
        <f>IF($A118="","",IFERROR(INDEX(RAW_DHIS2_EXPORT!$A:$ZZ,ROW(),MATCH("*"&amp;INDEX(INDICATOR_MAP!$D:$D,MATCH(F$1,INDICATOR_MAP!$B:$B,0))&amp;"*",RAW_DHIS2_EXPORT!$1:$1,0)),""))</f>
        <v/>
      </c>
      <c r="G118" s="2" t="str">
        <f>IF($A118="","",IFERROR(INDEX(RAW_DHIS2_EXPORT!$A:$ZZ,ROW(),MATCH("*"&amp;INDEX(INDICATOR_MAP!$D:$D,MATCH(G$1,INDICATOR_MAP!$B:$B,0))&amp;"*",RAW_DHIS2_EXPORT!$1:$1,0)),""))</f>
        <v/>
      </c>
      <c r="H118" s="2" t="str">
        <f>IF($A118="","",IFERROR(INDEX(RAW_DHIS2_EXPORT!$A:$ZZ,ROW(),MATCH("*"&amp;INDEX(INDICATOR_MAP!$D:$D,MATCH(H$1,INDICATOR_MAP!$B:$B,0))&amp;"*",RAW_DHIS2_EXPORT!$1:$1,0)),""))</f>
        <v/>
      </c>
      <c r="I118" s="2" t="str">
        <f>IF($A118="","",IFERROR(INDEX(RAW_DHIS2_EXPORT!$A:$ZZ,ROW(),MATCH("*"&amp;INDEX(INDICATOR_MAP!$D:$D,MATCH(I$1,INDICATOR_MAP!$B:$B,0))&amp;"*",RAW_DHIS2_EXPORT!$1:$1,0)),""))</f>
        <v/>
      </c>
      <c r="J118" s="2" t="str">
        <f>IF($A118="","",IFERROR(INDEX(RAW_DHIS2_EXPORT!$A:$ZZ,ROW(),MATCH("*"&amp;INDEX(INDICATOR_MAP!$D:$D,MATCH(J$1,INDICATOR_MAP!$B:$B,0))&amp;"*",RAW_DHIS2_EXPORT!$1:$1,0)),""))</f>
        <v/>
      </c>
      <c r="K118" s="2" t="str">
        <f>IF($A118="","",IFERROR(INDEX(RAW_DHIS2_EXPORT!$A:$ZZ,ROW(),MATCH("*"&amp;INDEX(INDICATOR_MAP!$D:$D,MATCH(K$1,INDICATOR_MAP!$B:$B,0))&amp;"*",RAW_DHIS2_EXPORT!$1:$1,0)),""))</f>
        <v/>
      </c>
      <c r="L118" s="2" t="str">
        <f>IF($A118="","",IFERROR(INDEX(RAW_DHIS2_EXPORT!$A:$ZZ,ROW(),MATCH("*"&amp;INDEX(INDICATOR_MAP!$D:$D,MATCH(L$1,INDICATOR_MAP!$B:$B,0))&amp;"*",RAW_DHIS2_EXPORT!$1:$1,0)),""))</f>
        <v/>
      </c>
      <c r="M118" s="2" t="str">
        <f>IF($A118="","",IFERROR(INDEX(RAW_DHIS2_EXPORT!$A:$ZZ,ROW(),MATCH("*"&amp;INDEX(INDICATOR_MAP!$D:$D,MATCH(M$1,INDICATOR_MAP!$B:$B,0))&amp;"*",RAW_DHIS2_EXPORT!$1:$1,0)),""))</f>
        <v/>
      </c>
      <c r="N118" s="2" t="str">
        <f>IF($A118="","",IFERROR(INDEX(RAW_DHIS2_EXPORT!$A:$ZZ,ROW(),MATCH("*"&amp;INDEX(INDICATOR_MAP!$D:$D,MATCH(N$1,INDICATOR_MAP!$B:$B,0))&amp;"*",RAW_DHIS2_EXPORT!$1:$1,0)),""))</f>
        <v/>
      </c>
      <c r="O118" s="2" t="str">
        <f>IF($A118="","",IFERROR(INDEX(RAW_DHIS2_EXPORT!$A:$ZZ,ROW(),MATCH("*"&amp;INDEX(INDICATOR_MAP!$D:$D,MATCH(O$1,INDICATOR_MAP!$B:$B,0))&amp;"*",RAW_DHIS2_EXPORT!$1:$1,0)),""))</f>
        <v/>
      </c>
      <c r="P118" s="2" t="str">
        <f>IF($A118="","",IFERROR(INDEX(RAW_DHIS2_EXPORT!$A:$ZZ,ROW(),MATCH("*"&amp;INDEX(INDICATOR_MAP!$D:$D,MATCH(P$1,INDICATOR_MAP!$B:$B,0))&amp;"*",RAW_DHIS2_EXPORT!$1:$1,0)),""))</f>
        <v/>
      </c>
      <c r="Q118" s="2" t="str">
        <f>IF($A118="","",IFERROR(INDEX(RAW_DHIS2_EXPORT!$A:$ZZ,ROW(),MATCH("*"&amp;INDEX(INDICATOR_MAP!$D:$D,MATCH(Q$1,INDICATOR_MAP!$B:$B,0))&amp;"*",RAW_DHIS2_EXPORT!$1:$1,0)),""))</f>
        <v/>
      </c>
      <c r="R118" s="2" t="str">
        <f>IF($A118="","",IFERROR(INDEX(RAW_DHIS2_EXPORT!$A:$ZZ,ROW(),MATCH("*"&amp;INDEX(INDICATOR_MAP!$D:$D,MATCH(R$1,INDICATOR_MAP!$B:$B,0))&amp;"*",RAW_DHIS2_EXPORT!$1:$1,0)),""))</f>
        <v/>
      </c>
      <c r="S118" s="2" t="str">
        <f>IF($A118="","",IFERROR(INDEX(RAW_DHIS2_EXPORT!$A:$ZZ,ROW(),MATCH("*"&amp;INDEX(INDICATOR_MAP!$D:$D,MATCH(S$1,INDICATOR_MAP!$B:$B,0))&amp;"*",RAW_DHIS2_EXPORT!$1:$1,0)),""))</f>
        <v/>
      </c>
      <c r="T118" s="2" t="str">
        <f>IF($A118="","",IFERROR(INDEX(RAW_DHIS2_EXPORT!$A:$ZZ,ROW(),MATCH("*"&amp;INDEX(INDICATOR_MAP!$D:$D,MATCH(T$1,INDICATOR_MAP!$B:$B,0))&amp;"*",RAW_DHIS2_EXPORT!$1:$1,0)),""))</f>
        <v/>
      </c>
      <c r="U118" s="2" t="str">
        <f>IF($A118="","",IFERROR(INDEX(RAW_DHIS2_EXPORT!$A:$ZZ,ROW(),MATCH("*"&amp;INDEX(INDICATOR_MAP!$D:$D,MATCH(U$1,INDICATOR_MAP!$B:$B,0))&amp;"*",RAW_DHIS2_EXPORT!$1:$1,0)),""))</f>
        <v/>
      </c>
      <c r="V118" s="2" t="str">
        <f>IF($A118="","",IFERROR(INDEX(RAW_DHIS2_EXPORT!$A:$ZZ,ROW(),MATCH("*"&amp;INDEX(INDICATOR_MAP!$D:$D,MATCH(V$1,INDICATOR_MAP!$B:$B,0))&amp;"*",RAW_DHIS2_EXPORT!$1:$1,0)),""))</f>
        <v/>
      </c>
      <c r="W118" s="2" t="str">
        <f>IF($A118="","",IFERROR(INDEX(RAW_DHIS2_EXPORT!$A:$ZZ,ROW(),MATCH("*"&amp;INDEX(INDICATOR_MAP!$D:$D,MATCH(W$1,INDICATOR_MAP!$B:$B,0))&amp;"*",RAW_DHIS2_EXPORT!$1:$1,0)),""))</f>
        <v/>
      </c>
      <c r="X118" s="2" t="str">
        <f>IF($A118="","",IFERROR(INDEX(RAW_DHIS2_EXPORT!$A:$ZZ,ROW(),MATCH("*"&amp;INDEX(INDICATOR_MAP!$D:$D,MATCH(X$1,INDICATOR_MAP!$B:$B,0))&amp;"*",RAW_DHIS2_EXPORT!$1:$1,0)),""))</f>
        <v/>
      </c>
      <c r="Y118" s="2" t="str">
        <f>IF($A118="","",IFERROR(INDEX(RAW_DHIS2_EXPORT!$A:$ZZ,ROW(),MATCH("*"&amp;INDEX(INDICATOR_MAP!$D:$D,MATCH(Y$1,INDICATOR_MAP!$B:$B,0))&amp;"*",RAW_DHIS2_EXPORT!$1:$1,0)),""))</f>
        <v/>
      </c>
      <c r="Z118" s="2" t="str">
        <f>IF($A118="","",IFERROR(INDEX(RAW_DHIS2_EXPORT!$A:$ZZ,ROW(),MATCH("*"&amp;INDEX(INDICATOR_MAP!$D:$D,MATCH(Z$1,INDICATOR_MAP!$B:$B,0))&amp;"*",RAW_DHIS2_EXPORT!$1:$1,0)),""))</f>
        <v/>
      </c>
      <c r="AA118" s="2" t="str">
        <f>IF($A118="","",IFERROR(INDEX(RAW_DHIS2_EXPORT!$A:$ZZ,ROW(),MATCH("*"&amp;INDEX(INDICATOR_MAP!$D:$D,MATCH(AA$1,INDICATOR_MAP!$B:$B,0))&amp;"*",RAW_DHIS2_EXPORT!$1:$1,0)),""))</f>
        <v/>
      </c>
      <c r="AB118" s="2" t="str">
        <f>IF($A118="","",IFERROR(INDEX(RAW_DHIS2_EXPORT!$A:$ZZ,ROW(),MATCH("*"&amp;INDEX(INDICATOR_MAP!$D:$D,MATCH(AB$1,INDICATOR_MAP!$B:$B,0))&amp;"*",RAW_DHIS2_EXPORT!$1:$1,0)),""))</f>
        <v/>
      </c>
      <c r="AC118" s="2" t="str">
        <f>IF($A118="","",IFERROR(INDEX(RAW_DHIS2_EXPORT!$A:$ZZ,ROW(),MATCH("*"&amp;INDEX(INDICATOR_MAP!$D:$D,MATCH(AC$1,INDICATOR_MAP!$B:$B,0))&amp;"*",RAW_DHIS2_EXPORT!$1:$1,0)),""))</f>
        <v/>
      </c>
      <c r="AD118" s="2" t="str">
        <f>IF($A118="","",IFERROR(INDEX(RAW_DHIS2_EXPORT!$A:$ZZ,ROW(),MATCH("*"&amp;INDEX(INDICATOR_MAP!$D:$D,MATCH(AD$1,INDICATOR_MAP!$B:$B,0))&amp;"*",RAW_DHIS2_EXPORT!$1:$1,0)),""))</f>
        <v/>
      </c>
      <c r="AE118" s="2" t="str">
        <f>IF($A118="","",IFERROR(INDEX(RAW_DHIS2_EXPORT!$A:$ZZ,ROW(),MATCH("*"&amp;INDEX(INDICATOR_MAP!$D:$D,MATCH(AE$1,INDICATOR_MAP!$B:$B,0))&amp;"*",RAW_DHIS2_EXPORT!$1:$1,0)),""))</f>
        <v/>
      </c>
      <c r="AF118" s="2" t="str">
        <f>IF($A118="","",IFERROR(INDEX(RAW_DHIS2_EXPORT!$A:$ZZ,ROW(),MATCH("*"&amp;INDEX(INDICATOR_MAP!$D:$D,MATCH(AF$1,INDICATOR_MAP!$B:$B,0))&amp;"*",RAW_DHIS2_EXPORT!$1:$1,0)),""))</f>
        <v/>
      </c>
      <c r="AG118" s="2" t="str">
        <f>IF($A118="","",IFERROR(INDEX(RAW_DHIS2_EXPORT!$A:$ZZ,ROW(),MATCH("*"&amp;INDEX(INDICATOR_MAP!$D:$D,MATCH(AG$1,INDICATOR_MAP!$B:$B,0))&amp;"*",RAW_DHIS2_EXPORT!$1:$1,0)),""))</f>
        <v/>
      </c>
      <c r="AH118" s="2" t="str">
        <f>IF($A118="","",IFERROR(INDEX(RAW_DHIS2_EXPORT!$A:$ZZ,ROW(),MATCH("*"&amp;INDEX(INDICATOR_MAP!$D:$D,MATCH(AH$1,INDICATOR_MAP!$B:$B,0))&amp;"*",RAW_DHIS2_EXPORT!$1:$1,0)),""))</f>
        <v/>
      </c>
      <c r="AI118" s="2" t="str">
        <f>IF($A118="","",IFERROR(INDEX(RAW_DHIS2_EXPORT!$A:$ZZ,ROW(),MATCH("*"&amp;INDEX(INDICATOR_MAP!$D:$D,MATCH(AI$1,INDICATOR_MAP!$B:$B,0))&amp;"*",RAW_DHIS2_EXPORT!$1:$1,0)),""))</f>
        <v/>
      </c>
      <c r="AJ118" s="2" t="str">
        <f>IF($A118="","",IFERROR(INDEX(RAW_DHIS2_EXPORT!$A:$ZZ,ROW(),MATCH("*"&amp;INDEX(INDICATOR_MAP!$D:$D,MATCH(AJ$1,INDICATOR_MAP!$B:$B,0))&amp;"*",RAW_DHIS2_EXPORT!$1:$1,0)),""))</f>
        <v/>
      </c>
      <c r="AK118" s="2" t="str">
        <f>IF($A118="","",IFERROR(INDEX(RAW_DHIS2_EXPORT!$A:$ZZ,ROW(),MATCH("*"&amp;INDEX(INDICATOR_MAP!$D:$D,MATCH(AK$1,INDICATOR_MAP!$B:$B,0))&amp;"*",RAW_DHIS2_EXPORT!$1:$1,0)),""))</f>
        <v/>
      </c>
      <c r="AL118" s="2" t="str">
        <f>IF($A118="","",IFERROR(INDEX(RAW_DHIS2_EXPORT!$A:$ZZ,ROW(),MATCH("*"&amp;INDEX(INDICATOR_MAP!$D:$D,MATCH(AL$1,INDICATOR_MAP!$B:$B,0))&amp;"*",RAW_DHIS2_EXPORT!$1:$1,0)),""))</f>
        <v/>
      </c>
      <c r="AM118" s="2" t="str">
        <f>IF($A118="","",IFERROR(INDEX(RAW_DHIS2_EXPORT!$A:$ZZ,ROW(),MATCH("*"&amp;INDEX(INDICATOR_MAP!$D:$D,MATCH(AM$1,INDICATOR_MAP!$B:$B,0))&amp;"*",RAW_DHIS2_EXPORT!$1:$1,0)),""))</f>
        <v/>
      </c>
      <c r="AN118" s="2" t="str">
        <f>IF($A118="","",IFERROR(INDEX(RAW_DHIS2_EXPORT!$A:$ZZ,ROW(),MATCH("*"&amp;INDEX(INDICATOR_MAP!$D:$D,MATCH(AN$1,INDICATOR_MAP!$B:$B,0))&amp;"*",RAW_DHIS2_EXPORT!$1:$1,0)),""))</f>
        <v/>
      </c>
      <c r="AO118" s="2" t="str">
        <f>IF($A118="","",IFERROR(INDEX(RAW_DHIS2_EXPORT!$A:$ZZ,ROW(),MATCH("*"&amp;INDEX(INDICATOR_MAP!$D:$D,MATCH(AO$1,INDICATOR_MAP!$B:$B,0))&amp;"*",RAW_DHIS2_EXPORT!$1:$1,0)),""))</f>
        <v/>
      </c>
      <c r="AP118" s="2" t="str">
        <f>IF($A118="","",IFERROR(INDEX(RAW_DHIS2_EXPORT!$A:$ZZ,ROW(),MATCH("*"&amp;INDEX(INDICATOR_MAP!$D:$D,MATCH(AP$1,INDICATOR_MAP!$B:$B,0))&amp;"*",RAW_DHIS2_EXPORT!$1:$1,0)),""))</f>
        <v/>
      </c>
      <c r="AQ118" s="2" t="str">
        <f>IF($A118="","",IFERROR(INDEX(RAW_DHIS2_EXPORT!$A:$ZZ,ROW(),MATCH("*"&amp;INDEX(INDICATOR_MAP!$D:$D,MATCH(AQ$1,INDICATOR_MAP!$B:$B,0))&amp;"*",RAW_DHIS2_EXPORT!$1:$1,0)),""))</f>
        <v/>
      </c>
      <c r="AR118" s="2" t="str">
        <f>IF($A118="","",IFERROR(INDEX(RAW_DHIS2_EXPORT!$A:$ZZ,ROW(),MATCH("*"&amp;INDEX(INDICATOR_MAP!$D:$D,MATCH(AR$1,INDICATOR_MAP!$B:$B,0))&amp;"*",RAW_DHIS2_EXPORT!$1:$1,0)),""))</f>
        <v/>
      </c>
      <c r="AS118" s="2" t="str">
        <f>IF($A118="","",IFERROR(INDEX(RAW_DHIS2_EXPORT!$A:$ZZ,ROW(),MATCH("*"&amp;INDEX(INDICATOR_MAP!$D:$D,MATCH(AS$1,INDICATOR_MAP!$B:$B,0))&amp;"*",RAW_DHIS2_EXPORT!$1:$1,0)),""))</f>
        <v/>
      </c>
      <c r="AT118" s="2" t="str">
        <f>IF($A118="","",IFERROR(INDEX(RAW_DHIS2_EXPORT!$A:$ZZ,ROW(),MATCH("*"&amp;INDEX(INDICATOR_MAP!$D:$D,MATCH(AT$1,INDICATOR_MAP!$B:$B,0))&amp;"*",RAW_DHIS2_EXPORT!$1:$1,0)),""))</f>
        <v/>
      </c>
      <c r="AU118" s="2" t="str">
        <f>IF($A118="","",IFERROR(INDEX(RAW_DHIS2_EXPORT!$A:$ZZ,ROW(),MATCH("*"&amp;INDEX(INDICATOR_MAP!$D:$D,MATCH(AU$1,INDICATOR_MAP!$B:$B,0))&amp;"*",RAW_DHIS2_EXPORT!$1:$1,0)),""))</f>
        <v/>
      </c>
      <c r="AV118" s="2" t="str">
        <f>IF($A118="","",IFERROR(INDEX(RAW_DHIS2_EXPORT!$A:$ZZ,ROW(),MATCH("*"&amp;INDEX(INDICATOR_MAP!$D:$D,MATCH(AV$1,INDICATOR_MAP!$B:$B,0))&amp;"*",RAW_DHIS2_EXPORT!$1:$1,0)),""))</f>
        <v/>
      </c>
      <c r="AW118" s="2" t="str">
        <f>IF($A118="","",IFERROR(INDEX(RAW_DHIS2_EXPORT!$A:$ZZ,ROW(),MATCH("*"&amp;INDEX(INDICATOR_MAP!$D:$D,MATCH(AW$1,INDICATOR_MAP!$B:$B,0))&amp;"*",RAW_DHIS2_EXPORT!$1:$1,0)),""))</f>
        <v/>
      </c>
      <c r="AX118" s="2" t="str">
        <f>IF($A118="","",IFERROR(INDEX(RAW_DHIS2_EXPORT!$A:$ZZ,ROW(),MATCH("*"&amp;INDEX(INDICATOR_MAP!$D:$D,MATCH(AX$1,INDICATOR_MAP!$B:$B,0))&amp;"*",RAW_DHIS2_EXPORT!$1:$1,0)),""))</f>
        <v/>
      </c>
      <c r="AY118" s="2" t="str">
        <f>IF($A118="","",IFERROR(INDEX(RAW_DHIS2_EXPORT!$A:$ZZ,ROW(),MATCH("*"&amp;INDEX(INDICATOR_MAP!$D:$D,MATCH(AY$1,INDICATOR_MAP!$B:$B,0))&amp;"*",RAW_DHIS2_EXPORT!$1:$1,0)),""))</f>
        <v/>
      </c>
      <c r="AZ118" s="2" t="str">
        <f>IF($A118="","",IFERROR(INDEX(RAW_DHIS2_EXPORT!$A:$ZZ,ROW(),MATCH("*"&amp;INDEX(INDICATOR_MAP!$D:$D,MATCH(AZ$1,INDICATOR_MAP!$B:$B,0))&amp;"*",RAW_DHIS2_EXPORT!$1:$1,0)),""))</f>
        <v/>
      </c>
      <c r="BA118" s="2" t="str">
        <f>IF($A118="","",IFERROR(INDEX(RAW_DHIS2_EXPORT!$A:$ZZ,ROW(),MATCH("*"&amp;INDEX(INDICATOR_MAP!$D:$D,MATCH(BA$1,INDICATOR_MAP!$B:$B,0))&amp;"*",RAW_DHIS2_EXPORT!$1:$1,0)),""))</f>
        <v/>
      </c>
      <c r="BB118" s="2" t="str">
        <f>IF($A118="","",IFERROR(INDEX(RAW_DHIS2_EXPORT!$A:$ZZ,ROW(),MATCH("*"&amp;INDEX(INDICATOR_MAP!$D:$D,MATCH(BB$1,INDICATOR_MAP!$B:$B,0))&amp;"*",RAW_DHIS2_EXPORT!$1:$1,0)),""))</f>
        <v/>
      </c>
      <c r="BC118" s="2" t="str">
        <f>IF($A118="","",IFERROR(INDEX(RAW_DHIS2_EXPORT!$A:$ZZ,ROW(),MATCH("*"&amp;INDEX(INDICATOR_MAP!$D:$D,MATCH(BC$1,INDICATOR_MAP!$B:$B,0))&amp;"*",RAW_DHIS2_EXPORT!$1:$1,0)),""))</f>
        <v/>
      </c>
    </row>
    <row r="119" spans="1:55">
      <c r="A119" s="2" t="str">
        <f>IF(RAW_DHIS2_EXPORT!A119="","",RAW_DHIS2_EXPORT!A119)</f>
        <v/>
      </c>
      <c r="B119" s="2"/>
      <c r="C119" s="2"/>
      <c r="D119" s="2" t="str">
        <f>IF($A119="","",IFERROR(INDEX(RAW_DHIS2_EXPORT!$A:$ZZ,ROW(),MATCH("*"&amp;INDEX(INDICATOR_MAP!$D:$D,MATCH(D$1,INDICATOR_MAP!$B:$B,0))&amp;"*",RAW_DHIS2_EXPORT!$1:$1,0)),""))</f>
        <v/>
      </c>
      <c r="E119" s="2" t="str">
        <f>IF($A119="","",IFERROR(INDEX(RAW_DHIS2_EXPORT!$A:$ZZ,ROW(),MATCH("*"&amp;INDEX(INDICATOR_MAP!$D:$D,MATCH(E$1,INDICATOR_MAP!$B:$B,0))&amp;"*",RAW_DHIS2_EXPORT!$1:$1,0)),""))</f>
        <v/>
      </c>
      <c r="F119" s="2" t="str">
        <f>IF($A119="","",IFERROR(INDEX(RAW_DHIS2_EXPORT!$A:$ZZ,ROW(),MATCH("*"&amp;INDEX(INDICATOR_MAP!$D:$D,MATCH(F$1,INDICATOR_MAP!$B:$B,0))&amp;"*",RAW_DHIS2_EXPORT!$1:$1,0)),""))</f>
        <v/>
      </c>
      <c r="G119" s="2" t="str">
        <f>IF($A119="","",IFERROR(INDEX(RAW_DHIS2_EXPORT!$A:$ZZ,ROW(),MATCH("*"&amp;INDEX(INDICATOR_MAP!$D:$D,MATCH(G$1,INDICATOR_MAP!$B:$B,0))&amp;"*",RAW_DHIS2_EXPORT!$1:$1,0)),""))</f>
        <v/>
      </c>
      <c r="H119" s="2" t="str">
        <f>IF($A119="","",IFERROR(INDEX(RAW_DHIS2_EXPORT!$A:$ZZ,ROW(),MATCH("*"&amp;INDEX(INDICATOR_MAP!$D:$D,MATCH(H$1,INDICATOR_MAP!$B:$B,0))&amp;"*",RAW_DHIS2_EXPORT!$1:$1,0)),""))</f>
        <v/>
      </c>
      <c r="I119" s="2" t="str">
        <f>IF($A119="","",IFERROR(INDEX(RAW_DHIS2_EXPORT!$A:$ZZ,ROW(),MATCH("*"&amp;INDEX(INDICATOR_MAP!$D:$D,MATCH(I$1,INDICATOR_MAP!$B:$B,0))&amp;"*",RAW_DHIS2_EXPORT!$1:$1,0)),""))</f>
        <v/>
      </c>
      <c r="J119" s="2" t="str">
        <f>IF($A119="","",IFERROR(INDEX(RAW_DHIS2_EXPORT!$A:$ZZ,ROW(),MATCH("*"&amp;INDEX(INDICATOR_MAP!$D:$D,MATCH(J$1,INDICATOR_MAP!$B:$B,0))&amp;"*",RAW_DHIS2_EXPORT!$1:$1,0)),""))</f>
        <v/>
      </c>
      <c r="K119" s="2" t="str">
        <f>IF($A119="","",IFERROR(INDEX(RAW_DHIS2_EXPORT!$A:$ZZ,ROW(),MATCH("*"&amp;INDEX(INDICATOR_MAP!$D:$D,MATCH(K$1,INDICATOR_MAP!$B:$B,0))&amp;"*",RAW_DHIS2_EXPORT!$1:$1,0)),""))</f>
        <v/>
      </c>
      <c r="L119" s="2" t="str">
        <f>IF($A119="","",IFERROR(INDEX(RAW_DHIS2_EXPORT!$A:$ZZ,ROW(),MATCH("*"&amp;INDEX(INDICATOR_MAP!$D:$D,MATCH(L$1,INDICATOR_MAP!$B:$B,0))&amp;"*",RAW_DHIS2_EXPORT!$1:$1,0)),""))</f>
        <v/>
      </c>
      <c r="M119" s="2" t="str">
        <f>IF($A119="","",IFERROR(INDEX(RAW_DHIS2_EXPORT!$A:$ZZ,ROW(),MATCH("*"&amp;INDEX(INDICATOR_MAP!$D:$D,MATCH(M$1,INDICATOR_MAP!$B:$B,0))&amp;"*",RAW_DHIS2_EXPORT!$1:$1,0)),""))</f>
        <v/>
      </c>
      <c r="N119" s="2" t="str">
        <f>IF($A119="","",IFERROR(INDEX(RAW_DHIS2_EXPORT!$A:$ZZ,ROW(),MATCH("*"&amp;INDEX(INDICATOR_MAP!$D:$D,MATCH(N$1,INDICATOR_MAP!$B:$B,0))&amp;"*",RAW_DHIS2_EXPORT!$1:$1,0)),""))</f>
        <v/>
      </c>
      <c r="O119" s="2" t="str">
        <f>IF($A119="","",IFERROR(INDEX(RAW_DHIS2_EXPORT!$A:$ZZ,ROW(),MATCH("*"&amp;INDEX(INDICATOR_MAP!$D:$D,MATCH(O$1,INDICATOR_MAP!$B:$B,0))&amp;"*",RAW_DHIS2_EXPORT!$1:$1,0)),""))</f>
        <v/>
      </c>
      <c r="P119" s="2" t="str">
        <f>IF($A119="","",IFERROR(INDEX(RAW_DHIS2_EXPORT!$A:$ZZ,ROW(),MATCH("*"&amp;INDEX(INDICATOR_MAP!$D:$D,MATCH(P$1,INDICATOR_MAP!$B:$B,0))&amp;"*",RAW_DHIS2_EXPORT!$1:$1,0)),""))</f>
        <v/>
      </c>
      <c r="Q119" s="2" t="str">
        <f>IF($A119="","",IFERROR(INDEX(RAW_DHIS2_EXPORT!$A:$ZZ,ROW(),MATCH("*"&amp;INDEX(INDICATOR_MAP!$D:$D,MATCH(Q$1,INDICATOR_MAP!$B:$B,0))&amp;"*",RAW_DHIS2_EXPORT!$1:$1,0)),""))</f>
        <v/>
      </c>
      <c r="R119" s="2" t="str">
        <f>IF($A119="","",IFERROR(INDEX(RAW_DHIS2_EXPORT!$A:$ZZ,ROW(),MATCH("*"&amp;INDEX(INDICATOR_MAP!$D:$D,MATCH(R$1,INDICATOR_MAP!$B:$B,0))&amp;"*",RAW_DHIS2_EXPORT!$1:$1,0)),""))</f>
        <v/>
      </c>
      <c r="S119" s="2" t="str">
        <f>IF($A119="","",IFERROR(INDEX(RAW_DHIS2_EXPORT!$A:$ZZ,ROW(),MATCH("*"&amp;INDEX(INDICATOR_MAP!$D:$D,MATCH(S$1,INDICATOR_MAP!$B:$B,0))&amp;"*",RAW_DHIS2_EXPORT!$1:$1,0)),""))</f>
        <v/>
      </c>
      <c r="T119" s="2" t="str">
        <f>IF($A119="","",IFERROR(INDEX(RAW_DHIS2_EXPORT!$A:$ZZ,ROW(),MATCH("*"&amp;INDEX(INDICATOR_MAP!$D:$D,MATCH(T$1,INDICATOR_MAP!$B:$B,0))&amp;"*",RAW_DHIS2_EXPORT!$1:$1,0)),""))</f>
        <v/>
      </c>
      <c r="U119" s="2" t="str">
        <f>IF($A119="","",IFERROR(INDEX(RAW_DHIS2_EXPORT!$A:$ZZ,ROW(),MATCH("*"&amp;INDEX(INDICATOR_MAP!$D:$D,MATCH(U$1,INDICATOR_MAP!$B:$B,0))&amp;"*",RAW_DHIS2_EXPORT!$1:$1,0)),""))</f>
        <v/>
      </c>
      <c r="V119" s="2" t="str">
        <f>IF($A119="","",IFERROR(INDEX(RAW_DHIS2_EXPORT!$A:$ZZ,ROW(),MATCH("*"&amp;INDEX(INDICATOR_MAP!$D:$D,MATCH(V$1,INDICATOR_MAP!$B:$B,0))&amp;"*",RAW_DHIS2_EXPORT!$1:$1,0)),""))</f>
        <v/>
      </c>
      <c r="W119" s="2" t="str">
        <f>IF($A119="","",IFERROR(INDEX(RAW_DHIS2_EXPORT!$A:$ZZ,ROW(),MATCH("*"&amp;INDEX(INDICATOR_MAP!$D:$D,MATCH(W$1,INDICATOR_MAP!$B:$B,0))&amp;"*",RAW_DHIS2_EXPORT!$1:$1,0)),""))</f>
        <v/>
      </c>
      <c r="X119" s="2" t="str">
        <f>IF($A119="","",IFERROR(INDEX(RAW_DHIS2_EXPORT!$A:$ZZ,ROW(),MATCH("*"&amp;INDEX(INDICATOR_MAP!$D:$D,MATCH(X$1,INDICATOR_MAP!$B:$B,0))&amp;"*",RAW_DHIS2_EXPORT!$1:$1,0)),""))</f>
        <v/>
      </c>
      <c r="Y119" s="2" t="str">
        <f>IF($A119="","",IFERROR(INDEX(RAW_DHIS2_EXPORT!$A:$ZZ,ROW(),MATCH("*"&amp;INDEX(INDICATOR_MAP!$D:$D,MATCH(Y$1,INDICATOR_MAP!$B:$B,0))&amp;"*",RAW_DHIS2_EXPORT!$1:$1,0)),""))</f>
        <v/>
      </c>
      <c r="Z119" s="2" t="str">
        <f>IF($A119="","",IFERROR(INDEX(RAW_DHIS2_EXPORT!$A:$ZZ,ROW(),MATCH("*"&amp;INDEX(INDICATOR_MAP!$D:$D,MATCH(Z$1,INDICATOR_MAP!$B:$B,0))&amp;"*",RAW_DHIS2_EXPORT!$1:$1,0)),""))</f>
        <v/>
      </c>
      <c r="AA119" s="2" t="str">
        <f>IF($A119="","",IFERROR(INDEX(RAW_DHIS2_EXPORT!$A:$ZZ,ROW(),MATCH("*"&amp;INDEX(INDICATOR_MAP!$D:$D,MATCH(AA$1,INDICATOR_MAP!$B:$B,0))&amp;"*",RAW_DHIS2_EXPORT!$1:$1,0)),""))</f>
        <v/>
      </c>
      <c r="AB119" s="2" t="str">
        <f>IF($A119="","",IFERROR(INDEX(RAW_DHIS2_EXPORT!$A:$ZZ,ROW(),MATCH("*"&amp;INDEX(INDICATOR_MAP!$D:$D,MATCH(AB$1,INDICATOR_MAP!$B:$B,0))&amp;"*",RAW_DHIS2_EXPORT!$1:$1,0)),""))</f>
        <v/>
      </c>
      <c r="AC119" s="2" t="str">
        <f>IF($A119="","",IFERROR(INDEX(RAW_DHIS2_EXPORT!$A:$ZZ,ROW(),MATCH("*"&amp;INDEX(INDICATOR_MAP!$D:$D,MATCH(AC$1,INDICATOR_MAP!$B:$B,0))&amp;"*",RAW_DHIS2_EXPORT!$1:$1,0)),""))</f>
        <v/>
      </c>
      <c r="AD119" s="2" t="str">
        <f>IF($A119="","",IFERROR(INDEX(RAW_DHIS2_EXPORT!$A:$ZZ,ROW(),MATCH("*"&amp;INDEX(INDICATOR_MAP!$D:$D,MATCH(AD$1,INDICATOR_MAP!$B:$B,0))&amp;"*",RAW_DHIS2_EXPORT!$1:$1,0)),""))</f>
        <v/>
      </c>
      <c r="AE119" s="2" t="str">
        <f>IF($A119="","",IFERROR(INDEX(RAW_DHIS2_EXPORT!$A:$ZZ,ROW(),MATCH("*"&amp;INDEX(INDICATOR_MAP!$D:$D,MATCH(AE$1,INDICATOR_MAP!$B:$B,0))&amp;"*",RAW_DHIS2_EXPORT!$1:$1,0)),""))</f>
        <v/>
      </c>
      <c r="AF119" s="2" t="str">
        <f>IF($A119="","",IFERROR(INDEX(RAW_DHIS2_EXPORT!$A:$ZZ,ROW(),MATCH("*"&amp;INDEX(INDICATOR_MAP!$D:$D,MATCH(AF$1,INDICATOR_MAP!$B:$B,0))&amp;"*",RAW_DHIS2_EXPORT!$1:$1,0)),""))</f>
        <v/>
      </c>
      <c r="AG119" s="2" t="str">
        <f>IF($A119="","",IFERROR(INDEX(RAW_DHIS2_EXPORT!$A:$ZZ,ROW(),MATCH("*"&amp;INDEX(INDICATOR_MAP!$D:$D,MATCH(AG$1,INDICATOR_MAP!$B:$B,0))&amp;"*",RAW_DHIS2_EXPORT!$1:$1,0)),""))</f>
        <v/>
      </c>
      <c r="AH119" s="2" t="str">
        <f>IF($A119="","",IFERROR(INDEX(RAW_DHIS2_EXPORT!$A:$ZZ,ROW(),MATCH("*"&amp;INDEX(INDICATOR_MAP!$D:$D,MATCH(AH$1,INDICATOR_MAP!$B:$B,0))&amp;"*",RAW_DHIS2_EXPORT!$1:$1,0)),""))</f>
        <v/>
      </c>
      <c r="AI119" s="2" t="str">
        <f>IF($A119="","",IFERROR(INDEX(RAW_DHIS2_EXPORT!$A:$ZZ,ROW(),MATCH("*"&amp;INDEX(INDICATOR_MAP!$D:$D,MATCH(AI$1,INDICATOR_MAP!$B:$B,0))&amp;"*",RAW_DHIS2_EXPORT!$1:$1,0)),""))</f>
        <v/>
      </c>
      <c r="AJ119" s="2" t="str">
        <f>IF($A119="","",IFERROR(INDEX(RAW_DHIS2_EXPORT!$A:$ZZ,ROW(),MATCH("*"&amp;INDEX(INDICATOR_MAP!$D:$D,MATCH(AJ$1,INDICATOR_MAP!$B:$B,0))&amp;"*",RAW_DHIS2_EXPORT!$1:$1,0)),""))</f>
        <v/>
      </c>
      <c r="AK119" s="2" t="str">
        <f>IF($A119="","",IFERROR(INDEX(RAW_DHIS2_EXPORT!$A:$ZZ,ROW(),MATCH("*"&amp;INDEX(INDICATOR_MAP!$D:$D,MATCH(AK$1,INDICATOR_MAP!$B:$B,0))&amp;"*",RAW_DHIS2_EXPORT!$1:$1,0)),""))</f>
        <v/>
      </c>
      <c r="AL119" s="2" t="str">
        <f>IF($A119="","",IFERROR(INDEX(RAW_DHIS2_EXPORT!$A:$ZZ,ROW(),MATCH("*"&amp;INDEX(INDICATOR_MAP!$D:$D,MATCH(AL$1,INDICATOR_MAP!$B:$B,0))&amp;"*",RAW_DHIS2_EXPORT!$1:$1,0)),""))</f>
        <v/>
      </c>
      <c r="AM119" s="2" t="str">
        <f>IF($A119="","",IFERROR(INDEX(RAW_DHIS2_EXPORT!$A:$ZZ,ROW(),MATCH("*"&amp;INDEX(INDICATOR_MAP!$D:$D,MATCH(AM$1,INDICATOR_MAP!$B:$B,0))&amp;"*",RAW_DHIS2_EXPORT!$1:$1,0)),""))</f>
        <v/>
      </c>
      <c r="AN119" s="2" t="str">
        <f>IF($A119="","",IFERROR(INDEX(RAW_DHIS2_EXPORT!$A:$ZZ,ROW(),MATCH("*"&amp;INDEX(INDICATOR_MAP!$D:$D,MATCH(AN$1,INDICATOR_MAP!$B:$B,0))&amp;"*",RAW_DHIS2_EXPORT!$1:$1,0)),""))</f>
        <v/>
      </c>
      <c r="AO119" s="2" t="str">
        <f>IF($A119="","",IFERROR(INDEX(RAW_DHIS2_EXPORT!$A:$ZZ,ROW(),MATCH("*"&amp;INDEX(INDICATOR_MAP!$D:$D,MATCH(AO$1,INDICATOR_MAP!$B:$B,0))&amp;"*",RAW_DHIS2_EXPORT!$1:$1,0)),""))</f>
        <v/>
      </c>
      <c r="AP119" s="2" t="str">
        <f>IF($A119="","",IFERROR(INDEX(RAW_DHIS2_EXPORT!$A:$ZZ,ROW(),MATCH("*"&amp;INDEX(INDICATOR_MAP!$D:$D,MATCH(AP$1,INDICATOR_MAP!$B:$B,0))&amp;"*",RAW_DHIS2_EXPORT!$1:$1,0)),""))</f>
        <v/>
      </c>
      <c r="AQ119" s="2" t="str">
        <f>IF($A119="","",IFERROR(INDEX(RAW_DHIS2_EXPORT!$A:$ZZ,ROW(),MATCH("*"&amp;INDEX(INDICATOR_MAP!$D:$D,MATCH(AQ$1,INDICATOR_MAP!$B:$B,0))&amp;"*",RAW_DHIS2_EXPORT!$1:$1,0)),""))</f>
        <v/>
      </c>
      <c r="AR119" s="2" t="str">
        <f>IF($A119="","",IFERROR(INDEX(RAW_DHIS2_EXPORT!$A:$ZZ,ROW(),MATCH("*"&amp;INDEX(INDICATOR_MAP!$D:$D,MATCH(AR$1,INDICATOR_MAP!$B:$B,0))&amp;"*",RAW_DHIS2_EXPORT!$1:$1,0)),""))</f>
        <v/>
      </c>
      <c r="AS119" s="2" t="str">
        <f>IF($A119="","",IFERROR(INDEX(RAW_DHIS2_EXPORT!$A:$ZZ,ROW(),MATCH("*"&amp;INDEX(INDICATOR_MAP!$D:$D,MATCH(AS$1,INDICATOR_MAP!$B:$B,0))&amp;"*",RAW_DHIS2_EXPORT!$1:$1,0)),""))</f>
        <v/>
      </c>
      <c r="AT119" s="2" t="str">
        <f>IF($A119="","",IFERROR(INDEX(RAW_DHIS2_EXPORT!$A:$ZZ,ROW(),MATCH("*"&amp;INDEX(INDICATOR_MAP!$D:$D,MATCH(AT$1,INDICATOR_MAP!$B:$B,0))&amp;"*",RAW_DHIS2_EXPORT!$1:$1,0)),""))</f>
        <v/>
      </c>
      <c r="AU119" s="2" t="str">
        <f>IF($A119="","",IFERROR(INDEX(RAW_DHIS2_EXPORT!$A:$ZZ,ROW(),MATCH("*"&amp;INDEX(INDICATOR_MAP!$D:$D,MATCH(AU$1,INDICATOR_MAP!$B:$B,0))&amp;"*",RAW_DHIS2_EXPORT!$1:$1,0)),""))</f>
        <v/>
      </c>
      <c r="AV119" s="2" t="str">
        <f>IF($A119="","",IFERROR(INDEX(RAW_DHIS2_EXPORT!$A:$ZZ,ROW(),MATCH("*"&amp;INDEX(INDICATOR_MAP!$D:$D,MATCH(AV$1,INDICATOR_MAP!$B:$B,0))&amp;"*",RAW_DHIS2_EXPORT!$1:$1,0)),""))</f>
        <v/>
      </c>
      <c r="AW119" s="2" t="str">
        <f>IF($A119="","",IFERROR(INDEX(RAW_DHIS2_EXPORT!$A:$ZZ,ROW(),MATCH("*"&amp;INDEX(INDICATOR_MAP!$D:$D,MATCH(AW$1,INDICATOR_MAP!$B:$B,0))&amp;"*",RAW_DHIS2_EXPORT!$1:$1,0)),""))</f>
        <v/>
      </c>
      <c r="AX119" s="2" t="str">
        <f>IF($A119="","",IFERROR(INDEX(RAW_DHIS2_EXPORT!$A:$ZZ,ROW(),MATCH("*"&amp;INDEX(INDICATOR_MAP!$D:$D,MATCH(AX$1,INDICATOR_MAP!$B:$B,0))&amp;"*",RAW_DHIS2_EXPORT!$1:$1,0)),""))</f>
        <v/>
      </c>
      <c r="AY119" s="2" t="str">
        <f>IF($A119="","",IFERROR(INDEX(RAW_DHIS2_EXPORT!$A:$ZZ,ROW(),MATCH("*"&amp;INDEX(INDICATOR_MAP!$D:$D,MATCH(AY$1,INDICATOR_MAP!$B:$B,0))&amp;"*",RAW_DHIS2_EXPORT!$1:$1,0)),""))</f>
        <v/>
      </c>
      <c r="AZ119" s="2" t="str">
        <f>IF($A119="","",IFERROR(INDEX(RAW_DHIS2_EXPORT!$A:$ZZ,ROW(),MATCH("*"&amp;INDEX(INDICATOR_MAP!$D:$D,MATCH(AZ$1,INDICATOR_MAP!$B:$B,0))&amp;"*",RAW_DHIS2_EXPORT!$1:$1,0)),""))</f>
        <v/>
      </c>
      <c r="BA119" s="2" t="str">
        <f>IF($A119="","",IFERROR(INDEX(RAW_DHIS2_EXPORT!$A:$ZZ,ROW(),MATCH("*"&amp;INDEX(INDICATOR_MAP!$D:$D,MATCH(BA$1,INDICATOR_MAP!$B:$B,0))&amp;"*",RAW_DHIS2_EXPORT!$1:$1,0)),""))</f>
        <v/>
      </c>
      <c r="BB119" s="2" t="str">
        <f>IF($A119="","",IFERROR(INDEX(RAW_DHIS2_EXPORT!$A:$ZZ,ROW(),MATCH("*"&amp;INDEX(INDICATOR_MAP!$D:$D,MATCH(BB$1,INDICATOR_MAP!$B:$B,0))&amp;"*",RAW_DHIS2_EXPORT!$1:$1,0)),""))</f>
        <v/>
      </c>
      <c r="BC119" s="2" t="str">
        <f>IF($A119="","",IFERROR(INDEX(RAW_DHIS2_EXPORT!$A:$ZZ,ROW(),MATCH("*"&amp;INDEX(INDICATOR_MAP!$D:$D,MATCH(BC$1,INDICATOR_MAP!$B:$B,0))&amp;"*",RAW_DHIS2_EXPORT!$1:$1,0)),""))</f>
        <v/>
      </c>
    </row>
    <row r="120" spans="1:55">
      <c r="A120" s="2" t="str">
        <f>IF(RAW_DHIS2_EXPORT!A120="","",RAW_DHIS2_EXPORT!A120)</f>
        <v/>
      </c>
      <c r="B120" s="2"/>
      <c r="C120" s="2"/>
      <c r="D120" s="2" t="str">
        <f>IF($A120="","",IFERROR(INDEX(RAW_DHIS2_EXPORT!$A:$ZZ,ROW(),MATCH("*"&amp;INDEX(INDICATOR_MAP!$D:$D,MATCH(D$1,INDICATOR_MAP!$B:$B,0))&amp;"*",RAW_DHIS2_EXPORT!$1:$1,0)),""))</f>
        <v/>
      </c>
      <c r="E120" s="2" t="str">
        <f>IF($A120="","",IFERROR(INDEX(RAW_DHIS2_EXPORT!$A:$ZZ,ROW(),MATCH("*"&amp;INDEX(INDICATOR_MAP!$D:$D,MATCH(E$1,INDICATOR_MAP!$B:$B,0))&amp;"*",RAW_DHIS2_EXPORT!$1:$1,0)),""))</f>
        <v/>
      </c>
      <c r="F120" s="2" t="str">
        <f>IF($A120="","",IFERROR(INDEX(RAW_DHIS2_EXPORT!$A:$ZZ,ROW(),MATCH("*"&amp;INDEX(INDICATOR_MAP!$D:$D,MATCH(F$1,INDICATOR_MAP!$B:$B,0))&amp;"*",RAW_DHIS2_EXPORT!$1:$1,0)),""))</f>
        <v/>
      </c>
      <c r="G120" s="2" t="str">
        <f>IF($A120="","",IFERROR(INDEX(RAW_DHIS2_EXPORT!$A:$ZZ,ROW(),MATCH("*"&amp;INDEX(INDICATOR_MAP!$D:$D,MATCH(G$1,INDICATOR_MAP!$B:$B,0))&amp;"*",RAW_DHIS2_EXPORT!$1:$1,0)),""))</f>
        <v/>
      </c>
      <c r="H120" s="2" t="str">
        <f>IF($A120="","",IFERROR(INDEX(RAW_DHIS2_EXPORT!$A:$ZZ,ROW(),MATCH("*"&amp;INDEX(INDICATOR_MAP!$D:$D,MATCH(H$1,INDICATOR_MAP!$B:$B,0))&amp;"*",RAW_DHIS2_EXPORT!$1:$1,0)),""))</f>
        <v/>
      </c>
      <c r="I120" s="2" t="str">
        <f>IF($A120="","",IFERROR(INDEX(RAW_DHIS2_EXPORT!$A:$ZZ,ROW(),MATCH("*"&amp;INDEX(INDICATOR_MAP!$D:$D,MATCH(I$1,INDICATOR_MAP!$B:$B,0))&amp;"*",RAW_DHIS2_EXPORT!$1:$1,0)),""))</f>
        <v/>
      </c>
      <c r="J120" s="2" t="str">
        <f>IF($A120="","",IFERROR(INDEX(RAW_DHIS2_EXPORT!$A:$ZZ,ROW(),MATCH("*"&amp;INDEX(INDICATOR_MAP!$D:$D,MATCH(J$1,INDICATOR_MAP!$B:$B,0))&amp;"*",RAW_DHIS2_EXPORT!$1:$1,0)),""))</f>
        <v/>
      </c>
      <c r="K120" s="2" t="str">
        <f>IF($A120="","",IFERROR(INDEX(RAW_DHIS2_EXPORT!$A:$ZZ,ROW(),MATCH("*"&amp;INDEX(INDICATOR_MAP!$D:$D,MATCH(K$1,INDICATOR_MAP!$B:$B,0))&amp;"*",RAW_DHIS2_EXPORT!$1:$1,0)),""))</f>
        <v/>
      </c>
      <c r="L120" s="2" t="str">
        <f>IF($A120="","",IFERROR(INDEX(RAW_DHIS2_EXPORT!$A:$ZZ,ROW(),MATCH("*"&amp;INDEX(INDICATOR_MAP!$D:$D,MATCH(L$1,INDICATOR_MAP!$B:$B,0))&amp;"*",RAW_DHIS2_EXPORT!$1:$1,0)),""))</f>
        <v/>
      </c>
      <c r="M120" s="2" t="str">
        <f>IF($A120="","",IFERROR(INDEX(RAW_DHIS2_EXPORT!$A:$ZZ,ROW(),MATCH("*"&amp;INDEX(INDICATOR_MAP!$D:$D,MATCH(M$1,INDICATOR_MAP!$B:$B,0))&amp;"*",RAW_DHIS2_EXPORT!$1:$1,0)),""))</f>
        <v/>
      </c>
      <c r="N120" s="2" t="str">
        <f>IF($A120="","",IFERROR(INDEX(RAW_DHIS2_EXPORT!$A:$ZZ,ROW(),MATCH("*"&amp;INDEX(INDICATOR_MAP!$D:$D,MATCH(N$1,INDICATOR_MAP!$B:$B,0))&amp;"*",RAW_DHIS2_EXPORT!$1:$1,0)),""))</f>
        <v/>
      </c>
      <c r="O120" s="2" t="str">
        <f>IF($A120="","",IFERROR(INDEX(RAW_DHIS2_EXPORT!$A:$ZZ,ROW(),MATCH("*"&amp;INDEX(INDICATOR_MAP!$D:$D,MATCH(O$1,INDICATOR_MAP!$B:$B,0))&amp;"*",RAW_DHIS2_EXPORT!$1:$1,0)),""))</f>
        <v/>
      </c>
      <c r="P120" s="2" t="str">
        <f>IF($A120="","",IFERROR(INDEX(RAW_DHIS2_EXPORT!$A:$ZZ,ROW(),MATCH("*"&amp;INDEX(INDICATOR_MAP!$D:$D,MATCH(P$1,INDICATOR_MAP!$B:$B,0))&amp;"*",RAW_DHIS2_EXPORT!$1:$1,0)),""))</f>
        <v/>
      </c>
      <c r="Q120" s="2" t="str">
        <f>IF($A120="","",IFERROR(INDEX(RAW_DHIS2_EXPORT!$A:$ZZ,ROW(),MATCH("*"&amp;INDEX(INDICATOR_MAP!$D:$D,MATCH(Q$1,INDICATOR_MAP!$B:$B,0))&amp;"*",RAW_DHIS2_EXPORT!$1:$1,0)),""))</f>
        <v/>
      </c>
      <c r="R120" s="2" t="str">
        <f>IF($A120="","",IFERROR(INDEX(RAW_DHIS2_EXPORT!$A:$ZZ,ROW(),MATCH("*"&amp;INDEX(INDICATOR_MAP!$D:$D,MATCH(R$1,INDICATOR_MAP!$B:$B,0))&amp;"*",RAW_DHIS2_EXPORT!$1:$1,0)),""))</f>
        <v/>
      </c>
      <c r="S120" s="2" t="str">
        <f>IF($A120="","",IFERROR(INDEX(RAW_DHIS2_EXPORT!$A:$ZZ,ROW(),MATCH("*"&amp;INDEX(INDICATOR_MAP!$D:$D,MATCH(S$1,INDICATOR_MAP!$B:$B,0))&amp;"*",RAW_DHIS2_EXPORT!$1:$1,0)),""))</f>
        <v/>
      </c>
      <c r="T120" s="2" t="str">
        <f>IF($A120="","",IFERROR(INDEX(RAW_DHIS2_EXPORT!$A:$ZZ,ROW(),MATCH("*"&amp;INDEX(INDICATOR_MAP!$D:$D,MATCH(T$1,INDICATOR_MAP!$B:$B,0))&amp;"*",RAW_DHIS2_EXPORT!$1:$1,0)),""))</f>
        <v/>
      </c>
      <c r="U120" s="2" t="str">
        <f>IF($A120="","",IFERROR(INDEX(RAW_DHIS2_EXPORT!$A:$ZZ,ROW(),MATCH("*"&amp;INDEX(INDICATOR_MAP!$D:$D,MATCH(U$1,INDICATOR_MAP!$B:$B,0))&amp;"*",RAW_DHIS2_EXPORT!$1:$1,0)),""))</f>
        <v/>
      </c>
      <c r="V120" s="2" t="str">
        <f>IF($A120="","",IFERROR(INDEX(RAW_DHIS2_EXPORT!$A:$ZZ,ROW(),MATCH("*"&amp;INDEX(INDICATOR_MAP!$D:$D,MATCH(V$1,INDICATOR_MAP!$B:$B,0))&amp;"*",RAW_DHIS2_EXPORT!$1:$1,0)),""))</f>
        <v/>
      </c>
      <c r="W120" s="2" t="str">
        <f>IF($A120="","",IFERROR(INDEX(RAW_DHIS2_EXPORT!$A:$ZZ,ROW(),MATCH("*"&amp;INDEX(INDICATOR_MAP!$D:$D,MATCH(W$1,INDICATOR_MAP!$B:$B,0))&amp;"*",RAW_DHIS2_EXPORT!$1:$1,0)),""))</f>
        <v/>
      </c>
      <c r="X120" s="2" t="str">
        <f>IF($A120="","",IFERROR(INDEX(RAW_DHIS2_EXPORT!$A:$ZZ,ROW(),MATCH("*"&amp;INDEX(INDICATOR_MAP!$D:$D,MATCH(X$1,INDICATOR_MAP!$B:$B,0))&amp;"*",RAW_DHIS2_EXPORT!$1:$1,0)),""))</f>
        <v/>
      </c>
      <c r="Y120" s="2" t="str">
        <f>IF($A120="","",IFERROR(INDEX(RAW_DHIS2_EXPORT!$A:$ZZ,ROW(),MATCH("*"&amp;INDEX(INDICATOR_MAP!$D:$D,MATCH(Y$1,INDICATOR_MAP!$B:$B,0))&amp;"*",RAW_DHIS2_EXPORT!$1:$1,0)),""))</f>
        <v/>
      </c>
      <c r="Z120" s="2" t="str">
        <f>IF($A120="","",IFERROR(INDEX(RAW_DHIS2_EXPORT!$A:$ZZ,ROW(),MATCH("*"&amp;INDEX(INDICATOR_MAP!$D:$D,MATCH(Z$1,INDICATOR_MAP!$B:$B,0))&amp;"*",RAW_DHIS2_EXPORT!$1:$1,0)),""))</f>
        <v/>
      </c>
      <c r="AA120" s="2" t="str">
        <f>IF($A120="","",IFERROR(INDEX(RAW_DHIS2_EXPORT!$A:$ZZ,ROW(),MATCH("*"&amp;INDEX(INDICATOR_MAP!$D:$D,MATCH(AA$1,INDICATOR_MAP!$B:$B,0))&amp;"*",RAW_DHIS2_EXPORT!$1:$1,0)),""))</f>
        <v/>
      </c>
      <c r="AB120" s="2" t="str">
        <f>IF($A120="","",IFERROR(INDEX(RAW_DHIS2_EXPORT!$A:$ZZ,ROW(),MATCH("*"&amp;INDEX(INDICATOR_MAP!$D:$D,MATCH(AB$1,INDICATOR_MAP!$B:$B,0))&amp;"*",RAW_DHIS2_EXPORT!$1:$1,0)),""))</f>
        <v/>
      </c>
      <c r="AC120" s="2" t="str">
        <f>IF($A120="","",IFERROR(INDEX(RAW_DHIS2_EXPORT!$A:$ZZ,ROW(),MATCH("*"&amp;INDEX(INDICATOR_MAP!$D:$D,MATCH(AC$1,INDICATOR_MAP!$B:$B,0))&amp;"*",RAW_DHIS2_EXPORT!$1:$1,0)),""))</f>
        <v/>
      </c>
      <c r="AD120" s="2" t="str">
        <f>IF($A120="","",IFERROR(INDEX(RAW_DHIS2_EXPORT!$A:$ZZ,ROW(),MATCH("*"&amp;INDEX(INDICATOR_MAP!$D:$D,MATCH(AD$1,INDICATOR_MAP!$B:$B,0))&amp;"*",RAW_DHIS2_EXPORT!$1:$1,0)),""))</f>
        <v/>
      </c>
      <c r="AE120" s="2" t="str">
        <f>IF($A120="","",IFERROR(INDEX(RAW_DHIS2_EXPORT!$A:$ZZ,ROW(),MATCH("*"&amp;INDEX(INDICATOR_MAP!$D:$D,MATCH(AE$1,INDICATOR_MAP!$B:$B,0))&amp;"*",RAW_DHIS2_EXPORT!$1:$1,0)),""))</f>
        <v/>
      </c>
      <c r="AF120" s="2" t="str">
        <f>IF($A120="","",IFERROR(INDEX(RAW_DHIS2_EXPORT!$A:$ZZ,ROW(),MATCH("*"&amp;INDEX(INDICATOR_MAP!$D:$D,MATCH(AF$1,INDICATOR_MAP!$B:$B,0))&amp;"*",RAW_DHIS2_EXPORT!$1:$1,0)),""))</f>
        <v/>
      </c>
      <c r="AG120" s="2" t="str">
        <f>IF($A120="","",IFERROR(INDEX(RAW_DHIS2_EXPORT!$A:$ZZ,ROW(),MATCH("*"&amp;INDEX(INDICATOR_MAP!$D:$D,MATCH(AG$1,INDICATOR_MAP!$B:$B,0))&amp;"*",RAW_DHIS2_EXPORT!$1:$1,0)),""))</f>
        <v/>
      </c>
      <c r="AH120" s="2" t="str">
        <f>IF($A120="","",IFERROR(INDEX(RAW_DHIS2_EXPORT!$A:$ZZ,ROW(),MATCH("*"&amp;INDEX(INDICATOR_MAP!$D:$D,MATCH(AH$1,INDICATOR_MAP!$B:$B,0))&amp;"*",RAW_DHIS2_EXPORT!$1:$1,0)),""))</f>
        <v/>
      </c>
      <c r="AI120" s="2" t="str">
        <f>IF($A120="","",IFERROR(INDEX(RAW_DHIS2_EXPORT!$A:$ZZ,ROW(),MATCH("*"&amp;INDEX(INDICATOR_MAP!$D:$D,MATCH(AI$1,INDICATOR_MAP!$B:$B,0))&amp;"*",RAW_DHIS2_EXPORT!$1:$1,0)),""))</f>
        <v/>
      </c>
      <c r="AJ120" s="2" t="str">
        <f>IF($A120="","",IFERROR(INDEX(RAW_DHIS2_EXPORT!$A:$ZZ,ROW(),MATCH("*"&amp;INDEX(INDICATOR_MAP!$D:$D,MATCH(AJ$1,INDICATOR_MAP!$B:$B,0))&amp;"*",RAW_DHIS2_EXPORT!$1:$1,0)),""))</f>
        <v/>
      </c>
      <c r="AK120" s="2" t="str">
        <f>IF($A120="","",IFERROR(INDEX(RAW_DHIS2_EXPORT!$A:$ZZ,ROW(),MATCH("*"&amp;INDEX(INDICATOR_MAP!$D:$D,MATCH(AK$1,INDICATOR_MAP!$B:$B,0))&amp;"*",RAW_DHIS2_EXPORT!$1:$1,0)),""))</f>
        <v/>
      </c>
      <c r="AL120" s="2" t="str">
        <f>IF($A120="","",IFERROR(INDEX(RAW_DHIS2_EXPORT!$A:$ZZ,ROW(),MATCH("*"&amp;INDEX(INDICATOR_MAP!$D:$D,MATCH(AL$1,INDICATOR_MAP!$B:$B,0))&amp;"*",RAW_DHIS2_EXPORT!$1:$1,0)),""))</f>
        <v/>
      </c>
      <c r="AM120" s="2" t="str">
        <f>IF($A120="","",IFERROR(INDEX(RAW_DHIS2_EXPORT!$A:$ZZ,ROW(),MATCH("*"&amp;INDEX(INDICATOR_MAP!$D:$D,MATCH(AM$1,INDICATOR_MAP!$B:$B,0))&amp;"*",RAW_DHIS2_EXPORT!$1:$1,0)),""))</f>
        <v/>
      </c>
      <c r="AN120" s="2" t="str">
        <f>IF($A120="","",IFERROR(INDEX(RAW_DHIS2_EXPORT!$A:$ZZ,ROW(),MATCH("*"&amp;INDEX(INDICATOR_MAP!$D:$D,MATCH(AN$1,INDICATOR_MAP!$B:$B,0))&amp;"*",RAW_DHIS2_EXPORT!$1:$1,0)),""))</f>
        <v/>
      </c>
      <c r="AO120" s="2" t="str">
        <f>IF($A120="","",IFERROR(INDEX(RAW_DHIS2_EXPORT!$A:$ZZ,ROW(),MATCH("*"&amp;INDEX(INDICATOR_MAP!$D:$D,MATCH(AO$1,INDICATOR_MAP!$B:$B,0))&amp;"*",RAW_DHIS2_EXPORT!$1:$1,0)),""))</f>
        <v/>
      </c>
      <c r="AP120" s="2" t="str">
        <f>IF($A120="","",IFERROR(INDEX(RAW_DHIS2_EXPORT!$A:$ZZ,ROW(),MATCH("*"&amp;INDEX(INDICATOR_MAP!$D:$D,MATCH(AP$1,INDICATOR_MAP!$B:$B,0))&amp;"*",RAW_DHIS2_EXPORT!$1:$1,0)),""))</f>
        <v/>
      </c>
      <c r="AQ120" s="2" t="str">
        <f>IF($A120="","",IFERROR(INDEX(RAW_DHIS2_EXPORT!$A:$ZZ,ROW(),MATCH("*"&amp;INDEX(INDICATOR_MAP!$D:$D,MATCH(AQ$1,INDICATOR_MAP!$B:$B,0))&amp;"*",RAW_DHIS2_EXPORT!$1:$1,0)),""))</f>
        <v/>
      </c>
      <c r="AR120" s="2" t="str">
        <f>IF($A120="","",IFERROR(INDEX(RAW_DHIS2_EXPORT!$A:$ZZ,ROW(),MATCH("*"&amp;INDEX(INDICATOR_MAP!$D:$D,MATCH(AR$1,INDICATOR_MAP!$B:$B,0))&amp;"*",RAW_DHIS2_EXPORT!$1:$1,0)),""))</f>
        <v/>
      </c>
      <c r="AS120" s="2" t="str">
        <f>IF($A120="","",IFERROR(INDEX(RAW_DHIS2_EXPORT!$A:$ZZ,ROW(),MATCH("*"&amp;INDEX(INDICATOR_MAP!$D:$D,MATCH(AS$1,INDICATOR_MAP!$B:$B,0))&amp;"*",RAW_DHIS2_EXPORT!$1:$1,0)),""))</f>
        <v/>
      </c>
      <c r="AT120" s="2" t="str">
        <f>IF($A120="","",IFERROR(INDEX(RAW_DHIS2_EXPORT!$A:$ZZ,ROW(),MATCH("*"&amp;INDEX(INDICATOR_MAP!$D:$D,MATCH(AT$1,INDICATOR_MAP!$B:$B,0))&amp;"*",RAW_DHIS2_EXPORT!$1:$1,0)),""))</f>
        <v/>
      </c>
      <c r="AU120" s="2" t="str">
        <f>IF($A120="","",IFERROR(INDEX(RAW_DHIS2_EXPORT!$A:$ZZ,ROW(),MATCH("*"&amp;INDEX(INDICATOR_MAP!$D:$D,MATCH(AU$1,INDICATOR_MAP!$B:$B,0))&amp;"*",RAW_DHIS2_EXPORT!$1:$1,0)),""))</f>
        <v/>
      </c>
      <c r="AV120" s="2" t="str">
        <f>IF($A120="","",IFERROR(INDEX(RAW_DHIS2_EXPORT!$A:$ZZ,ROW(),MATCH("*"&amp;INDEX(INDICATOR_MAP!$D:$D,MATCH(AV$1,INDICATOR_MAP!$B:$B,0))&amp;"*",RAW_DHIS2_EXPORT!$1:$1,0)),""))</f>
        <v/>
      </c>
      <c r="AW120" s="2" t="str">
        <f>IF($A120="","",IFERROR(INDEX(RAW_DHIS2_EXPORT!$A:$ZZ,ROW(),MATCH("*"&amp;INDEX(INDICATOR_MAP!$D:$D,MATCH(AW$1,INDICATOR_MAP!$B:$B,0))&amp;"*",RAW_DHIS2_EXPORT!$1:$1,0)),""))</f>
        <v/>
      </c>
      <c r="AX120" s="2" t="str">
        <f>IF($A120="","",IFERROR(INDEX(RAW_DHIS2_EXPORT!$A:$ZZ,ROW(),MATCH("*"&amp;INDEX(INDICATOR_MAP!$D:$D,MATCH(AX$1,INDICATOR_MAP!$B:$B,0))&amp;"*",RAW_DHIS2_EXPORT!$1:$1,0)),""))</f>
        <v/>
      </c>
      <c r="AY120" s="2" t="str">
        <f>IF($A120="","",IFERROR(INDEX(RAW_DHIS2_EXPORT!$A:$ZZ,ROW(),MATCH("*"&amp;INDEX(INDICATOR_MAP!$D:$D,MATCH(AY$1,INDICATOR_MAP!$B:$B,0))&amp;"*",RAW_DHIS2_EXPORT!$1:$1,0)),""))</f>
        <v/>
      </c>
      <c r="AZ120" s="2" t="str">
        <f>IF($A120="","",IFERROR(INDEX(RAW_DHIS2_EXPORT!$A:$ZZ,ROW(),MATCH("*"&amp;INDEX(INDICATOR_MAP!$D:$D,MATCH(AZ$1,INDICATOR_MAP!$B:$B,0))&amp;"*",RAW_DHIS2_EXPORT!$1:$1,0)),""))</f>
        <v/>
      </c>
      <c r="BA120" s="2" t="str">
        <f>IF($A120="","",IFERROR(INDEX(RAW_DHIS2_EXPORT!$A:$ZZ,ROW(),MATCH("*"&amp;INDEX(INDICATOR_MAP!$D:$D,MATCH(BA$1,INDICATOR_MAP!$B:$B,0))&amp;"*",RAW_DHIS2_EXPORT!$1:$1,0)),""))</f>
        <v/>
      </c>
      <c r="BB120" s="2" t="str">
        <f>IF($A120="","",IFERROR(INDEX(RAW_DHIS2_EXPORT!$A:$ZZ,ROW(),MATCH("*"&amp;INDEX(INDICATOR_MAP!$D:$D,MATCH(BB$1,INDICATOR_MAP!$B:$B,0))&amp;"*",RAW_DHIS2_EXPORT!$1:$1,0)),""))</f>
        <v/>
      </c>
      <c r="BC120" s="2" t="str">
        <f>IF($A120="","",IFERROR(INDEX(RAW_DHIS2_EXPORT!$A:$ZZ,ROW(),MATCH("*"&amp;INDEX(INDICATOR_MAP!$D:$D,MATCH(BC$1,INDICATOR_MAP!$B:$B,0))&amp;"*",RAW_DHIS2_EXPORT!$1:$1,0)),""))</f>
        <v/>
      </c>
    </row>
    <row r="121" spans="1:55">
      <c r="A121" s="2" t="str">
        <f>IF(RAW_DHIS2_EXPORT!A121="","",RAW_DHIS2_EXPORT!A121)</f>
        <v/>
      </c>
      <c r="B121" s="2"/>
      <c r="C121" s="2"/>
      <c r="D121" s="2" t="str">
        <f>IF($A121="","",IFERROR(INDEX(RAW_DHIS2_EXPORT!$A:$ZZ,ROW(),MATCH("*"&amp;INDEX(INDICATOR_MAP!$D:$D,MATCH(D$1,INDICATOR_MAP!$B:$B,0))&amp;"*",RAW_DHIS2_EXPORT!$1:$1,0)),""))</f>
        <v/>
      </c>
      <c r="E121" s="2" t="str">
        <f>IF($A121="","",IFERROR(INDEX(RAW_DHIS2_EXPORT!$A:$ZZ,ROW(),MATCH("*"&amp;INDEX(INDICATOR_MAP!$D:$D,MATCH(E$1,INDICATOR_MAP!$B:$B,0))&amp;"*",RAW_DHIS2_EXPORT!$1:$1,0)),""))</f>
        <v/>
      </c>
      <c r="F121" s="2" t="str">
        <f>IF($A121="","",IFERROR(INDEX(RAW_DHIS2_EXPORT!$A:$ZZ,ROW(),MATCH("*"&amp;INDEX(INDICATOR_MAP!$D:$D,MATCH(F$1,INDICATOR_MAP!$B:$B,0))&amp;"*",RAW_DHIS2_EXPORT!$1:$1,0)),""))</f>
        <v/>
      </c>
      <c r="G121" s="2" t="str">
        <f>IF($A121="","",IFERROR(INDEX(RAW_DHIS2_EXPORT!$A:$ZZ,ROW(),MATCH("*"&amp;INDEX(INDICATOR_MAP!$D:$D,MATCH(G$1,INDICATOR_MAP!$B:$B,0))&amp;"*",RAW_DHIS2_EXPORT!$1:$1,0)),""))</f>
        <v/>
      </c>
      <c r="H121" s="2" t="str">
        <f>IF($A121="","",IFERROR(INDEX(RAW_DHIS2_EXPORT!$A:$ZZ,ROW(),MATCH("*"&amp;INDEX(INDICATOR_MAP!$D:$D,MATCH(H$1,INDICATOR_MAP!$B:$B,0))&amp;"*",RAW_DHIS2_EXPORT!$1:$1,0)),""))</f>
        <v/>
      </c>
      <c r="I121" s="2" t="str">
        <f>IF($A121="","",IFERROR(INDEX(RAW_DHIS2_EXPORT!$A:$ZZ,ROW(),MATCH("*"&amp;INDEX(INDICATOR_MAP!$D:$D,MATCH(I$1,INDICATOR_MAP!$B:$B,0))&amp;"*",RAW_DHIS2_EXPORT!$1:$1,0)),""))</f>
        <v/>
      </c>
      <c r="J121" s="2" t="str">
        <f>IF($A121="","",IFERROR(INDEX(RAW_DHIS2_EXPORT!$A:$ZZ,ROW(),MATCH("*"&amp;INDEX(INDICATOR_MAP!$D:$D,MATCH(J$1,INDICATOR_MAP!$B:$B,0))&amp;"*",RAW_DHIS2_EXPORT!$1:$1,0)),""))</f>
        <v/>
      </c>
      <c r="K121" s="2" t="str">
        <f>IF($A121="","",IFERROR(INDEX(RAW_DHIS2_EXPORT!$A:$ZZ,ROW(),MATCH("*"&amp;INDEX(INDICATOR_MAP!$D:$D,MATCH(K$1,INDICATOR_MAP!$B:$B,0))&amp;"*",RAW_DHIS2_EXPORT!$1:$1,0)),""))</f>
        <v/>
      </c>
      <c r="L121" s="2" t="str">
        <f>IF($A121="","",IFERROR(INDEX(RAW_DHIS2_EXPORT!$A:$ZZ,ROW(),MATCH("*"&amp;INDEX(INDICATOR_MAP!$D:$D,MATCH(L$1,INDICATOR_MAP!$B:$B,0))&amp;"*",RAW_DHIS2_EXPORT!$1:$1,0)),""))</f>
        <v/>
      </c>
      <c r="M121" s="2" t="str">
        <f>IF($A121="","",IFERROR(INDEX(RAW_DHIS2_EXPORT!$A:$ZZ,ROW(),MATCH("*"&amp;INDEX(INDICATOR_MAP!$D:$D,MATCH(M$1,INDICATOR_MAP!$B:$B,0))&amp;"*",RAW_DHIS2_EXPORT!$1:$1,0)),""))</f>
        <v/>
      </c>
      <c r="N121" s="2" t="str">
        <f>IF($A121="","",IFERROR(INDEX(RAW_DHIS2_EXPORT!$A:$ZZ,ROW(),MATCH("*"&amp;INDEX(INDICATOR_MAP!$D:$D,MATCH(N$1,INDICATOR_MAP!$B:$B,0))&amp;"*",RAW_DHIS2_EXPORT!$1:$1,0)),""))</f>
        <v/>
      </c>
      <c r="O121" s="2" t="str">
        <f>IF($A121="","",IFERROR(INDEX(RAW_DHIS2_EXPORT!$A:$ZZ,ROW(),MATCH("*"&amp;INDEX(INDICATOR_MAP!$D:$D,MATCH(O$1,INDICATOR_MAP!$B:$B,0))&amp;"*",RAW_DHIS2_EXPORT!$1:$1,0)),""))</f>
        <v/>
      </c>
      <c r="P121" s="2" t="str">
        <f>IF($A121="","",IFERROR(INDEX(RAW_DHIS2_EXPORT!$A:$ZZ,ROW(),MATCH("*"&amp;INDEX(INDICATOR_MAP!$D:$D,MATCH(P$1,INDICATOR_MAP!$B:$B,0))&amp;"*",RAW_DHIS2_EXPORT!$1:$1,0)),""))</f>
        <v/>
      </c>
      <c r="Q121" s="2" t="str">
        <f>IF($A121="","",IFERROR(INDEX(RAW_DHIS2_EXPORT!$A:$ZZ,ROW(),MATCH("*"&amp;INDEX(INDICATOR_MAP!$D:$D,MATCH(Q$1,INDICATOR_MAP!$B:$B,0))&amp;"*",RAW_DHIS2_EXPORT!$1:$1,0)),""))</f>
        <v/>
      </c>
      <c r="R121" s="2" t="str">
        <f>IF($A121="","",IFERROR(INDEX(RAW_DHIS2_EXPORT!$A:$ZZ,ROW(),MATCH("*"&amp;INDEX(INDICATOR_MAP!$D:$D,MATCH(R$1,INDICATOR_MAP!$B:$B,0))&amp;"*",RAW_DHIS2_EXPORT!$1:$1,0)),""))</f>
        <v/>
      </c>
      <c r="S121" s="2" t="str">
        <f>IF($A121="","",IFERROR(INDEX(RAW_DHIS2_EXPORT!$A:$ZZ,ROW(),MATCH("*"&amp;INDEX(INDICATOR_MAP!$D:$D,MATCH(S$1,INDICATOR_MAP!$B:$B,0))&amp;"*",RAW_DHIS2_EXPORT!$1:$1,0)),""))</f>
        <v/>
      </c>
      <c r="T121" s="2" t="str">
        <f>IF($A121="","",IFERROR(INDEX(RAW_DHIS2_EXPORT!$A:$ZZ,ROW(),MATCH("*"&amp;INDEX(INDICATOR_MAP!$D:$D,MATCH(T$1,INDICATOR_MAP!$B:$B,0))&amp;"*",RAW_DHIS2_EXPORT!$1:$1,0)),""))</f>
        <v/>
      </c>
      <c r="U121" s="2" t="str">
        <f>IF($A121="","",IFERROR(INDEX(RAW_DHIS2_EXPORT!$A:$ZZ,ROW(),MATCH("*"&amp;INDEX(INDICATOR_MAP!$D:$D,MATCH(U$1,INDICATOR_MAP!$B:$B,0))&amp;"*",RAW_DHIS2_EXPORT!$1:$1,0)),""))</f>
        <v/>
      </c>
      <c r="V121" s="2" t="str">
        <f>IF($A121="","",IFERROR(INDEX(RAW_DHIS2_EXPORT!$A:$ZZ,ROW(),MATCH("*"&amp;INDEX(INDICATOR_MAP!$D:$D,MATCH(V$1,INDICATOR_MAP!$B:$B,0))&amp;"*",RAW_DHIS2_EXPORT!$1:$1,0)),""))</f>
        <v/>
      </c>
      <c r="W121" s="2" t="str">
        <f>IF($A121="","",IFERROR(INDEX(RAW_DHIS2_EXPORT!$A:$ZZ,ROW(),MATCH("*"&amp;INDEX(INDICATOR_MAP!$D:$D,MATCH(W$1,INDICATOR_MAP!$B:$B,0))&amp;"*",RAW_DHIS2_EXPORT!$1:$1,0)),""))</f>
        <v/>
      </c>
      <c r="X121" s="2" t="str">
        <f>IF($A121="","",IFERROR(INDEX(RAW_DHIS2_EXPORT!$A:$ZZ,ROW(),MATCH("*"&amp;INDEX(INDICATOR_MAP!$D:$D,MATCH(X$1,INDICATOR_MAP!$B:$B,0))&amp;"*",RAW_DHIS2_EXPORT!$1:$1,0)),""))</f>
        <v/>
      </c>
      <c r="Y121" s="2" t="str">
        <f>IF($A121="","",IFERROR(INDEX(RAW_DHIS2_EXPORT!$A:$ZZ,ROW(),MATCH("*"&amp;INDEX(INDICATOR_MAP!$D:$D,MATCH(Y$1,INDICATOR_MAP!$B:$B,0))&amp;"*",RAW_DHIS2_EXPORT!$1:$1,0)),""))</f>
        <v/>
      </c>
      <c r="Z121" s="2" t="str">
        <f>IF($A121="","",IFERROR(INDEX(RAW_DHIS2_EXPORT!$A:$ZZ,ROW(),MATCH("*"&amp;INDEX(INDICATOR_MAP!$D:$D,MATCH(Z$1,INDICATOR_MAP!$B:$B,0))&amp;"*",RAW_DHIS2_EXPORT!$1:$1,0)),""))</f>
        <v/>
      </c>
      <c r="AA121" s="2" t="str">
        <f>IF($A121="","",IFERROR(INDEX(RAW_DHIS2_EXPORT!$A:$ZZ,ROW(),MATCH("*"&amp;INDEX(INDICATOR_MAP!$D:$D,MATCH(AA$1,INDICATOR_MAP!$B:$B,0))&amp;"*",RAW_DHIS2_EXPORT!$1:$1,0)),""))</f>
        <v/>
      </c>
      <c r="AB121" s="2" t="str">
        <f>IF($A121="","",IFERROR(INDEX(RAW_DHIS2_EXPORT!$A:$ZZ,ROW(),MATCH("*"&amp;INDEX(INDICATOR_MAP!$D:$D,MATCH(AB$1,INDICATOR_MAP!$B:$B,0))&amp;"*",RAW_DHIS2_EXPORT!$1:$1,0)),""))</f>
        <v/>
      </c>
      <c r="AC121" s="2" t="str">
        <f>IF($A121="","",IFERROR(INDEX(RAW_DHIS2_EXPORT!$A:$ZZ,ROW(),MATCH("*"&amp;INDEX(INDICATOR_MAP!$D:$D,MATCH(AC$1,INDICATOR_MAP!$B:$B,0))&amp;"*",RAW_DHIS2_EXPORT!$1:$1,0)),""))</f>
        <v/>
      </c>
      <c r="AD121" s="2" t="str">
        <f>IF($A121="","",IFERROR(INDEX(RAW_DHIS2_EXPORT!$A:$ZZ,ROW(),MATCH("*"&amp;INDEX(INDICATOR_MAP!$D:$D,MATCH(AD$1,INDICATOR_MAP!$B:$B,0))&amp;"*",RAW_DHIS2_EXPORT!$1:$1,0)),""))</f>
        <v/>
      </c>
      <c r="AE121" s="2" t="str">
        <f>IF($A121="","",IFERROR(INDEX(RAW_DHIS2_EXPORT!$A:$ZZ,ROW(),MATCH("*"&amp;INDEX(INDICATOR_MAP!$D:$D,MATCH(AE$1,INDICATOR_MAP!$B:$B,0))&amp;"*",RAW_DHIS2_EXPORT!$1:$1,0)),""))</f>
        <v/>
      </c>
      <c r="AF121" s="2" t="str">
        <f>IF($A121="","",IFERROR(INDEX(RAW_DHIS2_EXPORT!$A:$ZZ,ROW(),MATCH("*"&amp;INDEX(INDICATOR_MAP!$D:$D,MATCH(AF$1,INDICATOR_MAP!$B:$B,0))&amp;"*",RAW_DHIS2_EXPORT!$1:$1,0)),""))</f>
        <v/>
      </c>
      <c r="AG121" s="2" t="str">
        <f>IF($A121="","",IFERROR(INDEX(RAW_DHIS2_EXPORT!$A:$ZZ,ROW(),MATCH("*"&amp;INDEX(INDICATOR_MAP!$D:$D,MATCH(AG$1,INDICATOR_MAP!$B:$B,0))&amp;"*",RAW_DHIS2_EXPORT!$1:$1,0)),""))</f>
        <v/>
      </c>
      <c r="AH121" s="2" t="str">
        <f>IF($A121="","",IFERROR(INDEX(RAW_DHIS2_EXPORT!$A:$ZZ,ROW(),MATCH("*"&amp;INDEX(INDICATOR_MAP!$D:$D,MATCH(AH$1,INDICATOR_MAP!$B:$B,0))&amp;"*",RAW_DHIS2_EXPORT!$1:$1,0)),""))</f>
        <v/>
      </c>
      <c r="AI121" s="2" t="str">
        <f>IF($A121="","",IFERROR(INDEX(RAW_DHIS2_EXPORT!$A:$ZZ,ROW(),MATCH("*"&amp;INDEX(INDICATOR_MAP!$D:$D,MATCH(AI$1,INDICATOR_MAP!$B:$B,0))&amp;"*",RAW_DHIS2_EXPORT!$1:$1,0)),""))</f>
        <v/>
      </c>
      <c r="AJ121" s="2" t="str">
        <f>IF($A121="","",IFERROR(INDEX(RAW_DHIS2_EXPORT!$A:$ZZ,ROW(),MATCH("*"&amp;INDEX(INDICATOR_MAP!$D:$D,MATCH(AJ$1,INDICATOR_MAP!$B:$B,0))&amp;"*",RAW_DHIS2_EXPORT!$1:$1,0)),""))</f>
        <v/>
      </c>
      <c r="AK121" s="2" t="str">
        <f>IF($A121="","",IFERROR(INDEX(RAW_DHIS2_EXPORT!$A:$ZZ,ROW(),MATCH("*"&amp;INDEX(INDICATOR_MAP!$D:$D,MATCH(AK$1,INDICATOR_MAP!$B:$B,0))&amp;"*",RAW_DHIS2_EXPORT!$1:$1,0)),""))</f>
        <v/>
      </c>
      <c r="AL121" s="2" t="str">
        <f>IF($A121="","",IFERROR(INDEX(RAW_DHIS2_EXPORT!$A:$ZZ,ROW(),MATCH("*"&amp;INDEX(INDICATOR_MAP!$D:$D,MATCH(AL$1,INDICATOR_MAP!$B:$B,0))&amp;"*",RAW_DHIS2_EXPORT!$1:$1,0)),""))</f>
        <v/>
      </c>
      <c r="AM121" s="2" t="str">
        <f>IF($A121="","",IFERROR(INDEX(RAW_DHIS2_EXPORT!$A:$ZZ,ROW(),MATCH("*"&amp;INDEX(INDICATOR_MAP!$D:$D,MATCH(AM$1,INDICATOR_MAP!$B:$B,0))&amp;"*",RAW_DHIS2_EXPORT!$1:$1,0)),""))</f>
        <v/>
      </c>
      <c r="AN121" s="2" t="str">
        <f>IF($A121="","",IFERROR(INDEX(RAW_DHIS2_EXPORT!$A:$ZZ,ROW(),MATCH("*"&amp;INDEX(INDICATOR_MAP!$D:$D,MATCH(AN$1,INDICATOR_MAP!$B:$B,0))&amp;"*",RAW_DHIS2_EXPORT!$1:$1,0)),""))</f>
        <v/>
      </c>
      <c r="AO121" s="2" t="str">
        <f>IF($A121="","",IFERROR(INDEX(RAW_DHIS2_EXPORT!$A:$ZZ,ROW(),MATCH("*"&amp;INDEX(INDICATOR_MAP!$D:$D,MATCH(AO$1,INDICATOR_MAP!$B:$B,0))&amp;"*",RAW_DHIS2_EXPORT!$1:$1,0)),""))</f>
        <v/>
      </c>
      <c r="AP121" s="2" t="str">
        <f>IF($A121="","",IFERROR(INDEX(RAW_DHIS2_EXPORT!$A:$ZZ,ROW(),MATCH("*"&amp;INDEX(INDICATOR_MAP!$D:$D,MATCH(AP$1,INDICATOR_MAP!$B:$B,0))&amp;"*",RAW_DHIS2_EXPORT!$1:$1,0)),""))</f>
        <v/>
      </c>
      <c r="AQ121" s="2" t="str">
        <f>IF($A121="","",IFERROR(INDEX(RAW_DHIS2_EXPORT!$A:$ZZ,ROW(),MATCH("*"&amp;INDEX(INDICATOR_MAP!$D:$D,MATCH(AQ$1,INDICATOR_MAP!$B:$B,0))&amp;"*",RAW_DHIS2_EXPORT!$1:$1,0)),""))</f>
        <v/>
      </c>
      <c r="AR121" s="2" t="str">
        <f>IF($A121="","",IFERROR(INDEX(RAW_DHIS2_EXPORT!$A:$ZZ,ROW(),MATCH("*"&amp;INDEX(INDICATOR_MAP!$D:$D,MATCH(AR$1,INDICATOR_MAP!$B:$B,0))&amp;"*",RAW_DHIS2_EXPORT!$1:$1,0)),""))</f>
        <v/>
      </c>
      <c r="AS121" s="2" t="str">
        <f>IF($A121="","",IFERROR(INDEX(RAW_DHIS2_EXPORT!$A:$ZZ,ROW(),MATCH("*"&amp;INDEX(INDICATOR_MAP!$D:$D,MATCH(AS$1,INDICATOR_MAP!$B:$B,0))&amp;"*",RAW_DHIS2_EXPORT!$1:$1,0)),""))</f>
        <v/>
      </c>
      <c r="AT121" s="2" t="str">
        <f>IF($A121="","",IFERROR(INDEX(RAW_DHIS2_EXPORT!$A:$ZZ,ROW(),MATCH("*"&amp;INDEX(INDICATOR_MAP!$D:$D,MATCH(AT$1,INDICATOR_MAP!$B:$B,0))&amp;"*",RAW_DHIS2_EXPORT!$1:$1,0)),""))</f>
        <v/>
      </c>
      <c r="AU121" s="2" t="str">
        <f>IF($A121="","",IFERROR(INDEX(RAW_DHIS2_EXPORT!$A:$ZZ,ROW(),MATCH("*"&amp;INDEX(INDICATOR_MAP!$D:$D,MATCH(AU$1,INDICATOR_MAP!$B:$B,0))&amp;"*",RAW_DHIS2_EXPORT!$1:$1,0)),""))</f>
        <v/>
      </c>
      <c r="AV121" s="2" t="str">
        <f>IF($A121="","",IFERROR(INDEX(RAW_DHIS2_EXPORT!$A:$ZZ,ROW(),MATCH("*"&amp;INDEX(INDICATOR_MAP!$D:$D,MATCH(AV$1,INDICATOR_MAP!$B:$B,0))&amp;"*",RAW_DHIS2_EXPORT!$1:$1,0)),""))</f>
        <v/>
      </c>
      <c r="AW121" s="2" t="str">
        <f>IF($A121="","",IFERROR(INDEX(RAW_DHIS2_EXPORT!$A:$ZZ,ROW(),MATCH("*"&amp;INDEX(INDICATOR_MAP!$D:$D,MATCH(AW$1,INDICATOR_MAP!$B:$B,0))&amp;"*",RAW_DHIS2_EXPORT!$1:$1,0)),""))</f>
        <v/>
      </c>
      <c r="AX121" s="2" t="str">
        <f>IF($A121="","",IFERROR(INDEX(RAW_DHIS2_EXPORT!$A:$ZZ,ROW(),MATCH("*"&amp;INDEX(INDICATOR_MAP!$D:$D,MATCH(AX$1,INDICATOR_MAP!$B:$B,0))&amp;"*",RAW_DHIS2_EXPORT!$1:$1,0)),""))</f>
        <v/>
      </c>
      <c r="AY121" s="2" t="str">
        <f>IF($A121="","",IFERROR(INDEX(RAW_DHIS2_EXPORT!$A:$ZZ,ROW(),MATCH("*"&amp;INDEX(INDICATOR_MAP!$D:$D,MATCH(AY$1,INDICATOR_MAP!$B:$B,0))&amp;"*",RAW_DHIS2_EXPORT!$1:$1,0)),""))</f>
        <v/>
      </c>
      <c r="AZ121" s="2" t="str">
        <f>IF($A121="","",IFERROR(INDEX(RAW_DHIS2_EXPORT!$A:$ZZ,ROW(),MATCH("*"&amp;INDEX(INDICATOR_MAP!$D:$D,MATCH(AZ$1,INDICATOR_MAP!$B:$B,0))&amp;"*",RAW_DHIS2_EXPORT!$1:$1,0)),""))</f>
        <v/>
      </c>
      <c r="BA121" s="2" t="str">
        <f>IF($A121="","",IFERROR(INDEX(RAW_DHIS2_EXPORT!$A:$ZZ,ROW(),MATCH("*"&amp;INDEX(INDICATOR_MAP!$D:$D,MATCH(BA$1,INDICATOR_MAP!$B:$B,0))&amp;"*",RAW_DHIS2_EXPORT!$1:$1,0)),""))</f>
        <v/>
      </c>
      <c r="BB121" s="2" t="str">
        <f>IF($A121="","",IFERROR(INDEX(RAW_DHIS2_EXPORT!$A:$ZZ,ROW(),MATCH("*"&amp;INDEX(INDICATOR_MAP!$D:$D,MATCH(BB$1,INDICATOR_MAP!$B:$B,0))&amp;"*",RAW_DHIS2_EXPORT!$1:$1,0)),""))</f>
        <v/>
      </c>
      <c r="BC121" s="2" t="str">
        <f>IF($A121="","",IFERROR(INDEX(RAW_DHIS2_EXPORT!$A:$ZZ,ROW(),MATCH("*"&amp;INDEX(INDICATOR_MAP!$D:$D,MATCH(BC$1,INDICATOR_MAP!$B:$B,0))&amp;"*",RAW_DHIS2_EXPORT!$1:$1,0)),""))</f>
        <v/>
      </c>
    </row>
    <row r="122" spans="1:55">
      <c r="A122" s="2" t="str">
        <f>IF(RAW_DHIS2_EXPORT!A122="","",RAW_DHIS2_EXPORT!A122)</f>
        <v/>
      </c>
      <c r="B122" s="2"/>
      <c r="C122" s="2"/>
      <c r="D122" s="2" t="str">
        <f>IF($A122="","",IFERROR(INDEX(RAW_DHIS2_EXPORT!$A:$ZZ,ROW(),MATCH("*"&amp;INDEX(INDICATOR_MAP!$D:$D,MATCH(D$1,INDICATOR_MAP!$B:$B,0))&amp;"*",RAW_DHIS2_EXPORT!$1:$1,0)),""))</f>
        <v/>
      </c>
      <c r="E122" s="2" t="str">
        <f>IF($A122="","",IFERROR(INDEX(RAW_DHIS2_EXPORT!$A:$ZZ,ROW(),MATCH("*"&amp;INDEX(INDICATOR_MAP!$D:$D,MATCH(E$1,INDICATOR_MAP!$B:$B,0))&amp;"*",RAW_DHIS2_EXPORT!$1:$1,0)),""))</f>
        <v/>
      </c>
      <c r="F122" s="2" t="str">
        <f>IF($A122="","",IFERROR(INDEX(RAW_DHIS2_EXPORT!$A:$ZZ,ROW(),MATCH("*"&amp;INDEX(INDICATOR_MAP!$D:$D,MATCH(F$1,INDICATOR_MAP!$B:$B,0))&amp;"*",RAW_DHIS2_EXPORT!$1:$1,0)),""))</f>
        <v/>
      </c>
      <c r="G122" s="2" t="str">
        <f>IF($A122="","",IFERROR(INDEX(RAW_DHIS2_EXPORT!$A:$ZZ,ROW(),MATCH("*"&amp;INDEX(INDICATOR_MAP!$D:$D,MATCH(G$1,INDICATOR_MAP!$B:$B,0))&amp;"*",RAW_DHIS2_EXPORT!$1:$1,0)),""))</f>
        <v/>
      </c>
      <c r="H122" s="2" t="str">
        <f>IF($A122="","",IFERROR(INDEX(RAW_DHIS2_EXPORT!$A:$ZZ,ROW(),MATCH("*"&amp;INDEX(INDICATOR_MAP!$D:$D,MATCH(H$1,INDICATOR_MAP!$B:$B,0))&amp;"*",RAW_DHIS2_EXPORT!$1:$1,0)),""))</f>
        <v/>
      </c>
      <c r="I122" s="2" t="str">
        <f>IF($A122="","",IFERROR(INDEX(RAW_DHIS2_EXPORT!$A:$ZZ,ROW(),MATCH("*"&amp;INDEX(INDICATOR_MAP!$D:$D,MATCH(I$1,INDICATOR_MAP!$B:$B,0))&amp;"*",RAW_DHIS2_EXPORT!$1:$1,0)),""))</f>
        <v/>
      </c>
      <c r="J122" s="2" t="str">
        <f>IF($A122="","",IFERROR(INDEX(RAW_DHIS2_EXPORT!$A:$ZZ,ROW(),MATCH("*"&amp;INDEX(INDICATOR_MAP!$D:$D,MATCH(J$1,INDICATOR_MAP!$B:$B,0))&amp;"*",RAW_DHIS2_EXPORT!$1:$1,0)),""))</f>
        <v/>
      </c>
      <c r="K122" s="2" t="str">
        <f>IF($A122="","",IFERROR(INDEX(RAW_DHIS2_EXPORT!$A:$ZZ,ROW(),MATCH("*"&amp;INDEX(INDICATOR_MAP!$D:$D,MATCH(K$1,INDICATOR_MAP!$B:$B,0))&amp;"*",RAW_DHIS2_EXPORT!$1:$1,0)),""))</f>
        <v/>
      </c>
      <c r="L122" s="2" t="str">
        <f>IF($A122="","",IFERROR(INDEX(RAW_DHIS2_EXPORT!$A:$ZZ,ROW(),MATCH("*"&amp;INDEX(INDICATOR_MAP!$D:$D,MATCH(L$1,INDICATOR_MAP!$B:$B,0))&amp;"*",RAW_DHIS2_EXPORT!$1:$1,0)),""))</f>
        <v/>
      </c>
      <c r="M122" s="2" t="str">
        <f>IF($A122="","",IFERROR(INDEX(RAW_DHIS2_EXPORT!$A:$ZZ,ROW(),MATCH("*"&amp;INDEX(INDICATOR_MAP!$D:$D,MATCH(M$1,INDICATOR_MAP!$B:$B,0))&amp;"*",RAW_DHIS2_EXPORT!$1:$1,0)),""))</f>
        <v/>
      </c>
      <c r="N122" s="2" t="str">
        <f>IF($A122="","",IFERROR(INDEX(RAW_DHIS2_EXPORT!$A:$ZZ,ROW(),MATCH("*"&amp;INDEX(INDICATOR_MAP!$D:$D,MATCH(N$1,INDICATOR_MAP!$B:$B,0))&amp;"*",RAW_DHIS2_EXPORT!$1:$1,0)),""))</f>
        <v/>
      </c>
      <c r="O122" s="2" t="str">
        <f>IF($A122="","",IFERROR(INDEX(RAW_DHIS2_EXPORT!$A:$ZZ,ROW(),MATCH("*"&amp;INDEX(INDICATOR_MAP!$D:$D,MATCH(O$1,INDICATOR_MAP!$B:$B,0))&amp;"*",RAW_DHIS2_EXPORT!$1:$1,0)),""))</f>
        <v/>
      </c>
      <c r="P122" s="2" t="str">
        <f>IF($A122="","",IFERROR(INDEX(RAW_DHIS2_EXPORT!$A:$ZZ,ROW(),MATCH("*"&amp;INDEX(INDICATOR_MAP!$D:$D,MATCH(P$1,INDICATOR_MAP!$B:$B,0))&amp;"*",RAW_DHIS2_EXPORT!$1:$1,0)),""))</f>
        <v/>
      </c>
      <c r="Q122" s="2" t="str">
        <f>IF($A122="","",IFERROR(INDEX(RAW_DHIS2_EXPORT!$A:$ZZ,ROW(),MATCH("*"&amp;INDEX(INDICATOR_MAP!$D:$D,MATCH(Q$1,INDICATOR_MAP!$B:$B,0))&amp;"*",RAW_DHIS2_EXPORT!$1:$1,0)),""))</f>
        <v/>
      </c>
      <c r="R122" s="2" t="str">
        <f>IF($A122="","",IFERROR(INDEX(RAW_DHIS2_EXPORT!$A:$ZZ,ROW(),MATCH("*"&amp;INDEX(INDICATOR_MAP!$D:$D,MATCH(R$1,INDICATOR_MAP!$B:$B,0))&amp;"*",RAW_DHIS2_EXPORT!$1:$1,0)),""))</f>
        <v/>
      </c>
      <c r="S122" s="2" t="str">
        <f>IF($A122="","",IFERROR(INDEX(RAW_DHIS2_EXPORT!$A:$ZZ,ROW(),MATCH("*"&amp;INDEX(INDICATOR_MAP!$D:$D,MATCH(S$1,INDICATOR_MAP!$B:$B,0))&amp;"*",RAW_DHIS2_EXPORT!$1:$1,0)),""))</f>
        <v/>
      </c>
      <c r="T122" s="2" t="str">
        <f>IF($A122="","",IFERROR(INDEX(RAW_DHIS2_EXPORT!$A:$ZZ,ROW(),MATCH("*"&amp;INDEX(INDICATOR_MAP!$D:$D,MATCH(T$1,INDICATOR_MAP!$B:$B,0))&amp;"*",RAW_DHIS2_EXPORT!$1:$1,0)),""))</f>
        <v/>
      </c>
      <c r="U122" s="2" t="str">
        <f>IF($A122="","",IFERROR(INDEX(RAW_DHIS2_EXPORT!$A:$ZZ,ROW(),MATCH("*"&amp;INDEX(INDICATOR_MAP!$D:$D,MATCH(U$1,INDICATOR_MAP!$B:$B,0))&amp;"*",RAW_DHIS2_EXPORT!$1:$1,0)),""))</f>
        <v/>
      </c>
      <c r="V122" s="2" t="str">
        <f>IF($A122="","",IFERROR(INDEX(RAW_DHIS2_EXPORT!$A:$ZZ,ROW(),MATCH("*"&amp;INDEX(INDICATOR_MAP!$D:$D,MATCH(V$1,INDICATOR_MAP!$B:$B,0))&amp;"*",RAW_DHIS2_EXPORT!$1:$1,0)),""))</f>
        <v/>
      </c>
      <c r="W122" s="2" t="str">
        <f>IF($A122="","",IFERROR(INDEX(RAW_DHIS2_EXPORT!$A:$ZZ,ROW(),MATCH("*"&amp;INDEX(INDICATOR_MAP!$D:$D,MATCH(W$1,INDICATOR_MAP!$B:$B,0))&amp;"*",RAW_DHIS2_EXPORT!$1:$1,0)),""))</f>
        <v/>
      </c>
      <c r="X122" s="2" t="str">
        <f>IF($A122="","",IFERROR(INDEX(RAW_DHIS2_EXPORT!$A:$ZZ,ROW(),MATCH("*"&amp;INDEX(INDICATOR_MAP!$D:$D,MATCH(X$1,INDICATOR_MAP!$B:$B,0))&amp;"*",RAW_DHIS2_EXPORT!$1:$1,0)),""))</f>
        <v/>
      </c>
      <c r="Y122" s="2" t="str">
        <f>IF($A122="","",IFERROR(INDEX(RAW_DHIS2_EXPORT!$A:$ZZ,ROW(),MATCH("*"&amp;INDEX(INDICATOR_MAP!$D:$D,MATCH(Y$1,INDICATOR_MAP!$B:$B,0))&amp;"*",RAW_DHIS2_EXPORT!$1:$1,0)),""))</f>
        <v/>
      </c>
      <c r="Z122" s="2" t="str">
        <f>IF($A122="","",IFERROR(INDEX(RAW_DHIS2_EXPORT!$A:$ZZ,ROW(),MATCH("*"&amp;INDEX(INDICATOR_MAP!$D:$D,MATCH(Z$1,INDICATOR_MAP!$B:$B,0))&amp;"*",RAW_DHIS2_EXPORT!$1:$1,0)),""))</f>
        <v/>
      </c>
      <c r="AA122" s="2" t="str">
        <f>IF($A122="","",IFERROR(INDEX(RAW_DHIS2_EXPORT!$A:$ZZ,ROW(),MATCH("*"&amp;INDEX(INDICATOR_MAP!$D:$D,MATCH(AA$1,INDICATOR_MAP!$B:$B,0))&amp;"*",RAW_DHIS2_EXPORT!$1:$1,0)),""))</f>
        <v/>
      </c>
      <c r="AB122" s="2" t="str">
        <f>IF($A122="","",IFERROR(INDEX(RAW_DHIS2_EXPORT!$A:$ZZ,ROW(),MATCH("*"&amp;INDEX(INDICATOR_MAP!$D:$D,MATCH(AB$1,INDICATOR_MAP!$B:$B,0))&amp;"*",RAW_DHIS2_EXPORT!$1:$1,0)),""))</f>
        <v/>
      </c>
      <c r="AC122" s="2" t="str">
        <f>IF($A122="","",IFERROR(INDEX(RAW_DHIS2_EXPORT!$A:$ZZ,ROW(),MATCH("*"&amp;INDEX(INDICATOR_MAP!$D:$D,MATCH(AC$1,INDICATOR_MAP!$B:$B,0))&amp;"*",RAW_DHIS2_EXPORT!$1:$1,0)),""))</f>
        <v/>
      </c>
      <c r="AD122" s="2" t="str">
        <f>IF($A122="","",IFERROR(INDEX(RAW_DHIS2_EXPORT!$A:$ZZ,ROW(),MATCH("*"&amp;INDEX(INDICATOR_MAP!$D:$D,MATCH(AD$1,INDICATOR_MAP!$B:$B,0))&amp;"*",RAW_DHIS2_EXPORT!$1:$1,0)),""))</f>
        <v/>
      </c>
      <c r="AE122" s="2" t="str">
        <f>IF($A122="","",IFERROR(INDEX(RAW_DHIS2_EXPORT!$A:$ZZ,ROW(),MATCH("*"&amp;INDEX(INDICATOR_MAP!$D:$D,MATCH(AE$1,INDICATOR_MAP!$B:$B,0))&amp;"*",RAW_DHIS2_EXPORT!$1:$1,0)),""))</f>
        <v/>
      </c>
      <c r="AF122" s="2" t="str">
        <f>IF($A122="","",IFERROR(INDEX(RAW_DHIS2_EXPORT!$A:$ZZ,ROW(),MATCH("*"&amp;INDEX(INDICATOR_MAP!$D:$D,MATCH(AF$1,INDICATOR_MAP!$B:$B,0))&amp;"*",RAW_DHIS2_EXPORT!$1:$1,0)),""))</f>
        <v/>
      </c>
      <c r="AG122" s="2" t="str">
        <f>IF($A122="","",IFERROR(INDEX(RAW_DHIS2_EXPORT!$A:$ZZ,ROW(),MATCH("*"&amp;INDEX(INDICATOR_MAP!$D:$D,MATCH(AG$1,INDICATOR_MAP!$B:$B,0))&amp;"*",RAW_DHIS2_EXPORT!$1:$1,0)),""))</f>
        <v/>
      </c>
      <c r="AH122" s="2" t="str">
        <f>IF($A122="","",IFERROR(INDEX(RAW_DHIS2_EXPORT!$A:$ZZ,ROW(),MATCH("*"&amp;INDEX(INDICATOR_MAP!$D:$D,MATCH(AH$1,INDICATOR_MAP!$B:$B,0))&amp;"*",RAW_DHIS2_EXPORT!$1:$1,0)),""))</f>
        <v/>
      </c>
      <c r="AI122" s="2" t="str">
        <f>IF($A122="","",IFERROR(INDEX(RAW_DHIS2_EXPORT!$A:$ZZ,ROW(),MATCH("*"&amp;INDEX(INDICATOR_MAP!$D:$D,MATCH(AI$1,INDICATOR_MAP!$B:$B,0))&amp;"*",RAW_DHIS2_EXPORT!$1:$1,0)),""))</f>
        <v/>
      </c>
      <c r="AJ122" s="2" t="str">
        <f>IF($A122="","",IFERROR(INDEX(RAW_DHIS2_EXPORT!$A:$ZZ,ROW(),MATCH("*"&amp;INDEX(INDICATOR_MAP!$D:$D,MATCH(AJ$1,INDICATOR_MAP!$B:$B,0))&amp;"*",RAW_DHIS2_EXPORT!$1:$1,0)),""))</f>
        <v/>
      </c>
      <c r="AK122" s="2" t="str">
        <f>IF($A122="","",IFERROR(INDEX(RAW_DHIS2_EXPORT!$A:$ZZ,ROW(),MATCH("*"&amp;INDEX(INDICATOR_MAP!$D:$D,MATCH(AK$1,INDICATOR_MAP!$B:$B,0))&amp;"*",RAW_DHIS2_EXPORT!$1:$1,0)),""))</f>
        <v/>
      </c>
      <c r="AL122" s="2" t="str">
        <f>IF($A122="","",IFERROR(INDEX(RAW_DHIS2_EXPORT!$A:$ZZ,ROW(),MATCH("*"&amp;INDEX(INDICATOR_MAP!$D:$D,MATCH(AL$1,INDICATOR_MAP!$B:$B,0))&amp;"*",RAW_DHIS2_EXPORT!$1:$1,0)),""))</f>
        <v/>
      </c>
      <c r="AM122" s="2" t="str">
        <f>IF($A122="","",IFERROR(INDEX(RAW_DHIS2_EXPORT!$A:$ZZ,ROW(),MATCH("*"&amp;INDEX(INDICATOR_MAP!$D:$D,MATCH(AM$1,INDICATOR_MAP!$B:$B,0))&amp;"*",RAW_DHIS2_EXPORT!$1:$1,0)),""))</f>
        <v/>
      </c>
      <c r="AN122" s="2" t="str">
        <f>IF($A122="","",IFERROR(INDEX(RAW_DHIS2_EXPORT!$A:$ZZ,ROW(),MATCH("*"&amp;INDEX(INDICATOR_MAP!$D:$D,MATCH(AN$1,INDICATOR_MAP!$B:$B,0))&amp;"*",RAW_DHIS2_EXPORT!$1:$1,0)),""))</f>
        <v/>
      </c>
      <c r="AO122" s="2" t="str">
        <f>IF($A122="","",IFERROR(INDEX(RAW_DHIS2_EXPORT!$A:$ZZ,ROW(),MATCH("*"&amp;INDEX(INDICATOR_MAP!$D:$D,MATCH(AO$1,INDICATOR_MAP!$B:$B,0))&amp;"*",RAW_DHIS2_EXPORT!$1:$1,0)),""))</f>
        <v/>
      </c>
      <c r="AP122" s="2" t="str">
        <f>IF($A122="","",IFERROR(INDEX(RAW_DHIS2_EXPORT!$A:$ZZ,ROW(),MATCH("*"&amp;INDEX(INDICATOR_MAP!$D:$D,MATCH(AP$1,INDICATOR_MAP!$B:$B,0))&amp;"*",RAW_DHIS2_EXPORT!$1:$1,0)),""))</f>
        <v/>
      </c>
      <c r="AQ122" s="2" t="str">
        <f>IF($A122="","",IFERROR(INDEX(RAW_DHIS2_EXPORT!$A:$ZZ,ROW(),MATCH("*"&amp;INDEX(INDICATOR_MAP!$D:$D,MATCH(AQ$1,INDICATOR_MAP!$B:$B,0))&amp;"*",RAW_DHIS2_EXPORT!$1:$1,0)),""))</f>
        <v/>
      </c>
      <c r="AR122" s="2" t="str">
        <f>IF($A122="","",IFERROR(INDEX(RAW_DHIS2_EXPORT!$A:$ZZ,ROW(),MATCH("*"&amp;INDEX(INDICATOR_MAP!$D:$D,MATCH(AR$1,INDICATOR_MAP!$B:$B,0))&amp;"*",RAW_DHIS2_EXPORT!$1:$1,0)),""))</f>
        <v/>
      </c>
      <c r="AS122" s="2" t="str">
        <f>IF($A122="","",IFERROR(INDEX(RAW_DHIS2_EXPORT!$A:$ZZ,ROW(),MATCH("*"&amp;INDEX(INDICATOR_MAP!$D:$D,MATCH(AS$1,INDICATOR_MAP!$B:$B,0))&amp;"*",RAW_DHIS2_EXPORT!$1:$1,0)),""))</f>
        <v/>
      </c>
      <c r="AT122" s="2" t="str">
        <f>IF($A122="","",IFERROR(INDEX(RAW_DHIS2_EXPORT!$A:$ZZ,ROW(),MATCH("*"&amp;INDEX(INDICATOR_MAP!$D:$D,MATCH(AT$1,INDICATOR_MAP!$B:$B,0))&amp;"*",RAW_DHIS2_EXPORT!$1:$1,0)),""))</f>
        <v/>
      </c>
      <c r="AU122" s="2" t="str">
        <f>IF($A122="","",IFERROR(INDEX(RAW_DHIS2_EXPORT!$A:$ZZ,ROW(),MATCH("*"&amp;INDEX(INDICATOR_MAP!$D:$D,MATCH(AU$1,INDICATOR_MAP!$B:$B,0))&amp;"*",RAW_DHIS2_EXPORT!$1:$1,0)),""))</f>
        <v/>
      </c>
      <c r="AV122" s="2" t="str">
        <f>IF($A122="","",IFERROR(INDEX(RAW_DHIS2_EXPORT!$A:$ZZ,ROW(),MATCH("*"&amp;INDEX(INDICATOR_MAP!$D:$D,MATCH(AV$1,INDICATOR_MAP!$B:$B,0))&amp;"*",RAW_DHIS2_EXPORT!$1:$1,0)),""))</f>
        <v/>
      </c>
      <c r="AW122" s="2" t="str">
        <f>IF($A122="","",IFERROR(INDEX(RAW_DHIS2_EXPORT!$A:$ZZ,ROW(),MATCH("*"&amp;INDEX(INDICATOR_MAP!$D:$D,MATCH(AW$1,INDICATOR_MAP!$B:$B,0))&amp;"*",RAW_DHIS2_EXPORT!$1:$1,0)),""))</f>
        <v/>
      </c>
      <c r="AX122" s="2" t="str">
        <f>IF($A122="","",IFERROR(INDEX(RAW_DHIS2_EXPORT!$A:$ZZ,ROW(),MATCH("*"&amp;INDEX(INDICATOR_MAP!$D:$D,MATCH(AX$1,INDICATOR_MAP!$B:$B,0))&amp;"*",RAW_DHIS2_EXPORT!$1:$1,0)),""))</f>
        <v/>
      </c>
      <c r="AY122" s="2" t="str">
        <f>IF($A122="","",IFERROR(INDEX(RAW_DHIS2_EXPORT!$A:$ZZ,ROW(),MATCH("*"&amp;INDEX(INDICATOR_MAP!$D:$D,MATCH(AY$1,INDICATOR_MAP!$B:$B,0))&amp;"*",RAW_DHIS2_EXPORT!$1:$1,0)),""))</f>
        <v/>
      </c>
      <c r="AZ122" s="2" t="str">
        <f>IF($A122="","",IFERROR(INDEX(RAW_DHIS2_EXPORT!$A:$ZZ,ROW(),MATCH("*"&amp;INDEX(INDICATOR_MAP!$D:$D,MATCH(AZ$1,INDICATOR_MAP!$B:$B,0))&amp;"*",RAW_DHIS2_EXPORT!$1:$1,0)),""))</f>
        <v/>
      </c>
      <c r="BA122" s="2" t="str">
        <f>IF($A122="","",IFERROR(INDEX(RAW_DHIS2_EXPORT!$A:$ZZ,ROW(),MATCH("*"&amp;INDEX(INDICATOR_MAP!$D:$D,MATCH(BA$1,INDICATOR_MAP!$B:$B,0))&amp;"*",RAW_DHIS2_EXPORT!$1:$1,0)),""))</f>
        <v/>
      </c>
      <c r="BB122" s="2" t="str">
        <f>IF($A122="","",IFERROR(INDEX(RAW_DHIS2_EXPORT!$A:$ZZ,ROW(),MATCH("*"&amp;INDEX(INDICATOR_MAP!$D:$D,MATCH(BB$1,INDICATOR_MAP!$B:$B,0))&amp;"*",RAW_DHIS2_EXPORT!$1:$1,0)),""))</f>
        <v/>
      </c>
      <c r="BC122" s="2" t="str">
        <f>IF($A122="","",IFERROR(INDEX(RAW_DHIS2_EXPORT!$A:$ZZ,ROW(),MATCH("*"&amp;INDEX(INDICATOR_MAP!$D:$D,MATCH(BC$1,INDICATOR_MAP!$B:$B,0))&amp;"*",RAW_DHIS2_EXPORT!$1:$1,0)),""))</f>
        <v/>
      </c>
    </row>
    <row r="123" spans="1:55">
      <c r="A123" s="2" t="str">
        <f>IF(RAW_DHIS2_EXPORT!A123="","",RAW_DHIS2_EXPORT!A123)</f>
        <v/>
      </c>
      <c r="B123" s="2"/>
      <c r="C123" s="2"/>
      <c r="D123" s="2" t="str">
        <f>IF($A123="","",IFERROR(INDEX(RAW_DHIS2_EXPORT!$A:$ZZ,ROW(),MATCH("*"&amp;INDEX(INDICATOR_MAP!$D:$D,MATCH(D$1,INDICATOR_MAP!$B:$B,0))&amp;"*",RAW_DHIS2_EXPORT!$1:$1,0)),""))</f>
        <v/>
      </c>
      <c r="E123" s="2" t="str">
        <f>IF($A123="","",IFERROR(INDEX(RAW_DHIS2_EXPORT!$A:$ZZ,ROW(),MATCH("*"&amp;INDEX(INDICATOR_MAP!$D:$D,MATCH(E$1,INDICATOR_MAP!$B:$B,0))&amp;"*",RAW_DHIS2_EXPORT!$1:$1,0)),""))</f>
        <v/>
      </c>
      <c r="F123" s="2" t="str">
        <f>IF($A123="","",IFERROR(INDEX(RAW_DHIS2_EXPORT!$A:$ZZ,ROW(),MATCH("*"&amp;INDEX(INDICATOR_MAP!$D:$D,MATCH(F$1,INDICATOR_MAP!$B:$B,0))&amp;"*",RAW_DHIS2_EXPORT!$1:$1,0)),""))</f>
        <v/>
      </c>
      <c r="G123" s="2" t="str">
        <f>IF($A123="","",IFERROR(INDEX(RAW_DHIS2_EXPORT!$A:$ZZ,ROW(),MATCH("*"&amp;INDEX(INDICATOR_MAP!$D:$D,MATCH(G$1,INDICATOR_MAP!$B:$B,0))&amp;"*",RAW_DHIS2_EXPORT!$1:$1,0)),""))</f>
        <v/>
      </c>
      <c r="H123" s="2" t="str">
        <f>IF($A123="","",IFERROR(INDEX(RAW_DHIS2_EXPORT!$A:$ZZ,ROW(),MATCH("*"&amp;INDEX(INDICATOR_MAP!$D:$D,MATCH(H$1,INDICATOR_MAP!$B:$B,0))&amp;"*",RAW_DHIS2_EXPORT!$1:$1,0)),""))</f>
        <v/>
      </c>
      <c r="I123" s="2" t="str">
        <f>IF($A123="","",IFERROR(INDEX(RAW_DHIS2_EXPORT!$A:$ZZ,ROW(),MATCH("*"&amp;INDEX(INDICATOR_MAP!$D:$D,MATCH(I$1,INDICATOR_MAP!$B:$B,0))&amp;"*",RAW_DHIS2_EXPORT!$1:$1,0)),""))</f>
        <v/>
      </c>
      <c r="J123" s="2" t="str">
        <f>IF($A123="","",IFERROR(INDEX(RAW_DHIS2_EXPORT!$A:$ZZ,ROW(),MATCH("*"&amp;INDEX(INDICATOR_MAP!$D:$D,MATCH(J$1,INDICATOR_MAP!$B:$B,0))&amp;"*",RAW_DHIS2_EXPORT!$1:$1,0)),""))</f>
        <v/>
      </c>
      <c r="K123" s="2" t="str">
        <f>IF($A123="","",IFERROR(INDEX(RAW_DHIS2_EXPORT!$A:$ZZ,ROW(),MATCH("*"&amp;INDEX(INDICATOR_MAP!$D:$D,MATCH(K$1,INDICATOR_MAP!$B:$B,0))&amp;"*",RAW_DHIS2_EXPORT!$1:$1,0)),""))</f>
        <v/>
      </c>
      <c r="L123" s="2" t="str">
        <f>IF($A123="","",IFERROR(INDEX(RAW_DHIS2_EXPORT!$A:$ZZ,ROW(),MATCH("*"&amp;INDEX(INDICATOR_MAP!$D:$D,MATCH(L$1,INDICATOR_MAP!$B:$B,0))&amp;"*",RAW_DHIS2_EXPORT!$1:$1,0)),""))</f>
        <v/>
      </c>
      <c r="M123" s="2" t="str">
        <f>IF($A123="","",IFERROR(INDEX(RAW_DHIS2_EXPORT!$A:$ZZ,ROW(),MATCH("*"&amp;INDEX(INDICATOR_MAP!$D:$D,MATCH(M$1,INDICATOR_MAP!$B:$B,0))&amp;"*",RAW_DHIS2_EXPORT!$1:$1,0)),""))</f>
        <v/>
      </c>
      <c r="N123" s="2" t="str">
        <f>IF($A123="","",IFERROR(INDEX(RAW_DHIS2_EXPORT!$A:$ZZ,ROW(),MATCH("*"&amp;INDEX(INDICATOR_MAP!$D:$D,MATCH(N$1,INDICATOR_MAP!$B:$B,0))&amp;"*",RAW_DHIS2_EXPORT!$1:$1,0)),""))</f>
        <v/>
      </c>
      <c r="O123" s="2" t="str">
        <f>IF($A123="","",IFERROR(INDEX(RAW_DHIS2_EXPORT!$A:$ZZ,ROW(),MATCH("*"&amp;INDEX(INDICATOR_MAP!$D:$D,MATCH(O$1,INDICATOR_MAP!$B:$B,0))&amp;"*",RAW_DHIS2_EXPORT!$1:$1,0)),""))</f>
        <v/>
      </c>
      <c r="P123" s="2" t="str">
        <f>IF($A123="","",IFERROR(INDEX(RAW_DHIS2_EXPORT!$A:$ZZ,ROW(),MATCH("*"&amp;INDEX(INDICATOR_MAP!$D:$D,MATCH(P$1,INDICATOR_MAP!$B:$B,0))&amp;"*",RAW_DHIS2_EXPORT!$1:$1,0)),""))</f>
        <v/>
      </c>
      <c r="Q123" s="2" t="str">
        <f>IF($A123="","",IFERROR(INDEX(RAW_DHIS2_EXPORT!$A:$ZZ,ROW(),MATCH("*"&amp;INDEX(INDICATOR_MAP!$D:$D,MATCH(Q$1,INDICATOR_MAP!$B:$B,0))&amp;"*",RAW_DHIS2_EXPORT!$1:$1,0)),""))</f>
        <v/>
      </c>
      <c r="R123" s="2" t="str">
        <f>IF($A123="","",IFERROR(INDEX(RAW_DHIS2_EXPORT!$A:$ZZ,ROW(),MATCH("*"&amp;INDEX(INDICATOR_MAP!$D:$D,MATCH(R$1,INDICATOR_MAP!$B:$B,0))&amp;"*",RAW_DHIS2_EXPORT!$1:$1,0)),""))</f>
        <v/>
      </c>
      <c r="S123" s="2" t="str">
        <f>IF($A123="","",IFERROR(INDEX(RAW_DHIS2_EXPORT!$A:$ZZ,ROW(),MATCH("*"&amp;INDEX(INDICATOR_MAP!$D:$D,MATCH(S$1,INDICATOR_MAP!$B:$B,0))&amp;"*",RAW_DHIS2_EXPORT!$1:$1,0)),""))</f>
        <v/>
      </c>
      <c r="T123" s="2" t="str">
        <f>IF($A123="","",IFERROR(INDEX(RAW_DHIS2_EXPORT!$A:$ZZ,ROW(),MATCH("*"&amp;INDEX(INDICATOR_MAP!$D:$D,MATCH(T$1,INDICATOR_MAP!$B:$B,0))&amp;"*",RAW_DHIS2_EXPORT!$1:$1,0)),""))</f>
        <v/>
      </c>
      <c r="U123" s="2" t="str">
        <f>IF($A123="","",IFERROR(INDEX(RAW_DHIS2_EXPORT!$A:$ZZ,ROW(),MATCH("*"&amp;INDEX(INDICATOR_MAP!$D:$D,MATCH(U$1,INDICATOR_MAP!$B:$B,0))&amp;"*",RAW_DHIS2_EXPORT!$1:$1,0)),""))</f>
        <v/>
      </c>
      <c r="V123" s="2" t="str">
        <f>IF($A123="","",IFERROR(INDEX(RAW_DHIS2_EXPORT!$A:$ZZ,ROW(),MATCH("*"&amp;INDEX(INDICATOR_MAP!$D:$D,MATCH(V$1,INDICATOR_MAP!$B:$B,0))&amp;"*",RAW_DHIS2_EXPORT!$1:$1,0)),""))</f>
        <v/>
      </c>
      <c r="W123" s="2" t="str">
        <f>IF($A123="","",IFERROR(INDEX(RAW_DHIS2_EXPORT!$A:$ZZ,ROW(),MATCH("*"&amp;INDEX(INDICATOR_MAP!$D:$D,MATCH(W$1,INDICATOR_MAP!$B:$B,0))&amp;"*",RAW_DHIS2_EXPORT!$1:$1,0)),""))</f>
        <v/>
      </c>
      <c r="X123" s="2" t="str">
        <f>IF($A123="","",IFERROR(INDEX(RAW_DHIS2_EXPORT!$A:$ZZ,ROW(),MATCH("*"&amp;INDEX(INDICATOR_MAP!$D:$D,MATCH(X$1,INDICATOR_MAP!$B:$B,0))&amp;"*",RAW_DHIS2_EXPORT!$1:$1,0)),""))</f>
        <v/>
      </c>
      <c r="Y123" s="2" t="str">
        <f>IF($A123="","",IFERROR(INDEX(RAW_DHIS2_EXPORT!$A:$ZZ,ROW(),MATCH("*"&amp;INDEX(INDICATOR_MAP!$D:$D,MATCH(Y$1,INDICATOR_MAP!$B:$B,0))&amp;"*",RAW_DHIS2_EXPORT!$1:$1,0)),""))</f>
        <v/>
      </c>
      <c r="Z123" s="2" t="str">
        <f>IF($A123="","",IFERROR(INDEX(RAW_DHIS2_EXPORT!$A:$ZZ,ROW(),MATCH("*"&amp;INDEX(INDICATOR_MAP!$D:$D,MATCH(Z$1,INDICATOR_MAP!$B:$B,0))&amp;"*",RAW_DHIS2_EXPORT!$1:$1,0)),""))</f>
        <v/>
      </c>
      <c r="AA123" s="2" t="str">
        <f>IF($A123="","",IFERROR(INDEX(RAW_DHIS2_EXPORT!$A:$ZZ,ROW(),MATCH("*"&amp;INDEX(INDICATOR_MAP!$D:$D,MATCH(AA$1,INDICATOR_MAP!$B:$B,0))&amp;"*",RAW_DHIS2_EXPORT!$1:$1,0)),""))</f>
        <v/>
      </c>
      <c r="AB123" s="2" t="str">
        <f>IF($A123="","",IFERROR(INDEX(RAW_DHIS2_EXPORT!$A:$ZZ,ROW(),MATCH("*"&amp;INDEX(INDICATOR_MAP!$D:$D,MATCH(AB$1,INDICATOR_MAP!$B:$B,0))&amp;"*",RAW_DHIS2_EXPORT!$1:$1,0)),""))</f>
        <v/>
      </c>
      <c r="AC123" s="2" t="str">
        <f>IF($A123="","",IFERROR(INDEX(RAW_DHIS2_EXPORT!$A:$ZZ,ROW(),MATCH("*"&amp;INDEX(INDICATOR_MAP!$D:$D,MATCH(AC$1,INDICATOR_MAP!$B:$B,0))&amp;"*",RAW_DHIS2_EXPORT!$1:$1,0)),""))</f>
        <v/>
      </c>
      <c r="AD123" s="2" t="str">
        <f>IF($A123="","",IFERROR(INDEX(RAW_DHIS2_EXPORT!$A:$ZZ,ROW(),MATCH("*"&amp;INDEX(INDICATOR_MAP!$D:$D,MATCH(AD$1,INDICATOR_MAP!$B:$B,0))&amp;"*",RAW_DHIS2_EXPORT!$1:$1,0)),""))</f>
        <v/>
      </c>
      <c r="AE123" s="2" t="str">
        <f>IF($A123="","",IFERROR(INDEX(RAW_DHIS2_EXPORT!$A:$ZZ,ROW(),MATCH("*"&amp;INDEX(INDICATOR_MAP!$D:$D,MATCH(AE$1,INDICATOR_MAP!$B:$B,0))&amp;"*",RAW_DHIS2_EXPORT!$1:$1,0)),""))</f>
        <v/>
      </c>
      <c r="AF123" s="2" t="str">
        <f>IF($A123="","",IFERROR(INDEX(RAW_DHIS2_EXPORT!$A:$ZZ,ROW(),MATCH("*"&amp;INDEX(INDICATOR_MAP!$D:$D,MATCH(AF$1,INDICATOR_MAP!$B:$B,0))&amp;"*",RAW_DHIS2_EXPORT!$1:$1,0)),""))</f>
        <v/>
      </c>
      <c r="AG123" s="2" t="str">
        <f>IF($A123="","",IFERROR(INDEX(RAW_DHIS2_EXPORT!$A:$ZZ,ROW(),MATCH("*"&amp;INDEX(INDICATOR_MAP!$D:$D,MATCH(AG$1,INDICATOR_MAP!$B:$B,0))&amp;"*",RAW_DHIS2_EXPORT!$1:$1,0)),""))</f>
        <v/>
      </c>
      <c r="AH123" s="2" t="str">
        <f>IF($A123="","",IFERROR(INDEX(RAW_DHIS2_EXPORT!$A:$ZZ,ROW(),MATCH("*"&amp;INDEX(INDICATOR_MAP!$D:$D,MATCH(AH$1,INDICATOR_MAP!$B:$B,0))&amp;"*",RAW_DHIS2_EXPORT!$1:$1,0)),""))</f>
        <v/>
      </c>
      <c r="AI123" s="2" t="str">
        <f>IF($A123="","",IFERROR(INDEX(RAW_DHIS2_EXPORT!$A:$ZZ,ROW(),MATCH("*"&amp;INDEX(INDICATOR_MAP!$D:$D,MATCH(AI$1,INDICATOR_MAP!$B:$B,0))&amp;"*",RAW_DHIS2_EXPORT!$1:$1,0)),""))</f>
        <v/>
      </c>
      <c r="AJ123" s="2" t="str">
        <f>IF($A123="","",IFERROR(INDEX(RAW_DHIS2_EXPORT!$A:$ZZ,ROW(),MATCH("*"&amp;INDEX(INDICATOR_MAP!$D:$D,MATCH(AJ$1,INDICATOR_MAP!$B:$B,0))&amp;"*",RAW_DHIS2_EXPORT!$1:$1,0)),""))</f>
        <v/>
      </c>
      <c r="AK123" s="2" t="str">
        <f>IF($A123="","",IFERROR(INDEX(RAW_DHIS2_EXPORT!$A:$ZZ,ROW(),MATCH("*"&amp;INDEX(INDICATOR_MAP!$D:$D,MATCH(AK$1,INDICATOR_MAP!$B:$B,0))&amp;"*",RAW_DHIS2_EXPORT!$1:$1,0)),""))</f>
        <v/>
      </c>
      <c r="AL123" s="2" t="str">
        <f>IF($A123="","",IFERROR(INDEX(RAW_DHIS2_EXPORT!$A:$ZZ,ROW(),MATCH("*"&amp;INDEX(INDICATOR_MAP!$D:$D,MATCH(AL$1,INDICATOR_MAP!$B:$B,0))&amp;"*",RAW_DHIS2_EXPORT!$1:$1,0)),""))</f>
        <v/>
      </c>
      <c r="AM123" s="2" t="str">
        <f>IF($A123="","",IFERROR(INDEX(RAW_DHIS2_EXPORT!$A:$ZZ,ROW(),MATCH("*"&amp;INDEX(INDICATOR_MAP!$D:$D,MATCH(AM$1,INDICATOR_MAP!$B:$B,0))&amp;"*",RAW_DHIS2_EXPORT!$1:$1,0)),""))</f>
        <v/>
      </c>
      <c r="AN123" s="2" t="str">
        <f>IF($A123="","",IFERROR(INDEX(RAW_DHIS2_EXPORT!$A:$ZZ,ROW(),MATCH("*"&amp;INDEX(INDICATOR_MAP!$D:$D,MATCH(AN$1,INDICATOR_MAP!$B:$B,0))&amp;"*",RAW_DHIS2_EXPORT!$1:$1,0)),""))</f>
        <v/>
      </c>
      <c r="AO123" s="2" t="str">
        <f>IF($A123="","",IFERROR(INDEX(RAW_DHIS2_EXPORT!$A:$ZZ,ROW(),MATCH("*"&amp;INDEX(INDICATOR_MAP!$D:$D,MATCH(AO$1,INDICATOR_MAP!$B:$B,0))&amp;"*",RAW_DHIS2_EXPORT!$1:$1,0)),""))</f>
        <v/>
      </c>
      <c r="AP123" s="2" t="str">
        <f>IF($A123="","",IFERROR(INDEX(RAW_DHIS2_EXPORT!$A:$ZZ,ROW(),MATCH("*"&amp;INDEX(INDICATOR_MAP!$D:$D,MATCH(AP$1,INDICATOR_MAP!$B:$B,0))&amp;"*",RAW_DHIS2_EXPORT!$1:$1,0)),""))</f>
        <v/>
      </c>
      <c r="AQ123" s="2" t="str">
        <f>IF($A123="","",IFERROR(INDEX(RAW_DHIS2_EXPORT!$A:$ZZ,ROW(),MATCH("*"&amp;INDEX(INDICATOR_MAP!$D:$D,MATCH(AQ$1,INDICATOR_MAP!$B:$B,0))&amp;"*",RAW_DHIS2_EXPORT!$1:$1,0)),""))</f>
        <v/>
      </c>
      <c r="AR123" s="2" t="str">
        <f>IF($A123="","",IFERROR(INDEX(RAW_DHIS2_EXPORT!$A:$ZZ,ROW(),MATCH("*"&amp;INDEX(INDICATOR_MAP!$D:$D,MATCH(AR$1,INDICATOR_MAP!$B:$B,0))&amp;"*",RAW_DHIS2_EXPORT!$1:$1,0)),""))</f>
        <v/>
      </c>
      <c r="AS123" s="2" t="str">
        <f>IF($A123="","",IFERROR(INDEX(RAW_DHIS2_EXPORT!$A:$ZZ,ROW(),MATCH("*"&amp;INDEX(INDICATOR_MAP!$D:$D,MATCH(AS$1,INDICATOR_MAP!$B:$B,0))&amp;"*",RAW_DHIS2_EXPORT!$1:$1,0)),""))</f>
        <v/>
      </c>
      <c r="AT123" s="2" t="str">
        <f>IF($A123="","",IFERROR(INDEX(RAW_DHIS2_EXPORT!$A:$ZZ,ROW(),MATCH("*"&amp;INDEX(INDICATOR_MAP!$D:$D,MATCH(AT$1,INDICATOR_MAP!$B:$B,0))&amp;"*",RAW_DHIS2_EXPORT!$1:$1,0)),""))</f>
        <v/>
      </c>
      <c r="AU123" s="2" t="str">
        <f>IF($A123="","",IFERROR(INDEX(RAW_DHIS2_EXPORT!$A:$ZZ,ROW(),MATCH("*"&amp;INDEX(INDICATOR_MAP!$D:$D,MATCH(AU$1,INDICATOR_MAP!$B:$B,0))&amp;"*",RAW_DHIS2_EXPORT!$1:$1,0)),""))</f>
        <v/>
      </c>
      <c r="AV123" s="2" t="str">
        <f>IF($A123="","",IFERROR(INDEX(RAW_DHIS2_EXPORT!$A:$ZZ,ROW(),MATCH("*"&amp;INDEX(INDICATOR_MAP!$D:$D,MATCH(AV$1,INDICATOR_MAP!$B:$B,0))&amp;"*",RAW_DHIS2_EXPORT!$1:$1,0)),""))</f>
        <v/>
      </c>
      <c r="AW123" s="2" t="str">
        <f>IF($A123="","",IFERROR(INDEX(RAW_DHIS2_EXPORT!$A:$ZZ,ROW(),MATCH("*"&amp;INDEX(INDICATOR_MAP!$D:$D,MATCH(AW$1,INDICATOR_MAP!$B:$B,0))&amp;"*",RAW_DHIS2_EXPORT!$1:$1,0)),""))</f>
        <v/>
      </c>
      <c r="AX123" s="2" t="str">
        <f>IF($A123="","",IFERROR(INDEX(RAW_DHIS2_EXPORT!$A:$ZZ,ROW(),MATCH("*"&amp;INDEX(INDICATOR_MAP!$D:$D,MATCH(AX$1,INDICATOR_MAP!$B:$B,0))&amp;"*",RAW_DHIS2_EXPORT!$1:$1,0)),""))</f>
        <v/>
      </c>
      <c r="AY123" s="2" t="str">
        <f>IF($A123="","",IFERROR(INDEX(RAW_DHIS2_EXPORT!$A:$ZZ,ROW(),MATCH("*"&amp;INDEX(INDICATOR_MAP!$D:$D,MATCH(AY$1,INDICATOR_MAP!$B:$B,0))&amp;"*",RAW_DHIS2_EXPORT!$1:$1,0)),""))</f>
        <v/>
      </c>
      <c r="AZ123" s="2" t="str">
        <f>IF($A123="","",IFERROR(INDEX(RAW_DHIS2_EXPORT!$A:$ZZ,ROW(),MATCH("*"&amp;INDEX(INDICATOR_MAP!$D:$D,MATCH(AZ$1,INDICATOR_MAP!$B:$B,0))&amp;"*",RAW_DHIS2_EXPORT!$1:$1,0)),""))</f>
        <v/>
      </c>
      <c r="BA123" s="2" t="str">
        <f>IF($A123="","",IFERROR(INDEX(RAW_DHIS2_EXPORT!$A:$ZZ,ROW(),MATCH("*"&amp;INDEX(INDICATOR_MAP!$D:$D,MATCH(BA$1,INDICATOR_MAP!$B:$B,0))&amp;"*",RAW_DHIS2_EXPORT!$1:$1,0)),""))</f>
        <v/>
      </c>
      <c r="BB123" s="2" t="str">
        <f>IF($A123="","",IFERROR(INDEX(RAW_DHIS2_EXPORT!$A:$ZZ,ROW(),MATCH("*"&amp;INDEX(INDICATOR_MAP!$D:$D,MATCH(BB$1,INDICATOR_MAP!$B:$B,0))&amp;"*",RAW_DHIS2_EXPORT!$1:$1,0)),""))</f>
        <v/>
      </c>
      <c r="BC123" s="2" t="str">
        <f>IF($A123="","",IFERROR(INDEX(RAW_DHIS2_EXPORT!$A:$ZZ,ROW(),MATCH("*"&amp;INDEX(INDICATOR_MAP!$D:$D,MATCH(BC$1,INDICATOR_MAP!$B:$B,0))&amp;"*",RAW_DHIS2_EXPORT!$1:$1,0)),""))</f>
        <v/>
      </c>
    </row>
    <row r="124" spans="1:55">
      <c r="A124" s="2" t="str">
        <f>IF(RAW_DHIS2_EXPORT!A124="","",RAW_DHIS2_EXPORT!A124)</f>
        <v/>
      </c>
      <c r="B124" s="2"/>
      <c r="C124" s="2"/>
      <c r="D124" s="2" t="str">
        <f>IF($A124="","",IFERROR(INDEX(RAW_DHIS2_EXPORT!$A:$ZZ,ROW(),MATCH("*"&amp;INDEX(INDICATOR_MAP!$D:$D,MATCH(D$1,INDICATOR_MAP!$B:$B,0))&amp;"*",RAW_DHIS2_EXPORT!$1:$1,0)),""))</f>
        <v/>
      </c>
      <c r="E124" s="2" t="str">
        <f>IF($A124="","",IFERROR(INDEX(RAW_DHIS2_EXPORT!$A:$ZZ,ROW(),MATCH("*"&amp;INDEX(INDICATOR_MAP!$D:$D,MATCH(E$1,INDICATOR_MAP!$B:$B,0))&amp;"*",RAW_DHIS2_EXPORT!$1:$1,0)),""))</f>
        <v/>
      </c>
      <c r="F124" s="2" t="str">
        <f>IF($A124="","",IFERROR(INDEX(RAW_DHIS2_EXPORT!$A:$ZZ,ROW(),MATCH("*"&amp;INDEX(INDICATOR_MAP!$D:$D,MATCH(F$1,INDICATOR_MAP!$B:$B,0))&amp;"*",RAW_DHIS2_EXPORT!$1:$1,0)),""))</f>
        <v/>
      </c>
      <c r="G124" s="2" t="str">
        <f>IF($A124="","",IFERROR(INDEX(RAW_DHIS2_EXPORT!$A:$ZZ,ROW(),MATCH("*"&amp;INDEX(INDICATOR_MAP!$D:$D,MATCH(G$1,INDICATOR_MAP!$B:$B,0))&amp;"*",RAW_DHIS2_EXPORT!$1:$1,0)),""))</f>
        <v/>
      </c>
      <c r="H124" s="2" t="str">
        <f>IF($A124="","",IFERROR(INDEX(RAW_DHIS2_EXPORT!$A:$ZZ,ROW(),MATCH("*"&amp;INDEX(INDICATOR_MAP!$D:$D,MATCH(H$1,INDICATOR_MAP!$B:$B,0))&amp;"*",RAW_DHIS2_EXPORT!$1:$1,0)),""))</f>
        <v/>
      </c>
      <c r="I124" s="2" t="str">
        <f>IF($A124="","",IFERROR(INDEX(RAW_DHIS2_EXPORT!$A:$ZZ,ROW(),MATCH("*"&amp;INDEX(INDICATOR_MAP!$D:$D,MATCH(I$1,INDICATOR_MAP!$B:$B,0))&amp;"*",RAW_DHIS2_EXPORT!$1:$1,0)),""))</f>
        <v/>
      </c>
      <c r="J124" s="2" t="str">
        <f>IF($A124="","",IFERROR(INDEX(RAW_DHIS2_EXPORT!$A:$ZZ,ROW(),MATCH("*"&amp;INDEX(INDICATOR_MAP!$D:$D,MATCH(J$1,INDICATOR_MAP!$B:$B,0))&amp;"*",RAW_DHIS2_EXPORT!$1:$1,0)),""))</f>
        <v/>
      </c>
      <c r="K124" s="2" t="str">
        <f>IF($A124="","",IFERROR(INDEX(RAW_DHIS2_EXPORT!$A:$ZZ,ROW(),MATCH("*"&amp;INDEX(INDICATOR_MAP!$D:$D,MATCH(K$1,INDICATOR_MAP!$B:$B,0))&amp;"*",RAW_DHIS2_EXPORT!$1:$1,0)),""))</f>
        <v/>
      </c>
      <c r="L124" s="2" t="str">
        <f>IF($A124="","",IFERROR(INDEX(RAW_DHIS2_EXPORT!$A:$ZZ,ROW(),MATCH("*"&amp;INDEX(INDICATOR_MAP!$D:$D,MATCH(L$1,INDICATOR_MAP!$B:$B,0))&amp;"*",RAW_DHIS2_EXPORT!$1:$1,0)),""))</f>
        <v/>
      </c>
      <c r="M124" s="2" t="str">
        <f>IF($A124="","",IFERROR(INDEX(RAW_DHIS2_EXPORT!$A:$ZZ,ROW(),MATCH("*"&amp;INDEX(INDICATOR_MAP!$D:$D,MATCH(M$1,INDICATOR_MAP!$B:$B,0))&amp;"*",RAW_DHIS2_EXPORT!$1:$1,0)),""))</f>
        <v/>
      </c>
      <c r="N124" s="2" t="str">
        <f>IF($A124="","",IFERROR(INDEX(RAW_DHIS2_EXPORT!$A:$ZZ,ROW(),MATCH("*"&amp;INDEX(INDICATOR_MAP!$D:$D,MATCH(N$1,INDICATOR_MAP!$B:$B,0))&amp;"*",RAW_DHIS2_EXPORT!$1:$1,0)),""))</f>
        <v/>
      </c>
      <c r="O124" s="2" t="str">
        <f>IF($A124="","",IFERROR(INDEX(RAW_DHIS2_EXPORT!$A:$ZZ,ROW(),MATCH("*"&amp;INDEX(INDICATOR_MAP!$D:$D,MATCH(O$1,INDICATOR_MAP!$B:$B,0))&amp;"*",RAW_DHIS2_EXPORT!$1:$1,0)),""))</f>
        <v/>
      </c>
      <c r="P124" s="2" t="str">
        <f>IF($A124="","",IFERROR(INDEX(RAW_DHIS2_EXPORT!$A:$ZZ,ROW(),MATCH("*"&amp;INDEX(INDICATOR_MAP!$D:$D,MATCH(P$1,INDICATOR_MAP!$B:$B,0))&amp;"*",RAW_DHIS2_EXPORT!$1:$1,0)),""))</f>
        <v/>
      </c>
      <c r="Q124" s="2" t="str">
        <f>IF($A124="","",IFERROR(INDEX(RAW_DHIS2_EXPORT!$A:$ZZ,ROW(),MATCH("*"&amp;INDEX(INDICATOR_MAP!$D:$D,MATCH(Q$1,INDICATOR_MAP!$B:$B,0))&amp;"*",RAW_DHIS2_EXPORT!$1:$1,0)),""))</f>
        <v/>
      </c>
      <c r="R124" s="2" t="str">
        <f>IF($A124="","",IFERROR(INDEX(RAW_DHIS2_EXPORT!$A:$ZZ,ROW(),MATCH("*"&amp;INDEX(INDICATOR_MAP!$D:$D,MATCH(R$1,INDICATOR_MAP!$B:$B,0))&amp;"*",RAW_DHIS2_EXPORT!$1:$1,0)),""))</f>
        <v/>
      </c>
      <c r="S124" s="2" t="str">
        <f>IF($A124="","",IFERROR(INDEX(RAW_DHIS2_EXPORT!$A:$ZZ,ROW(),MATCH("*"&amp;INDEX(INDICATOR_MAP!$D:$D,MATCH(S$1,INDICATOR_MAP!$B:$B,0))&amp;"*",RAW_DHIS2_EXPORT!$1:$1,0)),""))</f>
        <v/>
      </c>
      <c r="T124" s="2" t="str">
        <f>IF($A124="","",IFERROR(INDEX(RAW_DHIS2_EXPORT!$A:$ZZ,ROW(),MATCH("*"&amp;INDEX(INDICATOR_MAP!$D:$D,MATCH(T$1,INDICATOR_MAP!$B:$B,0))&amp;"*",RAW_DHIS2_EXPORT!$1:$1,0)),""))</f>
        <v/>
      </c>
      <c r="U124" s="2" t="str">
        <f>IF($A124="","",IFERROR(INDEX(RAW_DHIS2_EXPORT!$A:$ZZ,ROW(),MATCH("*"&amp;INDEX(INDICATOR_MAP!$D:$D,MATCH(U$1,INDICATOR_MAP!$B:$B,0))&amp;"*",RAW_DHIS2_EXPORT!$1:$1,0)),""))</f>
        <v/>
      </c>
      <c r="V124" s="2" t="str">
        <f>IF($A124="","",IFERROR(INDEX(RAW_DHIS2_EXPORT!$A:$ZZ,ROW(),MATCH("*"&amp;INDEX(INDICATOR_MAP!$D:$D,MATCH(V$1,INDICATOR_MAP!$B:$B,0))&amp;"*",RAW_DHIS2_EXPORT!$1:$1,0)),""))</f>
        <v/>
      </c>
      <c r="W124" s="2" t="str">
        <f>IF($A124="","",IFERROR(INDEX(RAW_DHIS2_EXPORT!$A:$ZZ,ROW(),MATCH("*"&amp;INDEX(INDICATOR_MAP!$D:$D,MATCH(W$1,INDICATOR_MAP!$B:$B,0))&amp;"*",RAW_DHIS2_EXPORT!$1:$1,0)),""))</f>
        <v/>
      </c>
      <c r="X124" s="2" t="str">
        <f>IF($A124="","",IFERROR(INDEX(RAW_DHIS2_EXPORT!$A:$ZZ,ROW(),MATCH("*"&amp;INDEX(INDICATOR_MAP!$D:$D,MATCH(X$1,INDICATOR_MAP!$B:$B,0))&amp;"*",RAW_DHIS2_EXPORT!$1:$1,0)),""))</f>
        <v/>
      </c>
      <c r="Y124" s="2" t="str">
        <f>IF($A124="","",IFERROR(INDEX(RAW_DHIS2_EXPORT!$A:$ZZ,ROW(),MATCH("*"&amp;INDEX(INDICATOR_MAP!$D:$D,MATCH(Y$1,INDICATOR_MAP!$B:$B,0))&amp;"*",RAW_DHIS2_EXPORT!$1:$1,0)),""))</f>
        <v/>
      </c>
      <c r="Z124" s="2" t="str">
        <f>IF($A124="","",IFERROR(INDEX(RAW_DHIS2_EXPORT!$A:$ZZ,ROW(),MATCH("*"&amp;INDEX(INDICATOR_MAP!$D:$D,MATCH(Z$1,INDICATOR_MAP!$B:$B,0))&amp;"*",RAW_DHIS2_EXPORT!$1:$1,0)),""))</f>
        <v/>
      </c>
      <c r="AA124" s="2" t="str">
        <f>IF($A124="","",IFERROR(INDEX(RAW_DHIS2_EXPORT!$A:$ZZ,ROW(),MATCH("*"&amp;INDEX(INDICATOR_MAP!$D:$D,MATCH(AA$1,INDICATOR_MAP!$B:$B,0))&amp;"*",RAW_DHIS2_EXPORT!$1:$1,0)),""))</f>
        <v/>
      </c>
      <c r="AB124" s="2" t="str">
        <f>IF($A124="","",IFERROR(INDEX(RAW_DHIS2_EXPORT!$A:$ZZ,ROW(),MATCH("*"&amp;INDEX(INDICATOR_MAP!$D:$D,MATCH(AB$1,INDICATOR_MAP!$B:$B,0))&amp;"*",RAW_DHIS2_EXPORT!$1:$1,0)),""))</f>
        <v/>
      </c>
      <c r="AC124" s="2" t="str">
        <f>IF($A124="","",IFERROR(INDEX(RAW_DHIS2_EXPORT!$A:$ZZ,ROW(),MATCH("*"&amp;INDEX(INDICATOR_MAP!$D:$D,MATCH(AC$1,INDICATOR_MAP!$B:$B,0))&amp;"*",RAW_DHIS2_EXPORT!$1:$1,0)),""))</f>
        <v/>
      </c>
      <c r="AD124" s="2" t="str">
        <f>IF($A124="","",IFERROR(INDEX(RAW_DHIS2_EXPORT!$A:$ZZ,ROW(),MATCH("*"&amp;INDEX(INDICATOR_MAP!$D:$D,MATCH(AD$1,INDICATOR_MAP!$B:$B,0))&amp;"*",RAW_DHIS2_EXPORT!$1:$1,0)),""))</f>
        <v/>
      </c>
      <c r="AE124" s="2" t="str">
        <f>IF($A124="","",IFERROR(INDEX(RAW_DHIS2_EXPORT!$A:$ZZ,ROW(),MATCH("*"&amp;INDEX(INDICATOR_MAP!$D:$D,MATCH(AE$1,INDICATOR_MAP!$B:$B,0))&amp;"*",RAW_DHIS2_EXPORT!$1:$1,0)),""))</f>
        <v/>
      </c>
      <c r="AF124" s="2" t="str">
        <f>IF($A124="","",IFERROR(INDEX(RAW_DHIS2_EXPORT!$A:$ZZ,ROW(),MATCH("*"&amp;INDEX(INDICATOR_MAP!$D:$D,MATCH(AF$1,INDICATOR_MAP!$B:$B,0))&amp;"*",RAW_DHIS2_EXPORT!$1:$1,0)),""))</f>
        <v/>
      </c>
      <c r="AG124" s="2" t="str">
        <f>IF($A124="","",IFERROR(INDEX(RAW_DHIS2_EXPORT!$A:$ZZ,ROW(),MATCH("*"&amp;INDEX(INDICATOR_MAP!$D:$D,MATCH(AG$1,INDICATOR_MAP!$B:$B,0))&amp;"*",RAW_DHIS2_EXPORT!$1:$1,0)),""))</f>
        <v/>
      </c>
      <c r="AH124" s="2" t="str">
        <f>IF($A124="","",IFERROR(INDEX(RAW_DHIS2_EXPORT!$A:$ZZ,ROW(),MATCH("*"&amp;INDEX(INDICATOR_MAP!$D:$D,MATCH(AH$1,INDICATOR_MAP!$B:$B,0))&amp;"*",RAW_DHIS2_EXPORT!$1:$1,0)),""))</f>
        <v/>
      </c>
      <c r="AI124" s="2" t="str">
        <f>IF($A124="","",IFERROR(INDEX(RAW_DHIS2_EXPORT!$A:$ZZ,ROW(),MATCH("*"&amp;INDEX(INDICATOR_MAP!$D:$D,MATCH(AI$1,INDICATOR_MAP!$B:$B,0))&amp;"*",RAW_DHIS2_EXPORT!$1:$1,0)),""))</f>
        <v/>
      </c>
      <c r="AJ124" s="2" t="str">
        <f>IF($A124="","",IFERROR(INDEX(RAW_DHIS2_EXPORT!$A:$ZZ,ROW(),MATCH("*"&amp;INDEX(INDICATOR_MAP!$D:$D,MATCH(AJ$1,INDICATOR_MAP!$B:$B,0))&amp;"*",RAW_DHIS2_EXPORT!$1:$1,0)),""))</f>
        <v/>
      </c>
      <c r="AK124" s="2" t="str">
        <f>IF($A124="","",IFERROR(INDEX(RAW_DHIS2_EXPORT!$A:$ZZ,ROW(),MATCH("*"&amp;INDEX(INDICATOR_MAP!$D:$D,MATCH(AK$1,INDICATOR_MAP!$B:$B,0))&amp;"*",RAW_DHIS2_EXPORT!$1:$1,0)),""))</f>
        <v/>
      </c>
      <c r="AL124" s="2" t="str">
        <f>IF($A124="","",IFERROR(INDEX(RAW_DHIS2_EXPORT!$A:$ZZ,ROW(),MATCH("*"&amp;INDEX(INDICATOR_MAP!$D:$D,MATCH(AL$1,INDICATOR_MAP!$B:$B,0))&amp;"*",RAW_DHIS2_EXPORT!$1:$1,0)),""))</f>
        <v/>
      </c>
      <c r="AM124" s="2" t="str">
        <f>IF($A124="","",IFERROR(INDEX(RAW_DHIS2_EXPORT!$A:$ZZ,ROW(),MATCH("*"&amp;INDEX(INDICATOR_MAP!$D:$D,MATCH(AM$1,INDICATOR_MAP!$B:$B,0))&amp;"*",RAW_DHIS2_EXPORT!$1:$1,0)),""))</f>
        <v/>
      </c>
      <c r="AN124" s="2" t="str">
        <f>IF($A124="","",IFERROR(INDEX(RAW_DHIS2_EXPORT!$A:$ZZ,ROW(),MATCH("*"&amp;INDEX(INDICATOR_MAP!$D:$D,MATCH(AN$1,INDICATOR_MAP!$B:$B,0))&amp;"*",RAW_DHIS2_EXPORT!$1:$1,0)),""))</f>
        <v/>
      </c>
      <c r="AO124" s="2" t="str">
        <f>IF($A124="","",IFERROR(INDEX(RAW_DHIS2_EXPORT!$A:$ZZ,ROW(),MATCH("*"&amp;INDEX(INDICATOR_MAP!$D:$D,MATCH(AO$1,INDICATOR_MAP!$B:$B,0))&amp;"*",RAW_DHIS2_EXPORT!$1:$1,0)),""))</f>
        <v/>
      </c>
      <c r="AP124" s="2" t="str">
        <f>IF($A124="","",IFERROR(INDEX(RAW_DHIS2_EXPORT!$A:$ZZ,ROW(),MATCH("*"&amp;INDEX(INDICATOR_MAP!$D:$D,MATCH(AP$1,INDICATOR_MAP!$B:$B,0))&amp;"*",RAW_DHIS2_EXPORT!$1:$1,0)),""))</f>
        <v/>
      </c>
      <c r="AQ124" s="2" t="str">
        <f>IF($A124="","",IFERROR(INDEX(RAW_DHIS2_EXPORT!$A:$ZZ,ROW(),MATCH("*"&amp;INDEX(INDICATOR_MAP!$D:$D,MATCH(AQ$1,INDICATOR_MAP!$B:$B,0))&amp;"*",RAW_DHIS2_EXPORT!$1:$1,0)),""))</f>
        <v/>
      </c>
      <c r="AR124" s="2" t="str">
        <f>IF($A124="","",IFERROR(INDEX(RAW_DHIS2_EXPORT!$A:$ZZ,ROW(),MATCH("*"&amp;INDEX(INDICATOR_MAP!$D:$D,MATCH(AR$1,INDICATOR_MAP!$B:$B,0))&amp;"*",RAW_DHIS2_EXPORT!$1:$1,0)),""))</f>
        <v/>
      </c>
      <c r="AS124" s="2" t="str">
        <f>IF($A124="","",IFERROR(INDEX(RAW_DHIS2_EXPORT!$A:$ZZ,ROW(),MATCH("*"&amp;INDEX(INDICATOR_MAP!$D:$D,MATCH(AS$1,INDICATOR_MAP!$B:$B,0))&amp;"*",RAW_DHIS2_EXPORT!$1:$1,0)),""))</f>
        <v/>
      </c>
      <c r="AT124" s="2" t="str">
        <f>IF($A124="","",IFERROR(INDEX(RAW_DHIS2_EXPORT!$A:$ZZ,ROW(),MATCH("*"&amp;INDEX(INDICATOR_MAP!$D:$D,MATCH(AT$1,INDICATOR_MAP!$B:$B,0))&amp;"*",RAW_DHIS2_EXPORT!$1:$1,0)),""))</f>
        <v/>
      </c>
      <c r="AU124" s="2" t="str">
        <f>IF($A124="","",IFERROR(INDEX(RAW_DHIS2_EXPORT!$A:$ZZ,ROW(),MATCH("*"&amp;INDEX(INDICATOR_MAP!$D:$D,MATCH(AU$1,INDICATOR_MAP!$B:$B,0))&amp;"*",RAW_DHIS2_EXPORT!$1:$1,0)),""))</f>
        <v/>
      </c>
      <c r="AV124" s="2" t="str">
        <f>IF($A124="","",IFERROR(INDEX(RAW_DHIS2_EXPORT!$A:$ZZ,ROW(),MATCH("*"&amp;INDEX(INDICATOR_MAP!$D:$D,MATCH(AV$1,INDICATOR_MAP!$B:$B,0))&amp;"*",RAW_DHIS2_EXPORT!$1:$1,0)),""))</f>
        <v/>
      </c>
      <c r="AW124" s="2" t="str">
        <f>IF($A124="","",IFERROR(INDEX(RAW_DHIS2_EXPORT!$A:$ZZ,ROW(),MATCH("*"&amp;INDEX(INDICATOR_MAP!$D:$D,MATCH(AW$1,INDICATOR_MAP!$B:$B,0))&amp;"*",RAW_DHIS2_EXPORT!$1:$1,0)),""))</f>
        <v/>
      </c>
      <c r="AX124" s="2" t="str">
        <f>IF($A124="","",IFERROR(INDEX(RAW_DHIS2_EXPORT!$A:$ZZ,ROW(),MATCH("*"&amp;INDEX(INDICATOR_MAP!$D:$D,MATCH(AX$1,INDICATOR_MAP!$B:$B,0))&amp;"*",RAW_DHIS2_EXPORT!$1:$1,0)),""))</f>
        <v/>
      </c>
      <c r="AY124" s="2" t="str">
        <f>IF($A124="","",IFERROR(INDEX(RAW_DHIS2_EXPORT!$A:$ZZ,ROW(),MATCH("*"&amp;INDEX(INDICATOR_MAP!$D:$D,MATCH(AY$1,INDICATOR_MAP!$B:$B,0))&amp;"*",RAW_DHIS2_EXPORT!$1:$1,0)),""))</f>
        <v/>
      </c>
      <c r="AZ124" s="2" t="str">
        <f>IF($A124="","",IFERROR(INDEX(RAW_DHIS2_EXPORT!$A:$ZZ,ROW(),MATCH("*"&amp;INDEX(INDICATOR_MAP!$D:$D,MATCH(AZ$1,INDICATOR_MAP!$B:$B,0))&amp;"*",RAW_DHIS2_EXPORT!$1:$1,0)),""))</f>
        <v/>
      </c>
      <c r="BA124" s="2" t="str">
        <f>IF($A124="","",IFERROR(INDEX(RAW_DHIS2_EXPORT!$A:$ZZ,ROW(),MATCH("*"&amp;INDEX(INDICATOR_MAP!$D:$D,MATCH(BA$1,INDICATOR_MAP!$B:$B,0))&amp;"*",RAW_DHIS2_EXPORT!$1:$1,0)),""))</f>
        <v/>
      </c>
      <c r="BB124" s="2" t="str">
        <f>IF($A124="","",IFERROR(INDEX(RAW_DHIS2_EXPORT!$A:$ZZ,ROW(),MATCH("*"&amp;INDEX(INDICATOR_MAP!$D:$D,MATCH(BB$1,INDICATOR_MAP!$B:$B,0))&amp;"*",RAW_DHIS2_EXPORT!$1:$1,0)),""))</f>
        <v/>
      </c>
      <c r="BC124" s="2" t="str">
        <f>IF($A124="","",IFERROR(INDEX(RAW_DHIS2_EXPORT!$A:$ZZ,ROW(),MATCH("*"&amp;INDEX(INDICATOR_MAP!$D:$D,MATCH(BC$1,INDICATOR_MAP!$B:$B,0))&amp;"*",RAW_DHIS2_EXPORT!$1:$1,0)),""))</f>
        <v/>
      </c>
    </row>
    <row r="125" spans="1:55">
      <c r="A125" s="2" t="str">
        <f>IF(RAW_DHIS2_EXPORT!A125="","",RAW_DHIS2_EXPORT!A125)</f>
        <v/>
      </c>
      <c r="B125" s="2"/>
      <c r="C125" s="2"/>
      <c r="D125" s="2" t="str">
        <f>IF($A125="","",IFERROR(INDEX(RAW_DHIS2_EXPORT!$A:$ZZ,ROW(),MATCH("*"&amp;INDEX(INDICATOR_MAP!$D:$D,MATCH(D$1,INDICATOR_MAP!$B:$B,0))&amp;"*",RAW_DHIS2_EXPORT!$1:$1,0)),""))</f>
        <v/>
      </c>
      <c r="E125" s="2" t="str">
        <f>IF($A125="","",IFERROR(INDEX(RAW_DHIS2_EXPORT!$A:$ZZ,ROW(),MATCH("*"&amp;INDEX(INDICATOR_MAP!$D:$D,MATCH(E$1,INDICATOR_MAP!$B:$B,0))&amp;"*",RAW_DHIS2_EXPORT!$1:$1,0)),""))</f>
        <v/>
      </c>
      <c r="F125" s="2" t="str">
        <f>IF($A125="","",IFERROR(INDEX(RAW_DHIS2_EXPORT!$A:$ZZ,ROW(),MATCH("*"&amp;INDEX(INDICATOR_MAP!$D:$D,MATCH(F$1,INDICATOR_MAP!$B:$B,0))&amp;"*",RAW_DHIS2_EXPORT!$1:$1,0)),""))</f>
        <v/>
      </c>
      <c r="G125" s="2" t="str">
        <f>IF($A125="","",IFERROR(INDEX(RAW_DHIS2_EXPORT!$A:$ZZ,ROW(),MATCH("*"&amp;INDEX(INDICATOR_MAP!$D:$D,MATCH(G$1,INDICATOR_MAP!$B:$B,0))&amp;"*",RAW_DHIS2_EXPORT!$1:$1,0)),""))</f>
        <v/>
      </c>
      <c r="H125" s="2" t="str">
        <f>IF($A125="","",IFERROR(INDEX(RAW_DHIS2_EXPORT!$A:$ZZ,ROW(),MATCH("*"&amp;INDEX(INDICATOR_MAP!$D:$D,MATCH(H$1,INDICATOR_MAP!$B:$B,0))&amp;"*",RAW_DHIS2_EXPORT!$1:$1,0)),""))</f>
        <v/>
      </c>
      <c r="I125" s="2" t="str">
        <f>IF($A125="","",IFERROR(INDEX(RAW_DHIS2_EXPORT!$A:$ZZ,ROW(),MATCH("*"&amp;INDEX(INDICATOR_MAP!$D:$D,MATCH(I$1,INDICATOR_MAP!$B:$B,0))&amp;"*",RAW_DHIS2_EXPORT!$1:$1,0)),""))</f>
        <v/>
      </c>
      <c r="J125" s="2" t="str">
        <f>IF($A125="","",IFERROR(INDEX(RAW_DHIS2_EXPORT!$A:$ZZ,ROW(),MATCH("*"&amp;INDEX(INDICATOR_MAP!$D:$D,MATCH(J$1,INDICATOR_MAP!$B:$B,0))&amp;"*",RAW_DHIS2_EXPORT!$1:$1,0)),""))</f>
        <v/>
      </c>
      <c r="K125" s="2" t="str">
        <f>IF($A125="","",IFERROR(INDEX(RAW_DHIS2_EXPORT!$A:$ZZ,ROW(),MATCH("*"&amp;INDEX(INDICATOR_MAP!$D:$D,MATCH(K$1,INDICATOR_MAP!$B:$B,0))&amp;"*",RAW_DHIS2_EXPORT!$1:$1,0)),""))</f>
        <v/>
      </c>
      <c r="L125" s="2" t="str">
        <f>IF($A125="","",IFERROR(INDEX(RAW_DHIS2_EXPORT!$A:$ZZ,ROW(),MATCH("*"&amp;INDEX(INDICATOR_MAP!$D:$D,MATCH(L$1,INDICATOR_MAP!$B:$B,0))&amp;"*",RAW_DHIS2_EXPORT!$1:$1,0)),""))</f>
        <v/>
      </c>
      <c r="M125" s="2" t="str">
        <f>IF($A125="","",IFERROR(INDEX(RAW_DHIS2_EXPORT!$A:$ZZ,ROW(),MATCH("*"&amp;INDEX(INDICATOR_MAP!$D:$D,MATCH(M$1,INDICATOR_MAP!$B:$B,0))&amp;"*",RAW_DHIS2_EXPORT!$1:$1,0)),""))</f>
        <v/>
      </c>
      <c r="N125" s="2" t="str">
        <f>IF($A125="","",IFERROR(INDEX(RAW_DHIS2_EXPORT!$A:$ZZ,ROW(),MATCH("*"&amp;INDEX(INDICATOR_MAP!$D:$D,MATCH(N$1,INDICATOR_MAP!$B:$B,0))&amp;"*",RAW_DHIS2_EXPORT!$1:$1,0)),""))</f>
        <v/>
      </c>
      <c r="O125" s="2" t="str">
        <f>IF($A125="","",IFERROR(INDEX(RAW_DHIS2_EXPORT!$A:$ZZ,ROW(),MATCH("*"&amp;INDEX(INDICATOR_MAP!$D:$D,MATCH(O$1,INDICATOR_MAP!$B:$B,0))&amp;"*",RAW_DHIS2_EXPORT!$1:$1,0)),""))</f>
        <v/>
      </c>
      <c r="P125" s="2" t="str">
        <f>IF($A125="","",IFERROR(INDEX(RAW_DHIS2_EXPORT!$A:$ZZ,ROW(),MATCH("*"&amp;INDEX(INDICATOR_MAP!$D:$D,MATCH(P$1,INDICATOR_MAP!$B:$B,0))&amp;"*",RAW_DHIS2_EXPORT!$1:$1,0)),""))</f>
        <v/>
      </c>
      <c r="Q125" s="2" t="str">
        <f>IF($A125="","",IFERROR(INDEX(RAW_DHIS2_EXPORT!$A:$ZZ,ROW(),MATCH("*"&amp;INDEX(INDICATOR_MAP!$D:$D,MATCH(Q$1,INDICATOR_MAP!$B:$B,0))&amp;"*",RAW_DHIS2_EXPORT!$1:$1,0)),""))</f>
        <v/>
      </c>
      <c r="R125" s="2" t="str">
        <f>IF($A125="","",IFERROR(INDEX(RAW_DHIS2_EXPORT!$A:$ZZ,ROW(),MATCH("*"&amp;INDEX(INDICATOR_MAP!$D:$D,MATCH(R$1,INDICATOR_MAP!$B:$B,0))&amp;"*",RAW_DHIS2_EXPORT!$1:$1,0)),""))</f>
        <v/>
      </c>
      <c r="S125" s="2" t="str">
        <f>IF($A125="","",IFERROR(INDEX(RAW_DHIS2_EXPORT!$A:$ZZ,ROW(),MATCH("*"&amp;INDEX(INDICATOR_MAP!$D:$D,MATCH(S$1,INDICATOR_MAP!$B:$B,0))&amp;"*",RAW_DHIS2_EXPORT!$1:$1,0)),""))</f>
        <v/>
      </c>
      <c r="T125" s="2" t="str">
        <f>IF($A125="","",IFERROR(INDEX(RAW_DHIS2_EXPORT!$A:$ZZ,ROW(),MATCH("*"&amp;INDEX(INDICATOR_MAP!$D:$D,MATCH(T$1,INDICATOR_MAP!$B:$B,0))&amp;"*",RAW_DHIS2_EXPORT!$1:$1,0)),""))</f>
        <v/>
      </c>
      <c r="U125" s="2" t="str">
        <f>IF($A125="","",IFERROR(INDEX(RAW_DHIS2_EXPORT!$A:$ZZ,ROW(),MATCH("*"&amp;INDEX(INDICATOR_MAP!$D:$D,MATCH(U$1,INDICATOR_MAP!$B:$B,0))&amp;"*",RAW_DHIS2_EXPORT!$1:$1,0)),""))</f>
        <v/>
      </c>
      <c r="V125" s="2" t="str">
        <f>IF($A125="","",IFERROR(INDEX(RAW_DHIS2_EXPORT!$A:$ZZ,ROW(),MATCH("*"&amp;INDEX(INDICATOR_MAP!$D:$D,MATCH(V$1,INDICATOR_MAP!$B:$B,0))&amp;"*",RAW_DHIS2_EXPORT!$1:$1,0)),""))</f>
        <v/>
      </c>
      <c r="W125" s="2" t="str">
        <f>IF($A125="","",IFERROR(INDEX(RAW_DHIS2_EXPORT!$A:$ZZ,ROW(),MATCH("*"&amp;INDEX(INDICATOR_MAP!$D:$D,MATCH(W$1,INDICATOR_MAP!$B:$B,0))&amp;"*",RAW_DHIS2_EXPORT!$1:$1,0)),""))</f>
        <v/>
      </c>
      <c r="X125" s="2" t="str">
        <f>IF($A125="","",IFERROR(INDEX(RAW_DHIS2_EXPORT!$A:$ZZ,ROW(),MATCH("*"&amp;INDEX(INDICATOR_MAP!$D:$D,MATCH(X$1,INDICATOR_MAP!$B:$B,0))&amp;"*",RAW_DHIS2_EXPORT!$1:$1,0)),""))</f>
        <v/>
      </c>
      <c r="Y125" s="2" t="str">
        <f>IF($A125="","",IFERROR(INDEX(RAW_DHIS2_EXPORT!$A:$ZZ,ROW(),MATCH("*"&amp;INDEX(INDICATOR_MAP!$D:$D,MATCH(Y$1,INDICATOR_MAP!$B:$B,0))&amp;"*",RAW_DHIS2_EXPORT!$1:$1,0)),""))</f>
        <v/>
      </c>
      <c r="Z125" s="2" t="str">
        <f>IF($A125="","",IFERROR(INDEX(RAW_DHIS2_EXPORT!$A:$ZZ,ROW(),MATCH("*"&amp;INDEX(INDICATOR_MAP!$D:$D,MATCH(Z$1,INDICATOR_MAP!$B:$B,0))&amp;"*",RAW_DHIS2_EXPORT!$1:$1,0)),""))</f>
        <v/>
      </c>
      <c r="AA125" s="2" t="str">
        <f>IF($A125="","",IFERROR(INDEX(RAW_DHIS2_EXPORT!$A:$ZZ,ROW(),MATCH("*"&amp;INDEX(INDICATOR_MAP!$D:$D,MATCH(AA$1,INDICATOR_MAP!$B:$B,0))&amp;"*",RAW_DHIS2_EXPORT!$1:$1,0)),""))</f>
        <v/>
      </c>
      <c r="AB125" s="2" t="str">
        <f>IF($A125="","",IFERROR(INDEX(RAW_DHIS2_EXPORT!$A:$ZZ,ROW(),MATCH("*"&amp;INDEX(INDICATOR_MAP!$D:$D,MATCH(AB$1,INDICATOR_MAP!$B:$B,0))&amp;"*",RAW_DHIS2_EXPORT!$1:$1,0)),""))</f>
        <v/>
      </c>
      <c r="AC125" s="2" t="str">
        <f>IF($A125="","",IFERROR(INDEX(RAW_DHIS2_EXPORT!$A:$ZZ,ROW(),MATCH("*"&amp;INDEX(INDICATOR_MAP!$D:$D,MATCH(AC$1,INDICATOR_MAP!$B:$B,0))&amp;"*",RAW_DHIS2_EXPORT!$1:$1,0)),""))</f>
        <v/>
      </c>
      <c r="AD125" s="2" t="str">
        <f>IF($A125="","",IFERROR(INDEX(RAW_DHIS2_EXPORT!$A:$ZZ,ROW(),MATCH("*"&amp;INDEX(INDICATOR_MAP!$D:$D,MATCH(AD$1,INDICATOR_MAP!$B:$B,0))&amp;"*",RAW_DHIS2_EXPORT!$1:$1,0)),""))</f>
        <v/>
      </c>
      <c r="AE125" s="2" t="str">
        <f>IF($A125="","",IFERROR(INDEX(RAW_DHIS2_EXPORT!$A:$ZZ,ROW(),MATCH("*"&amp;INDEX(INDICATOR_MAP!$D:$D,MATCH(AE$1,INDICATOR_MAP!$B:$B,0))&amp;"*",RAW_DHIS2_EXPORT!$1:$1,0)),""))</f>
        <v/>
      </c>
      <c r="AF125" s="2" t="str">
        <f>IF($A125="","",IFERROR(INDEX(RAW_DHIS2_EXPORT!$A:$ZZ,ROW(),MATCH("*"&amp;INDEX(INDICATOR_MAP!$D:$D,MATCH(AF$1,INDICATOR_MAP!$B:$B,0))&amp;"*",RAW_DHIS2_EXPORT!$1:$1,0)),""))</f>
        <v/>
      </c>
      <c r="AG125" s="2" t="str">
        <f>IF($A125="","",IFERROR(INDEX(RAW_DHIS2_EXPORT!$A:$ZZ,ROW(),MATCH("*"&amp;INDEX(INDICATOR_MAP!$D:$D,MATCH(AG$1,INDICATOR_MAP!$B:$B,0))&amp;"*",RAW_DHIS2_EXPORT!$1:$1,0)),""))</f>
        <v/>
      </c>
      <c r="AH125" s="2" t="str">
        <f>IF($A125="","",IFERROR(INDEX(RAW_DHIS2_EXPORT!$A:$ZZ,ROW(),MATCH("*"&amp;INDEX(INDICATOR_MAP!$D:$D,MATCH(AH$1,INDICATOR_MAP!$B:$B,0))&amp;"*",RAW_DHIS2_EXPORT!$1:$1,0)),""))</f>
        <v/>
      </c>
      <c r="AI125" s="2" t="str">
        <f>IF($A125="","",IFERROR(INDEX(RAW_DHIS2_EXPORT!$A:$ZZ,ROW(),MATCH("*"&amp;INDEX(INDICATOR_MAP!$D:$D,MATCH(AI$1,INDICATOR_MAP!$B:$B,0))&amp;"*",RAW_DHIS2_EXPORT!$1:$1,0)),""))</f>
        <v/>
      </c>
      <c r="AJ125" s="2" t="str">
        <f>IF($A125="","",IFERROR(INDEX(RAW_DHIS2_EXPORT!$A:$ZZ,ROW(),MATCH("*"&amp;INDEX(INDICATOR_MAP!$D:$D,MATCH(AJ$1,INDICATOR_MAP!$B:$B,0))&amp;"*",RAW_DHIS2_EXPORT!$1:$1,0)),""))</f>
        <v/>
      </c>
      <c r="AK125" s="2" t="str">
        <f>IF($A125="","",IFERROR(INDEX(RAW_DHIS2_EXPORT!$A:$ZZ,ROW(),MATCH("*"&amp;INDEX(INDICATOR_MAP!$D:$D,MATCH(AK$1,INDICATOR_MAP!$B:$B,0))&amp;"*",RAW_DHIS2_EXPORT!$1:$1,0)),""))</f>
        <v/>
      </c>
      <c r="AL125" s="2" t="str">
        <f>IF($A125="","",IFERROR(INDEX(RAW_DHIS2_EXPORT!$A:$ZZ,ROW(),MATCH("*"&amp;INDEX(INDICATOR_MAP!$D:$D,MATCH(AL$1,INDICATOR_MAP!$B:$B,0))&amp;"*",RAW_DHIS2_EXPORT!$1:$1,0)),""))</f>
        <v/>
      </c>
      <c r="AM125" s="2" t="str">
        <f>IF($A125="","",IFERROR(INDEX(RAW_DHIS2_EXPORT!$A:$ZZ,ROW(),MATCH("*"&amp;INDEX(INDICATOR_MAP!$D:$D,MATCH(AM$1,INDICATOR_MAP!$B:$B,0))&amp;"*",RAW_DHIS2_EXPORT!$1:$1,0)),""))</f>
        <v/>
      </c>
      <c r="AN125" s="2" t="str">
        <f>IF($A125="","",IFERROR(INDEX(RAW_DHIS2_EXPORT!$A:$ZZ,ROW(),MATCH("*"&amp;INDEX(INDICATOR_MAP!$D:$D,MATCH(AN$1,INDICATOR_MAP!$B:$B,0))&amp;"*",RAW_DHIS2_EXPORT!$1:$1,0)),""))</f>
        <v/>
      </c>
      <c r="AO125" s="2" t="str">
        <f>IF($A125="","",IFERROR(INDEX(RAW_DHIS2_EXPORT!$A:$ZZ,ROW(),MATCH("*"&amp;INDEX(INDICATOR_MAP!$D:$D,MATCH(AO$1,INDICATOR_MAP!$B:$B,0))&amp;"*",RAW_DHIS2_EXPORT!$1:$1,0)),""))</f>
        <v/>
      </c>
      <c r="AP125" s="2" t="str">
        <f>IF($A125="","",IFERROR(INDEX(RAW_DHIS2_EXPORT!$A:$ZZ,ROW(),MATCH("*"&amp;INDEX(INDICATOR_MAP!$D:$D,MATCH(AP$1,INDICATOR_MAP!$B:$B,0))&amp;"*",RAW_DHIS2_EXPORT!$1:$1,0)),""))</f>
        <v/>
      </c>
      <c r="AQ125" s="2" t="str">
        <f>IF($A125="","",IFERROR(INDEX(RAW_DHIS2_EXPORT!$A:$ZZ,ROW(),MATCH("*"&amp;INDEX(INDICATOR_MAP!$D:$D,MATCH(AQ$1,INDICATOR_MAP!$B:$B,0))&amp;"*",RAW_DHIS2_EXPORT!$1:$1,0)),""))</f>
        <v/>
      </c>
      <c r="AR125" s="2" t="str">
        <f>IF($A125="","",IFERROR(INDEX(RAW_DHIS2_EXPORT!$A:$ZZ,ROW(),MATCH("*"&amp;INDEX(INDICATOR_MAP!$D:$D,MATCH(AR$1,INDICATOR_MAP!$B:$B,0))&amp;"*",RAW_DHIS2_EXPORT!$1:$1,0)),""))</f>
        <v/>
      </c>
      <c r="AS125" s="2" t="str">
        <f>IF($A125="","",IFERROR(INDEX(RAW_DHIS2_EXPORT!$A:$ZZ,ROW(),MATCH("*"&amp;INDEX(INDICATOR_MAP!$D:$D,MATCH(AS$1,INDICATOR_MAP!$B:$B,0))&amp;"*",RAW_DHIS2_EXPORT!$1:$1,0)),""))</f>
        <v/>
      </c>
      <c r="AT125" s="2" t="str">
        <f>IF($A125="","",IFERROR(INDEX(RAW_DHIS2_EXPORT!$A:$ZZ,ROW(),MATCH("*"&amp;INDEX(INDICATOR_MAP!$D:$D,MATCH(AT$1,INDICATOR_MAP!$B:$B,0))&amp;"*",RAW_DHIS2_EXPORT!$1:$1,0)),""))</f>
        <v/>
      </c>
      <c r="AU125" s="2" t="str">
        <f>IF($A125="","",IFERROR(INDEX(RAW_DHIS2_EXPORT!$A:$ZZ,ROW(),MATCH("*"&amp;INDEX(INDICATOR_MAP!$D:$D,MATCH(AU$1,INDICATOR_MAP!$B:$B,0))&amp;"*",RAW_DHIS2_EXPORT!$1:$1,0)),""))</f>
        <v/>
      </c>
      <c r="AV125" s="2" t="str">
        <f>IF($A125="","",IFERROR(INDEX(RAW_DHIS2_EXPORT!$A:$ZZ,ROW(),MATCH("*"&amp;INDEX(INDICATOR_MAP!$D:$D,MATCH(AV$1,INDICATOR_MAP!$B:$B,0))&amp;"*",RAW_DHIS2_EXPORT!$1:$1,0)),""))</f>
        <v/>
      </c>
      <c r="AW125" s="2" t="str">
        <f>IF($A125="","",IFERROR(INDEX(RAW_DHIS2_EXPORT!$A:$ZZ,ROW(),MATCH("*"&amp;INDEX(INDICATOR_MAP!$D:$D,MATCH(AW$1,INDICATOR_MAP!$B:$B,0))&amp;"*",RAW_DHIS2_EXPORT!$1:$1,0)),""))</f>
        <v/>
      </c>
      <c r="AX125" s="2" t="str">
        <f>IF($A125="","",IFERROR(INDEX(RAW_DHIS2_EXPORT!$A:$ZZ,ROW(),MATCH("*"&amp;INDEX(INDICATOR_MAP!$D:$D,MATCH(AX$1,INDICATOR_MAP!$B:$B,0))&amp;"*",RAW_DHIS2_EXPORT!$1:$1,0)),""))</f>
        <v/>
      </c>
      <c r="AY125" s="2" t="str">
        <f>IF($A125="","",IFERROR(INDEX(RAW_DHIS2_EXPORT!$A:$ZZ,ROW(),MATCH("*"&amp;INDEX(INDICATOR_MAP!$D:$D,MATCH(AY$1,INDICATOR_MAP!$B:$B,0))&amp;"*",RAW_DHIS2_EXPORT!$1:$1,0)),""))</f>
        <v/>
      </c>
      <c r="AZ125" s="2" t="str">
        <f>IF($A125="","",IFERROR(INDEX(RAW_DHIS2_EXPORT!$A:$ZZ,ROW(),MATCH("*"&amp;INDEX(INDICATOR_MAP!$D:$D,MATCH(AZ$1,INDICATOR_MAP!$B:$B,0))&amp;"*",RAW_DHIS2_EXPORT!$1:$1,0)),""))</f>
        <v/>
      </c>
      <c r="BA125" s="2" t="str">
        <f>IF($A125="","",IFERROR(INDEX(RAW_DHIS2_EXPORT!$A:$ZZ,ROW(),MATCH("*"&amp;INDEX(INDICATOR_MAP!$D:$D,MATCH(BA$1,INDICATOR_MAP!$B:$B,0))&amp;"*",RAW_DHIS2_EXPORT!$1:$1,0)),""))</f>
        <v/>
      </c>
      <c r="BB125" s="2" t="str">
        <f>IF($A125="","",IFERROR(INDEX(RAW_DHIS2_EXPORT!$A:$ZZ,ROW(),MATCH("*"&amp;INDEX(INDICATOR_MAP!$D:$D,MATCH(BB$1,INDICATOR_MAP!$B:$B,0))&amp;"*",RAW_DHIS2_EXPORT!$1:$1,0)),""))</f>
        <v/>
      </c>
      <c r="BC125" s="2" t="str">
        <f>IF($A125="","",IFERROR(INDEX(RAW_DHIS2_EXPORT!$A:$ZZ,ROW(),MATCH("*"&amp;INDEX(INDICATOR_MAP!$D:$D,MATCH(BC$1,INDICATOR_MAP!$B:$B,0))&amp;"*",RAW_DHIS2_EXPORT!$1:$1,0)),""))</f>
        <v/>
      </c>
    </row>
    <row r="126" spans="1:55">
      <c r="A126" s="2" t="str">
        <f>IF(RAW_DHIS2_EXPORT!A126="","",RAW_DHIS2_EXPORT!A126)</f>
        <v/>
      </c>
      <c r="B126" s="2"/>
      <c r="C126" s="2"/>
      <c r="D126" s="2" t="str">
        <f>IF($A126="","",IFERROR(INDEX(RAW_DHIS2_EXPORT!$A:$ZZ,ROW(),MATCH("*"&amp;INDEX(INDICATOR_MAP!$D:$D,MATCH(D$1,INDICATOR_MAP!$B:$B,0))&amp;"*",RAW_DHIS2_EXPORT!$1:$1,0)),""))</f>
        <v/>
      </c>
      <c r="E126" s="2" t="str">
        <f>IF($A126="","",IFERROR(INDEX(RAW_DHIS2_EXPORT!$A:$ZZ,ROW(),MATCH("*"&amp;INDEX(INDICATOR_MAP!$D:$D,MATCH(E$1,INDICATOR_MAP!$B:$B,0))&amp;"*",RAW_DHIS2_EXPORT!$1:$1,0)),""))</f>
        <v/>
      </c>
      <c r="F126" s="2" t="str">
        <f>IF($A126="","",IFERROR(INDEX(RAW_DHIS2_EXPORT!$A:$ZZ,ROW(),MATCH("*"&amp;INDEX(INDICATOR_MAP!$D:$D,MATCH(F$1,INDICATOR_MAP!$B:$B,0))&amp;"*",RAW_DHIS2_EXPORT!$1:$1,0)),""))</f>
        <v/>
      </c>
      <c r="G126" s="2" t="str">
        <f>IF($A126="","",IFERROR(INDEX(RAW_DHIS2_EXPORT!$A:$ZZ,ROW(),MATCH("*"&amp;INDEX(INDICATOR_MAP!$D:$D,MATCH(G$1,INDICATOR_MAP!$B:$B,0))&amp;"*",RAW_DHIS2_EXPORT!$1:$1,0)),""))</f>
        <v/>
      </c>
      <c r="H126" s="2" t="str">
        <f>IF($A126="","",IFERROR(INDEX(RAW_DHIS2_EXPORT!$A:$ZZ,ROW(),MATCH("*"&amp;INDEX(INDICATOR_MAP!$D:$D,MATCH(H$1,INDICATOR_MAP!$B:$B,0))&amp;"*",RAW_DHIS2_EXPORT!$1:$1,0)),""))</f>
        <v/>
      </c>
      <c r="I126" s="2" t="str">
        <f>IF($A126="","",IFERROR(INDEX(RAW_DHIS2_EXPORT!$A:$ZZ,ROW(),MATCH("*"&amp;INDEX(INDICATOR_MAP!$D:$D,MATCH(I$1,INDICATOR_MAP!$B:$B,0))&amp;"*",RAW_DHIS2_EXPORT!$1:$1,0)),""))</f>
        <v/>
      </c>
      <c r="J126" s="2" t="str">
        <f>IF($A126="","",IFERROR(INDEX(RAW_DHIS2_EXPORT!$A:$ZZ,ROW(),MATCH("*"&amp;INDEX(INDICATOR_MAP!$D:$D,MATCH(J$1,INDICATOR_MAP!$B:$B,0))&amp;"*",RAW_DHIS2_EXPORT!$1:$1,0)),""))</f>
        <v/>
      </c>
      <c r="K126" s="2" t="str">
        <f>IF($A126="","",IFERROR(INDEX(RAW_DHIS2_EXPORT!$A:$ZZ,ROW(),MATCH("*"&amp;INDEX(INDICATOR_MAP!$D:$D,MATCH(K$1,INDICATOR_MAP!$B:$B,0))&amp;"*",RAW_DHIS2_EXPORT!$1:$1,0)),""))</f>
        <v/>
      </c>
      <c r="L126" s="2" t="str">
        <f>IF($A126="","",IFERROR(INDEX(RAW_DHIS2_EXPORT!$A:$ZZ,ROW(),MATCH("*"&amp;INDEX(INDICATOR_MAP!$D:$D,MATCH(L$1,INDICATOR_MAP!$B:$B,0))&amp;"*",RAW_DHIS2_EXPORT!$1:$1,0)),""))</f>
        <v/>
      </c>
      <c r="M126" s="2" t="str">
        <f>IF($A126="","",IFERROR(INDEX(RAW_DHIS2_EXPORT!$A:$ZZ,ROW(),MATCH("*"&amp;INDEX(INDICATOR_MAP!$D:$D,MATCH(M$1,INDICATOR_MAP!$B:$B,0))&amp;"*",RAW_DHIS2_EXPORT!$1:$1,0)),""))</f>
        <v/>
      </c>
      <c r="N126" s="2" t="str">
        <f>IF($A126="","",IFERROR(INDEX(RAW_DHIS2_EXPORT!$A:$ZZ,ROW(),MATCH("*"&amp;INDEX(INDICATOR_MAP!$D:$D,MATCH(N$1,INDICATOR_MAP!$B:$B,0))&amp;"*",RAW_DHIS2_EXPORT!$1:$1,0)),""))</f>
        <v/>
      </c>
      <c r="O126" s="2" t="str">
        <f>IF($A126="","",IFERROR(INDEX(RAW_DHIS2_EXPORT!$A:$ZZ,ROW(),MATCH("*"&amp;INDEX(INDICATOR_MAP!$D:$D,MATCH(O$1,INDICATOR_MAP!$B:$B,0))&amp;"*",RAW_DHIS2_EXPORT!$1:$1,0)),""))</f>
        <v/>
      </c>
      <c r="P126" s="2" t="str">
        <f>IF($A126="","",IFERROR(INDEX(RAW_DHIS2_EXPORT!$A:$ZZ,ROW(),MATCH("*"&amp;INDEX(INDICATOR_MAP!$D:$D,MATCH(P$1,INDICATOR_MAP!$B:$B,0))&amp;"*",RAW_DHIS2_EXPORT!$1:$1,0)),""))</f>
        <v/>
      </c>
      <c r="Q126" s="2" t="str">
        <f>IF($A126="","",IFERROR(INDEX(RAW_DHIS2_EXPORT!$A:$ZZ,ROW(),MATCH("*"&amp;INDEX(INDICATOR_MAP!$D:$D,MATCH(Q$1,INDICATOR_MAP!$B:$B,0))&amp;"*",RAW_DHIS2_EXPORT!$1:$1,0)),""))</f>
        <v/>
      </c>
      <c r="R126" s="2" t="str">
        <f>IF($A126="","",IFERROR(INDEX(RAW_DHIS2_EXPORT!$A:$ZZ,ROW(),MATCH("*"&amp;INDEX(INDICATOR_MAP!$D:$D,MATCH(R$1,INDICATOR_MAP!$B:$B,0))&amp;"*",RAW_DHIS2_EXPORT!$1:$1,0)),""))</f>
        <v/>
      </c>
      <c r="S126" s="2" t="str">
        <f>IF($A126="","",IFERROR(INDEX(RAW_DHIS2_EXPORT!$A:$ZZ,ROW(),MATCH("*"&amp;INDEX(INDICATOR_MAP!$D:$D,MATCH(S$1,INDICATOR_MAP!$B:$B,0))&amp;"*",RAW_DHIS2_EXPORT!$1:$1,0)),""))</f>
        <v/>
      </c>
      <c r="T126" s="2" t="str">
        <f>IF($A126="","",IFERROR(INDEX(RAW_DHIS2_EXPORT!$A:$ZZ,ROW(),MATCH("*"&amp;INDEX(INDICATOR_MAP!$D:$D,MATCH(T$1,INDICATOR_MAP!$B:$B,0))&amp;"*",RAW_DHIS2_EXPORT!$1:$1,0)),""))</f>
        <v/>
      </c>
      <c r="U126" s="2" t="str">
        <f>IF($A126="","",IFERROR(INDEX(RAW_DHIS2_EXPORT!$A:$ZZ,ROW(),MATCH("*"&amp;INDEX(INDICATOR_MAP!$D:$D,MATCH(U$1,INDICATOR_MAP!$B:$B,0))&amp;"*",RAW_DHIS2_EXPORT!$1:$1,0)),""))</f>
        <v/>
      </c>
      <c r="V126" s="2" t="str">
        <f>IF($A126="","",IFERROR(INDEX(RAW_DHIS2_EXPORT!$A:$ZZ,ROW(),MATCH("*"&amp;INDEX(INDICATOR_MAP!$D:$D,MATCH(V$1,INDICATOR_MAP!$B:$B,0))&amp;"*",RAW_DHIS2_EXPORT!$1:$1,0)),""))</f>
        <v/>
      </c>
      <c r="W126" s="2" t="str">
        <f>IF($A126="","",IFERROR(INDEX(RAW_DHIS2_EXPORT!$A:$ZZ,ROW(),MATCH("*"&amp;INDEX(INDICATOR_MAP!$D:$D,MATCH(W$1,INDICATOR_MAP!$B:$B,0))&amp;"*",RAW_DHIS2_EXPORT!$1:$1,0)),""))</f>
        <v/>
      </c>
      <c r="X126" s="2" t="str">
        <f>IF($A126="","",IFERROR(INDEX(RAW_DHIS2_EXPORT!$A:$ZZ,ROW(),MATCH("*"&amp;INDEX(INDICATOR_MAP!$D:$D,MATCH(X$1,INDICATOR_MAP!$B:$B,0))&amp;"*",RAW_DHIS2_EXPORT!$1:$1,0)),""))</f>
        <v/>
      </c>
      <c r="Y126" s="2" t="str">
        <f>IF($A126="","",IFERROR(INDEX(RAW_DHIS2_EXPORT!$A:$ZZ,ROW(),MATCH("*"&amp;INDEX(INDICATOR_MAP!$D:$D,MATCH(Y$1,INDICATOR_MAP!$B:$B,0))&amp;"*",RAW_DHIS2_EXPORT!$1:$1,0)),""))</f>
        <v/>
      </c>
      <c r="Z126" s="2" t="str">
        <f>IF($A126="","",IFERROR(INDEX(RAW_DHIS2_EXPORT!$A:$ZZ,ROW(),MATCH("*"&amp;INDEX(INDICATOR_MAP!$D:$D,MATCH(Z$1,INDICATOR_MAP!$B:$B,0))&amp;"*",RAW_DHIS2_EXPORT!$1:$1,0)),""))</f>
        <v/>
      </c>
      <c r="AA126" s="2" t="str">
        <f>IF($A126="","",IFERROR(INDEX(RAW_DHIS2_EXPORT!$A:$ZZ,ROW(),MATCH("*"&amp;INDEX(INDICATOR_MAP!$D:$D,MATCH(AA$1,INDICATOR_MAP!$B:$B,0))&amp;"*",RAW_DHIS2_EXPORT!$1:$1,0)),""))</f>
        <v/>
      </c>
      <c r="AB126" s="2" t="str">
        <f>IF($A126="","",IFERROR(INDEX(RAW_DHIS2_EXPORT!$A:$ZZ,ROW(),MATCH("*"&amp;INDEX(INDICATOR_MAP!$D:$D,MATCH(AB$1,INDICATOR_MAP!$B:$B,0))&amp;"*",RAW_DHIS2_EXPORT!$1:$1,0)),""))</f>
        <v/>
      </c>
      <c r="AC126" s="2" t="str">
        <f>IF($A126="","",IFERROR(INDEX(RAW_DHIS2_EXPORT!$A:$ZZ,ROW(),MATCH("*"&amp;INDEX(INDICATOR_MAP!$D:$D,MATCH(AC$1,INDICATOR_MAP!$B:$B,0))&amp;"*",RAW_DHIS2_EXPORT!$1:$1,0)),""))</f>
        <v/>
      </c>
      <c r="AD126" s="2" t="str">
        <f>IF($A126="","",IFERROR(INDEX(RAW_DHIS2_EXPORT!$A:$ZZ,ROW(),MATCH("*"&amp;INDEX(INDICATOR_MAP!$D:$D,MATCH(AD$1,INDICATOR_MAP!$B:$B,0))&amp;"*",RAW_DHIS2_EXPORT!$1:$1,0)),""))</f>
        <v/>
      </c>
      <c r="AE126" s="2" t="str">
        <f>IF($A126="","",IFERROR(INDEX(RAW_DHIS2_EXPORT!$A:$ZZ,ROW(),MATCH("*"&amp;INDEX(INDICATOR_MAP!$D:$D,MATCH(AE$1,INDICATOR_MAP!$B:$B,0))&amp;"*",RAW_DHIS2_EXPORT!$1:$1,0)),""))</f>
        <v/>
      </c>
      <c r="AF126" s="2" t="str">
        <f>IF($A126="","",IFERROR(INDEX(RAW_DHIS2_EXPORT!$A:$ZZ,ROW(),MATCH("*"&amp;INDEX(INDICATOR_MAP!$D:$D,MATCH(AF$1,INDICATOR_MAP!$B:$B,0))&amp;"*",RAW_DHIS2_EXPORT!$1:$1,0)),""))</f>
        <v/>
      </c>
      <c r="AG126" s="2" t="str">
        <f>IF($A126="","",IFERROR(INDEX(RAW_DHIS2_EXPORT!$A:$ZZ,ROW(),MATCH("*"&amp;INDEX(INDICATOR_MAP!$D:$D,MATCH(AG$1,INDICATOR_MAP!$B:$B,0))&amp;"*",RAW_DHIS2_EXPORT!$1:$1,0)),""))</f>
        <v/>
      </c>
      <c r="AH126" s="2" t="str">
        <f>IF($A126="","",IFERROR(INDEX(RAW_DHIS2_EXPORT!$A:$ZZ,ROW(),MATCH("*"&amp;INDEX(INDICATOR_MAP!$D:$D,MATCH(AH$1,INDICATOR_MAP!$B:$B,0))&amp;"*",RAW_DHIS2_EXPORT!$1:$1,0)),""))</f>
        <v/>
      </c>
      <c r="AI126" s="2" t="str">
        <f>IF($A126="","",IFERROR(INDEX(RAW_DHIS2_EXPORT!$A:$ZZ,ROW(),MATCH("*"&amp;INDEX(INDICATOR_MAP!$D:$D,MATCH(AI$1,INDICATOR_MAP!$B:$B,0))&amp;"*",RAW_DHIS2_EXPORT!$1:$1,0)),""))</f>
        <v/>
      </c>
      <c r="AJ126" s="2" t="str">
        <f>IF($A126="","",IFERROR(INDEX(RAW_DHIS2_EXPORT!$A:$ZZ,ROW(),MATCH("*"&amp;INDEX(INDICATOR_MAP!$D:$D,MATCH(AJ$1,INDICATOR_MAP!$B:$B,0))&amp;"*",RAW_DHIS2_EXPORT!$1:$1,0)),""))</f>
        <v/>
      </c>
      <c r="AK126" s="2" t="str">
        <f>IF($A126="","",IFERROR(INDEX(RAW_DHIS2_EXPORT!$A:$ZZ,ROW(),MATCH("*"&amp;INDEX(INDICATOR_MAP!$D:$D,MATCH(AK$1,INDICATOR_MAP!$B:$B,0))&amp;"*",RAW_DHIS2_EXPORT!$1:$1,0)),""))</f>
        <v/>
      </c>
      <c r="AL126" s="2" t="str">
        <f>IF($A126="","",IFERROR(INDEX(RAW_DHIS2_EXPORT!$A:$ZZ,ROW(),MATCH("*"&amp;INDEX(INDICATOR_MAP!$D:$D,MATCH(AL$1,INDICATOR_MAP!$B:$B,0))&amp;"*",RAW_DHIS2_EXPORT!$1:$1,0)),""))</f>
        <v/>
      </c>
      <c r="AM126" s="2" t="str">
        <f>IF($A126="","",IFERROR(INDEX(RAW_DHIS2_EXPORT!$A:$ZZ,ROW(),MATCH("*"&amp;INDEX(INDICATOR_MAP!$D:$D,MATCH(AM$1,INDICATOR_MAP!$B:$B,0))&amp;"*",RAW_DHIS2_EXPORT!$1:$1,0)),""))</f>
        <v/>
      </c>
      <c r="AN126" s="2" t="str">
        <f>IF($A126="","",IFERROR(INDEX(RAW_DHIS2_EXPORT!$A:$ZZ,ROW(),MATCH("*"&amp;INDEX(INDICATOR_MAP!$D:$D,MATCH(AN$1,INDICATOR_MAP!$B:$B,0))&amp;"*",RAW_DHIS2_EXPORT!$1:$1,0)),""))</f>
        <v/>
      </c>
      <c r="AO126" s="2" t="str">
        <f>IF($A126="","",IFERROR(INDEX(RAW_DHIS2_EXPORT!$A:$ZZ,ROW(),MATCH("*"&amp;INDEX(INDICATOR_MAP!$D:$D,MATCH(AO$1,INDICATOR_MAP!$B:$B,0))&amp;"*",RAW_DHIS2_EXPORT!$1:$1,0)),""))</f>
        <v/>
      </c>
      <c r="AP126" s="2" t="str">
        <f>IF($A126="","",IFERROR(INDEX(RAW_DHIS2_EXPORT!$A:$ZZ,ROW(),MATCH("*"&amp;INDEX(INDICATOR_MAP!$D:$D,MATCH(AP$1,INDICATOR_MAP!$B:$B,0))&amp;"*",RAW_DHIS2_EXPORT!$1:$1,0)),""))</f>
        <v/>
      </c>
      <c r="AQ126" s="2" t="str">
        <f>IF($A126="","",IFERROR(INDEX(RAW_DHIS2_EXPORT!$A:$ZZ,ROW(),MATCH("*"&amp;INDEX(INDICATOR_MAP!$D:$D,MATCH(AQ$1,INDICATOR_MAP!$B:$B,0))&amp;"*",RAW_DHIS2_EXPORT!$1:$1,0)),""))</f>
        <v/>
      </c>
      <c r="AR126" s="2" t="str">
        <f>IF($A126="","",IFERROR(INDEX(RAW_DHIS2_EXPORT!$A:$ZZ,ROW(),MATCH("*"&amp;INDEX(INDICATOR_MAP!$D:$D,MATCH(AR$1,INDICATOR_MAP!$B:$B,0))&amp;"*",RAW_DHIS2_EXPORT!$1:$1,0)),""))</f>
        <v/>
      </c>
      <c r="AS126" s="2" t="str">
        <f>IF($A126="","",IFERROR(INDEX(RAW_DHIS2_EXPORT!$A:$ZZ,ROW(),MATCH("*"&amp;INDEX(INDICATOR_MAP!$D:$D,MATCH(AS$1,INDICATOR_MAP!$B:$B,0))&amp;"*",RAW_DHIS2_EXPORT!$1:$1,0)),""))</f>
        <v/>
      </c>
      <c r="AT126" s="2" t="str">
        <f>IF($A126="","",IFERROR(INDEX(RAW_DHIS2_EXPORT!$A:$ZZ,ROW(),MATCH("*"&amp;INDEX(INDICATOR_MAP!$D:$D,MATCH(AT$1,INDICATOR_MAP!$B:$B,0))&amp;"*",RAW_DHIS2_EXPORT!$1:$1,0)),""))</f>
        <v/>
      </c>
      <c r="AU126" s="2" t="str">
        <f>IF($A126="","",IFERROR(INDEX(RAW_DHIS2_EXPORT!$A:$ZZ,ROW(),MATCH("*"&amp;INDEX(INDICATOR_MAP!$D:$D,MATCH(AU$1,INDICATOR_MAP!$B:$B,0))&amp;"*",RAW_DHIS2_EXPORT!$1:$1,0)),""))</f>
        <v/>
      </c>
      <c r="AV126" s="2" t="str">
        <f>IF($A126="","",IFERROR(INDEX(RAW_DHIS2_EXPORT!$A:$ZZ,ROW(),MATCH("*"&amp;INDEX(INDICATOR_MAP!$D:$D,MATCH(AV$1,INDICATOR_MAP!$B:$B,0))&amp;"*",RAW_DHIS2_EXPORT!$1:$1,0)),""))</f>
        <v/>
      </c>
      <c r="AW126" s="2" t="str">
        <f>IF($A126="","",IFERROR(INDEX(RAW_DHIS2_EXPORT!$A:$ZZ,ROW(),MATCH("*"&amp;INDEX(INDICATOR_MAP!$D:$D,MATCH(AW$1,INDICATOR_MAP!$B:$B,0))&amp;"*",RAW_DHIS2_EXPORT!$1:$1,0)),""))</f>
        <v/>
      </c>
      <c r="AX126" s="2" t="str">
        <f>IF($A126="","",IFERROR(INDEX(RAW_DHIS2_EXPORT!$A:$ZZ,ROW(),MATCH("*"&amp;INDEX(INDICATOR_MAP!$D:$D,MATCH(AX$1,INDICATOR_MAP!$B:$B,0))&amp;"*",RAW_DHIS2_EXPORT!$1:$1,0)),""))</f>
        <v/>
      </c>
      <c r="AY126" s="2" t="str">
        <f>IF($A126="","",IFERROR(INDEX(RAW_DHIS2_EXPORT!$A:$ZZ,ROW(),MATCH("*"&amp;INDEX(INDICATOR_MAP!$D:$D,MATCH(AY$1,INDICATOR_MAP!$B:$B,0))&amp;"*",RAW_DHIS2_EXPORT!$1:$1,0)),""))</f>
        <v/>
      </c>
      <c r="AZ126" s="2" t="str">
        <f>IF($A126="","",IFERROR(INDEX(RAW_DHIS2_EXPORT!$A:$ZZ,ROW(),MATCH("*"&amp;INDEX(INDICATOR_MAP!$D:$D,MATCH(AZ$1,INDICATOR_MAP!$B:$B,0))&amp;"*",RAW_DHIS2_EXPORT!$1:$1,0)),""))</f>
        <v/>
      </c>
      <c r="BA126" s="2" t="str">
        <f>IF($A126="","",IFERROR(INDEX(RAW_DHIS2_EXPORT!$A:$ZZ,ROW(),MATCH("*"&amp;INDEX(INDICATOR_MAP!$D:$D,MATCH(BA$1,INDICATOR_MAP!$B:$B,0))&amp;"*",RAW_DHIS2_EXPORT!$1:$1,0)),""))</f>
        <v/>
      </c>
      <c r="BB126" s="2" t="str">
        <f>IF($A126="","",IFERROR(INDEX(RAW_DHIS2_EXPORT!$A:$ZZ,ROW(),MATCH("*"&amp;INDEX(INDICATOR_MAP!$D:$D,MATCH(BB$1,INDICATOR_MAP!$B:$B,0))&amp;"*",RAW_DHIS2_EXPORT!$1:$1,0)),""))</f>
        <v/>
      </c>
      <c r="BC126" s="2" t="str">
        <f>IF($A126="","",IFERROR(INDEX(RAW_DHIS2_EXPORT!$A:$ZZ,ROW(),MATCH("*"&amp;INDEX(INDICATOR_MAP!$D:$D,MATCH(BC$1,INDICATOR_MAP!$B:$B,0))&amp;"*",RAW_DHIS2_EXPORT!$1:$1,0)),""))</f>
        <v/>
      </c>
    </row>
    <row r="127" spans="1:55">
      <c r="A127" s="2" t="str">
        <f>IF(RAW_DHIS2_EXPORT!A127="","",RAW_DHIS2_EXPORT!A127)</f>
        <v/>
      </c>
      <c r="B127" s="2"/>
      <c r="C127" s="2"/>
      <c r="D127" s="2" t="str">
        <f>IF($A127="","",IFERROR(INDEX(RAW_DHIS2_EXPORT!$A:$ZZ,ROW(),MATCH("*"&amp;INDEX(INDICATOR_MAP!$D:$D,MATCH(D$1,INDICATOR_MAP!$B:$B,0))&amp;"*",RAW_DHIS2_EXPORT!$1:$1,0)),""))</f>
        <v/>
      </c>
      <c r="E127" s="2" t="str">
        <f>IF($A127="","",IFERROR(INDEX(RAW_DHIS2_EXPORT!$A:$ZZ,ROW(),MATCH("*"&amp;INDEX(INDICATOR_MAP!$D:$D,MATCH(E$1,INDICATOR_MAP!$B:$B,0))&amp;"*",RAW_DHIS2_EXPORT!$1:$1,0)),""))</f>
        <v/>
      </c>
      <c r="F127" s="2" t="str">
        <f>IF($A127="","",IFERROR(INDEX(RAW_DHIS2_EXPORT!$A:$ZZ,ROW(),MATCH("*"&amp;INDEX(INDICATOR_MAP!$D:$D,MATCH(F$1,INDICATOR_MAP!$B:$B,0))&amp;"*",RAW_DHIS2_EXPORT!$1:$1,0)),""))</f>
        <v/>
      </c>
      <c r="G127" s="2" t="str">
        <f>IF($A127="","",IFERROR(INDEX(RAW_DHIS2_EXPORT!$A:$ZZ,ROW(),MATCH("*"&amp;INDEX(INDICATOR_MAP!$D:$D,MATCH(G$1,INDICATOR_MAP!$B:$B,0))&amp;"*",RAW_DHIS2_EXPORT!$1:$1,0)),""))</f>
        <v/>
      </c>
      <c r="H127" s="2" t="str">
        <f>IF($A127="","",IFERROR(INDEX(RAW_DHIS2_EXPORT!$A:$ZZ,ROW(),MATCH("*"&amp;INDEX(INDICATOR_MAP!$D:$D,MATCH(H$1,INDICATOR_MAP!$B:$B,0))&amp;"*",RAW_DHIS2_EXPORT!$1:$1,0)),""))</f>
        <v/>
      </c>
      <c r="I127" s="2" t="str">
        <f>IF($A127="","",IFERROR(INDEX(RAW_DHIS2_EXPORT!$A:$ZZ,ROW(),MATCH("*"&amp;INDEX(INDICATOR_MAP!$D:$D,MATCH(I$1,INDICATOR_MAP!$B:$B,0))&amp;"*",RAW_DHIS2_EXPORT!$1:$1,0)),""))</f>
        <v/>
      </c>
      <c r="J127" s="2" t="str">
        <f>IF($A127="","",IFERROR(INDEX(RAW_DHIS2_EXPORT!$A:$ZZ,ROW(),MATCH("*"&amp;INDEX(INDICATOR_MAP!$D:$D,MATCH(J$1,INDICATOR_MAP!$B:$B,0))&amp;"*",RAW_DHIS2_EXPORT!$1:$1,0)),""))</f>
        <v/>
      </c>
      <c r="K127" s="2" t="str">
        <f>IF($A127="","",IFERROR(INDEX(RAW_DHIS2_EXPORT!$A:$ZZ,ROW(),MATCH("*"&amp;INDEX(INDICATOR_MAP!$D:$D,MATCH(K$1,INDICATOR_MAP!$B:$B,0))&amp;"*",RAW_DHIS2_EXPORT!$1:$1,0)),""))</f>
        <v/>
      </c>
      <c r="L127" s="2" t="str">
        <f>IF($A127="","",IFERROR(INDEX(RAW_DHIS2_EXPORT!$A:$ZZ,ROW(),MATCH("*"&amp;INDEX(INDICATOR_MAP!$D:$D,MATCH(L$1,INDICATOR_MAP!$B:$B,0))&amp;"*",RAW_DHIS2_EXPORT!$1:$1,0)),""))</f>
        <v/>
      </c>
      <c r="M127" s="2" t="str">
        <f>IF($A127="","",IFERROR(INDEX(RAW_DHIS2_EXPORT!$A:$ZZ,ROW(),MATCH("*"&amp;INDEX(INDICATOR_MAP!$D:$D,MATCH(M$1,INDICATOR_MAP!$B:$B,0))&amp;"*",RAW_DHIS2_EXPORT!$1:$1,0)),""))</f>
        <v/>
      </c>
      <c r="N127" s="2" t="str">
        <f>IF($A127="","",IFERROR(INDEX(RAW_DHIS2_EXPORT!$A:$ZZ,ROW(),MATCH("*"&amp;INDEX(INDICATOR_MAP!$D:$D,MATCH(N$1,INDICATOR_MAP!$B:$B,0))&amp;"*",RAW_DHIS2_EXPORT!$1:$1,0)),""))</f>
        <v/>
      </c>
      <c r="O127" s="2" t="str">
        <f>IF($A127="","",IFERROR(INDEX(RAW_DHIS2_EXPORT!$A:$ZZ,ROW(),MATCH("*"&amp;INDEX(INDICATOR_MAP!$D:$D,MATCH(O$1,INDICATOR_MAP!$B:$B,0))&amp;"*",RAW_DHIS2_EXPORT!$1:$1,0)),""))</f>
        <v/>
      </c>
      <c r="P127" s="2" t="str">
        <f>IF($A127="","",IFERROR(INDEX(RAW_DHIS2_EXPORT!$A:$ZZ,ROW(),MATCH("*"&amp;INDEX(INDICATOR_MAP!$D:$D,MATCH(P$1,INDICATOR_MAP!$B:$B,0))&amp;"*",RAW_DHIS2_EXPORT!$1:$1,0)),""))</f>
        <v/>
      </c>
      <c r="Q127" s="2" t="str">
        <f>IF($A127="","",IFERROR(INDEX(RAW_DHIS2_EXPORT!$A:$ZZ,ROW(),MATCH("*"&amp;INDEX(INDICATOR_MAP!$D:$D,MATCH(Q$1,INDICATOR_MAP!$B:$B,0))&amp;"*",RAW_DHIS2_EXPORT!$1:$1,0)),""))</f>
        <v/>
      </c>
      <c r="R127" s="2" t="str">
        <f>IF($A127="","",IFERROR(INDEX(RAW_DHIS2_EXPORT!$A:$ZZ,ROW(),MATCH("*"&amp;INDEX(INDICATOR_MAP!$D:$D,MATCH(R$1,INDICATOR_MAP!$B:$B,0))&amp;"*",RAW_DHIS2_EXPORT!$1:$1,0)),""))</f>
        <v/>
      </c>
      <c r="S127" s="2" t="str">
        <f>IF($A127="","",IFERROR(INDEX(RAW_DHIS2_EXPORT!$A:$ZZ,ROW(),MATCH("*"&amp;INDEX(INDICATOR_MAP!$D:$D,MATCH(S$1,INDICATOR_MAP!$B:$B,0))&amp;"*",RAW_DHIS2_EXPORT!$1:$1,0)),""))</f>
        <v/>
      </c>
      <c r="T127" s="2" t="str">
        <f>IF($A127="","",IFERROR(INDEX(RAW_DHIS2_EXPORT!$A:$ZZ,ROW(),MATCH("*"&amp;INDEX(INDICATOR_MAP!$D:$D,MATCH(T$1,INDICATOR_MAP!$B:$B,0))&amp;"*",RAW_DHIS2_EXPORT!$1:$1,0)),""))</f>
        <v/>
      </c>
      <c r="U127" s="2" t="str">
        <f>IF($A127="","",IFERROR(INDEX(RAW_DHIS2_EXPORT!$A:$ZZ,ROW(),MATCH("*"&amp;INDEX(INDICATOR_MAP!$D:$D,MATCH(U$1,INDICATOR_MAP!$B:$B,0))&amp;"*",RAW_DHIS2_EXPORT!$1:$1,0)),""))</f>
        <v/>
      </c>
      <c r="V127" s="2" t="str">
        <f>IF($A127="","",IFERROR(INDEX(RAW_DHIS2_EXPORT!$A:$ZZ,ROW(),MATCH("*"&amp;INDEX(INDICATOR_MAP!$D:$D,MATCH(V$1,INDICATOR_MAP!$B:$B,0))&amp;"*",RAW_DHIS2_EXPORT!$1:$1,0)),""))</f>
        <v/>
      </c>
      <c r="W127" s="2" t="str">
        <f>IF($A127="","",IFERROR(INDEX(RAW_DHIS2_EXPORT!$A:$ZZ,ROW(),MATCH("*"&amp;INDEX(INDICATOR_MAP!$D:$D,MATCH(W$1,INDICATOR_MAP!$B:$B,0))&amp;"*",RAW_DHIS2_EXPORT!$1:$1,0)),""))</f>
        <v/>
      </c>
      <c r="X127" s="2" t="str">
        <f>IF($A127="","",IFERROR(INDEX(RAW_DHIS2_EXPORT!$A:$ZZ,ROW(),MATCH("*"&amp;INDEX(INDICATOR_MAP!$D:$D,MATCH(X$1,INDICATOR_MAP!$B:$B,0))&amp;"*",RAW_DHIS2_EXPORT!$1:$1,0)),""))</f>
        <v/>
      </c>
      <c r="Y127" s="2" t="str">
        <f>IF($A127="","",IFERROR(INDEX(RAW_DHIS2_EXPORT!$A:$ZZ,ROW(),MATCH("*"&amp;INDEX(INDICATOR_MAP!$D:$D,MATCH(Y$1,INDICATOR_MAP!$B:$B,0))&amp;"*",RAW_DHIS2_EXPORT!$1:$1,0)),""))</f>
        <v/>
      </c>
      <c r="Z127" s="2" t="str">
        <f>IF($A127="","",IFERROR(INDEX(RAW_DHIS2_EXPORT!$A:$ZZ,ROW(),MATCH("*"&amp;INDEX(INDICATOR_MAP!$D:$D,MATCH(Z$1,INDICATOR_MAP!$B:$B,0))&amp;"*",RAW_DHIS2_EXPORT!$1:$1,0)),""))</f>
        <v/>
      </c>
      <c r="AA127" s="2" t="str">
        <f>IF($A127="","",IFERROR(INDEX(RAW_DHIS2_EXPORT!$A:$ZZ,ROW(),MATCH("*"&amp;INDEX(INDICATOR_MAP!$D:$D,MATCH(AA$1,INDICATOR_MAP!$B:$B,0))&amp;"*",RAW_DHIS2_EXPORT!$1:$1,0)),""))</f>
        <v/>
      </c>
      <c r="AB127" s="2" t="str">
        <f>IF($A127="","",IFERROR(INDEX(RAW_DHIS2_EXPORT!$A:$ZZ,ROW(),MATCH("*"&amp;INDEX(INDICATOR_MAP!$D:$D,MATCH(AB$1,INDICATOR_MAP!$B:$B,0))&amp;"*",RAW_DHIS2_EXPORT!$1:$1,0)),""))</f>
        <v/>
      </c>
      <c r="AC127" s="2" t="str">
        <f>IF($A127="","",IFERROR(INDEX(RAW_DHIS2_EXPORT!$A:$ZZ,ROW(),MATCH("*"&amp;INDEX(INDICATOR_MAP!$D:$D,MATCH(AC$1,INDICATOR_MAP!$B:$B,0))&amp;"*",RAW_DHIS2_EXPORT!$1:$1,0)),""))</f>
        <v/>
      </c>
      <c r="AD127" s="2" t="str">
        <f>IF($A127="","",IFERROR(INDEX(RAW_DHIS2_EXPORT!$A:$ZZ,ROW(),MATCH("*"&amp;INDEX(INDICATOR_MAP!$D:$D,MATCH(AD$1,INDICATOR_MAP!$B:$B,0))&amp;"*",RAW_DHIS2_EXPORT!$1:$1,0)),""))</f>
        <v/>
      </c>
      <c r="AE127" s="2" t="str">
        <f>IF($A127="","",IFERROR(INDEX(RAW_DHIS2_EXPORT!$A:$ZZ,ROW(),MATCH("*"&amp;INDEX(INDICATOR_MAP!$D:$D,MATCH(AE$1,INDICATOR_MAP!$B:$B,0))&amp;"*",RAW_DHIS2_EXPORT!$1:$1,0)),""))</f>
        <v/>
      </c>
      <c r="AF127" s="2" t="str">
        <f>IF($A127="","",IFERROR(INDEX(RAW_DHIS2_EXPORT!$A:$ZZ,ROW(),MATCH("*"&amp;INDEX(INDICATOR_MAP!$D:$D,MATCH(AF$1,INDICATOR_MAP!$B:$B,0))&amp;"*",RAW_DHIS2_EXPORT!$1:$1,0)),""))</f>
        <v/>
      </c>
      <c r="AG127" s="2" t="str">
        <f>IF($A127="","",IFERROR(INDEX(RAW_DHIS2_EXPORT!$A:$ZZ,ROW(),MATCH("*"&amp;INDEX(INDICATOR_MAP!$D:$D,MATCH(AG$1,INDICATOR_MAP!$B:$B,0))&amp;"*",RAW_DHIS2_EXPORT!$1:$1,0)),""))</f>
        <v/>
      </c>
      <c r="AH127" s="2" t="str">
        <f>IF($A127="","",IFERROR(INDEX(RAW_DHIS2_EXPORT!$A:$ZZ,ROW(),MATCH("*"&amp;INDEX(INDICATOR_MAP!$D:$D,MATCH(AH$1,INDICATOR_MAP!$B:$B,0))&amp;"*",RAW_DHIS2_EXPORT!$1:$1,0)),""))</f>
        <v/>
      </c>
      <c r="AI127" s="2" t="str">
        <f>IF($A127="","",IFERROR(INDEX(RAW_DHIS2_EXPORT!$A:$ZZ,ROW(),MATCH("*"&amp;INDEX(INDICATOR_MAP!$D:$D,MATCH(AI$1,INDICATOR_MAP!$B:$B,0))&amp;"*",RAW_DHIS2_EXPORT!$1:$1,0)),""))</f>
        <v/>
      </c>
      <c r="AJ127" s="2" t="str">
        <f>IF($A127="","",IFERROR(INDEX(RAW_DHIS2_EXPORT!$A:$ZZ,ROW(),MATCH("*"&amp;INDEX(INDICATOR_MAP!$D:$D,MATCH(AJ$1,INDICATOR_MAP!$B:$B,0))&amp;"*",RAW_DHIS2_EXPORT!$1:$1,0)),""))</f>
        <v/>
      </c>
      <c r="AK127" s="2" t="str">
        <f>IF($A127="","",IFERROR(INDEX(RAW_DHIS2_EXPORT!$A:$ZZ,ROW(),MATCH("*"&amp;INDEX(INDICATOR_MAP!$D:$D,MATCH(AK$1,INDICATOR_MAP!$B:$B,0))&amp;"*",RAW_DHIS2_EXPORT!$1:$1,0)),""))</f>
        <v/>
      </c>
      <c r="AL127" s="2" t="str">
        <f>IF($A127="","",IFERROR(INDEX(RAW_DHIS2_EXPORT!$A:$ZZ,ROW(),MATCH("*"&amp;INDEX(INDICATOR_MAP!$D:$D,MATCH(AL$1,INDICATOR_MAP!$B:$B,0))&amp;"*",RAW_DHIS2_EXPORT!$1:$1,0)),""))</f>
        <v/>
      </c>
      <c r="AM127" s="2" t="str">
        <f>IF($A127="","",IFERROR(INDEX(RAW_DHIS2_EXPORT!$A:$ZZ,ROW(),MATCH("*"&amp;INDEX(INDICATOR_MAP!$D:$D,MATCH(AM$1,INDICATOR_MAP!$B:$B,0))&amp;"*",RAW_DHIS2_EXPORT!$1:$1,0)),""))</f>
        <v/>
      </c>
      <c r="AN127" s="2" t="str">
        <f>IF($A127="","",IFERROR(INDEX(RAW_DHIS2_EXPORT!$A:$ZZ,ROW(),MATCH("*"&amp;INDEX(INDICATOR_MAP!$D:$D,MATCH(AN$1,INDICATOR_MAP!$B:$B,0))&amp;"*",RAW_DHIS2_EXPORT!$1:$1,0)),""))</f>
        <v/>
      </c>
      <c r="AO127" s="2" t="str">
        <f>IF($A127="","",IFERROR(INDEX(RAW_DHIS2_EXPORT!$A:$ZZ,ROW(),MATCH("*"&amp;INDEX(INDICATOR_MAP!$D:$D,MATCH(AO$1,INDICATOR_MAP!$B:$B,0))&amp;"*",RAW_DHIS2_EXPORT!$1:$1,0)),""))</f>
        <v/>
      </c>
      <c r="AP127" s="2" t="str">
        <f>IF($A127="","",IFERROR(INDEX(RAW_DHIS2_EXPORT!$A:$ZZ,ROW(),MATCH("*"&amp;INDEX(INDICATOR_MAP!$D:$D,MATCH(AP$1,INDICATOR_MAP!$B:$B,0))&amp;"*",RAW_DHIS2_EXPORT!$1:$1,0)),""))</f>
        <v/>
      </c>
      <c r="AQ127" s="2" t="str">
        <f>IF($A127="","",IFERROR(INDEX(RAW_DHIS2_EXPORT!$A:$ZZ,ROW(),MATCH("*"&amp;INDEX(INDICATOR_MAP!$D:$D,MATCH(AQ$1,INDICATOR_MAP!$B:$B,0))&amp;"*",RAW_DHIS2_EXPORT!$1:$1,0)),""))</f>
        <v/>
      </c>
      <c r="AR127" s="2" t="str">
        <f>IF($A127="","",IFERROR(INDEX(RAW_DHIS2_EXPORT!$A:$ZZ,ROW(),MATCH("*"&amp;INDEX(INDICATOR_MAP!$D:$D,MATCH(AR$1,INDICATOR_MAP!$B:$B,0))&amp;"*",RAW_DHIS2_EXPORT!$1:$1,0)),""))</f>
        <v/>
      </c>
      <c r="AS127" s="2" t="str">
        <f>IF($A127="","",IFERROR(INDEX(RAW_DHIS2_EXPORT!$A:$ZZ,ROW(),MATCH("*"&amp;INDEX(INDICATOR_MAP!$D:$D,MATCH(AS$1,INDICATOR_MAP!$B:$B,0))&amp;"*",RAW_DHIS2_EXPORT!$1:$1,0)),""))</f>
        <v/>
      </c>
      <c r="AT127" s="2" t="str">
        <f>IF($A127="","",IFERROR(INDEX(RAW_DHIS2_EXPORT!$A:$ZZ,ROW(),MATCH("*"&amp;INDEX(INDICATOR_MAP!$D:$D,MATCH(AT$1,INDICATOR_MAP!$B:$B,0))&amp;"*",RAW_DHIS2_EXPORT!$1:$1,0)),""))</f>
        <v/>
      </c>
      <c r="AU127" s="2" t="str">
        <f>IF($A127="","",IFERROR(INDEX(RAW_DHIS2_EXPORT!$A:$ZZ,ROW(),MATCH("*"&amp;INDEX(INDICATOR_MAP!$D:$D,MATCH(AU$1,INDICATOR_MAP!$B:$B,0))&amp;"*",RAW_DHIS2_EXPORT!$1:$1,0)),""))</f>
        <v/>
      </c>
      <c r="AV127" s="2" t="str">
        <f>IF($A127="","",IFERROR(INDEX(RAW_DHIS2_EXPORT!$A:$ZZ,ROW(),MATCH("*"&amp;INDEX(INDICATOR_MAP!$D:$D,MATCH(AV$1,INDICATOR_MAP!$B:$B,0))&amp;"*",RAW_DHIS2_EXPORT!$1:$1,0)),""))</f>
        <v/>
      </c>
      <c r="AW127" s="2" t="str">
        <f>IF($A127="","",IFERROR(INDEX(RAW_DHIS2_EXPORT!$A:$ZZ,ROW(),MATCH("*"&amp;INDEX(INDICATOR_MAP!$D:$D,MATCH(AW$1,INDICATOR_MAP!$B:$B,0))&amp;"*",RAW_DHIS2_EXPORT!$1:$1,0)),""))</f>
        <v/>
      </c>
      <c r="AX127" s="2" t="str">
        <f>IF($A127="","",IFERROR(INDEX(RAW_DHIS2_EXPORT!$A:$ZZ,ROW(),MATCH("*"&amp;INDEX(INDICATOR_MAP!$D:$D,MATCH(AX$1,INDICATOR_MAP!$B:$B,0))&amp;"*",RAW_DHIS2_EXPORT!$1:$1,0)),""))</f>
        <v/>
      </c>
      <c r="AY127" s="2" t="str">
        <f>IF($A127="","",IFERROR(INDEX(RAW_DHIS2_EXPORT!$A:$ZZ,ROW(),MATCH("*"&amp;INDEX(INDICATOR_MAP!$D:$D,MATCH(AY$1,INDICATOR_MAP!$B:$B,0))&amp;"*",RAW_DHIS2_EXPORT!$1:$1,0)),""))</f>
        <v/>
      </c>
      <c r="AZ127" s="2" t="str">
        <f>IF($A127="","",IFERROR(INDEX(RAW_DHIS2_EXPORT!$A:$ZZ,ROW(),MATCH("*"&amp;INDEX(INDICATOR_MAP!$D:$D,MATCH(AZ$1,INDICATOR_MAP!$B:$B,0))&amp;"*",RAW_DHIS2_EXPORT!$1:$1,0)),""))</f>
        <v/>
      </c>
      <c r="BA127" s="2" t="str">
        <f>IF($A127="","",IFERROR(INDEX(RAW_DHIS2_EXPORT!$A:$ZZ,ROW(),MATCH("*"&amp;INDEX(INDICATOR_MAP!$D:$D,MATCH(BA$1,INDICATOR_MAP!$B:$B,0))&amp;"*",RAW_DHIS2_EXPORT!$1:$1,0)),""))</f>
        <v/>
      </c>
      <c r="BB127" s="2" t="str">
        <f>IF($A127="","",IFERROR(INDEX(RAW_DHIS2_EXPORT!$A:$ZZ,ROW(),MATCH("*"&amp;INDEX(INDICATOR_MAP!$D:$D,MATCH(BB$1,INDICATOR_MAP!$B:$B,0))&amp;"*",RAW_DHIS2_EXPORT!$1:$1,0)),""))</f>
        <v/>
      </c>
      <c r="BC127" s="2" t="str">
        <f>IF($A127="","",IFERROR(INDEX(RAW_DHIS2_EXPORT!$A:$ZZ,ROW(),MATCH("*"&amp;INDEX(INDICATOR_MAP!$D:$D,MATCH(BC$1,INDICATOR_MAP!$B:$B,0))&amp;"*",RAW_DHIS2_EXPORT!$1:$1,0)),""))</f>
        <v/>
      </c>
    </row>
    <row r="128" spans="1:55">
      <c r="A128" s="2" t="str">
        <f>IF(RAW_DHIS2_EXPORT!A128="","",RAW_DHIS2_EXPORT!A128)</f>
        <v/>
      </c>
      <c r="B128" s="2"/>
      <c r="C128" s="2"/>
      <c r="D128" s="2" t="str">
        <f>IF($A128="","",IFERROR(INDEX(RAW_DHIS2_EXPORT!$A:$ZZ,ROW(),MATCH("*"&amp;INDEX(INDICATOR_MAP!$D:$D,MATCH(D$1,INDICATOR_MAP!$B:$B,0))&amp;"*",RAW_DHIS2_EXPORT!$1:$1,0)),""))</f>
        <v/>
      </c>
      <c r="E128" s="2" t="str">
        <f>IF($A128="","",IFERROR(INDEX(RAW_DHIS2_EXPORT!$A:$ZZ,ROW(),MATCH("*"&amp;INDEX(INDICATOR_MAP!$D:$D,MATCH(E$1,INDICATOR_MAP!$B:$B,0))&amp;"*",RAW_DHIS2_EXPORT!$1:$1,0)),""))</f>
        <v/>
      </c>
      <c r="F128" s="2" t="str">
        <f>IF($A128="","",IFERROR(INDEX(RAW_DHIS2_EXPORT!$A:$ZZ,ROW(),MATCH("*"&amp;INDEX(INDICATOR_MAP!$D:$D,MATCH(F$1,INDICATOR_MAP!$B:$B,0))&amp;"*",RAW_DHIS2_EXPORT!$1:$1,0)),""))</f>
        <v/>
      </c>
      <c r="G128" s="2" t="str">
        <f>IF($A128="","",IFERROR(INDEX(RAW_DHIS2_EXPORT!$A:$ZZ,ROW(),MATCH("*"&amp;INDEX(INDICATOR_MAP!$D:$D,MATCH(G$1,INDICATOR_MAP!$B:$B,0))&amp;"*",RAW_DHIS2_EXPORT!$1:$1,0)),""))</f>
        <v/>
      </c>
      <c r="H128" s="2" t="str">
        <f>IF($A128="","",IFERROR(INDEX(RAW_DHIS2_EXPORT!$A:$ZZ,ROW(),MATCH("*"&amp;INDEX(INDICATOR_MAP!$D:$D,MATCH(H$1,INDICATOR_MAP!$B:$B,0))&amp;"*",RAW_DHIS2_EXPORT!$1:$1,0)),""))</f>
        <v/>
      </c>
      <c r="I128" s="2" t="str">
        <f>IF($A128="","",IFERROR(INDEX(RAW_DHIS2_EXPORT!$A:$ZZ,ROW(),MATCH("*"&amp;INDEX(INDICATOR_MAP!$D:$D,MATCH(I$1,INDICATOR_MAP!$B:$B,0))&amp;"*",RAW_DHIS2_EXPORT!$1:$1,0)),""))</f>
        <v/>
      </c>
      <c r="J128" s="2" t="str">
        <f>IF($A128="","",IFERROR(INDEX(RAW_DHIS2_EXPORT!$A:$ZZ,ROW(),MATCH("*"&amp;INDEX(INDICATOR_MAP!$D:$D,MATCH(J$1,INDICATOR_MAP!$B:$B,0))&amp;"*",RAW_DHIS2_EXPORT!$1:$1,0)),""))</f>
        <v/>
      </c>
      <c r="K128" s="2" t="str">
        <f>IF($A128="","",IFERROR(INDEX(RAW_DHIS2_EXPORT!$A:$ZZ,ROW(),MATCH("*"&amp;INDEX(INDICATOR_MAP!$D:$D,MATCH(K$1,INDICATOR_MAP!$B:$B,0))&amp;"*",RAW_DHIS2_EXPORT!$1:$1,0)),""))</f>
        <v/>
      </c>
      <c r="L128" s="2" t="str">
        <f>IF($A128="","",IFERROR(INDEX(RAW_DHIS2_EXPORT!$A:$ZZ,ROW(),MATCH("*"&amp;INDEX(INDICATOR_MAP!$D:$D,MATCH(L$1,INDICATOR_MAP!$B:$B,0))&amp;"*",RAW_DHIS2_EXPORT!$1:$1,0)),""))</f>
        <v/>
      </c>
      <c r="M128" s="2" t="str">
        <f>IF($A128="","",IFERROR(INDEX(RAW_DHIS2_EXPORT!$A:$ZZ,ROW(),MATCH("*"&amp;INDEX(INDICATOR_MAP!$D:$D,MATCH(M$1,INDICATOR_MAP!$B:$B,0))&amp;"*",RAW_DHIS2_EXPORT!$1:$1,0)),""))</f>
        <v/>
      </c>
      <c r="N128" s="2" t="str">
        <f>IF($A128="","",IFERROR(INDEX(RAW_DHIS2_EXPORT!$A:$ZZ,ROW(),MATCH("*"&amp;INDEX(INDICATOR_MAP!$D:$D,MATCH(N$1,INDICATOR_MAP!$B:$B,0))&amp;"*",RAW_DHIS2_EXPORT!$1:$1,0)),""))</f>
        <v/>
      </c>
      <c r="O128" s="2" t="str">
        <f>IF($A128="","",IFERROR(INDEX(RAW_DHIS2_EXPORT!$A:$ZZ,ROW(),MATCH("*"&amp;INDEX(INDICATOR_MAP!$D:$D,MATCH(O$1,INDICATOR_MAP!$B:$B,0))&amp;"*",RAW_DHIS2_EXPORT!$1:$1,0)),""))</f>
        <v/>
      </c>
      <c r="P128" s="2" t="str">
        <f>IF($A128="","",IFERROR(INDEX(RAW_DHIS2_EXPORT!$A:$ZZ,ROW(),MATCH("*"&amp;INDEX(INDICATOR_MAP!$D:$D,MATCH(P$1,INDICATOR_MAP!$B:$B,0))&amp;"*",RAW_DHIS2_EXPORT!$1:$1,0)),""))</f>
        <v/>
      </c>
      <c r="Q128" s="2" t="str">
        <f>IF($A128="","",IFERROR(INDEX(RAW_DHIS2_EXPORT!$A:$ZZ,ROW(),MATCH("*"&amp;INDEX(INDICATOR_MAP!$D:$D,MATCH(Q$1,INDICATOR_MAP!$B:$B,0))&amp;"*",RAW_DHIS2_EXPORT!$1:$1,0)),""))</f>
        <v/>
      </c>
      <c r="R128" s="2" t="str">
        <f>IF($A128="","",IFERROR(INDEX(RAW_DHIS2_EXPORT!$A:$ZZ,ROW(),MATCH("*"&amp;INDEX(INDICATOR_MAP!$D:$D,MATCH(R$1,INDICATOR_MAP!$B:$B,0))&amp;"*",RAW_DHIS2_EXPORT!$1:$1,0)),""))</f>
        <v/>
      </c>
      <c r="S128" s="2" t="str">
        <f>IF($A128="","",IFERROR(INDEX(RAW_DHIS2_EXPORT!$A:$ZZ,ROW(),MATCH("*"&amp;INDEX(INDICATOR_MAP!$D:$D,MATCH(S$1,INDICATOR_MAP!$B:$B,0))&amp;"*",RAW_DHIS2_EXPORT!$1:$1,0)),""))</f>
        <v/>
      </c>
      <c r="T128" s="2" t="str">
        <f>IF($A128="","",IFERROR(INDEX(RAW_DHIS2_EXPORT!$A:$ZZ,ROW(),MATCH("*"&amp;INDEX(INDICATOR_MAP!$D:$D,MATCH(T$1,INDICATOR_MAP!$B:$B,0))&amp;"*",RAW_DHIS2_EXPORT!$1:$1,0)),""))</f>
        <v/>
      </c>
      <c r="U128" s="2" t="str">
        <f>IF($A128="","",IFERROR(INDEX(RAW_DHIS2_EXPORT!$A:$ZZ,ROW(),MATCH("*"&amp;INDEX(INDICATOR_MAP!$D:$D,MATCH(U$1,INDICATOR_MAP!$B:$B,0))&amp;"*",RAW_DHIS2_EXPORT!$1:$1,0)),""))</f>
        <v/>
      </c>
      <c r="V128" s="2" t="str">
        <f>IF($A128="","",IFERROR(INDEX(RAW_DHIS2_EXPORT!$A:$ZZ,ROW(),MATCH("*"&amp;INDEX(INDICATOR_MAP!$D:$D,MATCH(V$1,INDICATOR_MAP!$B:$B,0))&amp;"*",RAW_DHIS2_EXPORT!$1:$1,0)),""))</f>
        <v/>
      </c>
      <c r="W128" s="2" t="str">
        <f>IF($A128="","",IFERROR(INDEX(RAW_DHIS2_EXPORT!$A:$ZZ,ROW(),MATCH("*"&amp;INDEX(INDICATOR_MAP!$D:$D,MATCH(W$1,INDICATOR_MAP!$B:$B,0))&amp;"*",RAW_DHIS2_EXPORT!$1:$1,0)),""))</f>
        <v/>
      </c>
      <c r="X128" s="2" t="str">
        <f>IF($A128="","",IFERROR(INDEX(RAW_DHIS2_EXPORT!$A:$ZZ,ROW(),MATCH("*"&amp;INDEX(INDICATOR_MAP!$D:$D,MATCH(X$1,INDICATOR_MAP!$B:$B,0))&amp;"*",RAW_DHIS2_EXPORT!$1:$1,0)),""))</f>
        <v/>
      </c>
      <c r="Y128" s="2" t="str">
        <f>IF($A128="","",IFERROR(INDEX(RAW_DHIS2_EXPORT!$A:$ZZ,ROW(),MATCH("*"&amp;INDEX(INDICATOR_MAP!$D:$D,MATCH(Y$1,INDICATOR_MAP!$B:$B,0))&amp;"*",RAW_DHIS2_EXPORT!$1:$1,0)),""))</f>
        <v/>
      </c>
      <c r="Z128" s="2" t="str">
        <f>IF($A128="","",IFERROR(INDEX(RAW_DHIS2_EXPORT!$A:$ZZ,ROW(),MATCH("*"&amp;INDEX(INDICATOR_MAP!$D:$D,MATCH(Z$1,INDICATOR_MAP!$B:$B,0))&amp;"*",RAW_DHIS2_EXPORT!$1:$1,0)),""))</f>
        <v/>
      </c>
      <c r="AA128" s="2" t="str">
        <f>IF($A128="","",IFERROR(INDEX(RAW_DHIS2_EXPORT!$A:$ZZ,ROW(),MATCH("*"&amp;INDEX(INDICATOR_MAP!$D:$D,MATCH(AA$1,INDICATOR_MAP!$B:$B,0))&amp;"*",RAW_DHIS2_EXPORT!$1:$1,0)),""))</f>
        <v/>
      </c>
      <c r="AB128" s="2" t="str">
        <f>IF($A128="","",IFERROR(INDEX(RAW_DHIS2_EXPORT!$A:$ZZ,ROW(),MATCH("*"&amp;INDEX(INDICATOR_MAP!$D:$D,MATCH(AB$1,INDICATOR_MAP!$B:$B,0))&amp;"*",RAW_DHIS2_EXPORT!$1:$1,0)),""))</f>
        <v/>
      </c>
      <c r="AC128" s="2" t="str">
        <f>IF($A128="","",IFERROR(INDEX(RAW_DHIS2_EXPORT!$A:$ZZ,ROW(),MATCH("*"&amp;INDEX(INDICATOR_MAP!$D:$D,MATCH(AC$1,INDICATOR_MAP!$B:$B,0))&amp;"*",RAW_DHIS2_EXPORT!$1:$1,0)),""))</f>
        <v/>
      </c>
      <c r="AD128" s="2" t="str">
        <f>IF($A128="","",IFERROR(INDEX(RAW_DHIS2_EXPORT!$A:$ZZ,ROW(),MATCH("*"&amp;INDEX(INDICATOR_MAP!$D:$D,MATCH(AD$1,INDICATOR_MAP!$B:$B,0))&amp;"*",RAW_DHIS2_EXPORT!$1:$1,0)),""))</f>
        <v/>
      </c>
      <c r="AE128" s="2" t="str">
        <f>IF($A128="","",IFERROR(INDEX(RAW_DHIS2_EXPORT!$A:$ZZ,ROW(),MATCH("*"&amp;INDEX(INDICATOR_MAP!$D:$D,MATCH(AE$1,INDICATOR_MAP!$B:$B,0))&amp;"*",RAW_DHIS2_EXPORT!$1:$1,0)),""))</f>
        <v/>
      </c>
      <c r="AF128" s="2" t="str">
        <f>IF($A128="","",IFERROR(INDEX(RAW_DHIS2_EXPORT!$A:$ZZ,ROW(),MATCH("*"&amp;INDEX(INDICATOR_MAP!$D:$D,MATCH(AF$1,INDICATOR_MAP!$B:$B,0))&amp;"*",RAW_DHIS2_EXPORT!$1:$1,0)),""))</f>
        <v/>
      </c>
      <c r="AG128" s="2" t="str">
        <f>IF($A128="","",IFERROR(INDEX(RAW_DHIS2_EXPORT!$A:$ZZ,ROW(),MATCH("*"&amp;INDEX(INDICATOR_MAP!$D:$D,MATCH(AG$1,INDICATOR_MAP!$B:$B,0))&amp;"*",RAW_DHIS2_EXPORT!$1:$1,0)),""))</f>
        <v/>
      </c>
      <c r="AH128" s="2" t="str">
        <f>IF($A128="","",IFERROR(INDEX(RAW_DHIS2_EXPORT!$A:$ZZ,ROW(),MATCH("*"&amp;INDEX(INDICATOR_MAP!$D:$D,MATCH(AH$1,INDICATOR_MAP!$B:$B,0))&amp;"*",RAW_DHIS2_EXPORT!$1:$1,0)),""))</f>
        <v/>
      </c>
      <c r="AI128" s="2" t="str">
        <f>IF($A128="","",IFERROR(INDEX(RAW_DHIS2_EXPORT!$A:$ZZ,ROW(),MATCH("*"&amp;INDEX(INDICATOR_MAP!$D:$D,MATCH(AI$1,INDICATOR_MAP!$B:$B,0))&amp;"*",RAW_DHIS2_EXPORT!$1:$1,0)),""))</f>
        <v/>
      </c>
      <c r="AJ128" s="2" t="str">
        <f>IF($A128="","",IFERROR(INDEX(RAW_DHIS2_EXPORT!$A:$ZZ,ROW(),MATCH("*"&amp;INDEX(INDICATOR_MAP!$D:$D,MATCH(AJ$1,INDICATOR_MAP!$B:$B,0))&amp;"*",RAW_DHIS2_EXPORT!$1:$1,0)),""))</f>
        <v/>
      </c>
      <c r="AK128" s="2" t="str">
        <f>IF($A128="","",IFERROR(INDEX(RAW_DHIS2_EXPORT!$A:$ZZ,ROW(),MATCH("*"&amp;INDEX(INDICATOR_MAP!$D:$D,MATCH(AK$1,INDICATOR_MAP!$B:$B,0))&amp;"*",RAW_DHIS2_EXPORT!$1:$1,0)),""))</f>
        <v/>
      </c>
      <c r="AL128" s="2" t="str">
        <f>IF($A128="","",IFERROR(INDEX(RAW_DHIS2_EXPORT!$A:$ZZ,ROW(),MATCH("*"&amp;INDEX(INDICATOR_MAP!$D:$D,MATCH(AL$1,INDICATOR_MAP!$B:$B,0))&amp;"*",RAW_DHIS2_EXPORT!$1:$1,0)),""))</f>
        <v/>
      </c>
      <c r="AM128" s="2" t="str">
        <f>IF($A128="","",IFERROR(INDEX(RAW_DHIS2_EXPORT!$A:$ZZ,ROW(),MATCH("*"&amp;INDEX(INDICATOR_MAP!$D:$D,MATCH(AM$1,INDICATOR_MAP!$B:$B,0))&amp;"*",RAW_DHIS2_EXPORT!$1:$1,0)),""))</f>
        <v/>
      </c>
      <c r="AN128" s="2" t="str">
        <f>IF($A128="","",IFERROR(INDEX(RAW_DHIS2_EXPORT!$A:$ZZ,ROW(),MATCH("*"&amp;INDEX(INDICATOR_MAP!$D:$D,MATCH(AN$1,INDICATOR_MAP!$B:$B,0))&amp;"*",RAW_DHIS2_EXPORT!$1:$1,0)),""))</f>
        <v/>
      </c>
      <c r="AO128" s="2" t="str">
        <f>IF($A128="","",IFERROR(INDEX(RAW_DHIS2_EXPORT!$A:$ZZ,ROW(),MATCH("*"&amp;INDEX(INDICATOR_MAP!$D:$D,MATCH(AO$1,INDICATOR_MAP!$B:$B,0))&amp;"*",RAW_DHIS2_EXPORT!$1:$1,0)),""))</f>
        <v/>
      </c>
      <c r="AP128" s="2" t="str">
        <f>IF($A128="","",IFERROR(INDEX(RAW_DHIS2_EXPORT!$A:$ZZ,ROW(),MATCH("*"&amp;INDEX(INDICATOR_MAP!$D:$D,MATCH(AP$1,INDICATOR_MAP!$B:$B,0))&amp;"*",RAW_DHIS2_EXPORT!$1:$1,0)),""))</f>
        <v/>
      </c>
      <c r="AQ128" s="2" t="str">
        <f>IF($A128="","",IFERROR(INDEX(RAW_DHIS2_EXPORT!$A:$ZZ,ROW(),MATCH("*"&amp;INDEX(INDICATOR_MAP!$D:$D,MATCH(AQ$1,INDICATOR_MAP!$B:$B,0))&amp;"*",RAW_DHIS2_EXPORT!$1:$1,0)),""))</f>
        <v/>
      </c>
      <c r="AR128" s="2" t="str">
        <f>IF($A128="","",IFERROR(INDEX(RAW_DHIS2_EXPORT!$A:$ZZ,ROW(),MATCH("*"&amp;INDEX(INDICATOR_MAP!$D:$D,MATCH(AR$1,INDICATOR_MAP!$B:$B,0))&amp;"*",RAW_DHIS2_EXPORT!$1:$1,0)),""))</f>
        <v/>
      </c>
      <c r="AS128" s="2" t="str">
        <f>IF($A128="","",IFERROR(INDEX(RAW_DHIS2_EXPORT!$A:$ZZ,ROW(),MATCH("*"&amp;INDEX(INDICATOR_MAP!$D:$D,MATCH(AS$1,INDICATOR_MAP!$B:$B,0))&amp;"*",RAW_DHIS2_EXPORT!$1:$1,0)),""))</f>
        <v/>
      </c>
      <c r="AT128" s="2" t="str">
        <f>IF($A128="","",IFERROR(INDEX(RAW_DHIS2_EXPORT!$A:$ZZ,ROW(),MATCH("*"&amp;INDEX(INDICATOR_MAP!$D:$D,MATCH(AT$1,INDICATOR_MAP!$B:$B,0))&amp;"*",RAW_DHIS2_EXPORT!$1:$1,0)),""))</f>
        <v/>
      </c>
      <c r="AU128" s="2" t="str">
        <f>IF($A128="","",IFERROR(INDEX(RAW_DHIS2_EXPORT!$A:$ZZ,ROW(),MATCH("*"&amp;INDEX(INDICATOR_MAP!$D:$D,MATCH(AU$1,INDICATOR_MAP!$B:$B,0))&amp;"*",RAW_DHIS2_EXPORT!$1:$1,0)),""))</f>
        <v/>
      </c>
      <c r="AV128" s="2" t="str">
        <f>IF($A128="","",IFERROR(INDEX(RAW_DHIS2_EXPORT!$A:$ZZ,ROW(),MATCH("*"&amp;INDEX(INDICATOR_MAP!$D:$D,MATCH(AV$1,INDICATOR_MAP!$B:$B,0))&amp;"*",RAW_DHIS2_EXPORT!$1:$1,0)),""))</f>
        <v/>
      </c>
      <c r="AW128" s="2" t="str">
        <f>IF($A128="","",IFERROR(INDEX(RAW_DHIS2_EXPORT!$A:$ZZ,ROW(),MATCH("*"&amp;INDEX(INDICATOR_MAP!$D:$D,MATCH(AW$1,INDICATOR_MAP!$B:$B,0))&amp;"*",RAW_DHIS2_EXPORT!$1:$1,0)),""))</f>
        <v/>
      </c>
      <c r="AX128" s="2" t="str">
        <f>IF($A128="","",IFERROR(INDEX(RAW_DHIS2_EXPORT!$A:$ZZ,ROW(),MATCH("*"&amp;INDEX(INDICATOR_MAP!$D:$D,MATCH(AX$1,INDICATOR_MAP!$B:$B,0))&amp;"*",RAW_DHIS2_EXPORT!$1:$1,0)),""))</f>
        <v/>
      </c>
      <c r="AY128" s="2" t="str">
        <f>IF($A128="","",IFERROR(INDEX(RAW_DHIS2_EXPORT!$A:$ZZ,ROW(),MATCH("*"&amp;INDEX(INDICATOR_MAP!$D:$D,MATCH(AY$1,INDICATOR_MAP!$B:$B,0))&amp;"*",RAW_DHIS2_EXPORT!$1:$1,0)),""))</f>
        <v/>
      </c>
      <c r="AZ128" s="2" t="str">
        <f>IF($A128="","",IFERROR(INDEX(RAW_DHIS2_EXPORT!$A:$ZZ,ROW(),MATCH("*"&amp;INDEX(INDICATOR_MAP!$D:$D,MATCH(AZ$1,INDICATOR_MAP!$B:$B,0))&amp;"*",RAW_DHIS2_EXPORT!$1:$1,0)),""))</f>
        <v/>
      </c>
      <c r="BA128" s="2" t="str">
        <f>IF($A128="","",IFERROR(INDEX(RAW_DHIS2_EXPORT!$A:$ZZ,ROW(),MATCH("*"&amp;INDEX(INDICATOR_MAP!$D:$D,MATCH(BA$1,INDICATOR_MAP!$B:$B,0))&amp;"*",RAW_DHIS2_EXPORT!$1:$1,0)),""))</f>
        <v/>
      </c>
      <c r="BB128" s="2" t="str">
        <f>IF($A128="","",IFERROR(INDEX(RAW_DHIS2_EXPORT!$A:$ZZ,ROW(),MATCH("*"&amp;INDEX(INDICATOR_MAP!$D:$D,MATCH(BB$1,INDICATOR_MAP!$B:$B,0))&amp;"*",RAW_DHIS2_EXPORT!$1:$1,0)),""))</f>
        <v/>
      </c>
      <c r="BC128" s="2" t="str">
        <f>IF($A128="","",IFERROR(INDEX(RAW_DHIS2_EXPORT!$A:$ZZ,ROW(),MATCH("*"&amp;INDEX(INDICATOR_MAP!$D:$D,MATCH(BC$1,INDICATOR_MAP!$B:$B,0))&amp;"*",RAW_DHIS2_EXPORT!$1:$1,0)),""))</f>
        <v/>
      </c>
    </row>
    <row r="129" spans="1:55">
      <c r="A129" s="2" t="str">
        <f>IF(RAW_DHIS2_EXPORT!A129="","",RAW_DHIS2_EXPORT!A129)</f>
        <v/>
      </c>
      <c r="B129" s="2"/>
      <c r="C129" s="2"/>
      <c r="D129" s="2" t="str">
        <f>IF($A129="","",IFERROR(INDEX(RAW_DHIS2_EXPORT!$A:$ZZ,ROW(),MATCH("*"&amp;INDEX(INDICATOR_MAP!$D:$D,MATCH(D$1,INDICATOR_MAP!$B:$B,0))&amp;"*",RAW_DHIS2_EXPORT!$1:$1,0)),""))</f>
        <v/>
      </c>
      <c r="E129" s="2" t="str">
        <f>IF($A129="","",IFERROR(INDEX(RAW_DHIS2_EXPORT!$A:$ZZ,ROW(),MATCH("*"&amp;INDEX(INDICATOR_MAP!$D:$D,MATCH(E$1,INDICATOR_MAP!$B:$B,0))&amp;"*",RAW_DHIS2_EXPORT!$1:$1,0)),""))</f>
        <v/>
      </c>
      <c r="F129" s="2" t="str">
        <f>IF($A129="","",IFERROR(INDEX(RAW_DHIS2_EXPORT!$A:$ZZ,ROW(),MATCH("*"&amp;INDEX(INDICATOR_MAP!$D:$D,MATCH(F$1,INDICATOR_MAP!$B:$B,0))&amp;"*",RAW_DHIS2_EXPORT!$1:$1,0)),""))</f>
        <v/>
      </c>
      <c r="G129" s="2" t="str">
        <f>IF($A129="","",IFERROR(INDEX(RAW_DHIS2_EXPORT!$A:$ZZ,ROW(),MATCH("*"&amp;INDEX(INDICATOR_MAP!$D:$D,MATCH(G$1,INDICATOR_MAP!$B:$B,0))&amp;"*",RAW_DHIS2_EXPORT!$1:$1,0)),""))</f>
        <v/>
      </c>
      <c r="H129" s="2" t="str">
        <f>IF($A129="","",IFERROR(INDEX(RAW_DHIS2_EXPORT!$A:$ZZ,ROW(),MATCH("*"&amp;INDEX(INDICATOR_MAP!$D:$D,MATCH(H$1,INDICATOR_MAP!$B:$B,0))&amp;"*",RAW_DHIS2_EXPORT!$1:$1,0)),""))</f>
        <v/>
      </c>
      <c r="I129" s="2" t="str">
        <f>IF($A129="","",IFERROR(INDEX(RAW_DHIS2_EXPORT!$A:$ZZ,ROW(),MATCH("*"&amp;INDEX(INDICATOR_MAP!$D:$D,MATCH(I$1,INDICATOR_MAP!$B:$B,0))&amp;"*",RAW_DHIS2_EXPORT!$1:$1,0)),""))</f>
        <v/>
      </c>
      <c r="J129" s="2" t="str">
        <f>IF($A129="","",IFERROR(INDEX(RAW_DHIS2_EXPORT!$A:$ZZ,ROW(),MATCH("*"&amp;INDEX(INDICATOR_MAP!$D:$D,MATCH(J$1,INDICATOR_MAP!$B:$B,0))&amp;"*",RAW_DHIS2_EXPORT!$1:$1,0)),""))</f>
        <v/>
      </c>
      <c r="K129" s="2" t="str">
        <f>IF($A129="","",IFERROR(INDEX(RAW_DHIS2_EXPORT!$A:$ZZ,ROW(),MATCH("*"&amp;INDEX(INDICATOR_MAP!$D:$D,MATCH(K$1,INDICATOR_MAP!$B:$B,0))&amp;"*",RAW_DHIS2_EXPORT!$1:$1,0)),""))</f>
        <v/>
      </c>
      <c r="L129" s="2" t="str">
        <f>IF($A129="","",IFERROR(INDEX(RAW_DHIS2_EXPORT!$A:$ZZ,ROW(),MATCH("*"&amp;INDEX(INDICATOR_MAP!$D:$D,MATCH(L$1,INDICATOR_MAP!$B:$B,0))&amp;"*",RAW_DHIS2_EXPORT!$1:$1,0)),""))</f>
        <v/>
      </c>
      <c r="M129" s="2" t="str">
        <f>IF($A129="","",IFERROR(INDEX(RAW_DHIS2_EXPORT!$A:$ZZ,ROW(),MATCH("*"&amp;INDEX(INDICATOR_MAP!$D:$D,MATCH(M$1,INDICATOR_MAP!$B:$B,0))&amp;"*",RAW_DHIS2_EXPORT!$1:$1,0)),""))</f>
        <v/>
      </c>
      <c r="N129" s="2" t="str">
        <f>IF($A129="","",IFERROR(INDEX(RAW_DHIS2_EXPORT!$A:$ZZ,ROW(),MATCH("*"&amp;INDEX(INDICATOR_MAP!$D:$D,MATCH(N$1,INDICATOR_MAP!$B:$B,0))&amp;"*",RAW_DHIS2_EXPORT!$1:$1,0)),""))</f>
        <v/>
      </c>
      <c r="O129" s="2" t="str">
        <f>IF($A129="","",IFERROR(INDEX(RAW_DHIS2_EXPORT!$A:$ZZ,ROW(),MATCH("*"&amp;INDEX(INDICATOR_MAP!$D:$D,MATCH(O$1,INDICATOR_MAP!$B:$B,0))&amp;"*",RAW_DHIS2_EXPORT!$1:$1,0)),""))</f>
        <v/>
      </c>
      <c r="P129" s="2" t="str">
        <f>IF($A129="","",IFERROR(INDEX(RAW_DHIS2_EXPORT!$A:$ZZ,ROW(),MATCH("*"&amp;INDEX(INDICATOR_MAP!$D:$D,MATCH(P$1,INDICATOR_MAP!$B:$B,0))&amp;"*",RAW_DHIS2_EXPORT!$1:$1,0)),""))</f>
        <v/>
      </c>
      <c r="Q129" s="2" t="str">
        <f>IF($A129="","",IFERROR(INDEX(RAW_DHIS2_EXPORT!$A:$ZZ,ROW(),MATCH("*"&amp;INDEX(INDICATOR_MAP!$D:$D,MATCH(Q$1,INDICATOR_MAP!$B:$B,0))&amp;"*",RAW_DHIS2_EXPORT!$1:$1,0)),""))</f>
        <v/>
      </c>
      <c r="R129" s="2" t="str">
        <f>IF($A129="","",IFERROR(INDEX(RAW_DHIS2_EXPORT!$A:$ZZ,ROW(),MATCH("*"&amp;INDEX(INDICATOR_MAP!$D:$D,MATCH(R$1,INDICATOR_MAP!$B:$B,0))&amp;"*",RAW_DHIS2_EXPORT!$1:$1,0)),""))</f>
        <v/>
      </c>
      <c r="S129" s="2" t="str">
        <f>IF($A129="","",IFERROR(INDEX(RAW_DHIS2_EXPORT!$A:$ZZ,ROW(),MATCH("*"&amp;INDEX(INDICATOR_MAP!$D:$D,MATCH(S$1,INDICATOR_MAP!$B:$B,0))&amp;"*",RAW_DHIS2_EXPORT!$1:$1,0)),""))</f>
        <v/>
      </c>
      <c r="T129" s="2" t="str">
        <f>IF($A129="","",IFERROR(INDEX(RAW_DHIS2_EXPORT!$A:$ZZ,ROW(),MATCH("*"&amp;INDEX(INDICATOR_MAP!$D:$D,MATCH(T$1,INDICATOR_MAP!$B:$B,0))&amp;"*",RAW_DHIS2_EXPORT!$1:$1,0)),""))</f>
        <v/>
      </c>
      <c r="U129" s="2" t="str">
        <f>IF($A129="","",IFERROR(INDEX(RAW_DHIS2_EXPORT!$A:$ZZ,ROW(),MATCH("*"&amp;INDEX(INDICATOR_MAP!$D:$D,MATCH(U$1,INDICATOR_MAP!$B:$B,0))&amp;"*",RAW_DHIS2_EXPORT!$1:$1,0)),""))</f>
        <v/>
      </c>
      <c r="V129" s="2" t="str">
        <f>IF($A129="","",IFERROR(INDEX(RAW_DHIS2_EXPORT!$A:$ZZ,ROW(),MATCH("*"&amp;INDEX(INDICATOR_MAP!$D:$D,MATCH(V$1,INDICATOR_MAP!$B:$B,0))&amp;"*",RAW_DHIS2_EXPORT!$1:$1,0)),""))</f>
        <v/>
      </c>
      <c r="W129" s="2" t="str">
        <f>IF($A129="","",IFERROR(INDEX(RAW_DHIS2_EXPORT!$A:$ZZ,ROW(),MATCH("*"&amp;INDEX(INDICATOR_MAP!$D:$D,MATCH(W$1,INDICATOR_MAP!$B:$B,0))&amp;"*",RAW_DHIS2_EXPORT!$1:$1,0)),""))</f>
        <v/>
      </c>
      <c r="X129" s="2" t="str">
        <f>IF($A129="","",IFERROR(INDEX(RAW_DHIS2_EXPORT!$A:$ZZ,ROW(),MATCH("*"&amp;INDEX(INDICATOR_MAP!$D:$D,MATCH(X$1,INDICATOR_MAP!$B:$B,0))&amp;"*",RAW_DHIS2_EXPORT!$1:$1,0)),""))</f>
        <v/>
      </c>
      <c r="Y129" s="2" t="str">
        <f>IF($A129="","",IFERROR(INDEX(RAW_DHIS2_EXPORT!$A:$ZZ,ROW(),MATCH("*"&amp;INDEX(INDICATOR_MAP!$D:$D,MATCH(Y$1,INDICATOR_MAP!$B:$B,0))&amp;"*",RAW_DHIS2_EXPORT!$1:$1,0)),""))</f>
        <v/>
      </c>
      <c r="Z129" s="2" t="str">
        <f>IF($A129="","",IFERROR(INDEX(RAW_DHIS2_EXPORT!$A:$ZZ,ROW(),MATCH("*"&amp;INDEX(INDICATOR_MAP!$D:$D,MATCH(Z$1,INDICATOR_MAP!$B:$B,0))&amp;"*",RAW_DHIS2_EXPORT!$1:$1,0)),""))</f>
        <v/>
      </c>
      <c r="AA129" s="2" t="str">
        <f>IF($A129="","",IFERROR(INDEX(RAW_DHIS2_EXPORT!$A:$ZZ,ROW(),MATCH("*"&amp;INDEX(INDICATOR_MAP!$D:$D,MATCH(AA$1,INDICATOR_MAP!$B:$B,0))&amp;"*",RAW_DHIS2_EXPORT!$1:$1,0)),""))</f>
        <v/>
      </c>
      <c r="AB129" s="2" t="str">
        <f>IF($A129="","",IFERROR(INDEX(RAW_DHIS2_EXPORT!$A:$ZZ,ROW(),MATCH("*"&amp;INDEX(INDICATOR_MAP!$D:$D,MATCH(AB$1,INDICATOR_MAP!$B:$B,0))&amp;"*",RAW_DHIS2_EXPORT!$1:$1,0)),""))</f>
        <v/>
      </c>
      <c r="AC129" s="2" t="str">
        <f>IF($A129="","",IFERROR(INDEX(RAW_DHIS2_EXPORT!$A:$ZZ,ROW(),MATCH("*"&amp;INDEX(INDICATOR_MAP!$D:$D,MATCH(AC$1,INDICATOR_MAP!$B:$B,0))&amp;"*",RAW_DHIS2_EXPORT!$1:$1,0)),""))</f>
        <v/>
      </c>
      <c r="AD129" s="2" t="str">
        <f>IF($A129="","",IFERROR(INDEX(RAW_DHIS2_EXPORT!$A:$ZZ,ROW(),MATCH("*"&amp;INDEX(INDICATOR_MAP!$D:$D,MATCH(AD$1,INDICATOR_MAP!$B:$B,0))&amp;"*",RAW_DHIS2_EXPORT!$1:$1,0)),""))</f>
        <v/>
      </c>
      <c r="AE129" s="2" t="str">
        <f>IF($A129="","",IFERROR(INDEX(RAW_DHIS2_EXPORT!$A:$ZZ,ROW(),MATCH("*"&amp;INDEX(INDICATOR_MAP!$D:$D,MATCH(AE$1,INDICATOR_MAP!$B:$B,0))&amp;"*",RAW_DHIS2_EXPORT!$1:$1,0)),""))</f>
        <v/>
      </c>
      <c r="AF129" s="2" t="str">
        <f>IF($A129="","",IFERROR(INDEX(RAW_DHIS2_EXPORT!$A:$ZZ,ROW(),MATCH("*"&amp;INDEX(INDICATOR_MAP!$D:$D,MATCH(AF$1,INDICATOR_MAP!$B:$B,0))&amp;"*",RAW_DHIS2_EXPORT!$1:$1,0)),""))</f>
        <v/>
      </c>
      <c r="AG129" s="2" t="str">
        <f>IF($A129="","",IFERROR(INDEX(RAW_DHIS2_EXPORT!$A:$ZZ,ROW(),MATCH("*"&amp;INDEX(INDICATOR_MAP!$D:$D,MATCH(AG$1,INDICATOR_MAP!$B:$B,0))&amp;"*",RAW_DHIS2_EXPORT!$1:$1,0)),""))</f>
        <v/>
      </c>
      <c r="AH129" s="2" t="str">
        <f>IF($A129="","",IFERROR(INDEX(RAW_DHIS2_EXPORT!$A:$ZZ,ROW(),MATCH("*"&amp;INDEX(INDICATOR_MAP!$D:$D,MATCH(AH$1,INDICATOR_MAP!$B:$B,0))&amp;"*",RAW_DHIS2_EXPORT!$1:$1,0)),""))</f>
        <v/>
      </c>
      <c r="AI129" s="2" t="str">
        <f>IF($A129="","",IFERROR(INDEX(RAW_DHIS2_EXPORT!$A:$ZZ,ROW(),MATCH("*"&amp;INDEX(INDICATOR_MAP!$D:$D,MATCH(AI$1,INDICATOR_MAP!$B:$B,0))&amp;"*",RAW_DHIS2_EXPORT!$1:$1,0)),""))</f>
        <v/>
      </c>
      <c r="AJ129" s="2" t="str">
        <f>IF($A129="","",IFERROR(INDEX(RAW_DHIS2_EXPORT!$A:$ZZ,ROW(),MATCH("*"&amp;INDEX(INDICATOR_MAP!$D:$D,MATCH(AJ$1,INDICATOR_MAP!$B:$B,0))&amp;"*",RAW_DHIS2_EXPORT!$1:$1,0)),""))</f>
        <v/>
      </c>
      <c r="AK129" s="2" t="str">
        <f>IF($A129="","",IFERROR(INDEX(RAW_DHIS2_EXPORT!$A:$ZZ,ROW(),MATCH("*"&amp;INDEX(INDICATOR_MAP!$D:$D,MATCH(AK$1,INDICATOR_MAP!$B:$B,0))&amp;"*",RAW_DHIS2_EXPORT!$1:$1,0)),""))</f>
        <v/>
      </c>
      <c r="AL129" s="2" t="str">
        <f>IF($A129="","",IFERROR(INDEX(RAW_DHIS2_EXPORT!$A:$ZZ,ROW(),MATCH("*"&amp;INDEX(INDICATOR_MAP!$D:$D,MATCH(AL$1,INDICATOR_MAP!$B:$B,0))&amp;"*",RAW_DHIS2_EXPORT!$1:$1,0)),""))</f>
        <v/>
      </c>
      <c r="AM129" s="2" t="str">
        <f>IF($A129="","",IFERROR(INDEX(RAW_DHIS2_EXPORT!$A:$ZZ,ROW(),MATCH("*"&amp;INDEX(INDICATOR_MAP!$D:$D,MATCH(AM$1,INDICATOR_MAP!$B:$B,0))&amp;"*",RAW_DHIS2_EXPORT!$1:$1,0)),""))</f>
        <v/>
      </c>
      <c r="AN129" s="2" t="str">
        <f>IF($A129="","",IFERROR(INDEX(RAW_DHIS2_EXPORT!$A:$ZZ,ROW(),MATCH("*"&amp;INDEX(INDICATOR_MAP!$D:$D,MATCH(AN$1,INDICATOR_MAP!$B:$B,0))&amp;"*",RAW_DHIS2_EXPORT!$1:$1,0)),""))</f>
        <v/>
      </c>
      <c r="AO129" s="2" t="str">
        <f>IF($A129="","",IFERROR(INDEX(RAW_DHIS2_EXPORT!$A:$ZZ,ROW(),MATCH("*"&amp;INDEX(INDICATOR_MAP!$D:$D,MATCH(AO$1,INDICATOR_MAP!$B:$B,0))&amp;"*",RAW_DHIS2_EXPORT!$1:$1,0)),""))</f>
        <v/>
      </c>
      <c r="AP129" s="2" t="str">
        <f>IF($A129="","",IFERROR(INDEX(RAW_DHIS2_EXPORT!$A:$ZZ,ROW(),MATCH("*"&amp;INDEX(INDICATOR_MAP!$D:$D,MATCH(AP$1,INDICATOR_MAP!$B:$B,0))&amp;"*",RAW_DHIS2_EXPORT!$1:$1,0)),""))</f>
        <v/>
      </c>
      <c r="AQ129" s="2" t="str">
        <f>IF($A129="","",IFERROR(INDEX(RAW_DHIS2_EXPORT!$A:$ZZ,ROW(),MATCH("*"&amp;INDEX(INDICATOR_MAP!$D:$D,MATCH(AQ$1,INDICATOR_MAP!$B:$B,0))&amp;"*",RAW_DHIS2_EXPORT!$1:$1,0)),""))</f>
        <v/>
      </c>
      <c r="AR129" s="2" t="str">
        <f>IF($A129="","",IFERROR(INDEX(RAW_DHIS2_EXPORT!$A:$ZZ,ROW(),MATCH("*"&amp;INDEX(INDICATOR_MAP!$D:$D,MATCH(AR$1,INDICATOR_MAP!$B:$B,0))&amp;"*",RAW_DHIS2_EXPORT!$1:$1,0)),""))</f>
        <v/>
      </c>
      <c r="AS129" s="2" t="str">
        <f>IF($A129="","",IFERROR(INDEX(RAW_DHIS2_EXPORT!$A:$ZZ,ROW(),MATCH("*"&amp;INDEX(INDICATOR_MAP!$D:$D,MATCH(AS$1,INDICATOR_MAP!$B:$B,0))&amp;"*",RAW_DHIS2_EXPORT!$1:$1,0)),""))</f>
        <v/>
      </c>
      <c r="AT129" s="2" t="str">
        <f>IF($A129="","",IFERROR(INDEX(RAW_DHIS2_EXPORT!$A:$ZZ,ROW(),MATCH("*"&amp;INDEX(INDICATOR_MAP!$D:$D,MATCH(AT$1,INDICATOR_MAP!$B:$B,0))&amp;"*",RAW_DHIS2_EXPORT!$1:$1,0)),""))</f>
        <v/>
      </c>
      <c r="AU129" s="2" t="str">
        <f>IF($A129="","",IFERROR(INDEX(RAW_DHIS2_EXPORT!$A:$ZZ,ROW(),MATCH("*"&amp;INDEX(INDICATOR_MAP!$D:$D,MATCH(AU$1,INDICATOR_MAP!$B:$B,0))&amp;"*",RAW_DHIS2_EXPORT!$1:$1,0)),""))</f>
        <v/>
      </c>
      <c r="AV129" s="2" t="str">
        <f>IF($A129="","",IFERROR(INDEX(RAW_DHIS2_EXPORT!$A:$ZZ,ROW(),MATCH("*"&amp;INDEX(INDICATOR_MAP!$D:$D,MATCH(AV$1,INDICATOR_MAP!$B:$B,0))&amp;"*",RAW_DHIS2_EXPORT!$1:$1,0)),""))</f>
        <v/>
      </c>
      <c r="AW129" s="2" t="str">
        <f>IF($A129="","",IFERROR(INDEX(RAW_DHIS2_EXPORT!$A:$ZZ,ROW(),MATCH("*"&amp;INDEX(INDICATOR_MAP!$D:$D,MATCH(AW$1,INDICATOR_MAP!$B:$B,0))&amp;"*",RAW_DHIS2_EXPORT!$1:$1,0)),""))</f>
        <v/>
      </c>
      <c r="AX129" s="2" t="str">
        <f>IF($A129="","",IFERROR(INDEX(RAW_DHIS2_EXPORT!$A:$ZZ,ROW(),MATCH("*"&amp;INDEX(INDICATOR_MAP!$D:$D,MATCH(AX$1,INDICATOR_MAP!$B:$B,0))&amp;"*",RAW_DHIS2_EXPORT!$1:$1,0)),""))</f>
        <v/>
      </c>
      <c r="AY129" s="2" t="str">
        <f>IF($A129="","",IFERROR(INDEX(RAW_DHIS2_EXPORT!$A:$ZZ,ROW(),MATCH("*"&amp;INDEX(INDICATOR_MAP!$D:$D,MATCH(AY$1,INDICATOR_MAP!$B:$B,0))&amp;"*",RAW_DHIS2_EXPORT!$1:$1,0)),""))</f>
        <v/>
      </c>
      <c r="AZ129" s="2" t="str">
        <f>IF($A129="","",IFERROR(INDEX(RAW_DHIS2_EXPORT!$A:$ZZ,ROW(),MATCH("*"&amp;INDEX(INDICATOR_MAP!$D:$D,MATCH(AZ$1,INDICATOR_MAP!$B:$B,0))&amp;"*",RAW_DHIS2_EXPORT!$1:$1,0)),""))</f>
        <v/>
      </c>
      <c r="BA129" s="2" t="str">
        <f>IF($A129="","",IFERROR(INDEX(RAW_DHIS2_EXPORT!$A:$ZZ,ROW(),MATCH("*"&amp;INDEX(INDICATOR_MAP!$D:$D,MATCH(BA$1,INDICATOR_MAP!$B:$B,0))&amp;"*",RAW_DHIS2_EXPORT!$1:$1,0)),""))</f>
        <v/>
      </c>
      <c r="BB129" s="2" t="str">
        <f>IF($A129="","",IFERROR(INDEX(RAW_DHIS2_EXPORT!$A:$ZZ,ROW(),MATCH("*"&amp;INDEX(INDICATOR_MAP!$D:$D,MATCH(BB$1,INDICATOR_MAP!$B:$B,0))&amp;"*",RAW_DHIS2_EXPORT!$1:$1,0)),""))</f>
        <v/>
      </c>
      <c r="BC129" s="2" t="str">
        <f>IF($A129="","",IFERROR(INDEX(RAW_DHIS2_EXPORT!$A:$ZZ,ROW(),MATCH("*"&amp;INDEX(INDICATOR_MAP!$D:$D,MATCH(BC$1,INDICATOR_MAP!$B:$B,0))&amp;"*",RAW_DHIS2_EXPORT!$1:$1,0)),""))</f>
        <v/>
      </c>
    </row>
    <row r="130" spans="1:55">
      <c r="A130" s="2" t="str">
        <f>IF(RAW_DHIS2_EXPORT!A130="","",RAW_DHIS2_EXPORT!A130)</f>
        <v/>
      </c>
      <c r="B130" s="2"/>
      <c r="C130" s="2"/>
      <c r="D130" s="2" t="str">
        <f>IF($A130="","",IFERROR(INDEX(RAW_DHIS2_EXPORT!$A:$ZZ,ROW(),MATCH("*"&amp;INDEX(INDICATOR_MAP!$D:$D,MATCH(D$1,INDICATOR_MAP!$B:$B,0))&amp;"*",RAW_DHIS2_EXPORT!$1:$1,0)),""))</f>
        <v/>
      </c>
      <c r="E130" s="2" t="str">
        <f>IF($A130="","",IFERROR(INDEX(RAW_DHIS2_EXPORT!$A:$ZZ,ROW(),MATCH("*"&amp;INDEX(INDICATOR_MAP!$D:$D,MATCH(E$1,INDICATOR_MAP!$B:$B,0))&amp;"*",RAW_DHIS2_EXPORT!$1:$1,0)),""))</f>
        <v/>
      </c>
      <c r="F130" s="2" t="str">
        <f>IF($A130="","",IFERROR(INDEX(RAW_DHIS2_EXPORT!$A:$ZZ,ROW(),MATCH("*"&amp;INDEX(INDICATOR_MAP!$D:$D,MATCH(F$1,INDICATOR_MAP!$B:$B,0))&amp;"*",RAW_DHIS2_EXPORT!$1:$1,0)),""))</f>
        <v/>
      </c>
      <c r="G130" s="2" t="str">
        <f>IF($A130="","",IFERROR(INDEX(RAW_DHIS2_EXPORT!$A:$ZZ,ROW(),MATCH("*"&amp;INDEX(INDICATOR_MAP!$D:$D,MATCH(G$1,INDICATOR_MAP!$B:$B,0))&amp;"*",RAW_DHIS2_EXPORT!$1:$1,0)),""))</f>
        <v/>
      </c>
      <c r="H130" s="2" t="str">
        <f>IF($A130="","",IFERROR(INDEX(RAW_DHIS2_EXPORT!$A:$ZZ,ROW(),MATCH("*"&amp;INDEX(INDICATOR_MAP!$D:$D,MATCH(H$1,INDICATOR_MAP!$B:$B,0))&amp;"*",RAW_DHIS2_EXPORT!$1:$1,0)),""))</f>
        <v/>
      </c>
      <c r="I130" s="2" t="str">
        <f>IF($A130="","",IFERROR(INDEX(RAW_DHIS2_EXPORT!$A:$ZZ,ROW(),MATCH("*"&amp;INDEX(INDICATOR_MAP!$D:$D,MATCH(I$1,INDICATOR_MAP!$B:$B,0))&amp;"*",RAW_DHIS2_EXPORT!$1:$1,0)),""))</f>
        <v/>
      </c>
      <c r="J130" s="2" t="str">
        <f>IF($A130="","",IFERROR(INDEX(RAW_DHIS2_EXPORT!$A:$ZZ,ROW(),MATCH("*"&amp;INDEX(INDICATOR_MAP!$D:$D,MATCH(J$1,INDICATOR_MAP!$B:$B,0))&amp;"*",RAW_DHIS2_EXPORT!$1:$1,0)),""))</f>
        <v/>
      </c>
      <c r="K130" s="2" t="str">
        <f>IF($A130="","",IFERROR(INDEX(RAW_DHIS2_EXPORT!$A:$ZZ,ROW(),MATCH("*"&amp;INDEX(INDICATOR_MAP!$D:$D,MATCH(K$1,INDICATOR_MAP!$B:$B,0))&amp;"*",RAW_DHIS2_EXPORT!$1:$1,0)),""))</f>
        <v/>
      </c>
      <c r="L130" s="2" t="str">
        <f>IF($A130="","",IFERROR(INDEX(RAW_DHIS2_EXPORT!$A:$ZZ,ROW(),MATCH("*"&amp;INDEX(INDICATOR_MAP!$D:$D,MATCH(L$1,INDICATOR_MAP!$B:$B,0))&amp;"*",RAW_DHIS2_EXPORT!$1:$1,0)),""))</f>
        <v/>
      </c>
      <c r="M130" s="2" t="str">
        <f>IF($A130="","",IFERROR(INDEX(RAW_DHIS2_EXPORT!$A:$ZZ,ROW(),MATCH("*"&amp;INDEX(INDICATOR_MAP!$D:$D,MATCH(M$1,INDICATOR_MAP!$B:$B,0))&amp;"*",RAW_DHIS2_EXPORT!$1:$1,0)),""))</f>
        <v/>
      </c>
      <c r="N130" s="2" t="str">
        <f>IF($A130="","",IFERROR(INDEX(RAW_DHIS2_EXPORT!$A:$ZZ,ROW(),MATCH("*"&amp;INDEX(INDICATOR_MAP!$D:$D,MATCH(N$1,INDICATOR_MAP!$B:$B,0))&amp;"*",RAW_DHIS2_EXPORT!$1:$1,0)),""))</f>
        <v/>
      </c>
      <c r="O130" s="2" t="str">
        <f>IF($A130="","",IFERROR(INDEX(RAW_DHIS2_EXPORT!$A:$ZZ,ROW(),MATCH("*"&amp;INDEX(INDICATOR_MAP!$D:$D,MATCH(O$1,INDICATOR_MAP!$B:$B,0))&amp;"*",RAW_DHIS2_EXPORT!$1:$1,0)),""))</f>
        <v/>
      </c>
      <c r="P130" s="2" t="str">
        <f>IF($A130="","",IFERROR(INDEX(RAW_DHIS2_EXPORT!$A:$ZZ,ROW(),MATCH("*"&amp;INDEX(INDICATOR_MAP!$D:$D,MATCH(P$1,INDICATOR_MAP!$B:$B,0))&amp;"*",RAW_DHIS2_EXPORT!$1:$1,0)),""))</f>
        <v/>
      </c>
      <c r="Q130" s="2" t="str">
        <f>IF($A130="","",IFERROR(INDEX(RAW_DHIS2_EXPORT!$A:$ZZ,ROW(),MATCH("*"&amp;INDEX(INDICATOR_MAP!$D:$D,MATCH(Q$1,INDICATOR_MAP!$B:$B,0))&amp;"*",RAW_DHIS2_EXPORT!$1:$1,0)),""))</f>
        <v/>
      </c>
      <c r="R130" s="2" t="str">
        <f>IF($A130="","",IFERROR(INDEX(RAW_DHIS2_EXPORT!$A:$ZZ,ROW(),MATCH("*"&amp;INDEX(INDICATOR_MAP!$D:$D,MATCH(R$1,INDICATOR_MAP!$B:$B,0))&amp;"*",RAW_DHIS2_EXPORT!$1:$1,0)),""))</f>
        <v/>
      </c>
      <c r="S130" s="2" t="str">
        <f>IF($A130="","",IFERROR(INDEX(RAW_DHIS2_EXPORT!$A:$ZZ,ROW(),MATCH("*"&amp;INDEX(INDICATOR_MAP!$D:$D,MATCH(S$1,INDICATOR_MAP!$B:$B,0))&amp;"*",RAW_DHIS2_EXPORT!$1:$1,0)),""))</f>
        <v/>
      </c>
      <c r="T130" s="2" t="str">
        <f>IF($A130="","",IFERROR(INDEX(RAW_DHIS2_EXPORT!$A:$ZZ,ROW(),MATCH("*"&amp;INDEX(INDICATOR_MAP!$D:$D,MATCH(T$1,INDICATOR_MAP!$B:$B,0))&amp;"*",RAW_DHIS2_EXPORT!$1:$1,0)),""))</f>
        <v/>
      </c>
      <c r="U130" s="2" t="str">
        <f>IF($A130="","",IFERROR(INDEX(RAW_DHIS2_EXPORT!$A:$ZZ,ROW(),MATCH("*"&amp;INDEX(INDICATOR_MAP!$D:$D,MATCH(U$1,INDICATOR_MAP!$B:$B,0))&amp;"*",RAW_DHIS2_EXPORT!$1:$1,0)),""))</f>
        <v/>
      </c>
      <c r="V130" s="2" t="str">
        <f>IF($A130="","",IFERROR(INDEX(RAW_DHIS2_EXPORT!$A:$ZZ,ROW(),MATCH("*"&amp;INDEX(INDICATOR_MAP!$D:$D,MATCH(V$1,INDICATOR_MAP!$B:$B,0))&amp;"*",RAW_DHIS2_EXPORT!$1:$1,0)),""))</f>
        <v/>
      </c>
      <c r="W130" s="2" t="str">
        <f>IF($A130="","",IFERROR(INDEX(RAW_DHIS2_EXPORT!$A:$ZZ,ROW(),MATCH("*"&amp;INDEX(INDICATOR_MAP!$D:$D,MATCH(W$1,INDICATOR_MAP!$B:$B,0))&amp;"*",RAW_DHIS2_EXPORT!$1:$1,0)),""))</f>
        <v/>
      </c>
      <c r="X130" s="2" t="str">
        <f>IF($A130="","",IFERROR(INDEX(RAW_DHIS2_EXPORT!$A:$ZZ,ROW(),MATCH("*"&amp;INDEX(INDICATOR_MAP!$D:$D,MATCH(X$1,INDICATOR_MAP!$B:$B,0))&amp;"*",RAW_DHIS2_EXPORT!$1:$1,0)),""))</f>
        <v/>
      </c>
      <c r="Y130" s="2" t="str">
        <f>IF($A130="","",IFERROR(INDEX(RAW_DHIS2_EXPORT!$A:$ZZ,ROW(),MATCH("*"&amp;INDEX(INDICATOR_MAP!$D:$D,MATCH(Y$1,INDICATOR_MAP!$B:$B,0))&amp;"*",RAW_DHIS2_EXPORT!$1:$1,0)),""))</f>
        <v/>
      </c>
      <c r="Z130" s="2" t="str">
        <f>IF($A130="","",IFERROR(INDEX(RAW_DHIS2_EXPORT!$A:$ZZ,ROW(),MATCH("*"&amp;INDEX(INDICATOR_MAP!$D:$D,MATCH(Z$1,INDICATOR_MAP!$B:$B,0))&amp;"*",RAW_DHIS2_EXPORT!$1:$1,0)),""))</f>
        <v/>
      </c>
      <c r="AA130" s="2" t="str">
        <f>IF($A130="","",IFERROR(INDEX(RAW_DHIS2_EXPORT!$A:$ZZ,ROW(),MATCH("*"&amp;INDEX(INDICATOR_MAP!$D:$D,MATCH(AA$1,INDICATOR_MAP!$B:$B,0))&amp;"*",RAW_DHIS2_EXPORT!$1:$1,0)),""))</f>
        <v/>
      </c>
      <c r="AB130" s="2" t="str">
        <f>IF($A130="","",IFERROR(INDEX(RAW_DHIS2_EXPORT!$A:$ZZ,ROW(),MATCH("*"&amp;INDEX(INDICATOR_MAP!$D:$D,MATCH(AB$1,INDICATOR_MAP!$B:$B,0))&amp;"*",RAW_DHIS2_EXPORT!$1:$1,0)),""))</f>
        <v/>
      </c>
      <c r="AC130" s="2" t="str">
        <f>IF($A130="","",IFERROR(INDEX(RAW_DHIS2_EXPORT!$A:$ZZ,ROW(),MATCH("*"&amp;INDEX(INDICATOR_MAP!$D:$D,MATCH(AC$1,INDICATOR_MAP!$B:$B,0))&amp;"*",RAW_DHIS2_EXPORT!$1:$1,0)),""))</f>
        <v/>
      </c>
      <c r="AD130" s="2" t="str">
        <f>IF($A130="","",IFERROR(INDEX(RAW_DHIS2_EXPORT!$A:$ZZ,ROW(),MATCH("*"&amp;INDEX(INDICATOR_MAP!$D:$D,MATCH(AD$1,INDICATOR_MAP!$B:$B,0))&amp;"*",RAW_DHIS2_EXPORT!$1:$1,0)),""))</f>
        <v/>
      </c>
      <c r="AE130" s="2" t="str">
        <f>IF($A130="","",IFERROR(INDEX(RAW_DHIS2_EXPORT!$A:$ZZ,ROW(),MATCH("*"&amp;INDEX(INDICATOR_MAP!$D:$D,MATCH(AE$1,INDICATOR_MAP!$B:$B,0))&amp;"*",RAW_DHIS2_EXPORT!$1:$1,0)),""))</f>
        <v/>
      </c>
      <c r="AF130" s="2" t="str">
        <f>IF($A130="","",IFERROR(INDEX(RAW_DHIS2_EXPORT!$A:$ZZ,ROW(),MATCH("*"&amp;INDEX(INDICATOR_MAP!$D:$D,MATCH(AF$1,INDICATOR_MAP!$B:$B,0))&amp;"*",RAW_DHIS2_EXPORT!$1:$1,0)),""))</f>
        <v/>
      </c>
      <c r="AG130" s="2" t="str">
        <f>IF($A130="","",IFERROR(INDEX(RAW_DHIS2_EXPORT!$A:$ZZ,ROW(),MATCH("*"&amp;INDEX(INDICATOR_MAP!$D:$D,MATCH(AG$1,INDICATOR_MAP!$B:$B,0))&amp;"*",RAW_DHIS2_EXPORT!$1:$1,0)),""))</f>
        <v/>
      </c>
      <c r="AH130" s="2" t="str">
        <f>IF($A130="","",IFERROR(INDEX(RAW_DHIS2_EXPORT!$A:$ZZ,ROW(),MATCH("*"&amp;INDEX(INDICATOR_MAP!$D:$D,MATCH(AH$1,INDICATOR_MAP!$B:$B,0))&amp;"*",RAW_DHIS2_EXPORT!$1:$1,0)),""))</f>
        <v/>
      </c>
      <c r="AI130" s="2" t="str">
        <f>IF($A130="","",IFERROR(INDEX(RAW_DHIS2_EXPORT!$A:$ZZ,ROW(),MATCH("*"&amp;INDEX(INDICATOR_MAP!$D:$D,MATCH(AI$1,INDICATOR_MAP!$B:$B,0))&amp;"*",RAW_DHIS2_EXPORT!$1:$1,0)),""))</f>
        <v/>
      </c>
      <c r="AJ130" s="2" t="str">
        <f>IF($A130="","",IFERROR(INDEX(RAW_DHIS2_EXPORT!$A:$ZZ,ROW(),MATCH("*"&amp;INDEX(INDICATOR_MAP!$D:$D,MATCH(AJ$1,INDICATOR_MAP!$B:$B,0))&amp;"*",RAW_DHIS2_EXPORT!$1:$1,0)),""))</f>
        <v/>
      </c>
      <c r="AK130" s="2" t="str">
        <f>IF($A130="","",IFERROR(INDEX(RAW_DHIS2_EXPORT!$A:$ZZ,ROW(),MATCH("*"&amp;INDEX(INDICATOR_MAP!$D:$D,MATCH(AK$1,INDICATOR_MAP!$B:$B,0))&amp;"*",RAW_DHIS2_EXPORT!$1:$1,0)),""))</f>
        <v/>
      </c>
      <c r="AL130" s="2" t="str">
        <f>IF($A130="","",IFERROR(INDEX(RAW_DHIS2_EXPORT!$A:$ZZ,ROW(),MATCH("*"&amp;INDEX(INDICATOR_MAP!$D:$D,MATCH(AL$1,INDICATOR_MAP!$B:$B,0))&amp;"*",RAW_DHIS2_EXPORT!$1:$1,0)),""))</f>
        <v/>
      </c>
      <c r="AM130" s="2" t="str">
        <f>IF($A130="","",IFERROR(INDEX(RAW_DHIS2_EXPORT!$A:$ZZ,ROW(),MATCH("*"&amp;INDEX(INDICATOR_MAP!$D:$D,MATCH(AM$1,INDICATOR_MAP!$B:$B,0))&amp;"*",RAW_DHIS2_EXPORT!$1:$1,0)),""))</f>
        <v/>
      </c>
      <c r="AN130" s="2" t="str">
        <f>IF($A130="","",IFERROR(INDEX(RAW_DHIS2_EXPORT!$A:$ZZ,ROW(),MATCH("*"&amp;INDEX(INDICATOR_MAP!$D:$D,MATCH(AN$1,INDICATOR_MAP!$B:$B,0))&amp;"*",RAW_DHIS2_EXPORT!$1:$1,0)),""))</f>
        <v/>
      </c>
      <c r="AO130" s="2" t="str">
        <f>IF($A130="","",IFERROR(INDEX(RAW_DHIS2_EXPORT!$A:$ZZ,ROW(),MATCH("*"&amp;INDEX(INDICATOR_MAP!$D:$D,MATCH(AO$1,INDICATOR_MAP!$B:$B,0))&amp;"*",RAW_DHIS2_EXPORT!$1:$1,0)),""))</f>
        <v/>
      </c>
      <c r="AP130" s="2" t="str">
        <f>IF($A130="","",IFERROR(INDEX(RAW_DHIS2_EXPORT!$A:$ZZ,ROW(),MATCH("*"&amp;INDEX(INDICATOR_MAP!$D:$D,MATCH(AP$1,INDICATOR_MAP!$B:$B,0))&amp;"*",RAW_DHIS2_EXPORT!$1:$1,0)),""))</f>
        <v/>
      </c>
      <c r="AQ130" s="2" t="str">
        <f>IF($A130="","",IFERROR(INDEX(RAW_DHIS2_EXPORT!$A:$ZZ,ROW(),MATCH("*"&amp;INDEX(INDICATOR_MAP!$D:$D,MATCH(AQ$1,INDICATOR_MAP!$B:$B,0))&amp;"*",RAW_DHIS2_EXPORT!$1:$1,0)),""))</f>
        <v/>
      </c>
      <c r="AR130" s="2" t="str">
        <f>IF($A130="","",IFERROR(INDEX(RAW_DHIS2_EXPORT!$A:$ZZ,ROW(),MATCH("*"&amp;INDEX(INDICATOR_MAP!$D:$D,MATCH(AR$1,INDICATOR_MAP!$B:$B,0))&amp;"*",RAW_DHIS2_EXPORT!$1:$1,0)),""))</f>
        <v/>
      </c>
      <c r="AS130" s="2" t="str">
        <f>IF($A130="","",IFERROR(INDEX(RAW_DHIS2_EXPORT!$A:$ZZ,ROW(),MATCH("*"&amp;INDEX(INDICATOR_MAP!$D:$D,MATCH(AS$1,INDICATOR_MAP!$B:$B,0))&amp;"*",RAW_DHIS2_EXPORT!$1:$1,0)),""))</f>
        <v/>
      </c>
      <c r="AT130" s="2" t="str">
        <f>IF($A130="","",IFERROR(INDEX(RAW_DHIS2_EXPORT!$A:$ZZ,ROW(),MATCH("*"&amp;INDEX(INDICATOR_MAP!$D:$D,MATCH(AT$1,INDICATOR_MAP!$B:$B,0))&amp;"*",RAW_DHIS2_EXPORT!$1:$1,0)),""))</f>
        <v/>
      </c>
      <c r="AU130" s="2" t="str">
        <f>IF($A130="","",IFERROR(INDEX(RAW_DHIS2_EXPORT!$A:$ZZ,ROW(),MATCH("*"&amp;INDEX(INDICATOR_MAP!$D:$D,MATCH(AU$1,INDICATOR_MAP!$B:$B,0))&amp;"*",RAW_DHIS2_EXPORT!$1:$1,0)),""))</f>
        <v/>
      </c>
      <c r="AV130" s="2" t="str">
        <f>IF($A130="","",IFERROR(INDEX(RAW_DHIS2_EXPORT!$A:$ZZ,ROW(),MATCH("*"&amp;INDEX(INDICATOR_MAP!$D:$D,MATCH(AV$1,INDICATOR_MAP!$B:$B,0))&amp;"*",RAW_DHIS2_EXPORT!$1:$1,0)),""))</f>
        <v/>
      </c>
      <c r="AW130" s="2" t="str">
        <f>IF($A130="","",IFERROR(INDEX(RAW_DHIS2_EXPORT!$A:$ZZ,ROW(),MATCH("*"&amp;INDEX(INDICATOR_MAP!$D:$D,MATCH(AW$1,INDICATOR_MAP!$B:$B,0))&amp;"*",RAW_DHIS2_EXPORT!$1:$1,0)),""))</f>
        <v/>
      </c>
      <c r="AX130" s="2" t="str">
        <f>IF($A130="","",IFERROR(INDEX(RAW_DHIS2_EXPORT!$A:$ZZ,ROW(),MATCH("*"&amp;INDEX(INDICATOR_MAP!$D:$D,MATCH(AX$1,INDICATOR_MAP!$B:$B,0))&amp;"*",RAW_DHIS2_EXPORT!$1:$1,0)),""))</f>
        <v/>
      </c>
      <c r="AY130" s="2" t="str">
        <f>IF($A130="","",IFERROR(INDEX(RAW_DHIS2_EXPORT!$A:$ZZ,ROW(),MATCH("*"&amp;INDEX(INDICATOR_MAP!$D:$D,MATCH(AY$1,INDICATOR_MAP!$B:$B,0))&amp;"*",RAW_DHIS2_EXPORT!$1:$1,0)),""))</f>
        <v/>
      </c>
      <c r="AZ130" s="2" t="str">
        <f>IF($A130="","",IFERROR(INDEX(RAW_DHIS2_EXPORT!$A:$ZZ,ROW(),MATCH("*"&amp;INDEX(INDICATOR_MAP!$D:$D,MATCH(AZ$1,INDICATOR_MAP!$B:$B,0))&amp;"*",RAW_DHIS2_EXPORT!$1:$1,0)),""))</f>
        <v/>
      </c>
      <c r="BA130" s="2" t="str">
        <f>IF($A130="","",IFERROR(INDEX(RAW_DHIS2_EXPORT!$A:$ZZ,ROW(),MATCH("*"&amp;INDEX(INDICATOR_MAP!$D:$D,MATCH(BA$1,INDICATOR_MAP!$B:$B,0))&amp;"*",RAW_DHIS2_EXPORT!$1:$1,0)),""))</f>
        <v/>
      </c>
      <c r="BB130" s="2" t="str">
        <f>IF($A130="","",IFERROR(INDEX(RAW_DHIS2_EXPORT!$A:$ZZ,ROW(),MATCH("*"&amp;INDEX(INDICATOR_MAP!$D:$D,MATCH(BB$1,INDICATOR_MAP!$B:$B,0))&amp;"*",RAW_DHIS2_EXPORT!$1:$1,0)),""))</f>
        <v/>
      </c>
      <c r="BC130" s="2" t="str">
        <f>IF($A130="","",IFERROR(INDEX(RAW_DHIS2_EXPORT!$A:$ZZ,ROW(),MATCH("*"&amp;INDEX(INDICATOR_MAP!$D:$D,MATCH(BC$1,INDICATOR_MAP!$B:$B,0))&amp;"*",RAW_DHIS2_EXPORT!$1:$1,0)),""))</f>
        <v/>
      </c>
    </row>
    <row r="131" spans="1:55">
      <c r="A131" s="2" t="str">
        <f>IF(RAW_DHIS2_EXPORT!A131="","",RAW_DHIS2_EXPORT!A131)</f>
        <v/>
      </c>
      <c r="B131" s="2"/>
      <c r="C131" s="2"/>
      <c r="D131" s="2" t="str">
        <f>IF($A131="","",IFERROR(INDEX(RAW_DHIS2_EXPORT!$A:$ZZ,ROW(),MATCH("*"&amp;INDEX(INDICATOR_MAP!$D:$D,MATCH(D$1,INDICATOR_MAP!$B:$B,0))&amp;"*",RAW_DHIS2_EXPORT!$1:$1,0)),""))</f>
        <v/>
      </c>
      <c r="E131" s="2" t="str">
        <f>IF($A131="","",IFERROR(INDEX(RAW_DHIS2_EXPORT!$A:$ZZ,ROW(),MATCH("*"&amp;INDEX(INDICATOR_MAP!$D:$D,MATCH(E$1,INDICATOR_MAP!$B:$B,0))&amp;"*",RAW_DHIS2_EXPORT!$1:$1,0)),""))</f>
        <v/>
      </c>
      <c r="F131" s="2" t="str">
        <f>IF($A131="","",IFERROR(INDEX(RAW_DHIS2_EXPORT!$A:$ZZ,ROW(),MATCH("*"&amp;INDEX(INDICATOR_MAP!$D:$D,MATCH(F$1,INDICATOR_MAP!$B:$B,0))&amp;"*",RAW_DHIS2_EXPORT!$1:$1,0)),""))</f>
        <v/>
      </c>
      <c r="G131" s="2" t="str">
        <f>IF($A131="","",IFERROR(INDEX(RAW_DHIS2_EXPORT!$A:$ZZ,ROW(),MATCH("*"&amp;INDEX(INDICATOR_MAP!$D:$D,MATCH(G$1,INDICATOR_MAP!$B:$B,0))&amp;"*",RAW_DHIS2_EXPORT!$1:$1,0)),""))</f>
        <v/>
      </c>
      <c r="H131" s="2" t="str">
        <f>IF($A131="","",IFERROR(INDEX(RAW_DHIS2_EXPORT!$A:$ZZ,ROW(),MATCH("*"&amp;INDEX(INDICATOR_MAP!$D:$D,MATCH(H$1,INDICATOR_MAP!$B:$B,0))&amp;"*",RAW_DHIS2_EXPORT!$1:$1,0)),""))</f>
        <v/>
      </c>
      <c r="I131" s="2" t="str">
        <f>IF($A131="","",IFERROR(INDEX(RAW_DHIS2_EXPORT!$A:$ZZ,ROW(),MATCH("*"&amp;INDEX(INDICATOR_MAP!$D:$D,MATCH(I$1,INDICATOR_MAP!$B:$B,0))&amp;"*",RAW_DHIS2_EXPORT!$1:$1,0)),""))</f>
        <v/>
      </c>
      <c r="J131" s="2" t="str">
        <f>IF($A131="","",IFERROR(INDEX(RAW_DHIS2_EXPORT!$A:$ZZ,ROW(),MATCH("*"&amp;INDEX(INDICATOR_MAP!$D:$D,MATCH(J$1,INDICATOR_MAP!$B:$B,0))&amp;"*",RAW_DHIS2_EXPORT!$1:$1,0)),""))</f>
        <v/>
      </c>
      <c r="K131" s="2" t="str">
        <f>IF($A131="","",IFERROR(INDEX(RAW_DHIS2_EXPORT!$A:$ZZ,ROW(),MATCH("*"&amp;INDEX(INDICATOR_MAP!$D:$D,MATCH(K$1,INDICATOR_MAP!$B:$B,0))&amp;"*",RAW_DHIS2_EXPORT!$1:$1,0)),""))</f>
        <v/>
      </c>
      <c r="L131" s="2" t="str">
        <f>IF($A131="","",IFERROR(INDEX(RAW_DHIS2_EXPORT!$A:$ZZ,ROW(),MATCH("*"&amp;INDEX(INDICATOR_MAP!$D:$D,MATCH(L$1,INDICATOR_MAP!$B:$B,0))&amp;"*",RAW_DHIS2_EXPORT!$1:$1,0)),""))</f>
        <v/>
      </c>
      <c r="M131" s="2" t="str">
        <f>IF($A131="","",IFERROR(INDEX(RAW_DHIS2_EXPORT!$A:$ZZ,ROW(),MATCH("*"&amp;INDEX(INDICATOR_MAP!$D:$D,MATCH(M$1,INDICATOR_MAP!$B:$B,0))&amp;"*",RAW_DHIS2_EXPORT!$1:$1,0)),""))</f>
        <v/>
      </c>
      <c r="N131" s="2" t="str">
        <f>IF($A131="","",IFERROR(INDEX(RAW_DHIS2_EXPORT!$A:$ZZ,ROW(),MATCH("*"&amp;INDEX(INDICATOR_MAP!$D:$D,MATCH(N$1,INDICATOR_MAP!$B:$B,0))&amp;"*",RAW_DHIS2_EXPORT!$1:$1,0)),""))</f>
        <v/>
      </c>
      <c r="O131" s="2" t="str">
        <f>IF($A131="","",IFERROR(INDEX(RAW_DHIS2_EXPORT!$A:$ZZ,ROW(),MATCH("*"&amp;INDEX(INDICATOR_MAP!$D:$D,MATCH(O$1,INDICATOR_MAP!$B:$B,0))&amp;"*",RAW_DHIS2_EXPORT!$1:$1,0)),""))</f>
        <v/>
      </c>
      <c r="P131" s="2" t="str">
        <f>IF($A131="","",IFERROR(INDEX(RAW_DHIS2_EXPORT!$A:$ZZ,ROW(),MATCH("*"&amp;INDEX(INDICATOR_MAP!$D:$D,MATCH(P$1,INDICATOR_MAP!$B:$B,0))&amp;"*",RAW_DHIS2_EXPORT!$1:$1,0)),""))</f>
        <v/>
      </c>
      <c r="Q131" s="2" t="str">
        <f>IF($A131="","",IFERROR(INDEX(RAW_DHIS2_EXPORT!$A:$ZZ,ROW(),MATCH("*"&amp;INDEX(INDICATOR_MAP!$D:$D,MATCH(Q$1,INDICATOR_MAP!$B:$B,0))&amp;"*",RAW_DHIS2_EXPORT!$1:$1,0)),""))</f>
        <v/>
      </c>
      <c r="R131" s="2" t="str">
        <f>IF($A131="","",IFERROR(INDEX(RAW_DHIS2_EXPORT!$A:$ZZ,ROW(),MATCH("*"&amp;INDEX(INDICATOR_MAP!$D:$D,MATCH(R$1,INDICATOR_MAP!$B:$B,0))&amp;"*",RAW_DHIS2_EXPORT!$1:$1,0)),""))</f>
        <v/>
      </c>
      <c r="S131" s="2" t="str">
        <f>IF($A131="","",IFERROR(INDEX(RAW_DHIS2_EXPORT!$A:$ZZ,ROW(),MATCH("*"&amp;INDEX(INDICATOR_MAP!$D:$D,MATCH(S$1,INDICATOR_MAP!$B:$B,0))&amp;"*",RAW_DHIS2_EXPORT!$1:$1,0)),""))</f>
        <v/>
      </c>
      <c r="T131" s="2" t="str">
        <f>IF($A131="","",IFERROR(INDEX(RAW_DHIS2_EXPORT!$A:$ZZ,ROW(),MATCH("*"&amp;INDEX(INDICATOR_MAP!$D:$D,MATCH(T$1,INDICATOR_MAP!$B:$B,0))&amp;"*",RAW_DHIS2_EXPORT!$1:$1,0)),""))</f>
        <v/>
      </c>
      <c r="U131" s="2" t="str">
        <f>IF($A131="","",IFERROR(INDEX(RAW_DHIS2_EXPORT!$A:$ZZ,ROW(),MATCH("*"&amp;INDEX(INDICATOR_MAP!$D:$D,MATCH(U$1,INDICATOR_MAP!$B:$B,0))&amp;"*",RAW_DHIS2_EXPORT!$1:$1,0)),""))</f>
        <v/>
      </c>
      <c r="V131" s="2" t="str">
        <f>IF($A131="","",IFERROR(INDEX(RAW_DHIS2_EXPORT!$A:$ZZ,ROW(),MATCH("*"&amp;INDEX(INDICATOR_MAP!$D:$D,MATCH(V$1,INDICATOR_MAP!$B:$B,0))&amp;"*",RAW_DHIS2_EXPORT!$1:$1,0)),""))</f>
        <v/>
      </c>
      <c r="W131" s="2" t="str">
        <f>IF($A131="","",IFERROR(INDEX(RAW_DHIS2_EXPORT!$A:$ZZ,ROW(),MATCH("*"&amp;INDEX(INDICATOR_MAP!$D:$D,MATCH(W$1,INDICATOR_MAP!$B:$B,0))&amp;"*",RAW_DHIS2_EXPORT!$1:$1,0)),""))</f>
        <v/>
      </c>
      <c r="X131" s="2" t="str">
        <f>IF($A131="","",IFERROR(INDEX(RAW_DHIS2_EXPORT!$A:$ZZ,ROW(),MATCH("*"&amp;INDEX(INDICATOR_MAP!$D:$D,MATCH(X$1,INDICATOR_MAP!$B:$B,0))&amp;"*",RAW_DHIS2_EXPORT!$1:$1,0)),""))</f>
        <v/>
      </c>
      <c r="Y131" s="2" t="str">
        <f>IF($A131="","",IFERROR(INDEX(RAW_DHIS2_EXPORT!$A:$ZZ,ROW(),MATCH("*"&amp;INDEX(INDICATOR_MAP!$D:$D,MATCH(Y$1,INDICATOR_MAP!$B:$B,0))&amp;"*",RAW_DHIS2_EXPORT!$1:$1,0)),""))</f>
        <v/>
      </c>
      <c r="Z131" s="2" t="str">
        <f>IF($A131="","",IFERROR(INDEX(RAW_DHIS2_EXPORT!$A:$ZZ,ROW(),MATCH("*"&amp;INDEX(INDICATOR_MAP!$D:$D,MATCH(Z$1,INDICATOR_MAP!$B:$B,0))&amp;"*",RAW_DHIS2_EXPORT!$1:$1,0)),""))</f>
        <v/>
      </c>
      <c r="AA131" s="2" t="str">
        <f>IF($A131="","",IFERROR(INDEX(RAW_DHIS2_EXPORT!$A:$ZZ,ROW(),MATCH("*"&amp;INDEX(INDICATOR_MAP!$D:$D,MATCH(AA$1,INDICATOR_MAP!$B:$B,0))&amp;"*",RAW_DHIS2_EXPORT!$1:$1,0)),""))</f>
        <v/>
      </c>
      <c r="AB131" s="2" t="str">
        <f>IF($A131="","",IFERROR(INDEX(RAW_DHIS2_EXPORT!$A:$ZZ,ROW(),MATCH("*"&amp;INDEX(INDICATOR_MAP!$D:$D,MATCH(AB$1,INDICATOR_MAP!$B:$B,0))&amp;"*",RAW_DHIS2_EXPORT!$1:$1,0)),""))</f>
        <v/>
      </c>
      <c r="AC131" s="2" t="str">
        <f>IF($A131="","",IFERROR(INDEX(RAW_DHIS2_EXPORT!$A:$ZZ,ROW(),MATCH("*"&amp;INDEX(INDICATOR_MAP!$D:$D,MATCH(AC$1,INDICATOR_MAP!$B:$B,0))&amp;"*",RAW_DHIS2_EXPORT!$1:$1,0)),""))</f>
        <v/>
      </c>
      <c r="AD131" s="2" t="str">
        <f>IF($A131="","",IFERROR(INDEX(RAW_DHIS2_EXPORT!$A:$ZZ,ROW(),MATCH("*"&amp;INDEX(INDICATOR_MAP!$D:$D,MATCH(AD$1,INDICATOR_MAP!$B:$B,0))&amp;"*",RAW_DHIS2_EXPORT!$1:$1,0)),""))</f>
        <v/>
      </c>
      <c r="AE131" s="2" t="str">
        <f>IF($A131="","",IFERROR(INDEX(RAW_DHIS2_EXPORT!$A:$ZZ,ROW(),MATCH("*"&amp;INDEX(INDICATOR_MAP!$D:$D,MATCH(AE$1,INDICATOR_MAP!$B:$B,0))&amp;"*",RAW_DHIS2_EXPORT!$1:$1,0)),""))</f>
        <v/>
      </c>
      <c r="AF131" s="2" t="str">
        <f>IF($A131="","",IFERROR(INDEX(RAW_DHIS2_EXPORT!$A:$ZZ,ROW(),MATCH("*"&amp;INDEX(INDICATOR_MAP!$D:$D,MATCH(AF$1,INDICATOR_MAP!$B:$B,0))&amp;"*",RAW_DHIS2_EXPORT!$1:$1,0)),""))</f>
        <v/>
      </c>
      <c r="AG131" s="2" t="str">
        <f>IF($A131="","",IFERROR(INDEX(RAW_DHIS2_EXPORT!$A:$ZZ,ROW(),MATCH("*"&amp;INDEX(INDICATOR_MAP!$D:$D,MATCH(AG$1,INDICATOR_MAP!$B:$B,0))&amp;"*",RAW_DHIS2_EXPORT!$1:$1,0)),""))</f>
        <v/>
      </c>
      <c r="AH131" s="2" t="str">
        <f>IF($A131="","",IFERROR(INDEX(RAW_DHIS2_EXPORT!$A:$ZZ,ROW(),MATCH("*"&amp;INDEX(INDICATOR_MAP!$D:$D,MATCH(AH$1,INDICATOR_MAP!$B:$B,0))&amp;"*",RAW_DHIS2_EXPORT!$1:$1,0)),""))</f>
        <v/>
      </c>
      <c r="AI131" s="2" t="str">
        <f>IF($A131="","",IFERROR(INDEX(RAW_DHIS2_EXPORT!$A:$ZZ,ROW(),MATCH("*"&amp;INDEX(INDICATOR_MAP!$D:$D,MATCH(AI$1,INDICATOR_MAP!$B:$B,0))&amp;"*",RAW_DHIS2_EXPORT!$1:$1,0)),""))</f>
        <v/>
      </c>
      <c r="AJ131" s="2" t="str">
        <f>IF($A131="","",IFERROR(INDEX(RAW_DHIS2_EXPORT!$A:$ZZ,ROW(),MATCH("*"&amp;INDEX(INDICATOR_MAP!$D:$D,MATCH(AJ$1,INDICATOR_MAP!$B:$B,0))&amp;"*",RAW_DHIS2_EXPORT!$1:$1,0)),""))</f>
        <v/>
      </c>
      <c r="AK131" s="2" t="str">
        <f>IF($A131="","",IFERROR(INDEX(RAW_DHIS2_EXPORT!$A:$ZZ,ROW(),MATCH("*"&amp;INDEX(INDICATOR_MAP!$D:$D,MATCH(AK$1,INDICATOR_MAP!$B:$B,0))&amp;"*",RAW_DHIS2_EXPORT!$1:$1,0)),""))</f>
        <v/>
      </c>
      <c r="AL131" s="2" t="str">
        <f>IF($A131="","",IFERROR(INDEX(RAW_DHIS2_EXPORT!$A:$ZZ,ROW(),MATCH("*"&amp;INDEX(INDICATOR_MAP!$D:$D,MATCH(AL$1,INDICATOR_MAP!$B:$B,0))&amp;"*",RAW_DHIS2_EXPORT!$1:$1,0)),""))</f>
        <v/>
      </c>
      <c r="AM131" s="2" t="str">
        <f>IF($A131="","",IFERROR(INDEX(RAW_DHIS2_EXPORT!$A:$ZZ,ROW(),MATCH("*"&amp;INDEX(INDICATOR_MAP!$D:$D,MATCH(AM$1,INDICATOR_MAP!$B:$B,0))&amp;"*",RAW_DHIS2_EXPORT!$1:$1,0)),""))</f>
        <v/>
      </c>
      <c r="AN131" s="2" t="str">
        <f>IF($A131="","",IFERROR(INDEX(RAW_DHIS2_EXPORT!$A:$ZZ,ROW(),MATCH("*"&amp;INDEX(INDICATOR_MAP!$D:$D,MATCH(AN$1,INDICATOR_MAP!$B:$B,0))&amp;"*",RAW_DHIS2_EXPORT!$1:$1,0)),""))</f>
        <v/>
      </c>
      <c r="AO131" s="2" t="str">
        <f>IF($A131="","",IFERROR(INDEX(RAW_DHIS2_EXPORT!$A:$ZZ,ROW(),MATCH("*"&amp;INDEX(INDICATOR_MAP!$D:$D,MATCH(AO$1,INDICATOR_MAP!$B:$B,0))&amp;"*",RAW_DHIS2_EXPORT!$1:$1,0)),""))</f>
        <v/>
      </c>
      <c r="AP131" s="2" t="str">
        <f>IF($A131="","",IFERROR(INDEX(RAW_DHIS2_EXPORT!$A:$ZZ,ROW(),MATCH("*"&amp;INDEX(INDICATOR_MAP!$D:$D,MATCH(AP$1,INDICATOR_MAP!$B:$B,0))&amp;"*",RAW_DHIS2_EXPORT!$1:$1,0)),""))</f>
        <v/>
      </c>
      <c r="AQ131" s="2" t="str">
        <f>IF($A131="","",IFERROR(INDEX(RAW_DHIS2_EXPORT!$A:$ZZ,ROW(),MATCH("*"&amp;INDEX(INDICATOR_MAP!$D:$D,MATCH(AQ$1,INDICATOR_MAP!$B:$B,0))&amp;"*",RAW_DHIS2_EXPORT!$1:$1,0)),""))</f>
        <v/>
      </c>
      <c r="AR131" s="2" t="str">
        <f>IF($A131="","",IFERROR(INDEX(RAW_DHIS2_EXPORT!$A:$ZZ,ROW(),MATCH("*"&amp;INDEX(INDICATOR_MAP!$D:$D,MATCH(AR$1,INDICATOR_MAP!$B:$B,0))&amp;"*",RAW_DHIS2_EXPORT!$1:$1,0)),""))</f>
        <v/>
      </c>
      <c r="AS131" s="2" t="str">
        <f>IF($A131="","",IFERROR(INDEX(RAW_DHIS2_EXPORT!$A:$ZZ,ROW(),MATCH("*"&amp;INDEX(INDICATOR_MAP!$D:$D,MATCH(AS$1,INDICATOR_MAP!$B:$B,0))&amp;"*",RAW_DHIS2_EXPORT!$1:$1,0)),""))</f>
        <v/>
      </c>
      <c r="AT131" s="2" t="str">
        <f>IF($A131="","",IFERROR(INDEX(RAW_DHIS2_EXPORT!$A:$ZZ,ROW(),MATCH("*"&amp;INDEX(INDICATOR_MAP!$D:$D,MATCH(AT$1,INDICATOR_MAP!$B:$B,0))&amp;"*",RAW_DHIS2_EXPORT!$1:$1,0)),""))</f>
        <v/>
      </c>
      <c r="AU131" s="2" t="str">
        <f>IF($A131="","",IFERROR(INDEX(RAW_DHIS2_EXPORT!$A:$ZZ,ROW(),MATCH("*"&amp;INDEX(INDICATOR_MAP!$D:$D,MATCH(AU$1,INDICATOR_MAP!$B:$B,0))&amp;"*",RAW_DHIS2_EXPORT!$1:$1,0)),""))</f>
        <v/>
      </c>
      <c r="AV131" s="2" t="str">
        <f>IF($A131="","",IFERROR(INDEX(RAW_DHIS2_EXPORT!$A:$ZZ,ROW(),MATCH("*"&amp;INDEX(INDICATOR_MAP!$D:$D,MATCH(AV$1,INDICATOR_MAP!$B:$B,0))&amp;"*",RAW_DHIS2_EXPORT!$1:$1,0)),""))</f>
        <v/>
      </c>
      <c r="AW131" s="2" t="str">
        <f>IF($A131="","",IFERROR(INDEX(RAW_DHIS2_EXPORT!$A:$ZZ,ROW(),MATCH("*"&amp;INDEX(INDICATOR_MAP!$D:$D,MATCH(AW$1,INDICATOR_MAP!$B:$B,0))&amp;"*",RAW_DHIS2_EXPORT!$1:$1,0)),""))</f>
        <v/>
      </c>
      <c r="AX131" s="2" t="str">
        <f>IF($A131="","",IFERROR(INDEX(RAW_DHIS2_EXPORT!$A:$ZZ,ROW(),MATCH("*"&amp;INDEX(INDICATOR_MAP!$D:$D,MATCH(AX$1,INDICATOR_MAP!$B:$B,0))&amp;"*",RAW_DHIS2_EXPORT!$1:$1,0)),""))</f>
        <v/>
      </c>
      <c r="AY131" s="2" t="str">
        <f>IF($A131="","",IFERROR(INDEX(RAW_DHIS2_EXPORT!$A:$ZZ,ROW(),MATCH("*"&amp;INDEX(INDICATOR_MAP!$D:$D,MATCH(AY$1,INDICATOR_MAP!$B:$B,0))&amp;"*",RAW_DHIS2_EXPORT!$1:$1,0)),""))</f>
        <v/>
      </c>
      <c r="AZ131" s="2" t="str">
        <f>IF($A131="","",IFERROR(INDEX(RAW_DHIS2_EXPORT!$A:$ZZ,ROW(),MATCH("*"&amp;INDEX(INDICATOR_MAP!$D:$D,MATCH(AZ$1,INDICATOR_MAP!$B:$B,0))&amp;"*",RAW_DHIS2_EXPORT!$1:$1,0)),""))</f>
        <v/>
      </c>
      <c r="BA131" s="2" t="str">
        <f>IF($A131="","",IFERROR(INDEX(RAW_DHIS2_EXPORT!$A:$ZZ,ROW(),MATCH("*"&amp;INDEX(INDICATOR_MAP!$D:$D,MATCH(BA$1,INDICATOR_MAP!$B:$B,0))&amp;"*",RAW_DHIS2_EXPORT!$1:$1,0)),""))</f>
        <v/>
      </c>
      <c r="BB131" s="2" t="str">
        <f>IF($A131="","",IFERROR(INDEX(RAW_DHIS2_EXPORT!$A:$ZZ,ROW(),MATCH("*"&amp;INDEX(INDICATOR_MAP!$D:$D,MATCH(BB$1,INDICATOR_MAP!$B:$B,0))&amp;"*",RAW_DHIS2_EXPORT!$1:$1,0)),""))</f>
        <v/>
      </c>
      <c r="BC131" s="2" t="str">
        <f>IF($A131="","",IFERROR(INDEX(RAW_DHIS2_EXPORT!$A:$ZZ,ROW(),MATCH("*"&amp;INDEX(INDICATOR_MAP!$D:$D,MATCH(BC$1,INDICATOR_MAP!$B:$B,0))&amp;"*",RAW_DHIS2_EXPORT!$1:$1,0)),""))</f>
        <v/>
      </c>
    </row>
    <row r="132" spans="1:55">
      <c r="A132" s="2" t="str">
        <f>IF(RAW_DHIS2_EXPORT!A132="","",RAW_DHIS2_EXPORT!A132)</f>
        <v/>
      </c>
      <c r="B132" s="2"/>
      <c r="C132" s="2"/>
      <c r="D132" s="2" t="str">
        <f>IF($A132="","",IFERROR(INDEX(RAW_DHIS2_EXPORT!$A:$ZZ,ROW(),MATCH("*"&amp;INDEX(INDICATOR_MAP!$D:$D,MATCH(D$1,INDICATOR_MAP!$B:$B,0))&amp;"*",RAW_DHIS2_EXPORT!$1:$1,0)),""))</f>
        <v/>
      </c>
      <c r="E132" s="2" t="str">
        <f>IF($A132="","",IFERROR(INDEX(RAW_DHIS2_EXPORT!$A:$ZZ,ROW(),MATCH("*"&amp;INDEX(INDICATOR_MAP!$D:$D,MATCH(E$1,INDICATOR_MAP!$B:$B,0))&amp;"*",RAW_DHIS2_EXPORT!$1:$1,0)),""))</f>
        <v/>
      </c>
      <c r="F132" s="2" t="str">
        <f>IF($A132="","",IFERROR(INDEX(RAW_DHIS2_EXPORT!$A:$ZZ,ROW(),MATCH("*"&amp;INDEX(INDICATOR_MAP!$D:$D,MATCH(F$1,INDICATOR_MAP!$B:$B,0))&amp;"*",RAW_DHIS2_EXPORT!$1:$1,0)),""))</f>
        <v/>
      </c>
      <c r="G132" s="2" t="str">
        <f>IF($A132="","",IFERROR(INDEX(RAW_DHIS2_EXPORT!$A:$ZZ,ROW(),MATCH("*"&amp;INDEX(INDICATOR_MAP!$D:$D,MATCH(G$1,INDICATOR_MAP!$B:$B,0))&amp;"*",RAW_DHIS2_EXPORT!$1:$1,0)),""))</f>
        <v/>
      </c>
      <c r="H132" s="2" t="str">
        <f>IF($A132="","",IFERROR(INDEX(RAW_DHIS2_EXPORT!$A:$ZZ,ROW(),MATCH("*"&amp;INDEX(INDICATOR_MAP!$D:$D,MATCH(H$1,INDICATOR_MAP!$B:$B,0))&amp;"*",RAW_DHIS2_EXPORT!$1:$1,0)),""))</f>
        <v/>
      </c>
      <c r="I132" s="2" t="str">
        <f>IF($A132="","",IFERROR(INDEX(RAW_DHIS2_EXPORT!$A:$ZZ,ROW(),MATCH("*"&amp;INDEX(INDICATOR_MAP!$D:$D,MATCH(I$1,INDICATOR_MAP!$B:$B,0))&amp;"*",RAW_DHIS2_EXPORT!$1:$1,0)),""))</f>
        <v/>
      </c>
      <c r="J132" s="2" t="str">
        <f>IF($A132="","",IFERROR(INDEX(RAW_DHIS2_EXPORT!$A:$ZZ,ROW(),MATCH("*"&amp;INDEX(INDICATOR_MAP!$D:$D,MATCH(J$1,INDICATOR_MAP!$B:$B,0))&amp;"*",RAW_DHIS2_EXPORT!$1:$1,0)),""))</f>
        <v/>
      </c>
      <c r="K132" s="2" t="str">
        <f>IF($A132="","",IFERROR(INDEX(RAW_DHIS2_EXPORT!$A:$ZZ,ROW(),MATCH("*"&amp;INDEX(INDICATOR_MAP!$D:$D,MATCH(K$1,INDICATOR_MAP!$B:$B,0))&amp;"*",RAW_DHIS2_EXPORT!$1:$1,0)),""))</f>
        <v/>
      </c>
      <c r="L132" s="2" t="str">
        <f>IF($A132="","",IFERROR(INDEX(RAW_DHIS2_EXPORT!$A:$ZZ,ROW(),MATCH("*"&amp;INDEX(INDICATOR_MAP!$D:$D,MATCH(L$1,INDICATOR_MAP!$B:$B,0))&amp;"*",RAW_DHIS2_EXPORT!$1:$1,0)),""))</f>
        <v/>
      </c>
      <c r="M132" s="2" t="str">
        <f>IF($A132="","",IFERROR(INDEX(RAW_DHIS2_EXPORT!$A:$ZZ,ROW(),MATCH("*"&amp;INDEX(INDICATOR_MAP!$D:$D,MATCH(M$1,INDICATOR_MAP!$B:$B,0))&amp;"*",RAW_DHIS2_EXPORT!$1:$1,0)),""))</f>
        <v/>
      </c>
      <c r="N132" s="2" t="str">
        <f>IF($A132="","",IFERROR(INDEX(RAW_DHIS2_EXPORT!$A:$ZZ,ROW(),MATCH("*"&amp;INDEX(INDICATOR_MAP!$D:$D,MATCH(N$1,INDICATOR_MAP!$B:$B,0))&amp;"*",RAW_DHIS2_EXPORT!$1:$1,0)),""))</f>
        <v/>
      </c>
      <c r="O132" s="2" t="str">
        <f>IF($A132="","",IFERROR(INDEX(RAW_DHIS2_EXPORT!$A:$ZZ,ROW(),MATCH("*"&amp;INDEX(INDICATOR_MAP!$D:$D,MATCH(O$1,INDICATOR_MAP!$B:$B,0))&amp;"*",RAW_DHIS2_EXPORT!$1:$1,0)),""))</f>
        <v/>
      </c>
      <c r="P132" s="2" t="str">
        <f>IF($A132="","",IFERROR(INDEX(RAW_DHIS2_EXPORT!$A:$ZZ,ROW(),MATCH("*"&amp;INDEX(INDICATOR_MAP!$D:$D,MATCH(P$1,INDICATOR_MAP!$B:$B,0))&amp;"*",RAW_DHIS2_EXPORT!$1:$1,0)),""))</f>
        <v/>
      </c>
      <c r="Q132" s="2" t="str">
        <f>IF($A132="","",IFERROR(INDEX(RAW_DHIS2_EXPORT!$A:$ZZ,ROW(),MATCH("*"&amp;INDEX(INDICATOR_MAP!$D:$D,MATCH(Q$1,INDICATOR_MAP!$B:$B,0))&amp;"*",RAW_DHIS2_EXPORT!$1:$1,0)),""))</f>
        <v/>
      </c>
      <c r="R132" s="2" t="str">
        <f>IF($A132="","",IFERROR(INDEX(RAW_DHIS2_EXPORT!$A:$ZZ,ROW(),MATCH("*"&amp;INDEX(INDICATOR_MAP!$D:$D,MATCH(R$1,INDICATOR_MAP!$B:$B,0))&amp;"*",RAW_DHIS2_EXPORT!$1:$1,0)),""))</f>
        <v/>
      </c>
      <c r="S132" s="2" t="str">
        <f>IF($A132="","",IFERROR(INDEX(RAW_DHIS2_EXPORT!$A:$ZZ,ROW(),MATCH("*"&amp;INDEX(INDICATOR_MAP!$D:$D,MATCH(S$1,INDICATOR_MAP!$B:$B,0))&amp;"*",RAW_DHIS2_EXPORT!$1:$1,0)),""))</f>
        <v/>
      </c>
      <c r="T132" s="2" t="str">
        <f>IF($A132="","",IFERROR(INDEX(RAW_DHIS2_EXPORT!$A:$ZZ,ROW(),MATCH("*"&amp;INDEX(INDICATOR_MAP!$D:$D,MATCH(T$1,INDICATOR_MAP!$B:$B,0))&amp;"*",RAW_DHIS2_EXPORT!$1:$1,0)),""))</f>
        <v/>
      </c>
      <c r="U132" s="2" t="str">
        <f>IF($A132="","",IFERROR(INDEX(RAW_DHIS2_EXPORT!$A:$ZZ,ROW(),MATCH("*"&amp;INDEX(INDICATOR_MAP!$D:$D,MATCH(U$1,INDICATOR_MAP!$B:$B,0))&amp;"*",RAW_DHIS2_EXPORT!$1:$1,0)),""))</f>
        <v/>
      </c>
      <c r="V132" s="2" t="str">
        <f>IF($A132="","",IFERROR(INDEX(RAW_DHIS2_EXPORT!$A:$ZZ,ROW(),MATCH("*"&amp;INDEX(INDICATOR_MAP!$D:$D,MATCH(V$1,INDICATOR_MAP!$B:$B,0))&amp;"*",RAW_DHIS2_EXPORT!$1:$1,0)),""))</f>
        <v/>
      </c>
      <c r="W132" s="2" t="str">
        <f>IF($A132="","",IFERROR(INDEX(RAW_DHIS2_EXPORT!$A:$ZZ,ROW(),MATCH("*"&amp;INDEX(INDICATOR_MAP!$D:$D,MATCH(W$1,INDICATOR_MAP!$B:$B,0))&amp;"*",RAW_DHIS2_EXPORT!$1:$1,0)),""))</f>
        <v/>
      </c>
      <c r="X132" s="2" t="str">
        <f>IF($A132="","",IFERROR(INDEX(RAW_DHIS2_EXPORT!$A:$ZZ,ROW(),MATCH("*"&amp;INDEX(INDICATOR_MAP!$D:$D,MATCH(X$1,INDICATOR_MAP!$B:$B,0))&amp;"*",RAW_DHIS2_EXPORT!$1:$1,0)),""))</f>
        <v/>
      </c>
      <c r="Y132" s="2" t="str">
        <f>IF($A132="","",IFERROR(INDEX(RAW_DHIS2_EXPORT!$A:$ZZ,ROW(),MATCH("*"&amp;INDEX(INDICATOR_MAP!$D:$D,MATCH(Y$1,INDICATOR_MAP!$B:$B,0))&amp;"*",RAW_DHIS2_EXPORT!$1:$1,0)),""))</f>
        <v/>
      </c>
      <c r="Z132" s="2" t="str">
        <f>IF($A132="","",IFERROR(INDEX(RAW_DHIS2_EXPORT!$A:$ZZ,ROW(),MATCH("*"&amp;INDEX(INDICATOR_MAP!$D:$D,MATCH(Z$1,INDICATOR_MAP!$B:$B,0))&amp;"*",RAW_DHIS2_EXPORT!$1:$1,0)),""))</f>
        <v/>
      </c>
      <c r="AA132" s="2" t="str">
        <f>IF($A132="","",IFERROR(INDEX(RAW_DHIS2_EXPORT!$A:$ZZ,ROW(),MATCH("*"&amp;INDEX(INDICATOR_MAP!$D:$D,MATCH(AA$1,INDICATOR_MAP!$B:$B,0))&amp;"*",RAW_DHIS2_EXPORT!$1:$1,0)),""))</f>
        <v/>
      </c>
      <c r="AB132" s="2" t="str">
        <f>IF($A132="","",IFERROR(INDEX(RAW_DHIS2_EXPORT!$A:$ZZ,ROW(),MATCH("*"&amp;INDEX(INDICATOR_MAP!$D:$D,MATCH(AB$1,INDICATOR_MAP!$B:$B,0))&amp;"*",RAW_DHIS2_EXPORT!$1:$1,0)),""))</f>
        <v/>
      </c>
      <c r="AC132" s="2" t="str">
        <f>IF($A132="","",IFERROR(INDEX(RAW_DHIS2_EXPORT!$A:$ZZ,ROW(),MATCH("*"&amp;INDEX(INDICATOR_MAP!$D:$D,MATCH(AC$1,INDICATOR_MAP!$B:$B,0))&amp;"*",RAW_DHIS2_EXPORT!$1:$1,0)),""))</f>
        <v/>
      </c>
      <c r="AD132" s="2" t="str">
        <f>IF($A132="","",IFERROR(INDEX(RAW_DHIS2_EXPORT!$A:$ZZ,ROW(),MATCH("*"&amp;INDEX(INDICATOR_MAP!$D:$D,MATCH(AD$1,INDICATOR_MAP!$B:$B,0))&amp;"*",RAW_DHIS2_EXPORT!$1:$1,0)),""))</f>
        <v/>
      </c>
      <c r="AE132" s="2" t="str">
        <f>IF($A132="","",IFERROR(INDEX(RAW_DHIS2_EXPORT!$A:$ZZ,ROW(),MATCH("*"&amp;INDEX(INDICATOR_MAP!$D:$D,MATCH(AE$1,INDICATOR_MAP!$B:$B,0))&amp;"*",RAW_DHIS2_EXPORT!$1:$1,0)),""))</f>
        <v/>
      </c>
      <c r="AF132" s="2" t="str">
        <f>IF($A132="","",IFERROR(INDEX(RAW_DHIS2_EXPORT!$A:$ZZ,ROW(),MATCH("*"&amp;INDEX(INDICATOR_MAP!$D:$D,MATCH(AF$1,INDICATOR_MAP!$B:$B,0))&amp;"*",RAW_DHIS2_EXPORT!$1:$1,0)),""))</f>
        <v/>
      </c>
      <c r="AG132" s="2" t="str">
        <f>IF($A132="","",IFERROR(INDEX(RAW_DHIS2_EXPORT!$A:$ZZ,ROW(),MATCH("*"&amp;INDEX(INDICATOR_MAP!$D:$D,MATCH(AG$1,INDICATOR_MAP!$B:$B,0))&amp;"*",RAW_DHIS2_EXPORT!$1:$1,0)),""))</f>
        <v/>
      </c>
      <c r="AH132" s="2" t="str">
        <f>IF($A132="","",IFERROR(INDEX(RAW_DHIS2_EXPORT!$A:$ZZ,ROW(),MATCH("*"&amp;INDEX(INDICATOR_MAP!$D:$D,MATCH(AH$1,INDICATOR_MAP!$B:$B,0))&amp;"*",RAW_DHIS2_EXPORT!$1:$1,0)),""))</f>
        <v/>
      </c>
      <c r="AI132" s="2" t="str">
        <f>IF($A132="","",IFERROR(INDEX(RAW_DHIS2_EXPORT!$A:$ZZ,ROW(),MATCH("*"&amp;INDEX(INDICATOR_MAP!$D:$D,MATCH(AI$1,INDICATOR_MAP!$B:$B,0))&amp;"*",RAW_DHIS2_EXPORT!$1:$1,0)),""))</f>
        <v/>
      </c>
      <c r="AJ132" s="2" t="str">
        <f>IF($A132="","",IFERROR(INDEX(RAW_DHIS2_EXPORT!$A:$ZZ,ROW(),MATCH("*"&amp;INDEX(INDICATOR_MAP!$D:$D,MATCH(AJ$1,INDICATOR_MAP!$B:$B,0))&amp;"*",RAW_DHIS2_EXPORT!$1:$1,0)),""))</f>
        <v/>
      </c>
      <c r="AK132" s="2" t="str">
        <f>IF($A132="","",IFERROR(INDEX(RAW_DHIS2_EXPORT!$A:$ZZ,ROW(),MATCH("*"&amp;INDEX(INDICATOR_MAP!$D:$D,MATCH(AK$1,INDICATOR_MAP!$B:$B,0))&amp;"*",RAW_DHIS2_EXPORT!$1:$1,0)),""))</f>
        <v/>
      </c>
      <c r="AL132" s="2" t="str">
        <f>IF($A132="","",IFERROR(INDEX(RAW_DHIS2_EXPORT!$A:$ZZ,ROW(),MATCH("*"&amp;INDEX(INDICATOR_MAP!$D:$D,MATCH(AL$1,INDICATOR_MAP!$B:$B,0))&amp;"*",RAW_DHIS2_EXPORT!$1:$1,0)),""))</f>
        <v/>
      </c>
      <c r="AM132" s="2" t="str">
        <f>IF($A132="","",IFERROR(INDEX(RAW_DHIS2_EXPORT!$A:$ZZ,ROW(),MATCH("*"&amp;INDEX(INDICATOR_MAP!$D:$D,MATCH(AM$1,INDICATOR_MAP!$B:$B,0))&amp;"*",RAW_DHIS2_EXPORT!$1:$1,0)),""))</f>
        <v/>
      </c>
      <c r="AN132" s="2" t="str">
        <f>IF($A132="","",IFERROR(INDEX(RAW_DHIS2_EXPORT!$A:$ZZ,ROW(),MATCH("*"&amp;INDEX(INDICATOR_MAP!$D:$D,MATCH(AN$1,INDICATOR_MAP!$B:$B,0))&amp;"*",RAW_DHIS2_EXPORT!$1:$1,0)),""))</f>
        <v/>
      </c>
      <c r="AO132" s="2" t="str">
        <f>IF($A132="","",IFERROR(INDEX(RAW_DHIS2_EXPORT!$A:$ZZ,ROW(),MATCH("*"&amp;INDEX(INDICATOR_MAP!$D:$D,MATCH(AO$1,INDICATOR_MAP!$B:$B,0))&amp;"*",RAW_DHIS2_EXPORT!$1:$1,0)),""))</f>
        <v/>
      </c>
      <c r="AP132" s="2" t="str">
        <f>IF($A132="","",IFERROR(INDEX(RAW_DHIS2_EXPORT!$A:$ZZ,ROW(),MATCH("*"&amp;INDEX(INDICATOR_MAP!$D:$D,MATCH(AP$1,INDICATOR_MAP!$B:$B,0))&amp;"*",RAW_DHIS2_EXPORT!$1:$1,0)),""))</f>
        <v/>
      </c>
      <c r="AQ132" s="2" t="str">
        <f>IF($A132="","",IFERROR(INDEX(RAW_DHIS2_EXPORT!$A:$ZZ,ROW(),MATCH("*"&amp;INDEX(INDICATOR_MAP!$D:$D,MATCH(AQ$1,INDICATOR_MAP!$B:$B,0))&amp;"*",RAW_DHIS2_EXPORT!$1:$1,0)),""))</f>
        <v/>
      </c>
      <c r="AR132" s="2" t="str">
        <f>IF($A132="","",IFERROR(INDEX(RAW_DHIS2_EXPORT!$A:$ZZ,ROW(),MATCH("*"&amp;INDEX(INDICATOR_MAP!$D:$D,MATCH(AR$1,INDICATOR_MAP!$B:$B,0))&amp;"*",RAW_DHIS2_EXPORT!$1:$1,0)),""))</f>
        <v/>
      </c>
      <c r="AS132" s="2" t="str">
        <f>IF($A132="","",IFERROR(INDEX(RAW_DHIS2_EXPORT!$A:$ZZ,ROW(),MATCH("*"&amp;INDEX(INDICATOR_MAP!$D:$D,MATCH(AS$1,INDICATOR_MAP!$B:$B,0))&amp;"*",RAW_DHIS2_EXPORT!$1:$1,0)),""))</f>
        <v/>
      </c>
      <c r="AT132" s="2" t="str">
        <f>IF($A132="","",IFERROR(INDEX(RAW_DHIS2_EXPORT!$A:$ZZ,ROW(),MATCH("*"&amp;INDEX(INDICATOR_MAP!$D:$D,MATCH(AT$1,INDICATOR_MAP!$B:$B,0))&amp;"*",RAW_DHIS2_EXPORT!$1:$1,0)),""))</f>
        <v/>
      </c>
      <c r="AU132" s="2" t="str">
        <f>IF($A132="","",IFERROR(INDEX(RAW_DHIS2_EXPORT!$A:$ZZ,ROW(),MATCH("*"&amp;INDEX(INDICATOR_MAP!$D:$D,MATCH(AU$1,INDICATOR_MAP!$B:$B,0))&amp;"*",RAW_DHIS2_EXPORT!$1:$1,0)),""))</f>
        <v/>
      </c>
      <c r="AV132" s="2" t="str">
        <f>IF($A132="","",IFERROR(INDEX(RAW_DHIS2_EXPORT!$A:$ZZ,ROW(),MATCH("*"&amp;INDEX(INDICATOR_MAP!$D:$D,MATCH(AV$1,INDICATOR_MAP!$B:$B,0))&amp;"*",RAW_DHIS2_EXPORT!$1:$1,0)),""))</f>
        <v/>
      </c>
      <c r="AW132" s="2" t="str">
        <f>IF($A132="","",IFERROR(INDEX(RAW_DHIS2_EXPORT!$A:$ZZ,ROW(),MATCH("*"&amp;INDEX(INDICATOR_MAP!$D:$D,MATCH(AW$1,INDICATOR_MAP!$B:$B,0))&amp;"*",RAW_DHIS2_EXPORT!$1:$1,0)),""))</f>
        <v/>
      </c>
      <c r="AX132" s="2" t="str">
        <f>IF($A132="","",IFERROR(INDEX(RAW_DHIS2_EXPORT!$A:$ZZ,ROW(),MATCH("*"&amp;INDEX(INDICATOR_MAP!$D:$D,MATCH(AX$1,INDICATOR_MAP!$B:$B,0))&amp;"*",RAW_DHIS2_EXPORT!$1:$1,0)),""))</f>
        <v/>
      </c>
      <c r="AY132" s="2" t="str">
        <f>IF($A132="","",IFERROR(INDEX(RAW_DHIS2_EXPORT!$A:$ZZ,ROW(),MATCH("*"&amp;INDEX(INDICATOR_MAP!$D:$D,MATCH(AY$1,INDICATOR_MAP!$B:$B,0))&amp;"*",RAW_DHIS2_EXPORT!$1:$1,0)),""))</f>
        <v/>
      </c>
      <c r="AZ132" s="2" t="str">
        <f>IF($A132="","",IFERROR(INDEX(RAW_DHIS2_EXPORT!$A:$ZZ,ROW(),MATCH("*"&amp;INDEX(INDICATOR_MAP!$D:$D,MATCH(AZ$1,INDICATOR_MAP!$B:$B,0))&amp;"*",RAW_DHIS2_EXPORT!$1:$1,0)),""))</f>
        <v/>
      </c>
      <c r="BA132" s="2" t="str">
        <f>IF($A132="","",IFERROR(INDEX(RAW_DHIS2_EXPORT!$A:$ZZ,ROW(),MATCH("*"&amp;INDEX(INDICATOR_MAP!$D:$D,MATCH(BA$1,INDICATOR_MAP!$B:$B,0))&amp;"*",RAW_DHIS2_EXPORT!$1:$1,0)),""))</f>
        <v/>
      </c>
      <c r="BB132" s="2" t="str">
        <f>IF($A132="","",IFERROR(INDEX(RAW_DHIS2_EXPORT!$A:$ZZ,ROW(),MATCH("*"&amp;INDEX(INDICATOR_MAP!$D:$D,MATCH(BB$1,INDICATOR_MAP!$B:$B,0))&amp;"*",RAW_DHIS2_EXPORT!$1:$1,0)),""))</f>
        <v/>
      </c>
      <c r="BC132" s="2" t="str">
        <f>IF($A132="","",IFERROR(INDEX(RAW_DHIS2_EXPORT!$A:$ZZ,ROW(),MATCH("*"&amp;INDEX(INDICATOR_MAP!$D:$D,MATCH(BC$1,INDICATOR_MAP!$B:$B,0))&amp;"*",RAW_DHIS2_EXPORT!$1:$1,0)),""))</f>
        <v/>
      </c>
    </row>
    <row r="133" spans="1:55">
      <c r="A133" s="2" t="str">
        <f>IF(RAW_DHIS2_EXPORT!A133="","",RAW_DHIS2_EXPORT!A133)</f>
        <v/>
      </c>
      <c r="B133" s="2"/>
      <c r="C133" s="2"/>
      <c r="D133" s="2" t="str">
        <f>IF($A133="","",IFERROR(INDEX(RAW_DHIS2_EXPORT!$A:$ZZ,ROW(),MATCH("*"&amp;INDEX(INDICATOR_MAP!$D:$D,MATCH(D$1,INDICATOR_MAP!$B:$B,0))&amp;"*",RAW_DHIS2_EXPORT!$1:$1,0)),""))</f>
        <v/>
      </c>
      <c r="E133" s="2" t="str">
        <f>IF($A133="","",IFERROR(INDEX(RAW_DHIS2_EXPORT!$A:$ZZ,ROW(),MATCH("*"&amp;INDEX(INDICATOR_MAP!$D:$D,MATCH(E$1,INDICATOR_MAP!$B:$B,0))&amp;"*",RAW_DHIS2_EXPORT!$1:$1,0)),""))</f>
        <v/>
      </c>
      <c r="F133" s="2" t="str">
        <f>IF($A133="","",IFERROR(INDEX(RAW_DHIS2_EXPORT!$A:$ZZ,ROW(),MATCH("*"&amp;INDEX(INDICATOR_MAP!$D:$D,MATCH(F$1,INDICATOR_MAP!$B:$B,0))&amp;"*",RAW_DHIS2_EXPORT!$1:$1,0)),""))</f>
        <v/>
      </c>
      <c r="G133" s="2" t="str">
        <f>IF($A133="","",IFERROR(INDEX(RAW_DHIS2_EXPORT!$A:$ZZ,ROW(),MATCH("*"&amp;INDEX(INDICATOR_MAP!$D:$D,MATCH(G$1,INDICATOR_MAP!$B:$B,0))&amp;"*",RAW_DHIS2_EXPORT!$1:$1,0)),""))</f>
        <v/>
      </c>
      <c r="H133" s="2" t="str">
        <f>IF($A133="","",IFERROR(INDEX(RAW_DHIS2_EXPORT!$A:$ZZ,ROW(),MATCH("*"&amp;INDEX(INDICATOR_MAP!$D:$D,MATCH(H$1,INDICATOR_MAP!$B:$B,0))&amp;"*",RAW_DHIS2_EXPORT!$1:$1,0)),""))</f>
        <v/>
      </c>
      <c r="I133" s="2" t="str">
        <f>IF($A133="","",IFERROR(INDEX(RAW_DHIS2_EXPORT!$A:$ZZ,ROW(),MATCH("*"&amp;INDEX(INDICATOR_MAP!$D:$D,MATCH(I$1,INDICATOR_MAP!$B:$B,0))&amp;"*",RAW_DHIS2_EXPORT!$1:$1,0)),""))</f>
        <v/>
      </c>
      <c r="J133" s="2" t="str">
        <f>IF($A133="","",IFERROR(INDEX(RAW_DHIS2_EXPORT!$A:$ZZ,ROW(),MATCH("*"&amp;INDEX(INDICATOR_MAP!$D:$D,MATCH(J$1,INDICATOR_MAP!$B:$B,0))&amp;"*",RAW_DHIS2_EXPORT!$1:$1,0)),""))</f>
        <v/>
      </c>
      <c r="K133" s="2" t="str">
        <f>IF($A133="","",IFERROR(INDEX(RAW_DHIS2_EXPORT!$A:$ZZ,ROW(),MATCH("*"&amp;INDEX(INDICATOR_MAP!$D:$D,MATCH(K$1,INDICATOR_MAP!$B:$B,0))&amp;"*",RAW_DHIS2_EXPORT!$1:$1,0)),""))</f>
        <v/>
      </c>
      <c r="L133" s="2" t="str">
        <f>IF($A133="","",IFERROR(INDEX(RAW_DHIS2_EXPORT!$A:$ZZ,ROW(),MATCH("*"&amp;INDEX(INDICATOR_MAP!$D:$D,MATCH(L$1,INDICATOR_MAP!$B:$B,0))&amp;"*",RAW_DHIS2_EXPORT!$1:$1,0)),""))</f>
        <v/>
      </c>
      <c r="M133" s="2" t="str">
        <f>IF($A133="","",IFERROR(INDEX(RAW_DHIS2_EXPORT!$A:$ZZ,ROW(),MATCH("*"&amp;INDEX(INDICATOR_MAP!$D:$D,MATCH(M$1,INDICATOR_MAP!$B:$B,0))&amp;"*",RAW_DHIS2_EXPORT!$1:$1,0)),""))</f>
        <v/>
      </c>
      <c r="N133" s="2" t="str">
        <f>IF($A133="","",IFERROR(INDEX(RAW_DHIS2_EXPORT!$A:$ZZ,ROW(),MATCH("*"&amp;INDEX(INDICATOR_MAP!$D:$D,MATCH(N$1,INDICATOR_MAP!$B:$B,0))&amp;"*",RAW_DHIS2_EXPORT!$1:$1,0)),""))</f>
        <v/>
      </c>
      <c r="O133" s="2" t="str">
        <f>IF($A133="","",IFERROR(INDEX(RAW_DHIS2_EXPORT!$A:$ZZ,ROW(),MATCH("*"&amp;INDEX(INDICATOR_MAP!$D:$D,MATCH(O$1,INDICATOR_MAP!$B:$B,0))&amp;"*",RAW_DHIS2_EXPORT!$1:$1,0)),""))</f>
        <v/>
      </c>
      <c r="P133" s="2" t="str">
        <f>IF($A133="","",IFERROR(INDEX(RAW_DHIS2_EXPORT!$A:$ZZ,ROW(),MATCH("*"&amp;INDEX(INDICATOR_MAP!$D:$D,MATCH(P$1,INDICATOR_MAP!$B:$B,0))&amp;"*",RAW_DHIS2_EXPORT!$1:$1,0)),""))</f>
        <v/>
      </c>
      <c r="Q133" s="2" t="str">
        <f>IF($A133="","",IFERROR(INDEX(RAW_DHIS2_EXPORT!$A:$ZZ,ROW(),MATCH("*"&amp;INDEX(INDICATOR_MAP!$D:$D,MATCH(Q$1,INDICATOR_MAP!$B:$B,0))&amp;"*",RAW_DHIS2_EXPORT!$1:$1,0)),""))</f>
        <v/>
      </c>
      <c r="R133" s="2" t="str">
        <f>IF($A133="","",IFERROR(INDEX(RAW_DHIS2_EXPORT!$A:$ZZ,ROW(),MATCH("*"&amp;INDEX(INDICATOR_MAP!$D:$D,MATCH(R$1,INDICATOR_MAP!$B:$B,0))&amp;"*",RAW_DHIS2_EXPORT!$1:$1,0)),""))</f>
        <v/>
      </c>
      <c r="S133" s="2" t="str">
        <f>IF($A133="","",IFERROR(INDEX(RAW_DHIS2_EXPORT!$A:$ZZ,ROW(),MATCH("*"&amp;INDEX(INDICATOR_MAP!$D:$D,MATCH(S$1,INDICATOR_MAP!$B:$B,0))&amp;"*",RAW_DHIS2_EXPORT!$1:$1,0)),""))</f>
        <v/>
      </c>
      <c r="T133" s="2" t="str">
        <f>IF($A133="","",IFERROR(INDEX(RAW_DHIS2_EXPORT!$A:$ZZ,ROW(),MATCH("*"&amp;INDEX(INDICATOR_MAP!$D:$D,MATCH(T$1,INDICATOR_MAP!$B:$B,0))&amp;"*",RAW_DHIS2_EXPORT!$1:$1,0)),""))</f>
        <v/>
      </c>
      <c r="U133" s="2" t="str">
        <f>IF($A133="","",IFERROR(INDEX(RAW_DHIS2_EXPORT!$A:$ZZ,ROW(),MATCH("*"&amp;INDEX(INDICATOR_MAP!$D:$D,MATCH(U$1,INDICATOR_MAP!$B:$B,0))&amp;"*",RAW_DHIS2_EXPORT!$1:$1,0)),""))</f>
        <v/>
      </c>
      <c r="V133" s="2" t="str">
        <f>IF($A133="","",IFERROR(INDEX(RAW_DHIS2_EXPORT!$A:$ZZ,ROW(),MATCH("*"&amp;INDEX(INDICATOR_MAP!$D:$D,MATCH(V$1,INDICATOR_MAP!$B:$B,0))&amp;"*",RAW_DHIS2_EXPORT!$1:$1,0)),""))</f>
        <v/>
      </c>
      <c r="W133" s="2" t="str">
        <f>IF($A133="","",IFERROR(INDEX(RAW_DHIS2_EXPORT!$A:$ZZ,ROW(),MATCH("*"&amp;INDEX(INDICATOR_MAP!$D:$D,MATCH(W$1,INDICATOR_MAP!$B:$B,0))&amp;"*",RAW_DHIS2_EXPORT!$1:$1,0)),""))</f>
        <v/>
      </c>
      <c r="X133" s="2" t="str">
        <f>IF($A133="","",IFERROR(INDEX(RAW_DHIS2_EXPORT!$A:$ZZ,ROW(),MATCH("*"&amp;INDEX(INDICATOR_MAP!$D:$D,MATCH(X$1,INDICATOR_MAP!$B:$B,0))&amp;"*",RAW_DHIS2_EXPORT!$1:$1,0)),""))</f>
        <v/>
      </c>
      <c r="Y133" s="2" t="str">
        <f>IF($A133="","",IFERROR(INDEX(RAW_DHIS2_EXPORT!$A:$ZZ,ROW(),MATCH("*"&amp;INDEX(INDICATOR_MAP!$D:$D,MATCH(Y$1,INDICATOR_MAP!$B:$B,0))&amp;"*",RAW_DHIS2_EXPORT!$1:$1,0)),""))</f>
        <v/>
      </c>
      <c r="Z133" s="2" t="str">
        <f>IF($A133="","",IFERROR(INDEX(RAW_DHIS2_EXPORT!$A:$ZZ,ROW(),MATCH("*"&amp;INDEX(INDICATOR_MAP!$D:$D,MATCH(Z$1,INDICATOR_MAP!$B:$B,0))&amp;"*",RAW_DHIS2_EXPORT!$1:$1,0)),""))</f>
        <v/>
      </c>
      <c r="AA133" s="2" t="str">
        <f>IF($A133="","",IFERROR(INDEX(RAW_DHIS2_EXPORT!$A:$ZZ,ROW(),MATCH("*"&amp;INDEX(INDICATOR_MAP!$D:$D,MATCH(AA$1,INDICATOR_MAP!$B:$B,0))&amp;"*",RAW_DHIS2_EXPORT!$1:$1,0)),""))</f>
        <v/>
      </c>
      <c r="AB133" s="2" t="str">
        <f>IF($A133="","",IFERROR(INDEX(RAW_DHIS2_EXPORT!$A:$ZZ,ROW(),MATCH("*"&amp;INDEX(INDICATOR_MAP!$D:$D,MATCH(AB$1,INDICATOR_MAP!$B:$B,0))&amp;"*",RAW_DHIS2_EXPORT!$1:$1,0)),""))</f>
        <v/>
      </c>
      <c r="AC133" s="2" t="str">
        <f>IF($A133="","",IFERROR(INDEX(RAW_DHIS2_EXPORT!$A:$ZZ,ROW(),MATCH("*"&amp;INDEX(INDICATOR_MAP!$D:$D,MATCH(AC$1,INDICATOR_MAP!$B:$B,0))&amp;"*",RAW_DHIS2_EXPORT!$1:$1,0)),""))</f>
        <v/>
      </c>
      <c r="AD133" s="2" t="str">
        <f>IF($A133="","",IFERROR(INDEX(RAW_DHIS2_EXPORT!$A:$ZZ,ROW(),MATCH("*"&amp;INDEX(INDICATOR_MAP!$D:$D,MATCH(AD$1,INDICATOR_MAP!$B:$B,0))&amp;"*",RAW_DHIS2_EXPORT!$1:$1,0)),""))</f>
        <v/>
      </c>
      <c r="AE133" s="2" t="str">
        <f>IF($A133="","",IFERROR(INDEX(RAW_DHIS2_EXPORT!$A:$ZZ,ROW(),MATCH("*"&amp;INDEX(INDICATOR_MAP!$D:$D,MATCH(AE$1,INDICATOR_MAP!$B:$B,0))&amp;"*",RAW_DHIS2_EXPORT!$1:$1,0)),""))</f>
        <v/>
      </c>
      <c r="AF133" s="2" t="str">
        <f>IF($A133="","",IFERROR(INDEX(RAW_DHIS2_EXPORT!$A:$ZZ,ROW(),MATCH("*"&amp;INDEX(INDICATOR_MAP!$D:$D,MATCH(AF$1,INDICATOR_MAP!$B:$B,0))&amp;"*",RAW_DHIS2_EXPORT!$1:$1,0)),""))</f>
        <v/>
      </c>
      <c r="AG133" s="2" t="str">
        <f>IF($A133="","",IFERROR(INDEX(RAW_DHIS2_EXPORT!$A:$ZZ,ROW(),MATCH("*"&amp;INDEX(INDICATOR_MAP!$D:$D,MATCH(AG$1,INDICATOR_MAP!$B:$B,0))&amp;"*",RAW_DHIS2_EXPORT!$1:$1,0)),""))</f>
        <v/>
      </c>
      <c r="AH133" s="2" t="str">
        <f>IF($A133="","",IFERROR(INDEX(RAW_DHIS2_EXPORT!$A:$ZZ,ROW(),MATCH("*"&amp;INDEX(INDICATOR_MAP!$D:$D,MATCH(AH$1,INDICATOR_MAP!$B:$B,0))&amp;"*",RAW_DHIS2_EXPORT!$1:$1,0)),""))</f>
        <v/>
      </c>
      <c r="AI133" s="2" t="str">
        <f>IF($A133="","",IFERROR(INDEX(RAW_DHIS2_EXPORT!$A:$ZZ,ROW(),MATCH("*"&amp;INDEX(INDICATOR_MAP!$D:$D,MATCH(AI$1,INDICATOR_MAP!$B:$B,0))&amp;"*",RAW_DHIS2_EXPORT!$1:$1,0)),""))</f>
        <v/>
      </c>
      <c r="AJ133" s="2" t="str">
        <f>IF($A133="","",IFERROR(INDEX(RAW_DHIS2_EXPORT!$A:$ZZ,ROW(),MATCH("*"&amp;INDEX(INDICATOR_MAP!$D:$D,MATCH(AJ$1,INDICATOR_MAP!$B:$B,0))&amp;"*",RAW_DHIS2_EXPORT!$1:$1,0)),""))</f>
        <v/>
      </c>
      <c r="AK133" s="2" t="str">
        <f>IF($A133="","",IFERROR(INDEX(RAW_DHIS2_EXPORT!$A:$ZZ,ROW(),MATCH("*"&amp;INDEX(INDICATOR_MAP!$D:$D,MATCH(AK$1,INDICATOR_MAP!$B:$B,0))&amp;"*",RAW_DHIS2_EXPORT!$1:$1,0)),""))</f>
        <v/>
      </c>
      <c r="AL133" s="2" t="str">
        <f>IF($A133="","",IFERROR(INDEX(RAW_DHIS2_EXPORT!$A:$ZZ,ROW(),MATCH("*"&amp;INDEX(INDICATOR_MAP!$D:$D,MATCH(AL$1,INDICATOR_MAP!$B:$B,0))&amp;"*",RAW_DHIS2_EXPORT!$1:$1,0)),""))</f>
        <v/>
      </c>
      <c r="AM133" s="2" t="str">
        <f>IF($A133="","",IFERROR(INDEX(RAW_DHIS2_EXPORT!$A:$ZZ,ROW(),MATCH("*"&amp;INDEX(INDICATOR_MAP!$D:$D,MATCH(AM$1,INDICATOR_MAP!$B:$B,0))&amp;"*",RAW_DHIS2_EXPORT!$1:$1,0)),""))</f>
        <v/>
      </c>
      <c r="AN133" s="2" t="str">
        <f>IF($A133="","",IFERROR(INDEX(RAW_DHIS2_EXPORT!$A:$ZZ,ROW(),MATCH("*"&amp;INDEX(INDICATOR_MAP!$D:$D,MATCH(AN$1,INDICATOR_MAP!$B:$B,0))&amp;"*",RAW_DHIS2_EXPORT!$1:$1,0)),""))</f>
        <v/>
      </c>
      <c r="AO133" s="2" t="str">
        <f>IF($A133="","",IFERROR(INDEX(RAW_DHIS2_EXPORT!$A:$ZZ,ROW(),MATCH("*"&amp;INDEX(INDICATOR_MAP!$D:$D,MATCH(AO$1,INDICATOR_MAP!$B:$B,0))&amp;"*",RAW_DHIS2_EXPORT!$1:$1,0)),""))</f>
        <v/>
      </c>
      <c r="AP133" s="2" t="str">
        <f>IF($A133="","",IFERROR(INDEX(RAW_DHIS2_EXPORT!$A:$ZZ,ROW(),MATCH("*"&amp;INDEX(INDICATOR_MAP!$D:$D,MATCH(AP$1,INDICATOR_MAP!$B:$B,0))&amp;"*",RAW_DHIS2_EXPORT!$1:$1,0)),""))</f>
        <v/>
      </c>
      <c r="AQ133" s="2" t="str">
        <f>IF($A133="","",IFERROR(INDEX(RAW_DHIS2_EXPORT!$A:$ZZ,ROW(),MATCH("*"&amp;INDEX(INDICATOR_MAP!$D:$D,MATCH(AQ$1,INDICATOR_MAP!$B:$B,0))&amp;"*",RAW_DHIS2_EXPORT!$1:$1,0)),""))</f>
        <v/>
      </c>
      <c r="AR133" s="2" t="str">
        <f>IF($A133="","",IFERROR(INDEX(RAW_DHIS2_EXPORT!$A:$ZZ,ROW(),MATCH("*"&amp;INDEX(INDICATOR_MAP!$D:$D,MATCH(AR$1,INDICATOR_MAP!$B:$B,0))&amp;"*",RAW_DHIS2_EXPORT!$1:$1,0)),""))</f>
        <v/>
      </c>
      <c r="AS133" s="2" t="str">
        <f>IF($A133="","",IFERROR(INDEX(RAW_DHIS2_EXPORT!$A:$ZZ,ROW(),MATCH("*"&amp;INDEX(INDICATOR_MAP!$D:$D,MATCH(AS$1,INDICATOR_MAP!$B:$B,0))&amp;"*",RAW_DHIS2_EXPORT!$1:$1,0)),""))</f>
        <v/>
      </c>
      <c r="AT133" s="2" t="str">
        <f>IF($A133="","",IFERROR(INDEX(RAW_DHIS2_EXPORT!$A:$ZZ,ROW(),MATCH("*"&amp;INDEX(INDICATOR_MAP!$D:$D,MATCH(AT$1,INDICATOR_MAP!$B:$B,0))&amp;"*",RAW_DHIS2_EXPORT!$1:$1,0)),""))</f>
        <v/>
      </c>
      <c r="AU133" s="2" t="str">
        <f>IF($A133="","",IFERROR(INDEX(RAW_DHIS2_EXPORT!$A:$ZZ,ROW(),MATCH("*"&amp;INDEX(INDICATOR_MAP!$D:$D,MATCH(AU$1,INDICATOR_MAP!$B:$B,0))&amp;"*",RAW_DHIS2_EXPORT!$1:$1,0)),""))</f>
        <v/>
      </c>
      <c r="AV133" s="2" t="str">
        <f>IF($A133="","",IFERROR(INDEX(RAW_DHIS2_EXPORT!$A:$ZZ,ROW(),MATCH("*"&amp;INDEX(INDICATOR_MAP!$D:$D,MATCH(AV$1,INDICATOR_MAP!$B:$B,0))&amp;"*",RAW_DHIS2_EXPORT!$1:$1,0)),""))</f>
        <v/>
      </c>
      <c r="AW133" s="2" t="str">
        <f>IF($A133="","",IFERROR(INDEX(RAW_DHIS2_EXPORT!$A:$ZZ,ROW(),MATCH("*"&amp;INDEX(INDICATOR_MAP!$D:$D,MATCH(AW$1,INDICATOR_MAP!$B:$B,0))&amp;"*",RAW_DHIS2_EXPORT!$1:$1,0)),""))</f>
        <v/>
      </c>
      <c r="AX133" s="2" t="str">
        <f>IF($A133="","",IFERROR(INDEX(RAW_DHIS2_EXPORT!$A:$ZZ,ROW(),MATCH("*"&amp;INDEX(INDICATOR_MAP!$D:$D,MATCH(AX$1,INDICATOR_MAP!$B:$B,0))&amp;"*",RAW_DHIS2_EXPORT!$1:$1,0)),""))</f>
        <v/>
      </c>
      <c r="AY133" s="2" t="str">
        <f>IF($A133="","",IFERROR(INDEX(RAW_DHIS2_EXPORT!$A:$ZZ,ROW(),MATCH("*"&amp;INDEX(INDICATOR_MAP!$D:$D,MATCH(AY$1,INDICATOR_MAP!$B:$B,0))&amp;"*",RAW_DHIS2_EXPORT!$1:$1,0)),""))</f>
        <v/>
      </c>
      <c r="AZ133" s="2" t="str">
        <f>IF($A133="","",IFERROR(INDEX(RAW_DHIS2_EXPORT!$A:$ZZ,ROW(),MATCH("*"&amp;INDEX(INDICATOR_MAP!$D:$D,MATCH(AZ$1,INDICATOR_MAP!$B:$B,0))&amp;"*",RAW_DHIS2_EXPORT!$1:$1,0)),""))</f>
        <v/>
      </c>
      <c r="BA133" s="2" t="str">
        <f>IF($A133="","",IFERROR(INDEX(RAW_DHIS2_EXPORT!$A:$ZZ,ROW(),MATCH("*"&amp;INDEX(INDICATOR_MAP!$D:$D,MATCH(BA$1,INDICATOR_MAP!$B:$B,0))&amp;"*",RAW_DHIS2_EXPORT!$1:$1,0)),""))</f>
        <v/>
      </c>
      <c r="BB133" s="2" t="str">
        <f>IF($A133="","",IFERROR(INDEX(RAW_DHIS2_EXPORT!$A:$ZZ,ROW(),MATCH("*"&amp;INDEX(INDICATOR_MAP!$D:$D,MATCH(BB$1,INDICATOR_MAP!$B:$B,0))&amp;"*",RAW_DHIS2_EXPORT!$1:$1,0)),""))</f>
        <v/>
      </c>
      <c r="BC133" s="2" t="str">
        <f>IF($A133="","",IFERROR(INDEX(RAW_DHIS2_EXPORT!$A:$ZZ,ROW(),MATCH("*"&amp;INDEX(INDICATOR_MAP!$D:$D,MATCH(BC$1,INDICATOR_MAP!$B:$B,0))&amp;"*",RAW_DHIS2_EXPORT!$1:$1,0)),""))</f>
        <v/>
      </c>
    </row>
    <row r="134" spans="1:55">
      <c r="A134" s="2" t="str">
        <f>IF(RAW_DHIS2_EXPORT!A134="","",RAW_DHIS2_EXPORT!A134)</f>
        <v/>
      </c>
      <c r="B134" s="2"/>
      <c r="C134" s="2"/>
      <c r="D134" s="2" t="str">
        <f>IF($A134="","",IFERROR(INDEX(RAW_DHIS2_EXPORT!$A:$ZZ,ROW(),MATCH("*"&amp;INDEX(INDICATOR_MAP!$D:$D,MATCH(D$1,INDICATOR_MAP!$B:$B,0))&amp;"*",RAW_DHIS2_EXPORT!$1:$1,0)),""))</f>
        <v/>
      </c>
      <c r="E134" s="2" t="str">
        <f>IF($A134="","",IFERROR(INDEX(RAW_DHIS2_EXPORT!$A:$ZZ,ROW(),MATCH("*"&amp;INDEX(INDICATOR_MAP!$D:$D,MATCH(E$1,INDICATOR_MAP!$B:$B,0))&amp;"*",RAW_DHIS2_EXPORT!$1:$1,0)),""))</f>
        <v/>
      </c>
      <c r="F134" s="2" t="str">
        <f>IF($A134="","",IFERROR(INDEX(RAW_DHIS2_EXPORT!$A:$ZZ,ROW(),MATCH("*"&amp;INDEX(INDICATOR_MAP!$D:$D,MATCH(F$1,INDICATOR_MAP!$B:$B,0))&amp;"*",RAW_DHIS2_EXPORT!$1:$1,0)),""))</f>
        <v/>
      </c>
      <c r="G134" s="2" t="str">
        <f>IF($A134="","",IFERROR(INDEX(RAW_DHIS2_EXPORT!$A:$ZZ,ROW(),MATCH("*"&amp;INDEX(INDICATOR_MAP!$D:$D,MATCH(G$1,INDICATOR_MAP!$B:$B,0))&amp;"*",RAW_DHIS2_EXPORT!$1:$1,0)),""))</f>
        <v/>
      </c>
      <c r="H134" s="2" t="str">
        <f>IF($A134="","",IFERROR(INDEX(RAW_DHIS2_EXPORT!$A:$ZZ,ROW(),MATCH("*"&amp;INDEX(INDICATOR_MAP!$D:$D,MATCH(H$1,INDICATOR_MAP!$B:$B,0))&amp;"*",RAW_DHIS2_EXPORT!$1:$1,0)),""))</f>
        <v/>
      </c>
      <c r="I134" s="2" t="str">
        <f>IF($A134="","",IFERROR(INDEX(RAW_DHIS2_EXPORT!$A:$ZZ,ROW(),MATCH("*"&amp;INDEX(INDICATOR_MAP!$D:$D,MATCH(I$1,INDICATOR_MAP!$B:$B,0))&amp;"*",RAW_DHIS2_EXPORT!$1:$1,0)),""))</f>
        <v/>
      </c>
      <c r="J134" s="2" t="str">
        <f>IF($A134="","",IFERROR(INDEX(RAW_DHIS2_EXPORT!$A:$ZZ,ROW(),MATCH("*"&amp;INDEX(INDICATOR_MAP!$D:$D,MATCH(J$1,INDICATOR_MAP!$B:$B,0))&amp;"*",RAW_DHIS2_EXPORT!$1:$1,0)),""))</f>
        <v/>
      </c>
      <c r="K134" s="2" t="str">
        <f>IF($A134="","",IFERROR(INDEX(RAW_DHIS2_EXPORT!$A:$ZZ,ROW(),MATCH("*"&amp;INDEX(INDICATOR_MAP!$D:$D,MATCH(K$1,INDICATOR_MAP!$B:$B,0))&amp;"*",RAW_DHIS2_EXPORT!$1:$1,0)),""))</f>
        <v/>
      </c>
      <c r="L134" s="2" t="str">
        <f>IF($A134="","",IFERROR(INDEX(RAW_DHIS2_EXPORT!$A:$ZZ,ROW(),MATCH("*"&amp;INDEX(INDICATOR_MAP!$D:$D,MATCH(L$1,INDICATOR_MAP!$B:$B,0))&amp;"*",RAW_DHIS2_EXPORT!$1:$1,0)),""))</f>
        <v/>
      </c>
      <c r="M134" s="2" t="str">
        <f>IF($A134="","",IFERROR(INDEX(RAW_DHIS2_EXPORT!$A:$ZZ,ROW(),MATCH("*"&amp;INDEX(INDICATOR_MAP!$D:$D,MATCH(M$1,INDICATOR_MAP!$B:$B,0))&amp;"*",RAW_DHIS2_EXPORT!$1:$1,0)),""))</f>
        <v/>
      </c>
      <c r="N134" s="2" t="str">
        <f>IF($A134="","",IFERROR(INDEX(RAW_DHIS2_EXPORT!$A:$ZZ,ROW(),MATCH("*"&amp;INDEX(INDICATOR_MAP!$D:$D,MATCH(N$1,INDICATOR_MAP!$B:$B,0))&amp;"*",RAW_DHIS2_EXPORT!$1:$1,0)),""))</f>
        <v/>
      </c>
      <c r="O134" s="2" t="str">
        <f>IF($A134="","",IFERROR(INDEX(RAW_DHIS2_EXPORT!$A:$ZZ,ROW(),MATCH("*"&amp;INDEX(INDICATOR_MAP!$D:$D,MATCH(O$1,INDICATOR_MAP!$B:$B,0))&amp;"*",RAW_DHIS2_EXPORT!$1:$1,0)),""))</f>
        <v/>
      </c>
      <c r="P134" s="2" t="str">
        <f>IF($A134="","",IFERROR(INDEX(RAW_DHIS2_EXPORT!$A:$ZZ,ROW(),MATCH("*"&amp;INDEX(INDICATOR_MAP!$D:$D,MATCH(P$1,INDICATOR_MAP!$B:$B,0))&amp;"*",RAW_DHIS2_EXPORT!$1:$1,0)),""))</f>
        <v/>
      </c>
      <c r="Q134" s="2" t="str">
        <f>IF($A134="","",IFERROR(INDEX(RAW_DHIS2_EXPORT!$A:$ZZ,ROW(),MATCH("*"&amp;INDEX(INDICATOR_MAP!$D:$D,MATCH(Q$1,INDICATOR_MAP!$B:$B,0))&amp;"*",RAW_DHIS2_EXPORT!$1:$1,0)),""))</f>
        <v/>
      </c>
      <c r="R134" s="2" t="str">
        <f>IF($A134="","",IFERROR(INDEX(RAW_DHIS2_EXPORT!$A:$ZZ,ROW(),MATCH("*"&amp;INDEX(INDICATOR_MAP!$D:$D,MATCH(R$1,INDICATOR_MAP!$B:$B,0))&amp;"*",RAW_DHIS2_EXPORT!$1:$1,0)),""))</f>
        <v/>
      </c>
      <c r="S134" s="2" t="str">
        <f>IF($A134="","",IFERROR(INDEX(RAW_DHIS2_EXPORT!$A:$ZZ,ROW(),MATCH("*"&amp;INDEX(INDICATOR_MAP!$D:$D,MATCH(S$1,INDICATOR_MAP!$B:$B,0))&amp;"*",RAW_DHIS2_EXPORT!$1:$1,0)),""))</f>
        <v/>
      </c>
      <c r="T134" s="2" t="str">
        <f>IF($A134="","",IFERROR(INDEX(RAW_DHIS2_EXPORT!$A:$ZZ,ROW(),MATCH("*"&amp;INDEX(INDICATOR_MAP!$D:$D,MATCH(T$1,INDICATOR_MAP!$B:$B,0))&amp;"*",RAW_DHIS2_EXPORT!$1:$1,0)),""))</f>
        <v/>
      </c>
      <c r="U134" s="2" t="str">
        <f>IF($A134="","",IFERROR(INDEX(RAW_DHIS2_EXPORT!$A:$ZZ,ROW(),MATCH("*"&amp;INDEX(INDICATOR_MAP!$D:$D,MATCH(U$1,INDICATOR_MAP!$B:$B,0))&amp;"*",RAW_DHIS2_EXPORT!$1:$1,0)),""))</f>
        <v/>
      </c>
      <c r="V134" s="2" t="str">
        <f>IF($A134="","",IFERROR(INDEX(RAW_DHIS2_EXPORT!$A:$ZZ,ROW(),MATCH("*"&amp;INDEX(INDICATOR_MAP!$D:$D,MATCH(V$1,INDICATOR_MAP!$B:$B,0))&amp;"*",RAW_DHIS2_EXPORT!$1:$1,0)),""))</f>
        <v/>
      </c>
      <c r="W134" s="2" t="str">
        <f>IF($A134="","",IFERROR(INDEX(RAW_DHIS2_EXPORT!$A:$ZZ,ROW(),MATCH("*"&amp;INDEX(INDICATOR_MAP!$D:$D,MATCH(W$1,INDICATOR_MAP!$B:$B,0))&amp;"*",RAW_DHIS2_EXPORT!$1:$1,0)),""))</f>
        <v/>
      </c>
      <c r="X134" s="2" t="str">
        <f>IF($A134="","",IFERROR(INDEX(RAW_DHIS2_EXPORT!$A:$ZZ,ROW(),MATCH("*"&amp;INDEX(INDICATOR_MAP!$D:$D,MATCH(X$1,INDICATOR_MAP!$B:$B,0))&amp;"*",RAW_DHIS2_EXPORT!$1:$1,0)),""))</f>
        <v/>
      </c>
      <c r="Y134" s="2" t="str">
        <f>IF($A134="","",IFERROR(INDEX(RAW_DHIS2_EXPORT!$A:$ZZ,ROW(),MATCH("*"&amp;INDEX(INDICATOR_MAP!$D:$D,MATCH(Y$1,INDICATOR_MAP!$B:$B,0))&amp;"*",RAW_DHIS2_EXPORT!$1:$1,0)),""))</f>
        <v/>
      </c>
      <c r="Z134" s="2" t="str">
        <f>IF($A134="","",IFERROR(INDEX(RAW_DHIS2_EXPORT!$A:$ZZ,ROW(),MATCH("*"&amp;INDEX(INDICATOR_MAP!$D:$D,MATCH(Z$1,INDICATOR_MAP!$B:$B,0))&amp;"*",RAW_DHIS2_EXPORT!$1:$1,0)),""))</f>
        <v/>
      </c>
      <c r="AA134" s="2" t="str">
        <f>IF($A134="","",IFERROR(INDEX(RAW_DHIS2_EXPORT!$A:$ZZ,ROW(),MATCH("*"&amp;INDEX(INDICATOR_MAP!$D:$D,MATCH(AA$1,INDICATOR_MAP!$B:$B,0))&amp;"*",RAW_DHIS2_EXPORT!$1:$1,0)),""))</f>
        <v/>
      </c>
      <c r="AB134" s="2" t="str">
        <f>IF($A134="","",IFERROR(INDEX(RAW_DHIS2_EXPORT!$A:$ZZ,ROW(),MATCH("*"&amp;INDEX(INDICATOR_MAP!$D:$D,MATCH(AB$1,INDICATOR_MAP!$B:$B,0))&amp;"*",RAW_DHIS2_EXPORT!$1:$1,0)),""))</f>
        <v/>
      </c>
      <c r="AC134" s="2" t="str">
        <f>IF($A134="","",IFERROR(INDEX(RAW_DHIS2_EXPORT!$A:$ZZ,ROW(),MATCH("*"&amp;INDEX(INDICATOR_MAP!$D:$D,MATCH(AC$1,INDICATOR_MAP!$B:$B,0))&amp;"*",RAW_DHIS2_EXPORT!$1:$1,0)),""))</f>
        <v/>
      </c>
      <c r="AD134" s="2" t="str">
        <f>IF($A134="","",IFERROR(INDEX(RAW_DHIS2_EXPORT!$A:$ZZ,ROW(),MATCH("*"&amp;INDEX(INDICATOR_MAP!$D:$D,MATCH(AD$1,INDICATOR_MAP!$B:$B,0))&amp;"*",RAW_DHIS2_EXPORT!$1:$1,0)),""))</f>
        <v/>
      </c>
      <c r="AE134" s="2" t="str">
        <f>IF($A134="","",IFERROR(INDEX(RAW_DHIS2_EXPORT!$A:$ZZ,ROW(),MATCH("*"&amp;INDEX(INDICATOR_MAP!$D:$D,MATCH(AE$1,INDICATOR_MAP!$B:$B,0))&amp;"*",RAW_DHIS2_EXPORT!$1:$1,0)),""))</f>
        <v/>
      </c>
      <c r="AF134" s="2" t="str">
        <f>IF($A134="","",IFERROR(INDEX(RAW_DHIS2_EXPORT!$A:$ZZ,ROW(),MATCH("*"&amp;INDEX(INDICATOR_MAP!$D:$D,MATCH(AF$1,INDICATOR_MAP!$B:$B,0))&amp;"*",RAW_DHIS2_EXPORT!$1:$1,0)),""))</f>
        <v/>
      </c>
      <c r="AG134" s="2" t="str">
        <f>IF($A134="","",IFERROR(INDEX(RAW_DHIS2_EXPORT!$A:$ZZ,ROW(),MATCH("*"&amp;INDEX(INDICATOR_MAP!$D:$D,MATCH(AG$1,INDICATOR_MAP!$B:$B,0))&amp;"*",RAW_DHIS2_EXPORT!$1:$1,0)),""))</f>
        <v/>
      </c>
      <c r="AH134" s="2" t="str">
        <f>IF($A134="","",IFERROR(INDEX(RAW_DHIS2_EXPORT!$A:$ZZ,ROW(),MATCH("*"&amp;INDEX(INDICATOR_MAP!$D:$D,MATCH(AH$1,INDICATOR_MAP!$B:$B,0))&amp;"*",RAW_DHIS2_EXPORT!$1:$1,0)),""))</f>
        <v/>
      </c>
      <c r="AI134" s="2" t="str">
        <f>IF($A134="","",IFERROR(INDEX(RAW_DHIS2_EXPORT!$A:$ZZ,ROW(),MATCH("*"&amp;INDEX(INDICATOR_MAP!$D:$D,MATCH(AI$1,INDICATOR_MAP!$B:$B,0))&amp;"*",RAW_DHIS2_EXPORT!$1:$1,0)),""))</f>
        <v/>
      </c>
      <c r="AJ134" s="2" t="str">
        <f>IF($A134="","",IFERROR(INDEX(RAW_DHIS2_EXPORT!$A:$ZZ,ROW(),MATCH("*"&amp;INDEX(INDICATOR_MAP!$D:$D,MATCH(AJ$1,INDICATOR_MAP!$B:$B,0))&amp;"*",RAW_DHIS2_EXPORT!$1:$1,0)),""))</f>
        <v/>
      </c>
      <c r="AK134" s="2" t="str">
        <f>IF($A134="","",IFERROR(INDEX(RAW_DHIS2_EXPORT!$A:$ZZ,ROW(),MATCH("*"&amp;INDEX(INDICATOR_MAP!$D:$D,MATCH(AK$1,INDICATOR_MAP!$B:$B,0))&amp;"*",RAW_DHIS2_EXPORT!$1:$1,0)),""))</f>
        <v/>
      </c>
      <c r="AL134" s="2" t="str">
        <f>IF($A134="","",IFERROR(INDEX(RAW_DHIS2_EXPORT!$A:$ZZ,ROW(),MATCH("*"&amp;INDEX(INDICATOR_MAP!$D:$D,MATCH(AL$1,INDICATOR_MAP!$B:$B,0))&amp;"*",RAW_DHIS2_EXPORT!$1:$1,0)),""))</f>
        <v/>
      </c>
      <c r="AM134" s="2" t="str">
        <f>IF($A134="","",IFERROR(INDEX(RAW_DHIS2_EXPORT!$A:$ZZ,ROW(),MATCH("*"&amp;INDEX(INDICATOR_MAP!$D:$D,MATCH(AM$1,INDICATOR_MAP!$B:$B,0))&amp;"*",RAW_DHIS2_EXPORT!$1:$1,0)),""))</f>
        <v/>
      </c>
      <c r="AN134" s="2" t="str">
        <f>IF($A134="","",IFERROR(INDEX(RAW_DHIS2_EXPORT!$A:$ZZ,ROW(),MATCH("*"&amp;INDEX(INDICATOR_MAP!$D:$D,MATCH(AN$1,INDICATOR_MAP!$B:$B,0))&amp;"*",RAW_DHIS2_EXPORT!$1:$1,0)),""))</f>
        <v/>
      </c>
      <c r="AO134" s="2" t="str">
        <f>IF($A134="","",IFERROR(INDEX(RAW_DHIS2_EXPORT!$A:$ZZ,ROW(),MATCH("*"&amp;INDEX(INDICATOR_MAP!$D:$D,MATCH(AO$1,INDICATOR_MAP!$B:$B,0))&amp;"*",RAW_DHIS2_EXPORT!$1:$1,0)),""))</f>
        <v/>
      </c>
      <c r="AP134" s="2" t="str">
        <f>IF($A134="","",IFERROR(INDEX(RAW_DHIS2_EXPORT!$A:$ZZ,ROW(),MATCH("*"&amp;INDEX(INDICATOR_MAP!$D:$D,MATCH(AP$1,INDICATOR_MAP!$B:$B,0))&amp;"*",RAW_DHIS2_EXPORT!$1:$1,0)),""))</f>
        <v/>
      </c>
      <c r="AQ134" s="2" t="str">
        <f>IF($A134="","",IFERROR(INDEX(RAW_DHIS2_EXPORT!$A:$ZZ,ROW(),MATCH("*"&amp;INDEX(INDICATOR_MAP!$D:$D,MATCH(AQ$1,INDICATOR_MAP!$B:$B,0))&amp;"*",RAW_DHIS2_EXPORT!$1:$1,0)),""))</f>
        <v/>
      </c>
      <c r="AR134" s="2" t="str">
        <f>IF($A134="","",IFERROR(INDEX(RAW_DHIS2_EXPORT!$A:$ZZ,ROW(),MATCH("*"&amp;INDEX(INDICATOR_MAP!$D:$D,MATCH(AR$1,INDICATOR_MAP!$B:$B,0))&amp;"*",RAW_DHIS2_EXPORT!$1:$1,0)),""))</f>
        <v/>
      </c>
      <c r="AS134" s="2" t="str">
        <f>IF($A134="","",IFERROR(INDEX(RAW_DHIS2_EXPORT!$A:$ZZ,ROW(),MATCH("*"&amp;INDEX(INDICATOR_MAP!$D:$D,MATCH(AS$1,INDICATOR_MAP!$B:$B,0))&amp;"*",RAW_DHIS2_EXPORT!$1:$1,0)),""))</f>
        <v/>
      </c>
      <c r="AT134" s="2" t="str">
        <f>IF($A134="","",IFERROR(INDEX(RAW_DHIS2_EXPORT!$A:$ZZ,ROW(),MATCH("*"&amp;INDEX(INDICATOR_MAP!$D:$D,MATCH(AT$1,INDICATOR_MAP!$B:$B,0))&amp;"*",RAW_DHIS2_EXPORT!$1:$1,0)),""))</f>
        <v/>
      </c>
      <c r="AU134" s="2" t="str">
        <f>IF($A134="","",IFERROR(INDEX(RAW_DHIS2_EXPORT!$A:$ZZ,ROW(),MATCH("*"&amp;INDEX(INDICATOR_MAP!$D:$D,MATCH(AU$1,INDICATOR_MAP!$B:$B,0))&amp;"*",RAW_DHIS2_EXPORT!$1:$1,0)),""))</f>
        <v/>
      </c>
      <c r="AV134" s="2" t="str">
        <f>IF($A134="","",IFERROR(INDEX(RAW_DHIS2_EXPORT!$A:$ZZ,ROW(),MATCH("*"&amp;INDEX(INDICATOR_MAP!$D:$D,MATCH(AV$1,INDICATOR_MAP!$B:$B,0))&amp;"*",RAW_DHIS2_EXPORT!$1:$1,0)),""))</f>
        <v/>
      </c>
      <c r="AW134" s="2" t="str">
        <f>IF($A134="","",IFERROR(INDEX(RAW_DHIS2_EXPORT!$A:$ZZ,ROW(),MATCH("*"&amp;INDEX(INDICATOR_MAP!$D:$D,MATCH(AW$1,INDICATOR_MAP!$B:$B,0))&amp;"*",RAW_DHIS2_EXPORT!$1:$1,0)),""))</f>
        <v/>
      </c>
      <c r="AX134" s="2" t="str">
        <f>IF($A134="","",IFERROR(INDEX(RAW_DHIS2_EXPORT!$A:$ZZ,ROW(),MATCH("*"&amp;INDEX(INDICATOR_MAP!$D:$D,MATCH(AX$1,INDICATOR_MAP!$B:$B,0))&amp;"*",RAW_DHIS2_EXPORT!$1:$1,0)),""))</f>
        <v/>
      </c>
      <c r="AY134" s="2" t="str">
        <f>IF($A134="","",IFERROR(INDEX(RAW_DHIS2_EXPORT!$A:$ZZ,ROW(),MATCH("*"&amp;INDEX(INDICATOR_MAP!$D:$D,MATCH(AY$1,INDICATOR_MAP!$B:$B,0))&amp;"*",RAW_DHIS2_EXPORT!$1:$1,0)),""))</f>
        <v/>
      </c>
      <c r="AZ134" s="2" t="str">
        <f>IF($A134="","",IFERROR(INDEX(RAW_DHIS2_EXPORT!$A:$ZZ,ROW(),MATCH("*"&amp;INDEX(INDICATOR_MAP!$D:$D,MATCH(AZ$1,INDICATOR_MAP!$B:$B,0))&amp;"*",RAW_DHIS2_EXPORT!$1:$1,0)),""))</f>
        <v/>
      </c>
      <c r="BA134" s="2" t="str">
        <f>IF($A134="","",IFERROR(INDEX(RAW_DHIS2_EXPORT!$A:$ZZ,ROW(),MATCH("*"&amp;INDEX(INDICATOR_MAP!$D:$D,MATCH(BA$1,INDICATOR_MAP!$B:$B,0))&amp;"*",RAW_DHIS2_EXPORT!$1:$1,0)),""))</f>
        <v/>
      </c>
      <c r="BB134" s="2" t="str">
        <f>IF($A134="","",IFERROR(INDEX(RAW_DHIS2_EXPORT!$A:$ZZ,ROW(),MATCH("*"&amp;INDEX(INDICATOR_MAP!$D:$D,MATCH(BB$1,INDICATOR_MAP!$B:$B,0))&amp;"*",RAW_DHIS2_EXPORT!$1:$1,0)),""))</f>
        <v/>
      </c>
      <c r="BC134" s="2" t="str">
        <f>IF($A134="","",IFERROR(INDEX(RAW_DHIS2_EXPORT!$A:$ZZ,ROW(),MATCH("*"&amp;INDEX(INDICATOR_MAP!$D:$D,MATCH(BC$1,INDICATOR_MAP!$B:$B,0))&amp;"*",RAW_DHIS2_EXPORT!$1:$1,0)),""))</f>
        <v/>
      </c>
    </row>
    <row r="135" spans="1:55">
      <c r="A135" s="2" t="str">
        <f>IF(RAW_DHIS2_EXPORT!A135="","",RAW_DHIS2_EXPORT!A135)</f>
        <v/>
      </c>
      <c r="B135" s="2"/>
      <c r="C135" s="2"/>
      <c r="D135" s="2" t="str">
        <f>IF($A135="","",IFERROR(INDEX(RAW_DHIS2_EXPORT!$A:$ZZ,ROW(),MATCH("*"&amp;INDEX(INDICATOR_MAP!$D:$D,MATCH(D$1,INDICATOR_MAP!$B:$B,0))&amp;"*",RAW_DHIS2_EXPORT!$1:$1,0)),""))</f>
        <v/>
      </c>
      <c r="E135" s="2" t="str">
        <f>IF($A135="","",IFERROR(INDEX(RAW_DHIS2_EXPORT!$A:$ZZ,ROW(),MATCH("*"&amp;INDEX(INDICATOR_MAP!$D:$D,MATCH(E$1,INDICATOR_MAP!$B:$B,0))&amp;"*",RAW_DHIS2_EXPORT!$1:$1,0)),""))</f>
        <v/>
      </c>
      <c r="F135" s="2" t="str">
        <f>IF($A135="","",IFERROR(INDEX(RAW_DHIS2_EXPORT!$A:$ZZ,ROW(),MATCH("*"&amp;INDEX(INDICATOR_MAP!$D:$D,MATCH(F$1,INDICATOR_MAP!$B:$B,0))&amp;"*",RAW_DHIS2_EXPORT!$1:$1,0)),""))</f>
        <v/>
      </c>
      <c r="G135" s="2" t="str">
        <f>IF($A135="","",IFERROR(INDEX(RAW_DHIS2_EXPORT!$A:$ZZ,ROW(),MATCH("*"&amp;INDEX(INDICATOR_MAP!$D:$D,MATCH(G$1,INDICATOR_MAP!$B:$B,0))&amp;"*",RAW_DHIS2_EXPORT!$1:$1,0)),""))</f>
        <v/>
      </c>
      <c r="H135" s="2" t="str">
        <f>IF($A135="","",IFERROR(INDEX(RAW_DHIS2_EXPORT!$A:$ZZ,ROW(),MATCH("*"&amp;INDEX(INDICATOR_MAP!$D:$D,MATCH(H$1,INDICATOR_MAP!$B:$B,0))&amp;"*",RAW_DHIS2_EXPORT!$1:$1,0)),""))</f>
        <v/>
      </c>
      <c r="I135" s="2" t="str">
        <f>IF($A135="","",IFERROR(INDEX(RAW_DHIS2_EXPORT!$A:$ZZ,ROW(),MATCH("*"&amp;INDEX(INDICATOR_MAP!$D:$D,MATCH(I$1,INDICATOR_MAP!$B:$B,0))&amp;"*",RAW_DHIS2_EXPORT!$1:$1,0)),""))</f>
        <v/>
      </c>
      <c r="J135" s="2" t="str">
        <f>IF($A135="","",IFERROR(INDEX(RAW_DHIS2_EXPORT!$A:$ZZ,ROW(),MATCH("*"&amp;INDEX(INDICATOR_MAP!$D:$D,MATCH(J$1,INDICATOR_MAP!$B:$B,0))&amp;"*",RAW_DHIS2_EXPORT!$1:$1,0)),""))</f>
        <v/>
      </c>
      <c r="K135" s="2" t="str">
        <f>IF($A135="","",IFERROR(INDEX(RAW_DHIS2_EXPORT!$A:$ZZ,ROW(),MATCH("*"&amp;INDEX(INDICATOR_MAP!$D:$D,MATCH(K$1,INDICATOR_MAP!$B:$B,0))&amp;"*",RAW_DHIS2_EXPORT!$1:$1,0)),""))</f>
        <v/>
      </c>
      <c r="L135" s="2" t="str">
        <f>IF($A135="","",IFERROR(INDEX(RAW_DHIS2_EXPORT!$A:$ZZ,ROW(),MATCH("*"&amp;INDEX(INDICATOR_MAP!$D:$D,MATCH(L$1,INDICATOR_MAP!$B:$B,0))&amp;"*",RAW_DHIS2_EXPORT!$1:$1,0)),""))</f>
        <v/>
      </c>
      <c r="M135" s="2" t="str">
        <f>IF($A135="","",IFERROR(INDEX(RAW_DHIS2_EXPORT!$A:$ZZ,ROW(),MATCH("*"&amp;INDEX(INDICATOR_MAP!$D:$D,MATCH(M$1,INDICATOR_MAP!$B:$B,0))&amp;"*",RAW_DHIS2_EXPORT!$1:$1,0)),""))</f>
        <v/>
      </c>
      <c r="N135" s="2" t="str">
        <f>IF($A135="","",IFERROR(INDEX(RAW_DHIS2_EXPORT!$A:$ZZ,ROW(),MATCH("*"&amp;INDEX(INDICATOR_MAP!$D:$D,MATCH(N$1,INDICATOR_MAP!$B:$B,0))&amp;"*",RAW_DHIS2_EXPORT!$1:$1,0)),""))</f>
        <v/>
      </c>
      <c r="O135" s="2" t="str">
        <f>IF($A135="","",IFERROR(INDEX(RAW_DHIS2_EXPORT!$A:$ZZ,ROW(),MATCH("*"&amp;INDEX(INDICATOR_MAP!$D:$D,MATCH(O$1,INDICATOR_MAP!$B:$B,0))&amp;"*",RAW_DHIS2_EXPORT!$1:$1,0)),""))</f>
        <v/>
      </c>
      <c r="P135" s="2" t="str">
        <f>IF($A135="","",IFERROR(INDEX(RAW_DHIS2_EXPORT!$A:$ZZ,ROW(),MATCH("*"&amp;INDEX(INDICATOR_MAP!$D:$D,MATCH(P$1,INDICATOR_MAP!$B:$B,0))&amp;"*",RAW_DHIS2_EXPORT!$1:$1,0)),""))</f>
        <v/>
      </c>
      <c r="Q135" s="2" t="str">
        <f>IF($A135="","",IFERROR(INDEX(RAW_DHIS2_EXPORT!$A:$ZZ,ROW(),MATCH("*"&amp;INDEX(INDICATOR_MAP!$D:$D,MATCH(Q$1,INDICATOR_MAP!$B:$B,0))&amp;"*",RAW_DHIS2_EXPORT!$1:$1,0)),""))</f>
        <v/>
      </c>
      <c r="R135" s="2" t="str">
        <f>IF($A135="","",IFERROR(INDEX(RAW_DHIS2_EXPORT!$A:$ZZ,ROW(),MATCH("*"&amp;INDEX(INDICATOR_MAP!$D:$D,MATCH(R$1,INDICATOR_MAP!$B:$B,0))&amp;"*",RAW_DHIS2_EXPORT!$1:$1,0)),""))</f>
        <v/>
      </c>
      <c r="S135" s="2" t="str">
        <f>IF($A135="","",IFERROR(INDEX(RAW_DHIS2_EXPORT!$A:$ZZ,ROW(),MATCH("*"&amp;INDEX(INDICATOR_MAP!$D:$D,MATCH(S$1,INDICATOR_MAP!$B:$B,0))&amp;"*",RAW_DHIS2_EXPORT!$1:$1,0)),""))</f>
        <v/>
      </c>
      <c r="T135" s="2" t="str">
        <f>IF($A135="","",IFERROR(INDEX(RAW_DHIS2_EXPORT!$A:$ZZ,ROW(),MATCH("*"&amp;INDEX(INDICATOR_MAP!$D:$D,MATCH(T$1,INDICATOR_MAP!$B:$B,0))&amp;"*",RAW_DHIS2_EXPORT!$1:$1,0)),""))</f>
        <v/>
      </c>
      <c r="U135" s="2" t="str">
        <f>IF($A135="","",IFERROR(INDEX(RAW_DHIS2_EXPORT!$A:$ZZ,ROW(),MATCH("*"&amp;INDEX(INDICATOR_MAP!$D:$D,MATCH(U$1,INDICATOR_MAP!$B:$B,0))&amp;"*",RAW_DHIS2_EXPORT!$1:$1,0)),""))</f>
        <v/>
      </c>
      <c r="V135" s="2" t="str">
        <f>IF($A135="","",IFERROR(INDEX(RAW_DHIS2_EXPORT!$A:$ZZ,ROW(),MATCH("*"&amp;INDEX(INDICATOR_MAP!$D:$D,MATCH(V$1,INDICATOR_MAP!$B:$B,0))&amp;"*",RAW_DHIS2_EXPORT!$1:$1,0)),""))</f>
        <v/>
      </c>
      <c r="W135" s="2" t="str">
        <f>IF($A135="","",IFERROR(INDEX(RAW_DHIS2_EXPORT!$A:$ZZ,ROW(),MATCH("*"&amp;INDEX(INDICATOR_MAP!$D:$D,MATCH(W$1,INDICATOR_MAP!$B:$B,0))&amp;"*",RAW_DHIS2_EXPORT!$1:$1,0)),""))</f>
        <v/>
      </c>
      <c r="X135" s="2" t="str">
        <f>IF($A135="","",IFERROR(INDEX(RAW_DHIS2_EXPORT!$A:$ZZ,ROW(),MATCH("*"&amp;INDEX(INDICATOR_MAP!$D:$D,MATCH(X$1,INDICATOR_MAP!$B:$B,0))&amp;"*",RAW_DHIS2_EXPORT!$1:$1,0)),""))</f>
        <v/>
      </c>
      <c r="Y135" s="2" t="str">
        <f>IF($A135="","",IFERROR(INDEX(RAW_DHIS2_EXPORT!$A:$ZZ,ROW(),MATCH("*"&amp;INDEX(INDICATOR_MAP!$D:$D,MATCH(Y$1,INDICATOR_MAP!$B:$B,0))&amp;"*",RAW_DHIS2_EXPORT!$1:$1,0)),""))</f>
        <v/>
      </c>
      <c r="Z135" s="2" t="str">
        <f>IF($A135="","",IFERROR(INDEX(RAW_DHIS2_EXPORT!$A:$ZZ,ROW(),MATCH("*"&amp;INDEX(INDICATOR_MAP!$D:$D,MATCH(Z$1,INDICATOR_MAP!$B:$B,0))&amp;"*",RAW_DHIS2_EXPORT!$1:$1,0)),""))</f>
        <v/>
      </c>
      <c r="AA135" s="2" t="str">
        <f>IF($A135="","",IFERROR(INDEX(RAW_DHIS2_EXPORT!$A:$ZZ,ROW(),MATCH("*"&amp;INDEX(INDICATOR_MAP!$D:$D,MATCH(AA$1,INDICATOR_MAP!$B:$B,0))&amp;"*",RAW_DHIS2_EXPORT!$1:$1,0)),""))</f>
        <v/>
      </c>
      <c r="AB135" s="2" t="str">
        <f>IF($A135="","",IFERROR(INDEX(RAW_DHIS2_EXPORT!$A:$ZZ,ROW(),MATCH("*"&amp;INDEX(INDICATOR_MAP!$D:$D,MATCH(AB$1,INDICATOR_MAP!$B:$B,0))&amp;"*",RAW_DHIS2_EXPORT!$1:$1,0)),""))</f>
        <v/>
      </c>
      <c r="AC135" s="2" t="str">
        <f>IF($A135="","",IFERROR(INDEX(RAW_DHIS2_EXPORT!$A:$ZZ,ROW(),MATCH("*"&amp;INDEX(INDICATOR_MAP!$D:$D,MATCH(AC$1,INDICATOR_MAP!$B:$B,0))&amp;"*",RAW_DHIS2_EXPORT!$1:$1,0)),""))</f>
        <v/>
      </c>
      <c r="AD135" s="2" t="str">
        <f>IF($A135="","",IFERROR(INDEX(RAW_DHIS2_EXPORT!$A:$ZZ,ROW(),MATCH("*"&amp;INDEX(INDICATOR_MAP!$D:$D,MATCH(AD$1,INDICATOR_MAP!$B:$B,0))&amp;"*",RAW_DHIS2_EXPORT!$1:$1,0)),""))</f>
        <v/>
      </c>
      <c r="AE135" s="2" t="str">
        <f>IF($A135="","",IFERROR(INDEX(RAW_DHIS2_EXPORT!$A:$ZZ,ROW(),MATCH("*"&amp;INDEX(INDICATOR_MAP!$D:$D,MATCH(AE$1,INDICATOR_MAP!$B:$B,0))&amp;"*",RAW_DHIS2_EXPORT!$1:$1,0)),""))</f>
        <v/>
      </c>
      <c r="AF135" s="2" t="str">
        <f>IF($A135="","",IFERROR(INDEX(RAW_DHIS2_EXPORT!$A:$ZZ,ROW(),MATCH("*"&amp;INDEX(INDICATOR_MAP!$D:$D,MATCH(AF$1,INDICATOR_MAP!$B:$B,0))&amp;"*",RAW_DHIS2_EXPORT!$1:$1,0)),""))</f>
        <v/>
      </c>
      <c r="AG135" s="2" t="str">
        <f>IF($A135="","",IFERROR(INDEX(RAW_DHIS2_EXPORT!$A:$ZZ,ROW(),MATCH("*"&amp;INDEX(INDICATOR_MAP!$D:$D,MATCH(AG$1,INDICATOR_MAP!$B:$B,0))&amp;"*",RAW_DHIS2_EXPORT!$1:$1,0)),""))</f>
        <v/>
      </c>
      <c r="AH135" s="2" t="str">
        <f>IF($A135="","",IFERROR(INDEX(RAW_DHIS2_EXPORT!$A:$ZZ,ROW(),MATCH("*"&amp;INDEX(INDICATOR_MAP!$D:$D,MATCH(AH$1,INDICATOR_MAP!$B:$B,0))&amp;"*",RAW_DHIS2_EXPORT!$1:$1,0)),""))</f>
        <v/>
      </c>
      <c r="AI135" s="2" t="str">
        <f>IF($A135="","",IFERROR(INDEX(RAW_DHIS2_EXPORT!$A:$ZZ,ROW(),MATCH("*"&amp;INDEX(INDICATOR_MAP!$D:$D,MATCH(AI$1,INDICATOR_MAP!$B:$B,0))&amp;"*",RAW_DHIS2_EXPORT!$1:$1,0)),""))</f>
        <v/>
      </c>
      <c r="AJ135" s="2" t="str">
        <f>IF($A135="","",IFERROR(INDEX(RAW_DHIS2_EXPORT!$A:$ZZ,ROW(),MATCH("*"&amp;INDEX(INDICATOR_MAP!$D:$D,MATCH(AJ$1,INDICATOR_MAP!$B:$B,0))&amp;"*",RAW_DHIS2_EXPORT!$1:$1,0)),""))</f>
        <v/>
      </c>
      <c r="AK135" s="2" t="str">
        <f>IF($A135="","",IFERROR(INDEX(RAW_DHIS2_EXPORT!$A:$ZZ,ROW(),MATCH("*"&amp;INDEX(INDICATOR_MAP!$D:$D,MATCH(AK$1,INDICATOR_MAP!$B:$B,0))&amp;"*",RAW_DHIS2_EXPORT!$1:$1,0)),""))</f>
        <v/>
      </c>
      <c r="AL135" s="2" t="str">
        <f>IF($A135="","",IFERROR(INDEX(RAW_DHIS2_EXPORT!$A:$ZZ,ROW(),MATCH("*"&amp;INDEX(INDICATOR_MAP!$D:$D,MATCH(AL$1,INDICATOR_MAP!$B:$B,0))&amp;"*",RAW_DHIS2_EXPORT!$1:$1,0)),""))</f>
        <v/>
      </c>
      <c r="AM135" s="2" t="str">
        <f>IF($A135="","",IFERROR(INDEX(RAW_DHIS2_EXPORT!$A:$ZZ,ROW(),MATCH("*"&amp;INDEX(INDICATOR_MAP!$D:$D,MATCH(AM$1,INDICATOR_MAP!$B:$B,0))&amp;"*",RAW_DHIS2_EXPORT!$1:$1,0)),""))</f>
        <v/>
      </c>
      <c r="AN135" s="2" t="str">
        <f>IF($A135="","",IFERROR(INDEX(RAW_DHIS2_EXPORT!$A:$ZZ,ROW(),MATCH("*"&amp;INDEX(INDICATOR_MAP!$D:$D,MATCH(AN$1,INDICATOR_MAP!$B:$B,0))&amp;"*",RAW_DHIS2_EXPORT!$1:$1,0)),""))</f>
        <v/>
      </c>
      <c r="AO135" s="2" t="str">
        <f>IF($A135="","",IFERROR(INDEX(RAW_DHIS2_EXPORT!$A:$ZZ,ROW(),MATCH("*"&amp;INDEX(INDICATOR_MAP!$D:$D,MATCH(AO$1,INDICATOR_MAP!$B:$B,0))&amp;"*",RAW_DHIS2_EXPORT!$1:$1,0)),""))</f>
        <v/>
      </c>
      <c r="AP135" s="2" t="str">
        <f>IF($A135="","",IFERROR(INDEX(RAW_DHIS2_EXPORT!$A:$ZZ,ROW(),MATCH("*"&amp;INDEX(INDICATOR_MAP!$D:$D,MATCH(AP$1,INDICATOR_MAP!$B:$B,0))&amp;"*",RAW_DHIS2_EXPORT!$1:$1,0)),""))</f>
        <v/>
      </c>
      <c r="AQ135" s="2" t="str">
        <f>IF($A135="","",IFERROR(INDEX(RAW_DHIS2_EXPORT!$A:$ZZ,ROW(),MATCH("*"&amp;INDEX(INDICATOR_MAP!$D:$D,MATCH(AQ$1,INDICATOR_MAP!$B:$B,0))&amp;"*",RAW_DHIS2_EXPORT!$1:$1,0)),""))</f>
        <v/>
      </c>
      <c r="AR135" s="2" t="str">
        <f>IF($A135="","",IFERROR(INDEX(RAW_DHIS2_EXPORT!$A:$ZZ,ROW(),MATCH("*"&amp;INDEX(INDICATOR_MAP!$D:$D,MATCH(AR$1,INDICATOR_MAP!$B:$B,0))&amp;"*",RAW_DHIS2_EXPORT!$1:$1,0)),""))</f>
        <v/>
      </c>
      <c r="AS135" s="2" t="str">
        <f>IF($A135="","",IFERROR(INDEX(RAW_DHIS2_EXPORT!$A:$ZZ,ROW(),MATCH("*"&amp;INDEX(INDICATOR_MAP!$D:$D,MATCH(AS$1,INDICATOR_MAP!$B:$B,0))&amp;"*",RAW_DHIS2_EXPORT!$1:$1,0)),""))</f>
        <v/>
      </c>
      <c r="AT135" s="2" t="str">
        <f>IF($A135="","",IFERROR(INDEX(RAW_DHIS2_EXPORT!$A:$ZZ,ROW(),MATCH("*"&amp;INDEX(INDICATOR_MAP!$D:$D,MATCH(AT$1,INDICATOR_MAP!$B:$B,0))&amp;"*",RAW_DHIS2_EXPORT!$1:$1,0)),""))</f>
        <v/>
      </c>
      <c r="AU135" s="2" t="str">
        <f>IF($A135="","",IFERROR(INDEX(RAW_DHIS2_EXPORT!$A:$ZZ,ROW(),MATCH("*"&amp;INDEX(INDICATOR_MAP!$D:$D,MATCH(AU$1,INDICATOR_MAP!$B:$B,0))&amp;"*",RAW_DHIS2_EXPORT!$1:$1,0)),""))</f>
        <v/>
      </c>
      <c r="AV135" s="2" t="str">
        <f>IF($A135="","",IFERROR(INDEX(RAW_DHIS2_EXPORT!$A:$ZZ,ROW(),MATCH("*"&amp;INDEX(INDICATOR_MAP!$D:$D,MATCH(AV$1,INDICATOR_MAP!$B:$B,0))&amp;"*",RAW_DHIS2_EXPORT!$1:$1,0)),""))</f>
        <v/>
      </c>
      <c r="AW135" s="2" t="str">
        <f>IF($A135="","",IFERROR(INDEX(RAW_DHIS2_EXPORT!$A:$ZZ,ROW(),MATCH("*"&amp;INDEX(INDICATOR_MAP!$D:$D,MATCH(AW$1,INDICATOR_MAP!$B:$B,0))&amp;"*",RAW_DHIS2_EXPORT!$1:$1,0)),""))</f>
        <v/>
      </c>
      <c r="AX135" s="2" t="str">
        <f>IF($A135="","",IFERROR(INDEX(RAW_DHIS2_EXPORT!$A:$ZZ,ROW(),MATCH("*"&amp;INDEX(INDICATOR_MAP!$D:$D,MATCH(AX$1,INDICATOR_MAP!$B:$B,0))&amp;"*",RAW_DHIS2_EXPORT!$1:$1,0)),""))</f>
        <v/>
      </c>
      <c r="AY135" s="2" t="str">
        <f>IF($A135="","",IFERROR(INDEX(RAW_DHIS2_EXPORT!$A:$ZZ,ROW(),MATCH("*"&amp;INDEX(INDICATOR_MAP!$D:$D,MATCH(AY$1,INDICATOR_MAP!$B:$B,0))&amp;"*",RAW_DHIS2_EXPORT!$1:$1,0)),""))</f>
        <v/>
      </c>
      <c r="AZ135" s="2" t="str">
        <f>IF($A135="","",IFERROR(INDEX(RAW_DHIS2_EXPORT!$A:$ZZ,ROW(),MATCH("*"&amp;INDEX(INDICATOR_MAP!$D:$D,MATCH(AZ$1,INDICATOR_MAP!$B:$B,0))&amp;"*",RAW_DHIS2_EXPORT!$1:$1,0)),""))</f>
        <v/>
      </c>
      <c r="BA135" s="2" t="str">
        <f>IF($A135="","",IFERROR(INDEX(RAW_DHIS2_EXPORT!$A:$ZZ,ROW(),MATCH("*"&amp;INDEX(INDICATOR_MAP!$D:$D,MATCH(BA$1,INDICATOR_MAP!$B:$B,0))&amp;"*",RAW_DHIS2_EXPORT!$1:$1,0)),""))</f>
        <v/>
      </c>
      <c r="BB135" s="2" t="str">
        <f>IF($A135="","",IFERROR(INDEX(RAW_DHIS2_EXPORT!$A:$ZZ,ROW(),MATCH("*"&amp;INDEX(INDICATOR_MAP!$D:$D,MATCH(BB$1,INDICATOR_MAP!$B:$B,0))&amp;"*",RAW_DHIS2_EXPORT!$1:$1,0)),""))</f>
        <v/>
      </c>
      <c r="BC135" s="2" t="str">
        <f>IF($A135="","",IFERROR(INDEX(RAW_DHIS2_EXPORT!$A:$ZZ,ROW(),MATCH("*"&amp;INDEX(INDICATOR_MAP!$D:$D,MATCH(BC$1,INDICATOR_MAP!$B:$B,0))&amp;"*",RAW_DHIS2_EXPORT!$1:$1,0)),""))</f>
        <v/>
      </c>
    </row>
    <row r="136" spans="1:55">
      <c r="A136" s="2" t="str">
        <f>IF(RAW_DHIS2_EXPORT!A136="","",RAW_DHIS2_EXPORT!A136)</f>
        <v/>
      </c>
      <c r="B136" s="2"/>
      <c r="C136" s="2"/>
      <c r="D136" s="2" t="str">
        <f>IF($A136="","",IFERROR(INDEX(RAW_DHIS2_EXPORT!$A:$ZZ,ROW(),MATCH("*"&amp;INDEX(INDICATOR_MAP!$D:$D,MATCH(D$1,INDICATOR_MAP!$B:$B,0))&amp;"*",RAW_DHIS2_EXPORT!$1:$1,0)),""))</f>
        <v/>
      </c>
      <c r="E136" s="2" t="str">
        <f>IF($A136="","",IFERROR(INDEX(RAW_DHIS2_EXPORT!$A:$ZZ,ROW(),MATCH("*"&amp;INDEX(INDICATOR_MAP!$D:$D,MATCH(E$1,INDICATOR_MAP!$B:$B,0))&amp;"*",RAW_DHIS2_EXPORT!$1:$1,0)),""))</f>
        <v/>
      </c>
      <c r="F136" s="2" t="str">
        <f>IF($A136="","",IFERROR(INDEX(RAW_DHIS2_EXPORT!$A:$ZZ,ROW(),MATCH("*"&amp;INDEX(INDICATOR_MAP!$D:$D,MATCH(F$1,INDICATOR_MAP!$B:$B,0))&amp;"*",RAW_DHIS2_EXPORT!$1:$1,0)),""))</f>
        <v/>
      </c>
      <c r="G136" s="2" t="str">
        <f>IF($A136="","",IFERROR(INDEX(RAW_DHIS2_EXPORT!$A:$ZZ,ROW(),MATCH("*"&amp;INDEX(INDICATOR_MAP!$D:$D,MATCH(G$1,INDICATOR_MAP!$B:$B,0))&amp;"*",RAW_DHIS2_EXPORT!$1:$1,0)),""))</f>
        <v/>
      </c>
      <c r="H136" s="2" t="str">
        <f>IF($A136="","",IFERROR(INDEX(RAW_DHIS2_EXPORT!$A:$ZZ,ROW(),MATCH("*"&amp;INDEX(INDICATOR_MAP!$D:$D,MATCH(H$1,INDICATOR_MAP!$B:$B,0))&amp;"*",RAW_DHIS2_EXPORT!$1:$1,0)),""))</f>
        <v/>
      </c>
      <c r="I136" s="2" t="str">
        <f>IF($A136="","",IFERROR(INDEX(RAW_DHIS2_EXPORT!$A:$ZZ,ROW(),MATCH("*"&amp;INDEX(INDICATOR_MAP!$D:$D,MATCH(I$1,INDICATOR_MAP!$B:$B,0))&amp;"*",RAW_DHIS2_EXPORT!$1:$1,0)),""))</f>
        <v/>
      </c>
      <c r="J136" s="2" t="str">
        <f>IF($A136="","",IFERROR(INDEX(RAW_DHIS2_EXPORT!$A:$ZZ,ROW(),MATCH("*"&amp;INDEX(INDICATOR_MAP!$D:$D,MATCH(J$1,INDICATOR_MAP!$B:$B,0))&amp;"*",RAW_DHIS2_EXPORT!$1:$1,0)),""))</f>
        <v/>
      </c>
      <c r="K136" s="2" t="str">
        <f>IF($A136="","",IFERROR(INDEX(RAW_DHIS2_EXPORT!$A:$ZZ,ROW(),MATCH("*"&amp;INDEX(INDICATOR_MAP!$D:$D,MATCH(K$1,INDICATOR_MAP!$B:$B,0))&amp;"*",RAW_DHIS2_EXPORT!$1:$1,0)),""))</f>
        <v/>
      </c>
      <c r="L136" s="2" t="str">
        <f>IF($A136="","",IFERROR(INDEX(RAW_DHIS2_EXPORT!$A:$ZZ,ROW(),MATCH("*"&amp;INDEX(INDICATOR_MAP!$D:$D,MATCH(L$1,INDICATOR_MAP!$B:$B,0))&amp;"*",RAW_DHIS2_EXPORT!$1:$1,0)),""))</f>
        <v/>
      </c>
      <c r="M136" s="2" t="str">
        <f>IF($A136="","",IFERROR(INDEX(RAW_DHIS2_EXPORT!$A:$ZZ,ROW(),MATCH("*"&amp;INDEX(INDICATOR_MAP!$D:$D,MATCH(M$1,INDICATOR_MAP!$B:$B,0))&amp;"*",RAW_DHIS2_EXPORT!$1:$1,0)),""))</f>
        <v/>
      </c>
      <c r="N136" s="2" t="str">
        <f>IF($A136="","",IFERROR(INDEX(RAW_DHIS2_EXPORT!$A:$ZZ,ROW(),MATCH("*"&amp;INDEX(INDICATOR_MAP!$D:$D,MATCH(N$1,INDICATOR_MAP!$B:$B,0))&amp;"*",RAW_DHIS2_EXPORT!$1:$1,0)),""))</f>
        <v/>
      </c>
      <c r="O136" s="2" t="str">
        <f>IF($A136="","",IFERROR(INDEX(RAW_DHIS2_EXPORT!$A:$ZZ,ROW(),MATCH("*"&amp;INDEX(INDICATOR_MAP!$D:$D,MATCH(O$1,INDICATOR_MAP!$B:$B,0))&amp;"*",RAW_DHIS2_EXPORT!$1:$1,0)),""))</f>
        <v/>
      </c>
      <c r="P136" s="2" t="str">
        <f>IF($A136="","",IFERROR(INDEX(RAW_DHIS2_EXPORT!$A:$ZZ,ROW(),MATCH("*"&amp;INDEX(INDICATOR_MAP!$D:$D,MATCH(P$1,INDICATOR_MAP!$B:$B,0))&amp;"*",RAW_DHIS2_EXPORT!$1:$1,0)),""))</f>
        <v/>
      </c>
      <c r="Q136" s="2" t="str">
        <f>IF($A136="","",IFERROR(INDEX(RAW_DHIS2_EXPORT!$A:$ZZ,ROW(),MATCH("*"&amp;INDEX(INDICATOR_MAP!$D:$D,MATCH(Q$1,INDICATOR_MAP!$B:$B,0))&amp;"*",RAW_DHIS2_EXPORT!$1:$1,0)),""))</f>
        <v/>
      </c>
      <c r="R136" s="2" t="str">
        <f>IF($A136="","",IFERROR(INDEX(RAW_DHIS2_EXPORT!$A:$ZZ,ROW(),MATCH("*"&amp;INDEX(INDICATOR_MAP!$D:$D,MATCH(R$1,INDICATOR_MAP!$B:$B,0))&amp;"*",RAW_DHIS2_EXPORT!$1:$1,0)),""))</f>
        <v/>
      </c>
      <c r="S136" s="2" t="str">
        <f>IF($A136="","",IFERROR(INDEX(RAW_DHIS2_EXPORT!$A:$ZZ,ROW(),MATCH("*"&amp;INDEX(INDICATOR_MAP!$D:$D,MATCH(S$1,INDICATOR_MAP!$B:$B,0))&amp;"*",RAW_DHIS2_EXPORT!$1:$1,0)),""))</f>
        <v/>
      </c>
      <c r="T136" s="2" t="str">
        <f>IF($A136="","",IFERROR(INDEX(RAW_DHIS2_EXPORT!$A:$ZZ,ROW(),MATCH("*"&amp;INDEX(INDICATOR_MAP!$D:$D,MATCH(T$1,INDICATOR_MAP!$B:$B,0))&amp;"*",RAW_DHIS2_EXPORT!$1:$1,0)),""))</f>
        <v/>
      </c>
      <c r="U136" s="2" t="str">
        <f>IF($A136="","",IFERROR(INDEX(RAW_DHIS2_EXPORT!$A:$ZZ,ROW(),MATCH("*"&amp;INDEX(INDICATOR_MAP!$D:$D,MATCH(U$1,INDICATOR_MAP!$B:$B,0))&amp;"*",RAW_DHIS2_EXPORT!$1:$1,0)),""))</f>
        <v/>
      </c>
      <c r="V136" s="2" t="str">
        <f>IF($A136="","",IFERROR(INDEX(RAW_DHIS2_EXPORT!$A:$ZZ,ROW(),MATCH("*"&amp;INDEX(INDICATOR_MAP!$D:$D,MATCH(V$1,INDICATOR_MAP!$B:$B,0))&amp;"*",RAW_DHIS2_EXPORT!$1:$1,0)),""))</f>
        <v/>
      </c>
      <c r="W136" s="2" t="str">
        <f>IF($A136="","",IFERROR(INDEX(RAW_DHIS2_EXPORT!$A:$ZZ,ROW(),MATCH("*"&amp;INDEX(INDICATOR_MAP!$D:$D,MATCH(W$1,INDICATOR_MAP!$B:$B,0))&amp;"*",RAW_DHIS2_EXPORT!$1:$1,0)),""))</f>
        <v/>
      </c>
      <c r="X136" s="2" t="str">
        <f>IF($A136="","",IFERROR(INDEX(RAW_DHIS2_EXPORT!$A:$ZZ,ROW(),MATCH("*"&amp;INDEX(INDICATOR_MAP!$D:$D,MATCH(X$1,INDICATOR_MAP!$B:$B,0))&amp;"*",RAW_DHIS2_EXPORT!$1:$1,0)),""))</f>
        <v/>
      </c>
      <c r="Y136" s="2" t="str">
        <f>IF($A136="","",IFERROR(INDEX(RAW_DHIS2_EXPORT!$A:$ZZ,ROW(),MATCH("*"&amp;INDEX(INDICATOR_MAP!$D:$D,MATCH(Y$1,INDICATOR_MAP!$B:$B,0))&amp;"*",RAW_DHIS2_EXPORT!$1:$1,0)),""))</f>
        <v/>
      </c>
      <c r="Z136" s="2" t="str">
        <f>IF($A136="","",IFERROR(INDEX(RAW_DHIS2_EXPORT!$A:$ZZ,ROW(),MATCH("*"&amp;INDEX(INDICATOR_MAP!$D:$D,MATCH(Z$1,INDICATOR_MAP!$B:$B,0))&amp;"*",RAW_DHIS2_EXPORT!$1:$1,0)),""))</f>
        <v/>
      </c>
      <c r="AA136" s="2" t="str">
        <f>IF($A136="","",IFERROR(INDEX(RAW_DHIS2_EXPORT!$A:$ZZ,ROW(),MATCH("*"&amp;INDEX(INDICATOR_MAP!$D:$D,MATCH(AA$1,INDICATOR_MAP!$B:$B,0))&amp;"*",RAW_DHIS2_EXPORT!$1:$1,0)),""))</f>
        <v/>
      </c>
      <c r="AB136" s="2" t="str">
        <f>IF($A136="","",IFERROR(INDEX(RAW_DHIS2_EXPORT!$A:$ZZ,ROW(),MATCH("*"&amp;INDEX(INDICATOR_MAP!$D:$D,MATCH(AB$1,INDICATOR_MAP!$B:$B,0))&amp;"*",RAW_DHIS2_EXPORT!$1:$1,0)),""))</f>
        <v/>
      </c>
      <c r="AC136" s="2" t="str">
        <f>IF($A136="","",IFERROR(INDEX(RAW_DHIS2_EXPORT!$A:$ZZ,ROW(),MATCH("*"&amp;INDEX(INDICATOR_MAP!$D:$D,MATCH(AC$1,INDICATOR_MAP!$B:$B,0))&amp;"*",RAW_DHIS2_EXPORT!$1:$1,0)),""))</f>
        <v/>
      </c>
      <c r="AD136" s="2" t="str">
        <f>IF($A136="","",IFERROR(INDEX(RAW_DHIS2_EXPORT!$A:$ZZ,ROW(),MATCH("*"&amp;INDEX(INDICATOR_MAP!$D:$D,MATCH(AD$1,INDICATOR_MAP!$B:$B,0))&amp;"*",RAW_DHIS2_EXPORT!$1:$1,0)),""))</f>
        <v/>
      </c>
      <c r="AE136" s="2" t="str">
        <f>IF($A136="","",IFERROR(INDEX(RAW_DHIS2_EXPORT!$A:$ZZ,ROW(),MATCH("*"&amp;INDEX(INDICATOR_MAP!$D:$D,MATCH(AE$1,INDICATOR_MAP!$B:$B,0))&amp;"*",RAW_DHIS2_EXPORT!$1:$1,0)),""))</f>
        <v/>
      </c>
      <c r="AF136" s="2" t="str">
        <f>IF($A136="","",IFERROR(INDEX(RAW_DHIS2_EXPORT!$A:$ZZ,ROW(),MATCH("*"&amp;INDEX(INDICATOR_MAP!$D:$D,MATCH(AF$1,INDICATOR_MAP!$B:$B,0))&amp;"*",RAW_DHIS2_EXPORT!$1:$1,0)),""))</f>
        <v/>
      </c>
      <c r="AG136" s="2" t="str">
        <f>IF($A136="","",IFERROR(INDEX(RAW_DHIS2_EXPORT!$A:$ZZ,ROW(),MATCH("*"&amp;INDEX(INDICATOR_MAP!$D:$D,MATCH(AG$1,INDICATOR_MAP!$B:$B,0))&amp;"*",RAW_DHIS2_EXPORT!$1:$1,0)),""))</f>
        <v/>
      </c>
      <c r="AH136" s="2" t="str">
        <f>IF($A136="","",IFERROR(INDEX(RAW_DHIS2_EXPORT!$A:$ZZ,ROW(),MATCH("*"&amp;INDEX(INDICATOR_MAP!$D:$D,MATCH(AH$1,INDICATOR_MAP!$B:$B,0))&amp;"*",RAW_DHIS2_EXPORT!$1:$1,0)),""))</f>
        <v/>
      </c>
      <c r="AI136" s="2" t="str">
        <f>IF($A136="","",IFERROR(INDEX(RAW_DHIS2_EXPORT!$A:$ZZ,ROW(),MATCH("*"&amp;INDEX(INDICATOR_MAP!$D:$D,MATCH(AI$1,INDICATOR_MAP!$B:$B,0))&amp;"*",RAW_DHIS2_EXPORT!$1:$1,0)),""))</f>
        <v/>
      </c>
      <c r="AJ136" s="2" t="str">
        <f>IF($A136="","",IFERROR(INDEX(RAW_DHIS2_EXPORT!$A:$ZZ,ROW(),MATCH("*"&amp;INDEX(INDICATOR_MAP!$D:$D,MATCH(AJ$1,INDICATOR_MAP!$B:$B,0))&amp;"*",RAW_DHIS2_EXPORT!$1:$1,0)),""))</f>
        <v/>
      </c>
      <c r="AK136" s="2" t="str">
        <f>IF($A136="","",IFERROR(INDEX(RAW_DHIS2_EXPORT!$A:$ZZ,ROW(),MATCH("*"&amp;INDEX(INDICATOR_MAP!$D:$D,MATCH(AK$1,INDICATOR_MAP!$B:$B,0))&amp;"*",RAW_DHIS2_EXPORT!$1:$1,0)),""))</f>
        <v/>
      </c>
      <c r="AL136" s="2" t="str">
        <f>IF($A136="","",IFERROR(INDEX(RAW_DHIS2_EXPORT!$A:$ZZ,ROW(),MATCH("*"&amp;INDEX(INDICATOR_MAP!$D:$D,MATCH(AL$1,INDICATOR_MAP!$B:$B,0))&amp;"*",RAW_DHIS2_EXPORT!$1:$1,0)),""))</f>
        <v/>
      </c>
      <c r="AM136" s="2" t="str">
        <f>IF($A136="","",IFERROR(INDEX(RAW_DHIS2_EXPORT!$A:$ZZ,ROW(),MATCH("*"&amp;INDEX(INDICATOR_MAP!$D:$D,MATCH(AM$1,INDICATOR_MAP!$B:$B,0))&amp;"*",RAW_DHIS2_EXPORT!$1:$1,0)),""))</f>
        <v/>
      </c>
      <c r="AN136" s="2" t="str">
        <f>IF($A136="","",IFERROR(INDEX(RAW_DHIS2_EXPORT!$A:$ZZ,ROW(),MATCH("*"&amp;INDEX(INDICATOR_MAP!$D:$D,MATCH(AN$1,INDICATOR_MAP!$B:$B,0))&amp;"*",RAW_DHIS2_EXPORT!$1:$1,0)),""))</f>
        <v/>
      </c>
      <c r="AO136" s="2" t="str">
        <f>IF($A136="","",IFERROR(INDEX(RAW_DHIS2_EXPORT!$A:$ZZ,ROW(),MATCH("*"&amp;INDEX(INDICATOR_MAP!$D:$D,MATCH(AO$1,INDICATOR_MAP!$B:$B,0))&amp;"*",RAW_DHIS2_EXPORT!$1:$1,0)),""))</f>
        <v/>
      </c>
      <c r="AP136" s="2" t="str">
        <f>IF($A136="","",IFERROR(INDEX(RAW_DHIS2_EXPORT!$A:$ZZ,ROW(),MATCH("*"&amp;INDEX(INDICATOR_MAP!$D:$D,MATCH(AP$1,INDICATOR_MAP!$B:$B,0))&amp;"*",RAW_DHIS2_EXPORT!$1:$1,0)),""))</f>
        <v/>
      </c>
      <c r="AQ136" s="2" t="str">
        <f>IF($A136="","",IFERROR(INDEX(RAW_DHIS2_EXPORT!$A:$ZZ,ROW(),MATCH("*"&amp;INDEX(INDICATOR_MAP!$D:$D,MATCH(AQ$1,INDICATOR_MAP!$B:$B,0))&amp;"*",RAW_DHIS2_EXPORT!$1:$1,0)),""))</f>
        <v/>
      </c>
      <c r="AR136" s="2" t="str">
        <f>IF($A136="","",IFERROR(INDEX(RAW_DHIS2_EXPORT!$A:$ZZ,ROW(),MATCH("*"&amp;INDEX(INDICATOR_MAP!$D:$D,MATCH(AR$1,INDICATOR_MAP!$B:$B,0))&amp;"*",RAW_DHIS2_EXPORT!$1:$1,0)),""))</f>
        <v/>
      </c>
      <c r="AS136" s="2" t="str">
        <f>IF($A136="","",IFERROR(INDEX(RAW_DHIS2_EXPORT!$A:$ZZ,ROW(),MATCH("*"&amp;INDEX(INDICATOR_MAP!$D:$D,MATCH(AS$1,INDICATOR_MAP!$B:$B,0))&amp;"*",RAW_DHIS2_EXPORT!$1:$1,0)),""))</f>
        <v/>
      </c>
      <c r="AT136" s="2" t="str">
        <f>IF($A136="","",IFERROR(INDEX(RAW_DHIS2_EXPORT!$A:$ZZ,ROW(),MATCH("*"&amp;INDEX(INDICATOR_MAP!$D:$D,MATCH(AT$1,INDICATOR_MAP!$B:$B,0))&amp;"*",RAW_DHIS2_EXPORT!$1:$1,0)),""))</f>
        <v/>
      </c>
      <c r="AU136" s="2" t="str">
        <f>IF($A136="","",IFERROR(INDEX(RAW_DHIS2_EXPORT!$A:$ZZ,ROW(),MATCH("*"&amp;INDEX(INDICATOR_MAP!$D:$D,MATCH(AU$1,INDICATOR_MAP!$B:$B,0))&amp;"*",RAW_DHIS2_EXPORT!$1:$1,0)),""))</f>
        <v/>
      </c>
      <c r="AV136" s="2" t="str">
        <f>IF($A136="","",IFERROR(INDEX(RAW_DHIS2_EXPORT!$A:$ZZ,ROW(),MATCH("*"&amp;INDEX(INDICATOR_MAP!$D:$D,MATCH(AV$1,INDICATOR_MAP!$B:$B,0))&amp;"*",RAW_DHIS2_EXPORT!$1:$1,0)),""))</f>
        <v/>
      </c>
      <c r="AW136" s="2" t="str">
        <f>IF($A136="","",IFERROR(INDEX(RAW_DHIS2_EXPORT!$A:$ZZ,ROW(),MATCH("*"&amp;INDEX(INDICATOR_MAP!$D:$D,MATCH(AW$1,INDICATOR_MAP!$B:$B,0))&amp;"*",RAW_DHIS2_EXPORT!$1:$1,0)),""))</f>
        <v/>
      </c>
      <c r="AX136" s="2" t="str">
        <f>IF($A136="","",IFERROR(INDEX(RAW_DHIS2_EXPORT!$A:$ZZ,ROW(),MATCH("*"&amp;INDEX(INDICATOR_MAP!$D:$D,MATCH(AX$1,INDICATOR_MAP!$B:$B,0))&amp;"*",RAW_DHIS2_EXPORT!$1:$1,0)),""))</f>
        <v/>
      </c>
      <c r="AY136" s="2" t="str">
        <f>IF($A136="","",IFERROR(INDEX(RAW_DHIS2_EXPORT!$A:$ZZ,ROW(),MATCH("*"&amp;INDEX(INDICATOR_MAP!$D:$D,MATCH(AY$1,INDICATOR_MAP!$B:$B,0))&amp;"*",RAW_DHIS2_EXPORT!$1:$1,0)),""))</f>
        <v/>
      </c>
      <c r="AZ136" s="2" t="str">
        <f>IF($A136="","",IFERROR(INDEX(RAW_DHIS2_EXPORT!$A:$ZZ,ROW(),MATCH("*"&amp;INDEX(INDICATOR_MAP!$D:$D,MATCH(AZ$1,INDICATOR_MAP!$B:$B,0))&amp;"*",RAW_DHIS2_EXPORT!$1:$1,0)),""))</f>
        <v/>
      </c>
      <c r="BA136" s="2" t="str">
        <f>IF($A136="","",IFERROR(INDEX(RAW_DHIS2_EXPORT!$A:$ZZ,ROW(),MATCH("*"&amp;INDEX(INDICATOR_MAP!$D:$D,MATCH(BA$1,INDICATOR_MAP!$B:$B,0))&amp;"*",RAW_DHIS2_EXPORT!$1:$1,0)),""))</f>
        <v/>
      </c>
      <c r="BB136" s="2" t="str">
        <f>IF($A136="","",IFERROR(INDEX(RAW_DHIS2_EXPORT!$A:$ZZ,ROW(),MATCH("*"&amp;INDEX(INDICATOR_MAP!$D:$D,MATCH(BB$1,INDICATOR_MAP!$B:$B,0))&amp;"*",RAW_DHIS2_EXPORT!$1:$1,0)),""))</f>
        <v/>
      </c>
      <c r="BC136" s="2" t="str">
        <f>IF($A136="","",IFERROR(INDEX(RAW_DHIS2_EXPORT!$A:$ZZ,ROW(),MATCH("*"&amp;INDEX(INDICATOR_MAP!$D:$D,MATCH(BC$1,INDICATOR_MAP!$B:$B,0))&amp;"*",RAW_DHIS2_EXPORT!$1:$1,0)),""))</f>
        <v/>
      </c>
    </row>
    <row r="137" spans="1:55">
      <c r="A137" s="2" t="str">
        <f>IF(RAW_DHIS2_EXPORT!A137="","",RAW_DHIS2_EXPORT!A137)</f>
        <v/>
      </c>
      <c r="B137" s="2"/>
      <c r="C137" s="2"/>
      <c r="D137" s="2" t="str">
        <f>IF($A137="","",IFERROR(INDEX(RAW_DHIS2_EXPORT!$A:$ZZ,ROW(),MATCH("*"&amp;INDEX(INDICATOR_MAP!$D:$D,MATCH(D$1,INDICATOR_MAP!$B:$B,0))&amp;"*",RAW_DHIS2_EXPORT!$1:$1,0)),""))</f>
        <v/>
      </c>
      <c r="E137" s="2" t="str">
        <f>IF($A137="","",IFERROR(INDEX(RAW_DHIS2_EXPORT!$A:$ZZ,ROW(),MATCH("*"&amp;INDEX(INDICATOR_MAP!$D:$D,MATCH(E$1,INDICATOR_MAP!$B:$B,0))&amp;"*",RAW_DHIS2_EXPORT!$1:$1,0)),""))</f>
        <v/>
      </c>
      <c r="F137" s="2" t="str">
        <f>IF($A137="","",IFERROR(INDEX(RAW_DHIS2_EXPORT!$A:$ZZ,ROW(),MATCH("*"&amp;INDEX(INDICATOR_MAP!$D:$D,MATCH(F$1,INDICATOR_MAP!$B:$B,0))&amp;"*",RAW_DHIS2_EXPORT!$1:$1,0)),""))</f>
        <v/>
      </c>
      <c r="G137" s="2" t="str">
        <f>IF($A137="","",IFERROR(INDEX(RAW_DHIS2_EXPORT!$A:$ZZ,ROW(),MATCH("*"&amp;INDEX(INDICATOR_MAP!$D:$D,MATCH(G$1,INDICATOR_MAP!$B:$B,0))&amp;"*",RAW_DHIS2_EXPORT!$1:$1,0)),""))</f>
        <v/>
      </c>
      <c r="H137" s="2" t="str">
        <f>IF($A137="","",IFERROR(INDEX(RAW_DHIS2_EXPORT!$A:$ZZ,ROW(),MATCH("*"&amp;INDEX(INDICATOR_MAP!$D:$D,MATCH(H$1,INDICATOR_MAP!$B:$B,0))&amp;"*",RAW_DHIS2_EXPORT!$1:$1,0)),""))</f>
        <v/>
      </c>
      <c r="I137" s="2" t="str">
        <f>IF($A137="","",IFERROR(INDEX(RAW_DHIS2_EXPORT!$A:$ZZ,ROW(),MATCH("*"&amp;INDEX(INDICATOR_MAP!$D:$D,MATCH(I$1,INDICATOR_MAP!$B:$B,0))&amp;"*",RAW_DHIS2_EXPORT!$1:$1,0)),""))</f>
        <v/>
      </c>
      <c r="J137" s="2" t="str">
        <f>IF($A137="","",IFERROR(INDEX(RAW_DHIS2_EXPORT!$A:$ZZ,ROW(),MATCH("*"&amp;INDEX(INDICATOR_MAP!$D:$D,MATCH(J$1,INDICATOR_MAP!$B:$B,0))&amp;"*",RAW_DHIS2_EXPORT!$1:$1,0)),""))</f>
        <v/>
      </c>
      <c r="K137" s="2" t="str">
        <f>IF($A137="","",IFERROR(INDEX(RAW_DHIS2_EXPORT!$A:$ZZ,ROW(),MATCH("*"&amp;INDEX(INDICATOR_MAP!$D:$D,MATCH(K$1,INDICATOR_MAP!$B:$B,0))&amp;"*",RAW_DHIS2_EXPORT!$1:$1,0)),""))</f>
        <v/>
      </c>
      <c r="L137" s="2" t="str">
        <f>IF($A137="","",IFERROR(INDEX(RAW_DHIS2_EXPORT!$A:$ZZ,ROW(),MATCH("*"&amp;INDEX(INDICATOR_MAP!$D:$D,MATCH(L$1,INDICATOR_MAP!$B:$B,0))&amp;"*",RAW_DHIS2_EXPORT!$1:$1,0)),""))</f>
        <v/>
      </c>
      <c r="M137" s="2" t="str">
        <f>IF($A137="","",IFERROR(INDEX(RAW_DHIS2_EXPORT!$A:$ZZ,ROW(),MATCH("*"&amp;INDEX(INDICATOR_MAP!$D:$D,MATCH(M$1,INDICATOR_MAP!$B:$B,0))&amp;"*",RAW_DHIS2_EXPORT!$1:$1,0)),""))</f>
        <v/>
      </c>
      <c r="N137" s="2" t="str">
        <f>IF($A137="","",IFERROR(INDEX(RAW_DHIS2_EXPORT!$A:$ZZ,ROW(),MATCH("*"&amp;INDEX(INDICATOR_MAP!$D:$D,MATCH(N$1,INDICATOR_MAP!$B:$B,0))&amp;"*",RAW_DHIS2_EXPORT!$1:$1,0)),""))</f>
        <v/>
      </c>
      <c r="O137" s="2" t="str">
        <f>IF($A137="","",IFERROR(INDEX(RAW_DHIS2_EXPORT!$A:$ZZ,ROW(),MATCH("*"&amp;INDEX(INDICATOR_MAP!$D:$D,MATCH(O$1,INDICATOR_MAP!$B:$B,0))&amp;"*",RAW_DHIS2_EXPORT!$1:$1,0)),""))</f>
        <v/>
      </c>
      <c r="P137" s="2" t="str">
        <f>IF($A137="","",IFERROR(INDEX(RAW_DHIS2_EXPORT!$A:$ZZ,ROW(),MATCH("*"&amp;INDEX(INDICATOR_MAP!$D:$D,MATCH(P$1,INDICATOR_MAP!$B:$B,0))&amp;"*",RAW_DHIS2_EXPORT!$1:$1,0)),""))</f>
        <v/>
      </c>
      <c r="Q137" s="2" t="str">
        <f>IF($A137="","",IFERROR(INDEX(RAW_DHIS2_EXPORT!$A:$ZZ,ROW(),MATCH("*"&amp;INDEX(INDICATOR_MAP!$D:$D,MATCH(Q$1,INDICATOR_MAP!$B:$B,0))&amp;"*",RAW_DHIS2_EXPORT!$1:$1,0)),""))</f>
        <v/>
      </c>
      <c r="R137" s="2" t="str">
        <f>IF($A137="","",IFERROR(INDEX(RAW_DHIS2_EXPORT!$A:$ZZ,ROW(),MATCH("*"&amp;INDEX(INDICATOR_MAP!$D:$D,MATCH(R$1,INDICATOR_MAP!$B:$B,0))&amp;"*",RAW_DHIS2_EXPORT!$1:$1,0)),""))</f>
        <v/>
      </c>
      <c r="S137" s="2" t="str">
        <f>IF($A137="","",IFERROR(INDEX(RAW_DHIS2_EXPORT!$A:$ZZ,ROW(),MATCH("*"&amp;INDEX(INDICATOR_MAP!$D:$D,MATCH(S$1,INDICATOR_MAP!$B:$B,0))&amp;"*",RAW_DHIS2_EXPORT!$1:$1,0)),""))</f>
        <v/>
      </c>
      <c r="T137" s="2" t="str">
        <f>IF($A137="","",IFERROR(INDEX(RAW_DHIS2_EXPORT!$A:$ZZ,ROW(),MATCH("*"&amp;INDEX(INDICATOR_MAP!$D:$D,MATCH(T$1,INDICATOR_MAP!$B:$B,0))&amp;"*",RAW_DHIS2_EXPORT!$1:$1,0)),""))</f>
        <v/>
      </c>
      <c r="U137" s="2" t="str">
        <f>IF($A137="","",IFERROR(INDEX(RAW_DHIS2_EXPORT!$A:$ZZ,ROW(),MATCH("*"&amp;INDEX(INDICATOR_MAP!$D:$D,MATCH(U$1,INDICATOR_MAP!$B:$B,0))&amp;"*",RAW_DHIS2_EXPORT!$1:$1,0)),""))</f>
        <v/>
      </c>
      <c r="V137" s="2" t="str">
        <f>IF($A137="","",IFERROR(INDEX(RAW_DHIS2_EXPORT!$A:$ZZ,ROW(),MATCH("*"&amp;INDEX(INDICATOR_MAP!$D:$D,MATCH(V$1,INDICATOR_MAP!$B:$B,0))&amp;"*",RAW_DHIS2_EXPORT!$1:$1,0)),""))</f>
        <v/>
      </c>
      <c r="W137" s="2" t="str">
        <f>IF($A137="","",IFERROR(INDEX(RAW_DHIS2_EXPORT!$A:$ZZ,ROW(),MATCH("*"&amp;INDEX(INDICATOR_MAP!$D:$D,MATCH(W$1,INDICATOR_MAP!$B:$B,0))&amp;"*",RAW_DHIS2_EXPORT!$1:$1,0)),""))</f>
        <v/>
      </c>
      <c r="X137" s="2" t="str">
        <f>IF($A137="","",IFERROR(INDEX(RAW_DHIS2_EXPORT!$A:$ZZ,ROW(),MATCH("*"&amp;INDEX(INDICATOR_MAP!$D:$D,MATCH(X$1,INDICATOR_MAP!$B:$B,0))&amp;"*",RAW_DHIS2_EXPORT!$1:$1,0)),""))</f>
        <v/>
      </c>
      <c r="Y137" s="2" t="str">
        <f>IF($A137="","",IFERROR(INDEX(RAW_DHIS2_EXPORT!$A:$ZZ,ROW(),MATCH("*"&amp;INDEX(INDICATOR_MAP!$D:$D,MATCH(Y$1,INDICATOR_MAP!$B:$B,0))&amp;"*",RAW_DHIS2_EXPORT!$1:$1,0)),""))</f>
        <v/>
      </c>
      <c r="Z137" s="2" t="str">
        <f>IF($A137="","",IFERROR(INDEX(RAW_DHIS2_EXPORT!$A:$ZZ,ROW(),MATCH("*"&amp;INDEX(INDICATOR_MAP!$D:$D,MATCH(Z$1,INDICATOR_MAP!$B:$B,0))&amp;"*",RAW_DHIS2_EXPORT!$1:$1,0)),""))</f>
        <v/>
      </c>
      <c r="AA137" s="2" t="str">
        <f>IF($A137="","",IFERROR(INDEX(RAW_DHIS2_EXPORT!$A:$ZZ,ROW(),MATCH("*"&amp;INDEX(INDICATOR_MAP!$D:$D,MATCH(AA$1,INDICATOR_MAP!$B:$B,0))&amp;"*",RAW_DHIS2_EXPORT!$1:$1,0)),""))</f>
        <v/>
      </c>
      <c r="AB137" s="2" t="str">
        <f>IF($A137="","",IFERROR(INDEX(RAW_DHIS2_EXPORT!$A:$ZZ,ROW(),MATCH("*"&amp;INDEX(INDICATOR_MAP!$D:$D,MATCH(AB$1,INDICATOR_MAP!$B:$B,0))&amp;"*",RAW_DHIS2_EXPORT!$1:$1,0)),""))</f>
        <v/>
      </c>
      <c r="AC137" s="2" t="str">
        <f>IF($A137="","",IFERROR(INDEX(RAW_DHIS2_EXPORT!$A:$ZZ,ROW(),MATCH("*"&amp;INDEX(INDICATOR_MAP!$D:$D,MATCH(AC$1,INDICATOR_MAP!$B:$B,0))&amp;"*",RAW_DHIS2_EXPORT!$1:$1,0)),""))</f>
        <v/>
      </c>
      <c r="AD137" s="2" t="str">
        <f>IF($A137="","",IFERROR(INDEX(RAW_DHIS2_EXPORT!$A:$ZZ,ROW(),MATCH("*"&amp;INDEX(INDICATOR_MAP!$D:$D,MATCH(AD$1,INDICATOR_MAP!$B:$B,0))&amp;"*",RAW_DHIS2_EXPORT!$1:$1,0)),""))</f>
        <v/>
      </c>
      <c r="AE137" s="2" t="str">
        <f>IF($A137="","",IFERROR(INDEX(RAW_DHIS2_EXPORT!$A:$ZZ,ROW(),MATCH("*"&amp;INDEX(INDICATOR_MAP!$D:$D,MATCH(AE$1,INDICATOR_MAP!$B:$B,0))&amp;"*",RAW_DHIS2_EXPORT!$1:$1,0)),""))</f>
        <v/>
      </c>
      <c r="AF137" s="2" t="str">
        <f>IF($A137="","",IFERROR(INDEX(RAW_DHIS2_EXPORT!$A:$ZZ,ROW(),MATCH("*"&amp;INDEX(INDICATOR_MAP!$D:$D,MATCH(AF$1,INDICATOR_MAP!$B:$B,0))&amp;"*",RAW_DHIS2_EXPORT!$1:$1,0)),""))</f>
        <v/>
      </c>
      <c r="AG137" s="2" t="str">
        <f>IF($A137="","",IFERROR(INDEX(RAW_DHIS2_EXPORT!$A:$ZZ,ROW(),MATCH("*"&amp;INDEX(INDICATOR_MAP!$D:$D,MATCH(AG$1,INDICATOR_MAP!$B:$B,0))&amp;"*",RAW_DHIS2_EXPORT!$1:$1,0)),""))</f>
        <v/>
      </c>
      <c r="AH137" s="2" t="str">
        <f>IF($A137="","",IFERROR(INDEX(RAW_DHIS2_EXPORT!$A:$ZZ,ROW(),MATCH("*"&amp;INDEX(INDICATOR_MAP!$D:$D,MATCH(AH$1,INDICATOR_MAP!$B:$B,0))&amp;"*",RAW_DHIS2_EXPORT!$1:$1,0)),""))</f>
        <v/>
      </c>
      <c r="AI137" s="2" t="str">
        <f>IF($A137="","",IFERROR(INDEX(RAW_DHIS2_EXPORT!$A:$ZZ,ROW(),MATCH("*"&amp;INDEX(INDICATOR_MAP!$D:$D,MATCH(AI$1,INDICATOR_MAP!$B:$B,0))&amp;"*",RAW_DHIS2_EXPORT!$1:$1,0)),""))</f>
        <v/>
      </c>
      <c r="AJ137" s="2" t="str">
        <f>IF($A137="","",IFERROR(INDEX(RAW_DHIS2_EXPORT!$A:$ZZ,ROW(),MATCH("*"&amp;INDEX(INDICATOR_MAP!$D:$D,MATCH(AJ$1,INDICATOR_MAP!$B:$B,0))&amp;"*",RAW_DHIS2_EXPORT!$1:$1,0)),""))</f>
        <v/>
      </c>
      <c r="AK137" s="2" t="str">
        <f>IF($A137="","",IFERROR(INDEX(RAW_DHIS2_EXPORT!$A:$ZZ,ROW(),MATCH("*"&amp;INDEX(INDICATOR_MAP!$D:$D,MATCH(AK$1,INDICATOR_MAP!$B:$B,0))&amp;"*",RAW_DHIS2_EXPORT!$1:$1,0)),""))</f>
        <v/>
      </c>
      <c r="AL137" s="2" t="str">
        <f>IF($A137="","",IFERROR(INDEX(RAW_DHIS2_EXPORT!$A:$ZZ,ROW(),MATCH("*"&amp;INDEX(INDICATOR_MAP!$D:$D,MATCH(AL$1,INDICATOR_MAP!$B:$B,0))&amp;"*",RAW_DHIS2_EXPORT!$1:$1,0)),""))</f>
        <v/>
      </c>
      <c r="AM137" s="2" t="str">
        <f>IF($A137="","",IFERROR(INDEX(RAW_DHIS2_EXPORT!$A:$ZZ,ROW(),MATCH("*"&amp;INDEX(INDICATOR_MAP!$D:$D,MATCH(AM$1,INDICATOR_MAP!$B:$B,0))&amp;"*",RAW_DHIS2_EXPORT!$1:$1,0)),""))</f>
        <v/>
      </c>
      <c r="AN137" s="2" t="str">
        <f>IF($A137="","",IFERROR(INDEX(RAW_DHIS2_EXPORT!$A:$ZZ,ROW(),MATCH("*"&amp;INDEX(INDICATOR_MAP!$D:$D,MATCH(AN$1,INDICATOR_MAP!$B:$B,0))&amp;"*",RAW_DHIS2_EXPORT!$1:$1,0)),""))</f>
        <v/>
      </c>
      <c r="AO137" s="2" t="str">
        <f>IF($A137="","",IFERROR(INDEX(RAW_DHIS2_EXPORT!$A:$ZZ,ROW(),MATCH("*"&amp;INDEX(INDICATOR_MAP!$D:$D,MATCH(AO$1,INDICATOR_MAP!$B:$B,0))&amp;"*",RAW_DHIS2_EXPORT!$1:$1,0)),""))</f>
        <v/>
      </c>
      <c r="AP137" s="2" t="str">
        <f>IF($A137="","",IFERROR(INDEX(RAW_DHIS2_EXPORT!$A:$ZZ,ROW(),MATCH("*"&amp;INDEX(INDICATOR_MAP!$D:$D,MATCH(AP$1,INDICATOR_MAP!$B:$B,0))&amp;"*",RAW_DHIS2_EXPORT!$1:$1,0)),""))</f>
        <v/>
      </c>
      <c r="AQ137" s="2" t="str">
        <f>IF($A137="","",IFERROR(INDEX(RAW_DHIS2_EXPORT!$A:$ZZ,ROW(),MATCH("*"&amp;INDEX(INDICATOR_MAP!$D:$D,MATCH(AQ$1,INDICATOR_MAP!$B:$B,0))&amp;"*",RAW_DHIS2_EXPORT!$1:$1,0)),""))</f>
        <v/>
      </c>
      <c r="AR137" s="2" t="str">
        <f>IF($A137="","",IFERROR(INDEX(RAW_DHIS2_EXPORT!$A:$ZZ,ROW(),MATCH("*"&amp;INDEX(INDICATOR_MAP!$D:$D,MATCH(AR$1,INDICATOR_MAP!$B:$B,0))&amp;"*",RAW_DHIS2_EXPORT!$1:$1,0)),""))</f>
        <v/>
      </c>
      <c r="AS137" s="2" t="str">
        <f>IF($A137="","",IFERROR(INDEX(RAW_DHIS2_EXPORT!$A:$ZZ,ROW(),MATCH("*"&amp;INDEX(INDICATOR_MAP!$D:$D,MATCH(AS$1,INDICATOR_MAP!$B:$B,0))&amp;"*",RAW_DHIS2_EXPORT!$1:$1,0)),""))</f>
        <v/>
      </c>
      <c r="AT137" s="2" t="str">
        <f>IF($A137="","",IFERROR(INDEX(RAW_DHIS2_EXPORT!$A:$ZZ,ROW(),MATCH("*"&amp;INDEX(INDICATOR_MAP!$D:$D,MATCH(AT$1,INDICATOR_MAP!$B:$B,0))&amp;"*",RAW_DHIS2_EXPORT!$1:$1,0)),""))</f>
        <v/>
      </c>
      <c r="AU137" s="2" t="str">
        <f>IF($A137="","",IFERROR(INDEX(RAW_DHIS2_EXPORT!$A:$ZZ,ROW(),MATCH("*"&amp;INDEX(INDICATOR_MAP!$D:$D,MATCH(AU$1,INDICATOR_MAP!$B:$B,0))&amp;"*",RAW_DHIS2_EXPORT!$1:$1,0)),""))</f>
        <v/>
      </c>
      <c r="AV137" s="2" t="str">
        <f>IF($A137="","",IFERROR(INDEX(RAW_DHIS2_EXPORT!$A:$ZZ,ROW(),MATCH("*"&amp;INDEX(INDICATOR_MAP!$D:$D,MATCH(AV$1,INDICATOR_MAP!$B:$B,0))&amp;"*",RAW_DHIS2_EXPORT!$1:$1,0)),""))</f>
        <v/>
      </c>
      <c r="AW137" s="2" t="str">
        <f>IF($A137="","",IFERROR(INDEX(RAW_DHIS2_EXPORT!$A:$ZZ,ROW(),MATCH("*"&amp;INDEX(INDICATOR_MAP!$D:$D,MATCH(AW$1,INDICATOR_MAP!$B:$B,0))&amp;"*",RAW_DHIS2_EXPORT!$1:$1,0)),""))</f>
        <v/>
      </c>
      <c r="AX137" s="2" t="str">
        <f>IF($A137="","",IFERROR(INDEX(RAW_DHIS2_EXPORT!$A:$ZZ,ROW(),MATCH("*"&amp;INDEX(INDICATOR_MAP!$D:$D,MATCH(AX$1,INDICATOR_MAP!$B:$B,0))&amp;"*",RAW_DHIS2_EXPORT!$1:$1,0)),""))</f>
        <v/>
      </c>
      <c r="AY137" s="2" t="str">
        <f>IF($A137="","",IFERROR(INDEX(RAW_DHIS2_EXPORT!$A:$ZZ,ROW(),MATCH("*"&amp;INDEX(INDICATOR_MAP!$D:$D,MATCH(AY$1,INDICATOR_MAP!$B:$B,0))&amp;"*",RAW_DHIS2_EXPORT!$1:$1,0)),""))</f>
        <v/>
      </c>
      <c r="AZ137" s="2" t="str">
        <f>IF($A137="","",IFERROR(INDEX(RAW_DHIS2_EXPORT!$A:$ZZ,ROW(),MATCH("*"&amp;INDEX(INDICATOR_MAP!$D:$D,MATCH(AZ$1,INDICATOR_MAP!$B:$B,0))&amp;"*",RAW_DHIS2_EXPORT!$1:$1,0)),""))</f>
        <v/>
      </c>
      <c r="BA137" s="2" t="str">
        <f>IF($A137="","",IFERROR(INDEX(RAW_DHIS2_EXPORT!$A:$ZZ,ROW(),MATCH("*"&amp;INDEX(INDICATOR_MAP!$D:$D,MATCH(BA$1,INDICATOR_MAP!$B:$B,0))&amp;"*",RAW_DHIS2_EXPORT!$1:$1,0)),""))</f>
        <v/>
      </c>
      <c r="BB137" s="2" t="str">
        <f>IF($A137="","",IFERROR(INDEX(RAW_DHIS2_EXPORT!$A:$ZZ,ROW(),MATCH("*"&amp;INDEX(INDICATOR_MAP!$D:$D,MATCH(BB$1,INDICATOR_MAP!$B:$B,0))&amp;"*",RAW_DHIS2_EXPORT!$1:$1,0)),""))</f>
        <v/>
      </c>
      <c r="BC137" s="2" t="str">
        <f>IF($A137="","",IFERROR(INDEX(RAW_DHIS2_EXPORT!$A:$ZZ,ROW(),MATCH("*"&amp;INDEX(INDICATOR_MAP!$D:$D,MATCH(BC$1,INDICATOR_MAP!$B:$B,0))&amp;"*",RAW_DHIS2_EXPORT!$1:$1,0)),""))</f>
        <v/>
      </c>
    </row>
    <row r="138" spans="1:55">
      <c r="A138" s="2" t="str">
        <f>IF(RAW_DHIS2_EXPORT!A138="","",RAW_DHIS2_EXPORT!A138)</f>
        <v/>
      </c>
      <c r="B138" s="2"/>
      <c r="C138" s="2"/>
      <c r="D138" s="2" t="str">
        <f>IF($A138="","",IFERROR(INDEX(RAW_DHIS2_EXPORT!$A:$ZZ,ROW(),MATCH("*"&amp;INDEX(INDICATOR_MAP!$D:$D,MATCH(D$1,INDICATOR_MAP!$B:$B,0))&amp;"*",RAW_DHIS2_EXPORT!$1:$1,0)),""))</f>
        <v/>
      </c>
      <c r="E138" s="2" t="str">
        <f>IF($A138="","",IFERROR(INDEX(RAW_DHIS2_EXPORT!$A:$ZZ,ROW(),MATCH("*"&amp;INDEX(INDICATOR_MAP!$D:$D,MATCH(E$1,INDICATOR_MAP!$B:$B,0))&amp;"*",RAW_DHIS2_EXPORT!$1:$1,0)),""))</f>
        <v/>
      </c>
      <c r="F138" s="2" t="str">
        <f>IF($A138="","",IFERROR(INDEX(RAW_DHIS2_EXPORT!$A:$ZZ,ROW(),MATCH("*"&amp;INDEX(INDICATOR_MAP!$D:$D,MATCH(F$1,INDICATOR_MAP!$B:$B,0))&amp;"*",RAW_DHIS2_EXPORT!$1:$1,0)),""))</f>
        <v/>
      </c>
      <c r="G138" s="2" t="str">
        <f>IF($A138="","",IFERROR(INDEX(RAW_DHIS2_EXPORT!$A:$ZZ,ROW(),MATCH("*"&amp;INDEX(INDICATOR_MAP!$D:$D,MATCH(G$1,INDICATOR_MAP!$B:$B,0))&amp;"*",RAW_DHIS2_EXPORT!$1:$1,0)),""))</f>
        <v/>
      </c>
      <c r="H138" s="2" t="str">
        <f>IF($A138="","",IFERROR(INDEX(RAW_DHIS2_EXPORT!$A:$ZZ,ROW(),MATCH("*"&amp;INDEX(INDICATOR_MAP!$D:$D,MATCH(H$1,INDICATOR_MAP!$B:$B,0))&amp;"*",RAW_DHIS2_EXPORT!$1:$1,0)),""))</f>
        <v/>
      </c>
      <c r="I138" s="2" t="str">
        <f>IF($A138="","",IFERROR(INDEX(RAW_DHIS2_EXPORT!$A:$ZZ,ROW(),MATCH("*"&amp;INDEX(INDICATOR_MAP!$D:$D,MATCH(I$1,INDICATOR_MAP!$B:$B,0))&amp;"*",RAW_DHIS2_EXPORT!$1:$1,0)),""))</f>
        <v/>
      </c>
      <c r="J138" s="2" t="str">
        <f>IF($A138="","",IFERROR(INDEX(RAW_DHIS2_EXPORT!$A:$ZZ,ROW(),MATCH("*"&amp;INDEX(INDICATOR_MAP!$D:$D,MATCH(J$1,INDICATOR_MAP!$B:$B,0))&amp;"*",RAW_DHIS2_EXPORT!$1:$1,0)),""))</f>
        <v/>
      </c>
      <c r="K138" s="2" t="str">
        <f>IF($A138="","",IFERROR(INDEX(RAW_DHIS2_EXPORT!$A:$ZZ,ROW(),MATCH("*"&amp;INDEX(INDICATOR_MAP!$D:$D,MATCH(K$1,INDICATOR_MAP!$B:$B,0))&amp;"*",RAW_DHIS2_EXPORT!$1:$1,0)),""))</f>
        <v/>
      </c>
      <c r="L138" s="2" t="str">
        <f>IF($A138="","",IFERROR(INDEX(RAW_DHIS2_EXPORT!$A:$ZZ,ROW(),MATCH("*"&amp;INDEX(INDICATOR_MAP!$D:$D,MATCH(L$1,INDICATOR_MAP!$B:$B,0))&amp;"*",RAW_DHIS2_EXPORT!$1:$1,0)),""))</f>
        <v/>
      </c>
      <c r="M138" s="2" t="str">
        <f>IF($A138="","",IFERROR(INDEX(RAW_DHIS2_EXPORT!$A:$ZZ,ROW(),MATCH("*"&amp;INDEX(INDICATOR_MAP!$D:$D,MATCH(M$1,INDICATOR_MAP!$B:$B,0))&amp;"*",RAW_DHIS2_EXPORT!$1:$1,0)),""))</f>
        <v/>
      </c>
      <c r="N138" s="2" t="str">
        <f>IF($A138="","",IFERROR(INDEX(RAW_DHIS2_EXPORT!$A:$ZZ,ROW(),MATCH("*"&amp;INDEX(INDICATOR_MAP!$D:$D,MATCH(N$1,INDICATOR_MAP!$B:$B,0))&amp;"*",RAW_DHIS2_EXPORT!$1:$1,0)),""))</f>
        <v/>
      </c>
      <c r="O138" s="2" t="str">
        <f>IF($A138="","",IFERROR(INDEX(RAW_DHIS2_EXPORT!$A:$ZZ,ROW(),MATCH("*"&amp;INDEX(INDICATOR_MAP!$D:$D,MATCH(O$1,INDICATOR_MAP!$B:$B,0))&amp;"*",RAW_DHIS2_EXPORT!$1:$1,0)),""))</f>
        <v/>
      </c>
      <c r="P138" s="2" t="str">
        <f>IF($A138="","",IFERROR(INDEX(RAW_DHIS2_EXPORT!$A:$ZZ,ROW(),MATCH("*"&amp;INDEX(INDICATOR_MAP!$D:$D,MATCH(P$1,INDICATOR_MAP!$B:$B,0))&amp;"*",RAW_DHIS2_EXPORT!$1:$1,0)),""))</f>
        <v/>
      </c>
      <c r="Q138" s="2" t="str">
        <f>IF($A138="","",IFERROR(INDEX(RAW_DHIS2_EXPORT!$A:$ZZ,ROW(),MATCH("*"&amp;INDEX(INDICATOR_MAP!$D:$D,MATCH(Q$1,INDICATOR_MAP!$B:$B,0))&amp;"*",RAW_DHIS2_EXPORT!$1:$1,0)),""))</f>
        <v/>
      </c>
      <c r="R138" s="2" t="str">
        <f>IF($A138="","",IFERROR(INDEX(RAW_DHIS2_EXPORT!$A:$ZZ,ROW(),MATCH("*"&amp;INDEX(INDICATOR_MAP!$D:$D,MATCH(R$1,INDICATOR_MAP!$B:$B,0))&amp;"*",RAW_DHIS2_EXPORT!$1:$1,0)),""))</f>
        <v/>
      </c>
      <c r="S138" s="2" t="str">
        <f>IF($A138="","",IFERROR(INDEX(RAW_DHIS2_EXPORT!$A:$ZZ,ROW(),MATCH("*"&amp;INDEX(INDICATOR_MAP!$D:$D,MATCH(S$1,INDICATOR_MAP!$B:$B,0))&amp;"*",RAW_DHIS2_EXPORT!$1:$1,0)),""))</f>
        <v/>
      </c>
      <c r="T138" s="2" t="str">
        <f>IF($A138="","",IFERROR(INDEX(RAW_DHIS2_EXPORT!$A:$ZZ,ROW(),MATCH("*"&amp;INDEX(INDICATOR_MAP!$D:$D,MATCH(T$1,INDICATOR_MAP!$B:$B,0))&amp;"*",RAW_DHIS2_EXPORT!$1:$1,0)),""))</f>
        <v/>
      </c>
      <c r="U138" s="2" t="str">
        <f>IF($A138="","",IFERROR(INDEX(RAW_DHIS2_EXPORT!$A:$ZZ,ROW(),MATCH("*"&amp;INDEX(INDICATOR_MAP!$D:$D,MATCH(U$1,INDICATOR_MAP!$B:$B,0))&amp;"*",RAW_DHIS2_EXPORT!$1:$1,0)),""))</f>
        <v/>
      </c>
      <c r="V138" s="2" t="str">
        <f>IF($A138="","",IFERROR(INDEX(RAW_DHIS2_EXPORT!$A:$ZZ,ROW(),MATCH("*"&amp;INDEX(INDICATOR_MAP!$D:$D,MATCH(V$1,INDICATOR_MAP!$B:$B,0))&amp;"*",RAW_DHIS2_EXPORT!$1:$1,0)),""))</f>
        <v/>
      </c>
      <c r="W138" s="2" t="str">
        <f>IF($A138="","",IFERROR(INDEX(RAW_DHIS2_EXPORT!$A:$ZZ,ROW(),MATCH("*"&amp;INDEX(INDICATOR_MAP!$D:$D,MATCH(W$1,INDICATOR_MAP!$B:$B,0))&amp;"*",RAW_DHIS2_EXPORT!$1:$1,0)),""))</f>
        <v/>
      </c>
      <c r="X138" s="2" t="str">
        <f>IF($A138="","",IFERROR(INDEX(RAW_DHIS2_EXPORT!$A:$ZZ,ROW(),MATCH("*"&amp;INDEX(INDICATOR_MAP!$D:$D,MATCH(X$1,INDICATOR_MAP!$B:$B,0))&amp;"*",RAW_DHIS2_EXPORT!$1:$1,0)),""))</f>
        <v/>
      </c>
      <c r="Y138" s="2" t="str">
        <f>IF($A138="","",IFERROR(INDEX(RAW_DHIS2_EXPORT!$A:$ZZ,ROW(),MATCH("*"&amp;INDEX(INDICATOR_MAP!$D:$D,MATCH(Y$1,INDICATOR_MAP!$B:$B,0))&amp;"*",RAW_DHIS2_EXPORT!$1:$1,0)),""))</f>
        <v/>
      </c>
      <c r="Z138" s="2" t="str">
        <f>IF($A138="","",IFERROR(INDEX(RAW_DHIS2_EXPORT!$A:$ZZ,ROW(),MATCH("*"&amp;INDEX(INDICATOR_MAP!$D:$D,MATCH(Z$1,INDICATOR_MAP!$B:$B,0))&amp;"*",RAW_DHIS2_EXPORT!$1:$1,0)),""))</f>
        <v/>
      </c>
      <c r="AA138" s="2" t="str">
        <f>IF($A138="","",IFERROR(INDEX(RAW_DHIS2_EXPORT!$A:$ZZ,ROW(),MATCH("*"&amp;INDEX(INDICATOR_MAP!$D:$D,MATCH(AA$1,INDICATOR_MAP!$B:$B,0))&amp;"*",RAW_DHIS2_EXPORT!$1:$1,0)),""))</f>
        <v/>
      </c>
      <c r="AB138" s="2" t="str">
        <f>IF($A138="","",IFERROR(INDEX(RAW_DHIS2_EXPORT!$A:$ZZ,ROW(),MATCH("*"&amp;INDEX(INDICATOR_MAP!$D:$D,MATCH(AB$1,INDICATOR_MAP!$B:$B,0))&amp;"*",RAW_DHIS2_EXPORT!$1:$1,0)),""))</f>
        <v/>
      </c>
      <c r="AC138" s="2" t="str">
        <f>IF($A138="","",IFERROR(INDEX(RAW_DHIS2_EXPORT!$A:$ZZ,ROW(),MATCH("*"&amp;INDEX(INDICATOR_MAP!$D:$D,MATCH(AC$1,INDICATOR_MAP!$B:$B,0))&amp;"*",RAW_DHIS2_EXPORT!$1:$1,0)),""))</f>
        <v/>
      </c>
      <c r="AD138" s="2" t="str">
        <f>IF($A138="","",IFERROR(INDEX(RAW_DHIS2_EXPORT!$A:$ZZ,ROW(),MATCH("*"&amp;INDEX(INDICATOR_MAP!$D:$D,MATCH(AD$1,INDICATOR_MAP!$B:$B,0))&amp;"*",RAW_DHIS2_EXPORT!$1:$1,0)),""))</f>
        <v/>
      </c>
      <c r="AE138" s="2" t="str">
        <f>IF($A138="","",IFERROR(INDEX(RAW_DHIS2_EXPORT!$A:$ZZ,ROW(),MATCH("*"&amp;INDEX(INDICATOR_MAP!$D:$D,MATCH(AE$1,INDICATOR_MAP!$B:$B,0))&amp;"*",RAW_DHIS2_EXPORT!$1:$1,0)),""))</f>
        <v/>
      </c>
      <c r="AF138" s="2" t="str">
        <f>IF($A138="","",IFERROR(INDEX(RAW_DHIS2_EXPORT!$A:$ZZ,ROW(),MATCH("*"&amp;INDEX(INDICATOR_MAP!$D:$D,MATCH(AF$1,INDICATOR_MAP!$B:$B,0))&amp;"*",RAW_DHIS2_EXPORT!$1:$1,0)),""))</f>
        <v/>
      </c>
      <c r="AG138" s="2" t="str">
        <f>IF($A138="","",IFERROR(INDEX(RAW_DHIS2_EXPORT!$A:$ZZ,ROW(),MATCH("*"&amp;INDEX(INDICATOR_MAP!$D:$D,MATCH(AG$1,INDICATOR_MAP!$B:$B,0))&amp;"*",RAW_DHIS2_EXPORT!$1:$1,0)),""))</f>
        <v/>
      </c>
      <c r="AH138" s="2" t="str">
        <f>IF($A138="","",IFERROR(INDEX(RAW_DHIS2_EXPORT!$A:$ZZ,ROW(),MATCH("*"&amp;INDEX(INDICATOR_MAP!$D:$D,MATCH(AH$1,INDICATOR_MAP!$B:$B,0))&amp;"*",RAW_DHIS2_EXPORT!$1:$1,0)),""))</f>
        <v/>
      </c>
      <c r="AI138" s="2" t="str">
        <f>IF($A138="","",IFERROR(INDEX(RAW_DHIS2_EXPORT!$A:$ZZ,ROW(),MATCH("*"&amp;INDEX(INDICATOR_MAP!$D:$D,MATCH(AI$1,INDICATOR_MAP!$B:$B,0))&amp;"*",RAW_DHIS2_EXPORT!$1:$1,0)),""))</f>
        <v/>
      </c>
      <c r="AJ138" s="2" t="str">
        <f>IF($A138="","",IFERROR(INDEX(RAW_DHIS2_EXPORT!$A:$ZZ,ROW(),MATCH("*"&amp;INDEX(INDICATOR_MAP!$D:$D,MATCH(AJ$1,INDICATOR_MAP!$B:$B,0))&amp;"*",RAW_DHIS2_EXPORT!$1:$1,0)),""))</f>
        <v/>
      </c>
      <c r="AK138" s="2" t="str">
        <f>IF($A138="","",IFERROR(INDEX(RAW_DHIS2_EXPORT!$A:$ZZ,ROW(),MATCH("*"&amp;INDEX(INDICATOR_MAP!$D:$D,MATCH(AK$1,INDICATOR_MAP!$B:$B,0))&amp;"*",RAW_DHIS2_EXPORT!$1:$1,0)),""))</f>
        <v/>
      </c>
      <c r="AL138" s="2" t="str">
        <f>IF($A138="","",IFERROR(INDEX(RAW_DHIS2_EXPORT!$A:$ZZ,ROW(),MATCH("*"&amp;INDEX(INDICATOR_MAP!$D:$D,MATCH(AL$1,INDICATOR_MAP!$B:$B,0))&amp;"*",RAW_DHIS2_EXPORT!$1:$1,0)),""))</f>
        <v/>
      </c>
      <c r="AM138" s="2" t="str">
        <f>IF($A138="","",IFERROR(INDEX(RAW_DHIS2_EXPORT!$A:$ZZ,ROW(),MATCH("*"&amp;INDEX(INDICATOR_MAP!$D:$D,MATCH(AM$1,INDICATOR_MAP!$B:$B,0))&amp;"*",RAW_DHIS2_EXPORT!$1:$1,0)),""))</f>
        <v/>
      </c>
      <c r="AN138" s="2" t="str">
        <f>IF($A138="","",IFERROR(INDEX(RAW_DHIS2_EXPORT!$A:$ZZ,ROW(),MATCH("*"&amp;INDEX(INDICATOR_MAP!$D:$D,MATCH(AN$1,INDICATOR_MAP!$B:$B,0))&amp;"*",RAW_DHIS2_EXPORT!$1:$1,0)),""))</f>
        <v/>
      </c>
      <c r="AO138" s="2" t="str">
        <f>IF($A138="","",IFERROR(INDEX(RAW_DHIS2_EXPORT!$A:$ZZ,ROW(),MATCH("*"&amp;INDEX(INDICATOR_MAP!$D:$D,MATCH(AO$1,INDICATOR_MAP!$B:$B,0))&amp;"*",RAW_DHIS2_EXPORT!$1:$1,0)),""))</f>
        <v/>
      </c>
      <c r="AP138" s="2" t="str">
        <f>IF($A138="","",IFERROR(INDEX(RAW_DHIS2_EXPORT!$A:$ZZ,ROW(),MATCH("*"&amp;INDEX(INDICATOR_MAP!$D:$D,MATCH(AP$1,INDICATOR_MAP!$B:$B,0))&amp;"*",RAW_DHIS2_EXPORT!$1:$1,0)),""))</f>
        <v/>
      </c>
      <c r="AQ138" s="2" t="str">
        <f>IF($A138="","",IFERROR(INDEX(RAW_DHIS2_EXPORT!$A:$ZZ,ROW(),MATCH("*"&amp;INDEX(INDICATOR_MAP!$D:$D,MATCH(AQ$1,INDICATOR_MAP!$B:$B,0))&amp;"*",RAW_DHIS2_EXPORT!$1:$1,0)),""))</f>
        <v/>
      </c>
      <c r="AR138" s="2" t="str">
        <f>IF($A138="","",IFERROR(INDEX(RAW_DHIS2_EXPORT!$A:$ZZ,ROW(),MATCH("*"&amp;INDEX(INDICATOR_MAP!$D:$D,MATCH(AR$1,INDICATOR_MAP!$B:$B,0))&amp;"*",RAW_DHIS2_EXPORT!$1:$1,0)),""))</f>
        <v/>
      </c>
      <c r="AS138" s="2" t="str">
        <f>IF($A138="","",IFERROR(INDEX(RAW_DHIS2_EXPORT!$A:$ZZ,ROW(),MATCH("*"&amp;INDEX(INDICATOR_MAP!$D:$D,MATCH(AS$1,INDICATOR_MAP!$B:$B,0))&amp;"*",RAW_DHIS2_EXPORT!$1:$1,0)),""))</f>
        <v/>
      </c>
      <c r="AT138" s="2" t="str">
        <f>IF($A138="","",IFERROR(INDEX(RAW_DHIS2_EXPORT!$A:$ZZ,ROW(),MATCH("*"&amp;INDEX(INDICATOR_MAP!$D:$D,MATCH(AT$1,INDICATOR_MAP!$B:$B,0))&amp;"*",RAW_DHIS2_EXPORT!$1:$1,0)),""))</f>
        <v/>
      </c>
      <c r="AU138" s="2" t="str">
        <f>IF($A138="","",IFERROR(INDEX(RAW_DHIS2_EXPORT!$A:$ZZ,ROW(),MATCH("*"&amp;INDEX(INDICATOR_MAP!$D:$D,MATCH(AU$1,INDICATOR_MAP!$B:$B,0))&amp;"*",RAW_DHIS2_EXPORT!$1:$1,0)),""))</f>
        <v/>
      </c>
      <c r="AV138" s="2" t="str">
        <f>IF($A138="","",IFERROR(INDEX(RAW_DHIS2_EXPORT!$A:$ZZ,ROW(),MATCH("*"&amp;INDEX(INDICATOR_MAP!$D:$D,MATCH(AV$1,INDICATOR_MAP!$B:$B,0))&amp;"*",RAW_DHIS2_EXPORT!$1:$1,0)),""))</f>
        <v/>
      </c>
      <c r="AW138" s="2" t="str">
        <f>IF($A138="","",IFERROR(INDEX(RAW_DHIS2_EXPORT!$A:$ZZ,ROW(),MATCH("*"&amp;INDEX(INDICATOR_MAP!$D:$D,MATCH(AW$1,INDICATOR_MAP!$B:$B,0))&amp;"*",RAW_DHIS2_EXPORT!$1:$1,0)),""))</f>
        <v/>
      </c>
      <c r="AX138" s="2" t="str">
        <f>IF($A138="","",IFERROR(INDEX(RAW_DHIS2_EXPORT!$A:$ZZ,ROW(),MATCH("*"&amp;INDEX(INDICATOR_MAP!$D:$D,MATCH(AX$1,INDICATOR_MAP!$B:$B,0))&amp;"*",RAW_DHIS2_EXPORT!$1:$1,0)),""))</f>
        <v/>
      </c>
      <c r="AY138" s="2" t="str">
        <f>IF($A138="","",IFERROR(INDEX(RAW_DHIS2_EXPORT!$A:$ZZ,ROW(),MATCH("*"&amp;INDEX(INDICATOR_MAP!$D:$D,MATCH(AY$1,INDICATOR_MAP!$B:$B,0))&amp;"*",RAW_DHIS2_EXPORT!$1:$1,0)),""))</f>
        <v/>
      </c>
      <c r="AZ138" s="2" t="str">
        <f>IF($A138="","",IFERROR(INDEX(RAW_DHIS2_EXPORT!$A:$ZZ,ROW(),MATCH("*"&amp;INDEX(INDICATOR_MAP!$D:$D,MATCH(AZ$1,INDICATOR_MAP!$B:$B,0))&amp;"*",RAW_DHIS2_EXPORT!$1:$1,0)),""))</f>
        <v/>
      </c>
      <c r="BA138" s="2" t="str">
        <f>IF($A138="","",IFERROR(INDEX(RAW_DHIS2_EXPORT!$A:$ZZ,ROW(),MATCH("*"&amp;INDEX(INDICATOR_MAP!$D:$D,MATCH(BA$1,INDICATOR_MAP!$B:$B,0))&amp;"*",RAW_DHIS2_EXPORT!$1:$1,0)),""))</f>
        <v/>
      </c>
      <c r="BB138" s="2" t="str">
        <f>IF($A138="","",IFERROR(INDEX(RAW_DHIS2_EXPORT!$A:$ZZ,ROW(),MATCH("*"&amp;INDEX(INDICATOR_MAP!$D:$D,MATCH(BB$1,INDICATOR_MAP!$B:$B,0))&amp;"*",RAW_DHIS2_EXPORT!$1:$1,0)),""))</f>
        <v/>
      </c>
      <c r="BC138" s="2" t="str">
        <f>IF($A138="","",IFERROR(INDEX(RAW_DHIS2_EXPORT!$A:$ZZ,ROW(),MATCH("*"&amp;INDEX(INDICATOR_MAP!$D:$D,MATCH(BC$1,INDICATOR_MAP!$B:$B,0))&amp;"*",RAW_DHIS2_EXPORT!$1:$1,0)),""))</f>
        <v/>
      </c>
    </row>
    <row r="139" spans="1:55">
      <c r="A139" s="2" t="str">
        <f>IF(RAW_DHIS2_EXPORT!A139="","",RAW_DHIS2_EXPORT!A139)</f>
        <v/>
      </c>
      <c r="B139" s="2"/>
      <c r="C139" s="2"/>
      <c r="D139" s="2" t="str">
        <f>IF($A139="","",IFERROR(INDEX(RAW_DHIS2_EXPORT!$A:$ZZ,ROW(),MATCH("*"&amp;INDEX(INDICATOR_MAP!$D:$D,MATCH(D$1,INDICATOR_MAP!$B:$B,0))&amp;"*",RAW_DHIS2_EXPORT!$1:$1,0)),""))</f>
        <v/>
      </c>
      <c r="E139" s="2" t="str">
        <f>IF($A139="","",IFERROR(INDEX(RAW_DHIS2_EXPORT!$A:$ZZ,ROW(),MATCH("*"&amp;INDEX(INDICATOR_MAP!$D:$D,MATCH(E$1,INDICATOR_MAP!$B:$B,0))&amp;"*",RAW_DHIS2_EXPORT!$1:$1,0)),""))</f>
        <v/>
      </c>
      <c r="F139" s="2" t="str">
        <f>IF($A139="","",IFERROR(INDEX(RAW_DHIS2_EXPORT!$A:$ZZ,ROW(),MATCH("*"&amp;INDEX(INDICATOR_MAP!$D:$D,MATCH(F$1,INDICATOR_MAP!$B:$B,0))&amp;"*",RAW_DHIS2_EXPORT!$1:$1,0)),""))</f>
        <v/>
      </c>
      <c r="G139" s="2" t="str">
        <f>IF($A139="","",IFERROR(INDEX(RAW_DHIS2_EXPORT!$A:$ZZ,ROW(),MATCH("*"&amp;INDEX(INDICATOR_MAP!$D:$D,MATCH(G$1,INDICATOR_MAP!$B:$B,0))&amp;"*",RAW_DHIS2_EXPORT!$1:$1,0)),""))</f>
        <v/>
      </c>
      <c r="H139" s="2" t="str">
        <f>IF($A139="","",IFERROR(INDEX(RAW_DHIS2_EXPORT!$A:$ZZ,ROW(),MATCH("*"&amp;INDEX(INDICATOR_MAP!$D:$D,MATCH(H$1,INDICATOR_MAP!$B:$B,0))&amp;"*",RAW_DHIS2_EXPORT!$1:$1,0)),""))</f>
        <v/>
      </c>
      <c r="I139" s="2" t="str">
        <f>IF($A139="","",IFERROR(INDEX(RAW_DHIS2_EXPORT!$A:$ZZ,ROW(),MATCH("*"&amp;INDEX(INDICATOR_MAP!$D:$D,MATCH(I$1,INDICATOR_MAP!$B:$B,0))&amp;"*",RAW_DHIS2_EXPORT!$1:$1,0)),""))</f>
        <v/>
      </c>
      <c r="J139" s="2" t="str">
        <f>IF($A139="","",IFERROR(INDEX(RAW_DHIS2_EXPORT!$A:$ZZ,ROW(),MATCH("*"&amp;INDEX(INDICATOR_MAP!$D:$D,MATCH(J$1,INDICATOR_MAP!$B:$B,0))&amp;"*",RAW_DHIS2_EXPORT!$1:$1,0)),""))</f>
        <v/>
      </c>
      <c r="K139" s="2" t="str">
        <f>IF($A139="","",IFERROR(INDEX(RAW_DHIS2_EXPORT!$A:$ZZ,ROW(),MATCH("*"&amp;INDEX(INDICATOR_MAP!$D:$D,MATCH(K$1,INDICATOR_MAP!$B:$B,0))&amp;"*",RAW_DHIS2_EXPORT!$1:$1,0)),""))</f>
        <v/>
      </c>
      <c r="L139" s="2" t="str">
        <f>IF($A139="","",IFERROR(INDEX(RAW_DHIS2_EXPORT!$A:$ZZ,ROW(),MATCH("*"&amp;INDEX(INDICATOR_MAP!$D:$D,MATCH(L$1,INDICATOR_MAP!$B:$B,0))&amp;"*",RAW_DHIS2_EXPORT!$1:$1,0)),""))</f>
        <v/>
      </c>
      <c r="M139" s="2" t="str">
        <f>IF($A139="","",IFERROR(INDEX(RAW_DHIS2_EXPORT!$A:$ZZ,ROW(),MATCH("*"&amp;INDEX(INDICATOR_MAP!$D:$D,MATCH(M$1,INDICATOR_MAP!$B:$B,0))&amp;"*",RAW_DHIS2_EXPORT!$1:$1,0)),""))</f>
        <v/>
      </c>
      <c r="N139" s="2" t="str">
        <f>IF($A139="","",IFERROR(INDEX(RAW_DHIS2_EXPORT!$A:$ZZ,ROW(),MATCH("*"&amp;INDEX(INDICATOR_MAP!$D:$D,MATCH(N$1,INDICATOR_MAP!$B:$B,0))&amp;"*",RAW_DHIS2_EXPORT!$1:$1,0)),""))</f>
        <v/>
      </c>
      <c r="O139" s="2" t="str">
        <f>IF($A139="","",IFERROR(INDEX(RAW_DHIS2_EXPORT!$A:$ZZ,ROW(),MATCH("*"&amp;INDEX(INDICATOR_MAP!$D:$D,MATCH(O$1,INDICATOR_MAP!$B:$B,0))&amp;"*",RAW_DHIS2_EXPORT!$1:$1,0)),""))</f>
        <v/>
      </c>
      <c r="P139" s="2" t="str">
        <f>IF($A139="","",IFERROR(INDEX(RAW_DHIS2_EXPORT!$A:$ZZ,ROW(),MATCH("*"&amp;INDEX(INDICATOR_MAP!$D:$D,MATCH(P$1,INDICATOR_MAP!$B:$B,0))&amp;"*",RAW_DHIS2_EXPORT!$1:$1,0)),""))</f>
        <v/>
      </c>
      <c r="Q139" s="2" t="str">
        <f>IF($A139="","",IFERROR(INDEX(RAW_DHIS2_EXPORT!$A:$ZZ,ROW(),MATCH("*"&amp;INDEX(INDICATOR_MAP!$D:$D,MATCH(Q$1,INDICATOR_MAP!$B:$B,0))&amp;"*",RAW_DHIS2_EXPORT!$1:$1,0)),""))</f>
        <v/>
      </c>
      <c r="R139" s="2" t="str">
        <f>IF($A139="","",IFERROR(INDEX(RAW_DHIS2_EXPORT!$A:$ZZ,ROW(),MATCH("*"&amp;INDEX(INDICATOR_MAP!$D:$D,MATCH(R$1,INDICATOR_MAP!$B:$B,0))&amp;"*",RAW_DHIS2_EXPORT!$1:$1,0)),""))</f>
        <v/>
      </c>
      <c r="S139" s="2" t="str">
        <f>IF($A139="","",IFERROR(INDEX(RAW_DHIS2_EXPORT!$A:$ZZ,ROW(),MATCH("*"&amp;INDEX(INDICATOR_MAP!$D:$D,MATCH(S$1,INDICATOR_MAP!$B:$B,0))&amp;"*",RAW_DHIS2_EXPORT!$1:$1,0)),""))</f>
        <v/>
      </c>
      <c r="T139" s="2" t="str">
        <f>IF($A139="","",IFERROR(INDEX(RAW_DHIS2_EXPORT!$A:$ZZ,ROW(),MATCH("*"&amp;INDEX(INDICATOR_MAP!$D:$D,MATCH(T$1,INDICATOR_MAP!$B:$B,0))&amp;"*",RAW_DHIS2_EXPORT!$1:$1,0)),""))</f>
        <v/>
      </c>
      <c r="U139" s="2" t="str">
        <f>IF($A139="","",IFERROR(INDEX(RAW_DHIS2_EXPORT!$A:$ZZ,ROW(),MATCH("*"&amp;INDEX(INDICATOR_MAP!$D:$D,MATCH(U$1,INDICATOR_MAP!$B:$B,0))&amp;"*",RAW_DHIS2_EXPORT!$1:$1,0)),""))</f>
        <v/>
      </c>
      <c r="V139" s="2" t="str">
        <f>IF($A139="","",IFERROR(INDEX(RAW_DHIS2_EXPORT!$A:$ZZ,ROW(),MATCH("*"&amp;INDEX(INDICATOR_MAP!$D:$D,MATCH(V$1,INDICATOR_MAP!$B:$B,0))&amp;"*",RAW_DHIS2_EXPORT!$1:$1,0)),""))</f>
        <v/>
      </c>
      <c r="W139" s="2" t="str">
        <f>IF($A139="","",IFERROR(INDEX(RAW_DHIS2_EXPORT!$A:$ZZ,ROW(),MATCH("*"&amp;INDEX(INDICATOR_MAP!$D:$D,MATCH(W$1,INDICATOR_MAP!$B:$B,0))&amp;"*",RAW_DHIS2_EXPORT!$1:$1,0)),""))</f>
        <v/>
      </c>
      <c r="X139" s="2" t="str">
        <f>IF($A139="","",IFERROR(INDEX(RAW_DHIS2_EXPORT!$A:$ZZ,ROW(),MATCH("*"&amp;INDEX(INDICATOR_MAP!$D:$D,MATCH(X$1,INDICATOR_MAP!$B:$B,0))&amp;"*",RAW_DHIS2_EXPORT!$1:$1,0)),""))</f>
        <v/>
      </c>
      <c r="Y139" s="2" t="str">
        <f>IF($A139="","",IFERROR(INDEX(RAW_DHIS2_EXPORT!$A:$ZZ,ROW(),MATCH("*"&amp;INDEX(INDICATOR_MAP!$D:$D,MATCH(Y$1,INDICATOR_MAP!$B:$B,0))&amp;"*",RAW_DHIS2_EXPORT!$1:$1,0)),""))</f>
        <v/>
      </c>
      <c r="Z139" s="2" t="str">
        <f>IF($A139="","",IFERROR(INDEX(RAW_DHIS2_EXPORT!$A:$ZZ,ROW(),MATCH("*"&amp;INDEX(INDICATOR_MAP!$D:$D,MATCH(Z$1,INDICATOR_MAP!$B:$B,0))&amp;"*",RAW_DHIS2_EXPORT!$1:$1,0)),""))</f>
        <v/>
      </c>
      <c r="AA139" s="2" t="str">
        <f>IF($A139="","",IFERROR(INDEX(RAW_DHIS2_EXPORT!$A:$ZZ,ROW(),MATCH("*"&amp;INDEX(INDICATOR_MAP!$D:$D,MATCH(AA$1,INDICATOR_MAP!$B:$B,0))&amp;"*",RAW_DHIS2_EXPORT!$1:$1,0)),""))</f>
        <v/>
      </c>
      <c r="AB139" s="2" t="str">
        <f>IF($A139="","",IFERROR(INDEX(RAW_DHIS2_EXPORT!$A:$ZZ,ROW(),MATCH("*"&amp;INDEX(INDICATOR_MAP!$D:$D,MATCH(AB$1,INDICATOR_MAP!$B:$B,0))&amp;"*",RAW_DHIS2_EXPORT!$1:$1,0)),""))</f>
        <v/>
      </c>
      <c r="AC139" s="2" t="str">
        <f>IF($A139="","",IFERROR(INDEX(RAW_DHIS2_EXPORT!$A:$ZZ,ROW(),MATCH("*"&amp;INDEX(INDICATOR_MAP!$D:$D,MATCH(AC$1,INDICATOR_MAP!$B:$B,0))&amp;"*",RAW_DHIS2_EXPORT!$1:$1,0)),""))</f>
        <v/>
      </c>
      <c r="AD139" s="2" t="str">
        <f>IF($A139="","",IFERROR(INDEX(RAW_DHIS2_EXPORT!$A:$ZZ,ROW(),MATCH("*"&amp;INDEX(INDICATOR_MAP!$D:$D,MATCH(AD$1,INDICATOR_MAP!$B:$B,0))&amp;"*",RAW_DHIS2_EXPORT!$1:$1,0)),""))</f>
        <v/>
      </c>
      <c r="AE139" s="2" t="str">
        <f>IF($A139="","",IFERROR(INDEX(RAW_DHIS2_EXPORT!$A:$ZZ,ROW(),MATCH("*"&amp;INDEX(INDICATOR_MAP!$D:$D,MATCH(AE$1,INDICATOR_MAP!$B:$B,0))&amp;"*",RAW_DHIS2_EXPORT!$1:$1,0)),""))</f>
        <v/>
      </c>
      <c r="AF139" s="2" t="str">
        <f>IF($A139="","",IFERROR(INDEX(RAW_DHIS2_EXPORT!$A:$ZZ,ROW(),MATCH("*"&amp;INDEX(INDICATOR_MAP!$D:$D,MATCH(AF$1,INDICATOR_MAP!$B:$B,0))&amp;"*",RAW_DHIS2_EXPORT!$1:$1,0)),""))</f>
        <v/>
      </c>
      <c r="AG139" s="2" t="str">
        <f>IF($A139="","",IFERROR(INDEX(RAW_DHIS2_EXPORT!$A:$ZZ,ROW(),MATCH("*"&amp;INDEX(INDICATOR_MAP!$D:$D,MATCH(AG$1,INDICATOR_MAP!$B:$B,0))&amp;"*",RAW_DHIS2_EXPORT!$1:$1,0)),""))</f>
        <v/>
      </c>
      <c r="AH139" s="2" t="str">
        <f>IF($A139="","",IFERROR(INDEX(RAW_DHIS2_EXPORT!$A:$ZZ,ROW(),MATCH("*"&amp;INDEX(INDICATOR_MAP!$D:$D,MATCH(AH$1,INDICATOR_MAP!$B:$B,0))&amp;"*",RAW_DHIS2_EXPORT!$1:$1,0)),""))</f>
        <v/>
      </c>
      <c r="AI139" s="2" t="str">
        <f>IF($A139="","",IFERROR(INDEX(RAW_DHIS2_EXPORT!$A:$ZZ,ROW(),MATCH("*"&amp;INDEX(INDICATOR_MAP!$D:$D,MATCH(AI$1,INDICATOR_MAP!$B:$B,0))&amp;"*",RAW_DHIS2_EXPORT!$1:$1,0)),""))</f>
        <v/>
      </c>
      <c r="AJ139" s="2" t="str">
        <f>IF($A139="","",IFERROR(INDEX(RAW_DHIS2_EXPORT!$A:$ZZ,ROW(),MATCH("*"&amp;INDEX(INDICATOR_MAP!$D:$D,MATCH(AJ$1,INDICATOR_MAP!$B:$B,0))&amp;"*",RAW_DHIS2_EXPORT!$1:$1,0)),""))</f>
        <v/>
      </c>
      <c r="AK139" s="2" t="str">
        <f>IF($A139="","",IFERROR(INDEX(RAW_DHIS2_EXPORT!$A:$ZZ,ROW(),MATCH("*"&amp;INDEX(INDICATOR_MAP!$D:$D,MATCH(AK$1,INDICATOR_MAP!$B:$B,0))&amp;"*",RAW_DHIS2_EXPORT!$1:$1,0)),""))</f>
        <v/>
      </c>
      <c r="AL139" s="2" t="str">
        <f>IF($A139="","",IFERROR(INDEX(RAW_DHIS2_EXPORT!$A:$ZZ,ROW(),MATCH("*"&amp;INDEX(INDICATOR_MAP!$D:$D,MATCH(AL$1,INDICATOR_MAP!$B:$B,0))&amp;"*",RAW_DHIS2_EXPORT!$1:$1,0)),""))</f>
        <v/>
      </c>
      <c r="AM139" s="2" t="str">
        <f>IF($A139="","",IFERROR(INDEX(RAW_DHIS2_EXPORT!$A:$ZZ,ROW(),MATCH("*"&amp;INDEX(INDICATOR_MAP!$D:$D,MATCH(AM$1,INDICATOR_MAP!$B:$B,0))&amp;"*",RAW_DHIS2_EXPORT!$1:$1,0)),""))</f>
        <v/>
      </c>
      <c r="AN139" s="2" t="str">
        <f>IF($A139="","",IFERROR(INDEX(RAW_DHIS2_EXPORT!$A:$ZZ,ROW(),MATCH("*"&amp;INDEX(INDICATOR_MAP!$D:$D,MATCH(AN$1,INDICATOR_MAP!$B:$B,0))&amp;"*",RAW_DHIS2_EXPORT!$1:$1,0)),""))</f>
        <v/>
      </c>
      <c r="AO139" s="2" t="str">
        <f>IF($A139="","",IFERROR(INDEX(RAW_DHIS2_EXPORT!$A:$ZZ,ROW(),MATCH("*"&amp;INDEX(INDICATOR_MAP!$D:$D,MATCH(AO$1,INDICATOR_MAP!$B:$B,0))&amp;"*",RAW_DHIS2_EXPORT!$1:$1,0)),""))</f>
        <v/>
      </c>
      <c r="AP139" s="2" t="str">
        <f>IF($A139="","",IFERROR(INDEX(RAW_DHIS2_EXPORT!$A:$ZZ,ROW(),MATCH("*"&amp;INDEX(INDICATOR_MAP!$D:$D,MATCH(AP$1,INDICATOR_MAP!$B:$B,0))&amp;"*",RAW_DHIS2_EXPORT!$1:$1,0)),""))</f>
        <v/>
      </c>
      <c r="AQ139" s="2" t="str">
        <f>IF($A139="","",IFERROR(INDEX(RAW_DHIS2_EXPORT!$A:$ZZ,ROW(),MATCH("*"&amp;INDEX(INDICATOR_MAP!$D:$D,MATCH(AQ$1,INDICATOR_MAP!$B:$B,0))&amp;"*",RAW_DHIS2_EXPORT!$1:$1,0)),""))</f>
        <v/>
      </c>
      <c r="AR139" s="2" t="str">
        <f>IF($A139="","",IFERROR(INDEX(RAW_DHIS2_EXPORT!$A:$ZZ,ROW(),MATCH("*"&amp;INDEX(INDICATOR_MAP!$D:$D,MATCH(AR$1,INDICATOR_MAP!$B:$B,0))&amp;"*",RAW_DHIS2_EXPORT!$1:$1,0)),""))</f>
        <v/>
      </c>
      <c r="AS139" s="2" t="str">
        <f>IF($A139="","",IFERROR(INDEX(RAW_DHIS2_EXPORT!$A:$ZZ,ROW(),MATCH("*"&amp;INDEX(INDICATOR_MAP!$D:$D,MATCH(AS$1,INDICATOR_MAP!$B:$B,0))&amp;"*",RAW_DHIS2_EXPORT!$1:$1,0)),""))</f>
        <v/>
      </c>
      <c r="AT139" s="2" t="str">
        <f>IF($A139="","",IFERROR(INDEX(RAW_DHIS2_EXPORT!$A:$ZZ,ROW(),MATCH("*"&amp;INDEX(INDICATOR_MAP!$D:$D,MATCH(AT$1,INDICATOR_MAP!$B:$B,0))&amp;"*",RAW_DHIS2_EXPORT!$1:$1,0)),""))</f>
        <v/>
      </c>
      <c r="AU139" s="2" t="str">
        <f>IF($A139="","",IFERROR(INDEX(RAW_DHIS2_EXPORT!$A:$ZZ,ROW(),MATCH("*"&amp;INDEX(INDICATOR_MAP!$D:$D,MATCH(AU$1,INDICATOR_MAP!$B:$B,0))&amp;"*",RAW_DHIS2_EXPORT!$1:$1,0)),""))</f>
        <v/>
      </c>
      <c r="AV139" s="2" t="str">
        <f>IF($A139="","",IFERROR(INDEX(RAW_DHIS2_EXPORT!$A:$ZZ,ROW(),MATCH("*"&amp;INDEX(INDICATOR_MAP!$D:$D,MATCH(AV$1,INDICATOR_MAP!$B:$B,0))&amp;"*",RAW_DHIS2_EXPORT!$1:$1,0)),""))</f>
        <v/>
      </c>
      <c r="AW139" s="2" t="str">
        <f>IF($A139="","",IFERROR(INDEX(RAW_DHIS2_EXPORT!$A:$ZZ,ROW(),MATCH("*"&amp;INDEX(INDICATOR_MAP!$D:$D,MATCH(AW$1,INDICATOR_MAP!$B:$B,0))&amp;"*",RAW_DHIS2_EXPORT!$1:$1,0)),""))</f>
        <v/>
      </c>
      <c r="AX139" s="2" t="str">
        <f>IF($A139="","",IFERROR(INDEX(RAW_DHIS2_EXPORT!$A:$ZZ,ROW(),MATCH("*"&amp;INDEX(INDICATOR_MAP!$D:$D,MATCH(AX$1,INDICATOR_MAP!$B:$B,0))&amp;"*",RAW_DHIS2_EXPORT!$1:$1,0)),""))</f>
        <v/>
      </c>
      <c r="AY139" s="2" t="str">
        <f>IF($A139="","",IFERROR(INDEX(RAW_DHIS2_EXPORT!$A:$ZZ,ROW(),MATCH("*"&amp;INDEX(INDICATOR_MAP!$D:$D,MATCH(AY$1,INDICATOR_MAP!$B:$B,0))&amp;"*",RAW_DHIS2_EXPORT!$1:$1,0)),""))</f>
        <v/>
      </c>
      <c r="AZ139" s="2" t="str">
        <f>IF($A139="","",IFERROR(INDEX(RAW_DHIS2_EXPORT!$A:$ZZ,ROW(),MATCH("*"&amp;INDEX(INDICATOR_MAP!$D:$D,MATCH(AZ$1,INDICATOR_MAP!$B:$B,0))&amp;"*",RAW_DHIS2_EXPORT!$1:$1,0)),""))</f>
        <v/>
      </c>
      <c r="BA139" s="2" t="str">
        <f>IF($A139="","",IFERROR(INDEX(RAW_DHIS2_EXPORT!$A:$ZZ,ROW(),MATCH("*"&amp;INDEX(INDICATOR_MAP!$D:$D,MATCH(BA$1,INDICATOR_MAP!$B:$B,0))&amp;"*",RAW_DHIS2_EXPORT!$1:$1,0)),""))</f>
        <v/>
      </c>
      <c r="BB139" s="2" t="str">
        <f>IF($A139="","",IFERROR(INDEX(RAW_DHIS2_EXPORT!$A:$ZZ,ROW(),MATCH("*"&amp;INDEX(INDICATOR_MAP!$D:$D,MATCH(BB$1,INDICATOR_MAP!$B:$B,0))&amp;"*",RAW_DHIS2_EXPORT!$1:$1,0)),""))</f>
        <v/>
      </c>
      <c r="BC139" s="2" t="str">
        <f>IF($A139="","",IFERROR(INDEX(RAW_DHIS2_EXPORT!$A:$ZZ,ROW(),MATCH("*"&amp;INDEX(INDICATOR_MAP!$D:$D,MATCH(BC$1,INDICATOR_MAP!$B:$B,0))&amp;"*",RAW_DHIS2_EXPORT!$1:$1,0)),""))</f>
        <v/>
      </c>
    </row>
    <row r="140" spans="1:55">
      <c r="A140" s="2" t="str">
        <f>IF(RAW_DHIS2_EXPORT!A140="","",RAW_DHIS2_EXPORT!A140)</f>
        <v/>
      </c>
      <c r="B140" s="2"/>
      <c r="C140" s="2"/>
      <c r="D140" s="2" t="str">
        <f>IF($A140="","",IFERROR(INDEX(RAW_DHIS2_EXPORT!$A:$ZZ,ROW(),MATCH("*"&amp;INDEX(INDICATOR_MAP!$D:$D,MATCH(D$1,INDICATOR_MAP!$B:$B,0))&amp;"*",RAW_DHIS2_EXPORT!$1:$1,0)),""))</f>
        <v/>
      </c>
      <c r="E140" s="2" t="str">
        <f>IF($A140="","",IFERROR(INDEX(RAW_DHIS2_EXPORT!$A:$ZZ,ROW(),MATCH("*"&amp;INDEX(INDICATOR_MAP!$D:$D,MATCH(E$1,INDICATOR_MAP!$B:$B,0))&amp;"*",RAW_DHIS2_EXPORT!$1:$1,0)),""))</f>
        <v/>
      </c>
      <c r="F140" s="2" t="str">
        <f>IF($A140="","",IFERROR(INDEX(RAW_DHIS2_EXPORT!$A:$ZZ,ROW(),MATCH("*"&amp;INDEX(INDICATOR_MAP!$D:$D,MATCH(F$1,INDICATOR_MAP!$B:$B,0))&amp;"*",RAW_DHIS2_EXPORT!$1:$1,0)),""))</f>
        <v/>
      </c>
      <c r="G140" s="2" t="str">
        <f>IF($A140="","",IFERROR(INDEX(RAW_DHIS2_EXPORT!$A:$ZZ,ROW(),MATCH("*"&amp;INDEX(INDICATOR_MAP!$D:$D,MATCH(G$1,INDICATOR_MAP!$B:$B,0))&amp;"*",RAW_DHIS2_EXPORT!$1:$1,0)),""))</f>
        <v/>
      </c>
      <c r="H140" s="2" t="str">
        <f>IF($A140="","",IFERROR(INDEX(RAW_DHIS2_EXPORT!$A:$ZZ,ROW(),MATCH("*"&amp;INDEX(INDICATOR_MAP!$D:$D,MATCH(H$1,INDICATOR_MAP!$B:$B,0))&amp;"*",RAW_DHIS2_EXPORT!$1:$1,0)),""))</f>
        <v/>
      </c>
      <c r="I140" s="2" t="str">
        <f>IF($A140="","",IFERROR(INDEX(RAW_DHIS2_EXPORT!$A:$ZZ,ROW(),MATCH("*"&amp;INDEX(INDICATOR_MAP!$D:$D,MATCH(I$1,INDICATOR_MAP!$B:$B,0))&amp;"*",RAW_DHIS2_EXPORT!$1:$1,0)),""))</f>
        <v/>
      </c>
      <c r="J140" s="2" t="str">
        <f>IF($A140="","",IFERROR(INDEX(RAW_DHIS2_EXPORT!$A:$ZZ,ROW(),MATCH("*"&amp;INDEX(INDICATOR_MAP!$D:$D,MATCH(J$1,INDICATOR_MAP!$B:$B,0))&amp;"*",RAW_DHIS2_EXPORT!$1:$1,0)),""))</f>
        <v/>
      </c>
      <c r="K140" s="2" t="str">
        <f>IF($A140="","",IFERROR(INDEX(RAW_DHIS2_EXPORT!$A:$ZZ,ROW(),MATCH("*"&amp;INDEX(INDICATOR_MAP!$D:$D,MATCH(K$1,INDICATOR_MAP!$B:$B,0))&amp;"*",RAW_DHIS2_EXPORT!$1:$1,0)),""))</f>
        <v/>
      </c>
      <c r="L140" s="2" t="str">
        <f>IF($A140="","",IFERROR(INDEX(RAW_DHIS2_EXPORT!$A:$ZZ,ROW(),MATCH("*"&amp;INDEX(INDICATOR_MAP!$D:$D,MATCH(L$1,INDICATOR_MAP!$B:$B,0))&amp;"*",RAW_DHIS2_EXPORT!$1:$1,0)),""))</f>
        <v/>
      </c>
      <c r="M140" s="2" t="str">
        <f>IF($A140="","",IFERROR(INDEX(RAW_DHIS2_EXPORT!$A:$ZZ,ROW(),MATCH("*"&amp;INDEX(INDICATOR_MAP!$D:$D,MATCH(M$1,INDICATOR_MAP!$B:$B,0))&amp;"*",RAW_DHIS2_EXPORT!$1:$1,0)),""))</f>
        <v/>
      </c>
      <c r="N140" s="2" t="str">
        <f>IF($A140="","",IFERROR(INDEX(RAW_DHIS2_EXPORT!$A:$ZZ,ROW(),MATCH("*"&amp;INDEX(INDICATOR_MAP!$D:$D,MATCH(N$1,INDICATOR_MAP!$B:$B,0))&amp;"*",RAW_DHIS2_EXPORT!$1:$1,0)),""))</f>
        <v/>
      </c>
      <c r="O140" s="2" t="str">
        <f>IF($A140="","",IFERROR(INDEX(RAW_DHIS2_EXPORT!$A:$ZZ,ROW(),MATCH("*"&amp;INDEX(INDICATOR_MAP!$D:$D,MATCH(O$1,INDICATOR_MAP!$B:$B,0))&amp;"*",RAW_DHIS2_EXPORT!$1:$1,0)),""))</f>
        <v/>
      </c>
      <c r="P140" s="2" t="str">
        <f>IF($A140="","",IFERROR(INDEX(RAW_DHIS2_EXPORT!$A:$ZZ,ROW(),MATCH("*"&amp;INDEX(INDICATOR_MAP!$D:$D,MATCH(P$1,INDICATOR_MAP!$B:$B,0))&amp;"*",RAW_DHIS2_EXPORT!$1:$1,0)),""))</f>
        <v/>
      </c>
      <c r="Q140" s="2" t="str">
        <f>IF($A140="","",IFERROR(INDEX(RAW_DHIS2_EXPORT!$A:$ZZ,ROW(),MATCH("*"&amp;INDEX(INDICATOR_MAP!$D:$D,MATCH(Q$1,INDICATOR_MAP!$B:$B,0))&amp;"*",RAW_DHIS2_EXPORT!$1:$1,0)),""))</f>
        <v/>
      </c>
      <c r="R140" s="2" t="str">
        <f>IF($A140="","",IFERROR(INDEX(RAW_DHIS2_EXPORT!$A:$ZZ,ROW(),MATCH("*"&amp;INDEX(INDICATOR_MAP!$D:$D,MATCH(R$1,INDICATOR_MAP!$B:$B,0))&amp;"*",RAW_DHIS2_EXPORT!$1:$1,0)),""))</f>
        <v/>
      </c>
      <c r="S140" s="2" t="str">
        <f>IF($A140="","",IFERROR(INDEX(RAW_DHIS2_EXPORT!$A:$ZZ,ROW(),MATCH("*"&amp;INDEX(INDICATOR_MAP!$D:$D,MATCH(S$1,INDICATOR_MAP!$B:$B,0))&amp;"*",RAW_DHIS2_EXPORT!$1:$1,0)),""))</f>
        <v/>
      </c>
      <c r="T140" s="2" t="str">
        <f>IF($A140="","",IFERROR(INDEX(RAW_DHIS2_EXPORT!$A:$ZZ,ROW(),MATCH("*"&amp;INDEX(INDICATOR_MAP!$D:$D,MATCH(T$1,INDICATOR_MAP!$B:$B,0))&amp;"*",RAW_DHIS2_EXPORT!$1:$1,0)),""))</f>
        <v/>
      </c>
      <c r="U140" s="2" t="str">
        <f>IF($A140="","",IFERROR(INDEX(RAW_DHIS2_EXPORT!$A:$ZZ,ROW(),MATCH("*"&amp;INDEX(INDICATOR_MAP!$D:$D,MATCH(U$1,INDICATOR_MAP!$B:$B,0))&amp;"*",RAW_DHIS2_EXPORT!$1:$1,0)),""))</f>
        <v/>
      </c>
      <c r="V140" s="2" t="str">
        <f>IF($A140="","",IFERROR(INDEX(RAW_DHIS2_EXPORT!$A:$ZZ,ROW(),MATCH("*"&amp;INDEX(INDICATOR_MAP!$D:$D,MATCH(V$1,INDICATOR_MAP!$B:$B,0))&amp;"*",RAW_DHIS2_EXPORT!$1:$1,0)),""))</f>
        <v/>
      </c>
      <c r="W140" s="2" t="str">
        <f>IF($A140="","",IFERROR(INDEX(RAW_DHIS2_EXPORT!$A:$ZZ,ROW(),MATCH("*"&amp;INDEX(INDICATOR_MAP!$D:$D,MATCH(W$1,INDICATOR_MAP!$B:$B,0))&amp;"*",RAW_DHIS2_EXPORT!$1:$1,0)),""))</f>
        <v/>
      </c>
      <c r="X140" s="2" t="str">
        <f>IF($A140="","",IFERROR(INDEX(RAW_DHIS2_EXPORT!$A:$ZZ,ROW(),MATCH("*"&amp;INDEX(INDICATOR_MAP!$D:$D,MATCH(X$1,INDICATOR_MAP!$B:$B,0))&amp;"*",RAW_DHIS2_EXPORT!$1:$1,0)),""))</f>
        <v/>
      </c>
      <c r="Y140" s="2" t="str">
        <f>IF($A140="","",IFERROR(INDEX(RAW_DHIS2_EXPORT!$A:$ZZ,ROW(),MATCH("*"&amp;INDEX(INDICATOR_MAP!$D:$D,MATCH(Y$1,INDICATOR_MAP!$B:$B,0))&amp;"*",RAW_DHIS2_EXPORT!$1:$1,0)),""))</f>
        <v/>
      </c>
      <c r="Z140" s="2" t="str">
        <f>IF($A140="","",IFERROR(INDEX(RAW_DHIS2_EXPORT!$A:$ZZ,ROW(),MATCH("*"&amp;INDEX(INDICATOR_MAP!$D:$D,MATCH(Z$1,INDICATOR_MAP!$B:$B,0))&amp;"*",RAW_DHIS2_EXPORT!$1:$1,0)),""))</f>
        <v/>
      </c>
      <c r="AA140" s="2" t="str">
        <f>IF($A140="","",IFERROR(INDEX(RAW_DHIS2_EXPORT!$A:$ZZ,ROW(),MATCH("*"&amp;INDEX(INDICATOR_MAP!$D:$D,MATCH(AA$1,INDICATOR_MAP!$B:$B,0))&amp;"*",RAW_DHIS2_EXPORT!$1:$1,0)),""))</f>
        <v/>
      </c>
      <c r="AB140" s="2" t="str">
        <f>IF($A140="","",IFERROR(INDEX(RAW_DHIS2_EXPORT!$A:$ZZ,ROW(),MATCH("*"&amp;INDEX(INDICATOR_MAP!$D:$D,MATCH(AB$1,INDICATOR_MAP!$B:$B,0))&amp;"*",RAW_DHIS2_EXPORT!$1:$1,0)),""))</f>
        <v/>
      </c>
      <c r="AC140" s="2" t="str">
        <f>IF($A140="","",IFERROR(INDEX(RAW_DHIS2_EXPORT!$A:$ZZ,ROW(),MATCH("*"&amp;INDEX(INDICATOR_MAP!$D:$D,MATCH(AC$1,INDICATOR_MAP!$B:$B,0))&amp;"*",RAW_DHIS2_EXPORT!$1:$1,0)),""))</f>
        <v/>
      </c>
      <c r="AD140" s="2" t="str">
        <f>IF($A140="","",IFERROR(INDEX(RAW_DHIS2_EXPORT!$A:$ZZ,ROW(),MATCH("*"&amp;INDEX(INDICATOR_MAP!$D:$D,MATCH(AD$1,INDICATOR_MAP!$B:$B,0))&amp;"*",RAW_DHIS2_EXPORT!$1:$1,0)),""))</f>
        <v/>
      </c>
      <c r="AE140" s="2" t="str">
        <f>IF($A140="","",IFERROR(INDEX(RAW_DHIS2_EXPORT!$A:$ZZ,ROW(),MATCH("*"&amp;INDEX(INDICATOR_MAP!$D:$D,MATCH(AE$1,INDICATOR_MAP!$B:$B,0))&amp;"*",RAW_DHIS2_EXPORT!$1:$1,0)),""))</f>
        <v/>
      </c>
      <c r="AF140" s="2" t="str">
        <f>IF($A140="","",IFERROR(INDEX(RAW_DHIS2_EXPORT!$A:$ZZ,ROW(),MATCH("*"&amp;INDEX(INDICATOR_MAP!$D:$D,MATCH(AF$1,INDICATOR_MAP!$B:$B,0))&amp;"*",RAW_DHIS2_EXPORT!$1:$1,0)),""))</f>
        <v/>
      </c>
      <c r="AG140" s="2" t="str">
        <f>IF($A140="","",IFERROR(INDEX(RAW_DHIS2_EXPORT!$A:$ZZ,ROW(),MATCH("*"&amp;INDEX(INDICATOR_MAP!$D:$D,MATCH(AG$1,INDICATOR_MAP!$B:$B,0))&amp;"*",RAW_DHIS2_EXPORT!$1:$1,0)),""))</f>
        <v/>
      </c>
      <c r="AH140" s="2" t="str">
        <f>IF($A140="","",IFERROR(INDEX(RAW_DHIS2_EXPORT!$A:$ZZ,ROW(),MATCH("*"&amp;INDEX(INDICATOR_MAP!$D:$D,MATCH(AH$1,INDICATOR_MAP!$B:$B,0))&amp;"*",RAW_DHIS2_EXPORT!$1:$1,0)),""))</f>
        <v/>
      </c>
      <c r="AI140" s="2" t="str">
        <f>IF($A140="","",IFERROR(INDEX(RAW_DHIS2_EXPORT!$A:$ZZ,ROW(),MATCH("*"&amp;INDEX(INDICATOR_MAP!$D:$D,MATCH(AI$1,INDICATOR_MAP!$B:$B,0))&amp;"*",RAW_DHIS2_EXPORT!$1:$1,0)),""))</f>
        <v/>
      </c>
      <c r="AJ140" s="2" t="str">
        <f>IF($A140="","",IFERROR(INDEX(RAW_DHIS2_EXPORT!$A:$ZZ,ROW(),MATCH("*"&amp;INDEX(INDICATOR_MAP!$D:$D,MATCH(AJ$1,INDICATOR_MAP!$B:$B,0))&amp;"*",RAW_DHIS2_EXPORT!$1:$1,0)),""))</f>
        <v/>
      </c>
      <c r="AK140" s="2" t="str">
        <f>IF($A140="","",IFERROR(INDEX(RAW_DHIS2_EXPORT!$A:$ZZ,ROW(),MATCH("*"&amp;INDEX(INDICATOR_MAP!$D:$D,MATCH(AK$1,INDICATOR_MAP!$B:$B,0))&amp;"*",RAW_DHIS2_EXPORT!$1:$1,0)),""))</f>
        <v/>
      </c>
      <c r="AL140" s="2" t="str">
        <f>IF($A140="","",IFERROR(INDEX(RAW_DHIS2_EXPORT!$A:$ZZ,ROW(),MATCH("*"&amp;INDEX(INDICATOR_MAP!$D:$D,MATCH(AL$1,INDICATOR_MAP!$B:$B,0))&amp;"*",RAW_DHIS2_EXPORT!$1:$1,0)),""))</f>
        <v/>
      </c>
      <c r="AM140" s="2" t="str">
        <f>IF($A140="","",IFERROR(INDEX(RAW_DHIS2_EXPORT!$A:$ZZ,ROW(),MATCH("*"&amp;INDEX(INDICATOR_MAP!$D:$D,MATCH(AM$1,INDICATOR_MAP!$B:$B,0))&amp;"*",RAW_DHIS2_EXPORT!$1:$1,0)),""))</f>
        <v/>
      </c>
      <c r="AN140" s="2" t="str">
        <f>IF($A140="","",IFERROR(INDEX(RAW_DHIS2_EXPORT!$A:$ZZ,ROW(),MATCH("*"&amp;INDEX(INDICATOR_MAP!$D:$D,MATCH(AN$1,INDICATOR_MAP!$B:$B,0))&amp;"*",RAW_DHIS2_EXPORT!$1:$1,0)),""))</f>
        <v/>
      </c>
      <c r="AO140" s="2" t="str">
        <f>IF($A140="","",IFERROR(INDEX(RAW_DHIS2_EXPORT!$A:$ZZ,ROW(),MATCH("*"&amp;INDEX(INDICATOR_MAP!$D:$D,MATCH(AO$1,INDICATOR_MAP!$B:$B,0))&amp;"*",RAW_DHIS2_EXPORT!$1:$1,0)),""))</f>
        <v/>
      </c>
      <c r="AP140" s="2" t="str">
        <f>IF($A140="","",IFERROR(INDEX(RAW_DHIS2_EXPORT!$A:$ZZ,ROW(),MATCH("*"&amp;INDEX(INDICATOR_MAP!$D:$D,MATCH(AP$1,INDICATOR_MAP!$B:$B,0))&amp;"*",RAW_DHIS2_EXPORT!$1:$1,0)),""))</f>
        <v/>
      </c>
      <c r="AQ140" s="2" t="str">
        <f>IF($A140="","",IFERROR(INDEX(RAW_DHIS2_EXPORT!$A:$ZZ,ROW(),MATCH("*"&amp;INDEX(INDICATOR_MAP!$D:$D,MATCH(AQ$1,INDICATOR_MAP!$B:$B,0))&amp;"*",RAW_DHIS2_EXPORT!$1:$1,0)),""))</f>
        <v/>
      </c>
      <c r="AR140" s="2" t="str">
        <f>IF($A140="","",IFERROR(INDEX(RAW_DHIS2_EXPORT!$A:$ZZ,ROW(),MATCH("*"&amp;INDEX(INDICATOR_MAP!$D:$D,MATCH(AR$1,INDICATOR_MAP!$B:$B,0))&amp;"*",RAW_DHIS2_EXPORT!$1:$1,0)),""))</f>
        <v/>
      </c>
      <c r="AS140" s="2" t="str">
        <f>IF($A140="","",IFERROR(INDEX(RAW_DHIS2_EXPORT!$A:$ZZ,ROW(),MATCH("*"&amp;INDEX(INDICATOR_MAP!$D:$D,MATCH(AS$1,INDICATOR_MAP!$B:$B,0))&amp;"*",RAW_DHIS2_EXPORT!$1:$1,0)),""))</f>
        <v/>
      </c>
      <c r="AT140" s="2" t="str">
        <f>IF($A140="","",IFERROR(INDEX(RAW_DHIS2_EXPORT!$A:$ZZ,ROW(),MATCH("*"&amp;INDEX(INDICATOR_MAP!$D:$D,MATCH(AT$1,INDICATOR_MAP!$B:$B,0))&amp;"*",RAW_DHIS2_EXPORT!$1:$1,0)),""))</f>
        <v/>
      </c>
      <c r="AU140" s="2" t="str">
        <f>IF($A140="","",IFERROR(INDEX(RAW_DHIS2_EXPORT!$A:$ZZ,ROW(),MATCH("*"&amp;INDEX(INDICATOR_MAP!$D:$D,MATCH(AU$1,INDICATOR_MAP!$B:$B,0))&amp;"*",RAW_DHIS2_EXPORT!$1:$1,0)),""))</f>
        <v/>
      </c>
      <c r="AV140" s="2" t="str">
        <f>IF($A140="","",IFERROR(INDEX(RAW_DHIS2_EXPORT!$A:$ZZ,ROW(),MATCH("*"&amp;INDEX(INDICATOR_MAP!$D:$D,MATCH(AV$1,INDICATOR_MAP!$B:$B,0))&amp;"*",RAW_DHIS2_EXPORT!$1:$1,0)),""))</f>
        <v/>
      </c>
      <c r="AW140" s="2" t="str">
        <f>IF($A140="","",IFERROR(INDEX(RAW_DHIS2_EXPORT!$A:$ZZ,ROW(),MATCH("*"&amp;INDEX(INDICATOR_MAP!$D:$D,MATCH(AW$1,INDICATOR_MAP!$B:$B,0))&amp;"*",RAW_DHIS2_EXPORT!$1:$1,0)),""))</f>
        <v/>
      </c>
      <c r="AX140" s="2" t="str">
        <f>IF($A140="","",IFERROR(INDEX(RAW_DHIS2_EXPORT!$A:$ZZ,ROW(),MATCH("*"&amp;INDEX(INDICATOR_MAP!$D:$D,MATCH(AX$1,INDICATOR_MAP!$B:$B,0))&amp;"*",RAW_DHIS2_EXPORT!$1:$1,0)),""))</f>
        <v/>
      </c>
      <c r="AY140" s="2" t="str">
        <f>IF($A140="","",IFERROR(INDEX(RAW_DHIS2_EXPORT!$A:$ZZ,ROW(),MATCH("*"&amp;INDEX(INDICATOR_MAP!$D:$D,MATCH(AY$1,INDICATOR_MAP!$B:$B,0))&amp;"*",RAW_DHIS2_EXPORT!$1:$1,0)),""))</f>
        <v/>
      </c>
      <c r="AZ140" s="2" t="str">
        <f>IF($A140="","",IFERROR(INDEX(RAW_DHIS2_EXPORT!$A:$ZZ,ROW(),MATCH("*"&amp;INDEX(INDICATOR_MAP!$D:$D,MATCH(AZ$1,INDICATOR_MAP!$B:$B,0))&amp;"*",RAW_DHIS2_EXPORT!$1:$1,0)),""))</f>
        <v/>
      </c>
      <c r="BA140" s="2" t="str">
        <f>IF($A140="","",IFERROR(INDEX(RAW_DHIS2_EXPORT!$A:$ZZ,ROW(),MATCH("*"&amp;INDEX(INDICATOR_MAP!$D:$D,MATCH(BA$1,INDICATOR_MAP!$B:$B,0))&amp;"*",RAW_DHIS2_EXPORT!$1:$1,0)),""))</f>
        <v/>
      </c>
      <c r="BB140" s="2" t="str">
        <f>IF($A140="","",IFERROR(INDEX(RAW_DHIS2_EXPORT!$A:$ZZ,ROW(),MATCH("*"&amp;INDEX(INDICATOR_MAP!$D:$D,MATCH(BB$1,INDICATOR_MAP!$B:$B,0))&amp;"*",RAW_DHIS2_EXPORT!$1:$1,0)),""))</f>
        <v/>
      </c>
      <c r="BC140" s="2" t="str">
        <f>IF($A140="","",IFERROR(INDEX(RAW_DHIS2_EXPORT!$A:$ZZ,ROW(),MATCH("*"&amp;INDEX(INDICATOR_MAP!$D:$D,MATCH(BC$1,INDICATOR_MAP!$B:$B,0))&amp;"*",RAW_DHIS2_EXPORT!$1:$1,0)),""))</f>
        <v/>
      </c>
    </row>
    <row r="141" spans="1:55">
      <c r="A141" s="2" t="str">
        <f>IF(RAW_DHIS2_EXPORT!A141="","",RAW_DHIS2_EXPORT!A141)</f>
        <v/>
      </c>
      <c r="B141" s="2"/>
      <c r="C141" s="2"/>
      <c r="D141" s="2" t="str">
        <f>IF($A141="","",IFERROR(INDEX(RAW_DHIS2_EXPORT!$A:$ZZ,ROW(),MATCH("*"&amp;INDEX(INDICATOR_MAP!$D:$D,MATCH(D$1,INDICATOR_MAP!$B:$B,0))&amp;"*",RAW_DHIS2_EXPORT!$1:$1,0)),""))</f>
        <v/>
      </c>
      <c r="E141" s="2" t="str">
        <f>IF($A141="","",IFERROR(INDEX(RAW_DHIS2_EXPORT!$A:$ZZ,ROW(),MATCH("*"&amp;INDEX(INDICATOR_MAP!$D:$D,MATCH(E$1,INDICATOR_MAP!$B:$B,0))&amp;"*",RAW_DHIS2_EXPORT!$1:$1,0)),""))</f>
        <v/>
      </c>
      <c r="F141" s="2" t="str">
        <f>IF($A141="","",IFERROR(INDEX(RAW_DHIS2_EXPORT!$A:$ZZ,ROW(),MATCH("*"&amp;INDEX(INDICATOR_MAP!$D:$D,MATCH(F$1,INDICATOR_MAP!$B:$B,0))&amp;"*",RAW_DHIS2_EXPORT!$1:$1,0)),""))</f>
        <v/>
      </c>
      <c r="G141" s="2" t="str">
        <f>IF($A141="","",IFERROR(INDEX(RAW_DHIS2_EXPORT!$A:$ZZ,ROW(),MATCH("*"&amp;INDEX(INDICATOR_MAP!$D:$D,MATCH(G$1,INDICATOR_MAP!$B:$B,0))&amp;"*",RAW_DHIS2_EXPORT!$1:$1,0)),""))</f>
        <v/>
      </c>
      <c r="H141" s="2" t="str">
        <f>IF($A141="","",IFERROR(INDEX(RAW_DHIS2_EXPORT!$A:$ZZ,ROW(),MATCH("*"&amp;INDEX(INDICATOR_MAP!$D:$D,MATCH(H$1,INDICATOR_MAP!$B:$B,0))&amp;"*",RAW_DHIS2_EXPORT!$1:$1,0)),""))</f>
        <v/>
      </c>
      <c r="I141" s="2" t="str">
        <f>IF($A141="","",IFERROR(INDEX(RAW_DHIS2_EXPORT!$A:$ZZ,ROW(),MATCH("*"&amp;INDEX(INDICATOR_MAP!$D:$D,MATCH(I$1,INDICATOR_MAP!$B:$B,0))&amp;"*",RAW_DHIS2_EXPORT!$1:$1,0)),""))</f>
        <v/>
      </c>
      <c r="J141" s="2" t="str">
        <f>IF($A141="","",IFERROR(INDEX(RAW_DHIS2_EXPORT!$A:$ZZ,ROW(),MATCH("*"&amp;INDEX(INDICATOR_MAP!$D:$D,MATCH(J$1,INDICATOR_MAP!$B:$B,0))&amp;"*",RAW_DHIS2_EXPORT!$1:$1,0)),""))</f>
        <v/>
      </c>
      <c r="K141" s="2" t="str">
        <f>IF($A141="","",IFERROR(INDEX(RAW_DHIS2_EXPORT!$A:$ZZ,ROW(),MATCH("*"&amp;INDEX(INDICATOR_MAP!$D:$D,MATCH(K$1,INDICATOR_MAP!$B:$B,0))&amp;"*",RAW_DHIS2_EXPORT!$1:$1,0)),""))</f>
        <v/>
      </c>
      <c r="L141" s="2" t="str">
        <f>IF($A141="","",IFERROR(INDEX(RAW_DHIS2_EXPORT!$A:$ZZ,ROW(),MATCH("*"&amp;INDEX(INDICATOR_MAP!$D:$D,MATCH(L$1,INDICATOR_MAP!$B:$B,0))&amp;"*",RAW_DHIS2_EXPORT!$1:$1,0)),""))</f>
        <v/>
      </c>
      <c r="M141" s="2" t="str">
        <f>IF($A141="","",IFERROR(INDEX(RAW_DHIS2_EXPORT!$A:$ZZ,ROW(),MATCH("*"&amp;INDEX(INDICATOR_MAP!$D:$D,MATCH(M$1,INDICATOR_MAP!$B:$B,0))&amp;"*",RAW_DHIS2_EXPORT!$1:$1,0)),""))</f>
        <v/>
      </c>
      <c r="N141" s="2" t="str">
        <f>IF($A141="","",IFERROR(INDEX(RAW_DHIS2_EXPORT!$A:$ZZ,ROW(),MATCH("*"&amp;INDEX(INDICATOR_MAP!$D:$D,MATCH(N$1,INDICATOR_MAP!$B:$B,0))&amp;"*",RAW_DHIS2_EXPORT!$1:$1,0)),""))</f>
        <v/>
      </c>
      <c r="O141" s="2" t="str">
        <f>IF($A141="","",IFERROR(INDEX(RAW_DHIS2_EXPORT!$A:$ZZ,ROW(),MATCH("*"&amp;INDEX(INDICATOR_MAP!$D:$D,MATCH(O$1,INDICATOR_MAP!$B:$B,0))&amp;"*",RAW_DHIS2_EXPORT!$1:$1,0)),""))</f>
        <v/>
      </c>
      <c r="P141" s="2" t="str">
        <f>IF($A141="","",IFERROR(INDEX(RAW_DHIS2_EXPORT!$A:$ZZ,ROW(),MATCH("*"&amp;INDEX(INDICATOR_MAP!$D:$D,MATCH(P$1,INDICATOR_MAP!$B:$B,0))&amp;"*",RAW_DHIS2_EXPORT!$1:$1,0)),""))</f>
        <v/>
      </c>
      <c r="Q141" s="2" t="str">
        <f>IF($A141="","",IFERROR(INDEX(RAW_DHIS2_EXPORT!$A:$ZZ,ROW(),MATCH("*"&amp;INDEX(INDICATOR_MAP!$D:$D,MATCH(Q$1,INDICATOR_MAP!$B:$B,0))&amp;"*",RAW_DHIS2_EXPORT!$1:$1,0)),""))</f>
        <v/>
      </c>
      <c r="R141" s="2" t="str">
        <f>IF($A141="","",IFERROR(INDEX(RAW_DHIS2_EXPORT!$A:$ZZ,ROW(),MATCH("*"&amp;INDEX(INDICATOR_MAP!$D:$D,MATCH(R$1,INDICATOR_MAP!$B:$B,0))&amp;"*",RAW_DHIS2_EXPORT!$1:$1,0)),""))</f>
        <v/>
      </c>
      <c r="S141" s="2" t="str">
        <f>IF($A141="","",IFERROR(INDEX(RAW_DHIS2_EXPORT!$A:$ZZ,ROW(),MATCH("*"&amp;INDEX(INDICATOR_MAP!$D:$D,MATCH(S$1,INDICATOR_MAP!$B:$B,0))&amp;"*",RAW_DHIS2_EXPORT!$1:$1,0)),""))</f>
        <v/>
      </c>
      <c r="T141" s="2" t="str">
        <f>IF($A141="","",IFERROR(INDEX(RAW_DHIS2_EXPORT!$A:$ZZ,ROW(),MATCH("*"&amp;INDEX(INDICATOR_MAP!$D:$D,MATCH(T$1,INDICATOR_MAP!$B:$B,0))&amp;"*",RAW_DHIS2_EXPORT!$1:$1,0)),""))</f>
        <v/>
      </c>
      <c r="U141" s="2" t="str">
        <f>IF($A141="","",IFERROR(INDEX(RAW_DHIS2_EXPORT!$A:$ZZ,ROW(),MATCH("*"&amp;INDEX(INDICATOR_MAP!$D:$D,MATCH(U$1,INDICATOR_MAP!$B:$B,0))&amp;"*",RAW_DHIS2_EXPORT!$1:$1,0)),""))</f>
        <v/>
      </c>
      <c r="V141" s="2" t="str">
        <f>IF($A141="","",IFERROR(INDEX(RAW_DHIS2_EXPORT!$A:$ZZ,ROW(),MATCH("*"&amp;INDEX(INDICATOR_MAP!$D:$D,MATCH(V$1,INDICATOR_MAP!$B:$B,0))&amp;"*",RAW_DHIS2_EXPORT!$1:$1,0)),""))</f>
        <v/>
      </c>
      <c r="W141" s="2" t="str">
        <f>IF($A141="","",IFERROR(INDEX(RAW_DHIS2_EXPORT!$A:$ZZ,ROW(),MATCH("*"&amp;INDEX(INDICATOR_MAP!$D:$D,MATCH(W$1,INDICATOR_MAP!$B:$B,0))&amp;"*",RAW_DHIS2_EXPORT!$1:$1,0)),""))</f>
        <v/>
      </c>
      <c r="X141" s="2" t="str">
        <f>IF($A141="","",IFERROR(INDEX(RAW_DHIS2_EXPORT!$A:$ZZ,ROW(),MATCH("*"&amp;INDEX(INDICATOR_MAP!$D:$D,MATCH(X$1,INDICATOR_MAP!$B:$B,0))&amp;"*",RAW_DHIS2_EXPORT!$1:$1,0)),""))</f>
        <v/>
      </c>
      <c r="Y141" s="2" t="str">
        <f>IF($A141="","",IFERROR(INDEX(RAW_DHIS2_EXPORT!$A:$ZZ,ROW(),MATCH("*"&amp;INDEX(INDICATOR_MAP!$D:$D,MATCH(Y$1,INDICATOR_MAP!$B:$B,0))&amp;"*",RAW_DHIS2_EXPORT!$1:$1,0)),""))</f>
        <v/>
      </c>
      <c r="Z141" s="2" t="str">
        <f>IF($A141="","",IFERROR(INDEX(RAW_DHIS2_EXPORT!$A:$ZZ,ROW(),MATCH("*"&amp;INDEX(INDICATOR_MAP!$D:$D,MATCH(Z$1,INDICATOR_MAP!$B:$B,0))&amp;"*",RAW_DHIS2_EXPORT!$1:$1,0)),""))</f>
        <v/>
      </c>
      <c r="AA141" s="2" t="str">
        <f>IF($A141="","",IFERROR(INDEX(RAW_DHIS2_EXPORT!$A:$ZZ,ROW(),MATCH("*"&amp;INDEX(INDICATOR_MAP!$D:$D,MATCH(AA$1,INDICATOR_MAP!$B:$B,0))&amp;"*",RAW_DHIS2_EXPORT!$1:$1,0)),""))</f>
        <v/>
      </c>
      <c r="AB141" s="2" t="str">
        <f>IF($A141="","",IFERROR(INDEX(RAW_DHIS2_EXPORT!$A:$ZZ,ROW(),MATCH("*"&amp;INDEX(INDICATOR_MAP!$D:$D,MATCH(AB$1,INDICATOR_MAP!$B:$B,0))&amp;"*",RAW_DHIS2_EXPORT!$1:$1,0)),""))</f>
        <v/>
      </c>
      <c r="AC141" s="2" t="str">
        <f>IF($A141="","",IFERROR(INDEX(RAW_DHIS2_EXPORT!$A:$ZZ,ROW(),MATCH("*"&amp;INDEX(INDICATOR_MAP!$D:$D,MATCH(AC$1,INDICATOR_MAP!$B:$B,0))&amp;"*",RAW_DHIS2_EXPORT!$1:$1,0)),""))</f>
        <v/>
      </c>
      <c r="AD141" s="2" t="str">
        <f>IF($A141="","",IFERROR(INDEX(RAW_DHIS2_EXPORT!$A:$ZZ,ROW(),MATCH("*"&amp;INDEX(INDICATOR_MAP!$D:$D,MATCH(AD$1,INDICATOR_MAP!$B:$B,0))&amp;"*",RAW_DHIS2_EXPORT!$1:$1,0)),""))</f>
        <v/>
      </c>
      <c r="AE141" s="2" t="str">
        <f>IF($A141="","",IFERROR(INDEX(RAW_DHIS2_EXPORT!$A:$ZZ,ROW(),MATCH("*"&amp;INDEX(INDICATOR_MAP!$D:$D,MATCH(AE$1,INDICATOR_MAP!$B:$B,0))&amp;"*",RAW_DHIS2_EXPORT!$1:$1,0)),""))</f>
        <v/>
      </c>
      <c r="AF141" s="2" t="str">
        <f>IF($A141="","",IFERROR(INDEX(RAW_DHIS2_EXPORT!$A:$ZZ,ROW(),MATCH("*"&amp;INDEX(INDICATOR_MAP!$D:$D,MATCH(AF$1,INDICATOR_MAP!$B:$B,0))&amp;"*",RAW_DHIS2_EXPORT!$1:$1,0)),""))</f>
        <v/>
      </c>
      <c r="AG141" s="2" t="str">
        <f>IF($A141="","",IFERROR(INDEX(RAW_DHIS2_EXPORT!$A:$ZZ,ROW(),MATCH("*"&amp;INDEX(INDICATOR_MAP!$D:$D,MATCH(AG$1,INDICATOR_MAP!$B:$B,0))&amp;"*",RAW_DHIS2_EXPORT!$1:$1,0)),""))</f>
        <v/>
      </c>
      <c r="AH141" s="2" t="str">
        <f>IF($A141="","",IFERROR(INDEX(RAW_DHIS2_EXPORT!$A:$ZZ,ROW(),MATCH("*"&amp;INDEX(INDICATOR_MAP!$D:$D,MATCH(AH$1,INDICATOR_MAP!$B:$B,0))&amp;"*",RAW_DHIS2_EXPORT!$1:$1,0)),""))</f>
        <v/>
      </c>
      <c r="AI141" s="2" t="str">
        <f>IF($A141="","",IFERROR(INDEX(RAW_DHIS2_EXPORT!$A:$ZZ,ROW(),MATCH("*"&amp;INDEX(INDICATOR_MAP!$D:$D,MATCH(AI$1,INDICATOR_MAP!$B:$B,0))&amp;"*",RAW_DHIS2_EXPORT!$1:$1,0)),""))</f>
        <v/>
      </c>
      <c r="AJ141" s="2" t="str">
        <f>IF($A141="","",IFERROR(INDEX(RAW_DHIS2_EXPORT!$A:$ZZ,ROW(),MATCH("*"&amp;INDEX(INDICATOR_MAP!$D:$D,MATCH(AJ$1,INDICATOR_MAP!$B:$B,0))&amp;"*",RAW_DHIS2_EXPORT!$1:$1,0)),""))</f>
        <v/>
      </c>
      <c r="AK141" s="2" t="str">
        <f>IF($A141="","",IFERROR(INDEX(RAW_DHIS2_EXPORT!$A:$ZZ,ROW(),MATCH("*"&amp;INDEX(INDICATOR_MAP!$D:$D,MATCH(AK$1,INDICATOR_MAP!$B:$B,0))&amp;"*",RAW_DHIS2_EXPORT!$1:$1,0)),""))</f>
        <v/>
      </c>
      <c r="AL141" s="2" t="str">
        <f>IF($A141="","",IFERROR(INDEX(RAW_DHIS2_EXPORT!$A:$ZZ,ROW(),MATCH("*"&amp;INDEX(INDICATOR_MAP!$D:$D,MATCH(AL$1,INDICATOR_MAP!$B:$B,0))&amp;"*",RAW_DHIS2_EXPORT!$1:$1,0)),""))</f>
        <v/>
      </c>
      <c r="AM141" s="2" t="str">
        <f>IF($A141="","",IFERROR(INDEX(RAW_DHIS2_EXPORT!$A:$ZZ,ROW(),MATCH("*"&amp;INDEX(INDICATOR_MAP!$D:$D,MATCH(AM$1,INDICATOR_MAP!$B:$B,0))&amp;"*",RAW_DHIS2_EXPORT!$1:$1,0)),""))</f>
        <v/>
      </c>
      <c r="AN141" s="2" t="str">
        <f>IF($A141="","",IFERROR(INDEX(RAW_DHIS2_EXPORT!$A:$ZZ,ROW(),MATCH("*"&amp;INDEX(INDICATOR_MAP!$D:$D,MATCH(AN$1,INDICATOR_MAP!$B:$B,0))&amp;"*",RAW_DHIS2_EXPORT!$1:$1,0)),""))</f>
        <v/>
      </c>
      <c r="AO141" s="2" t="str">
        <f>IF($A141="","",IFERROR(INDEX(RAW_DHIS2_EXPORT!$A:$ZZ,ROW(),MATCH("*"&amp;INDEX(INDICATOR_MAP!$D:$D,MATCH(AO$1,INDICATOR_MAP!$B:$B,0))&amp;"*",RAW_DHIS2_EXPORT!$1:$1,0)),""))</f>
        <v/>
      </c>
      <c r="AP141" s="2" t="str">
        <f>IF($A141="","",IFERROR(INDEX(RAW_DHIS2_EXPORT!$A:$ZZ,ROW(),MATCH("*"&amp;INDEX(INDICATOR_MAP!$D:$D,MATCH(AP$1,INDICATOR_MAP!$B:$B,0))&amp;"*",RAW_DHIS2_EXPORT!$1:$1,0)),""))</f>
        <v/>
      </c>
      <c r="AQ141" s="2" t="str">
        <f>IF($A141="","",IFERROR(INDEX(RAW_DHIS2_EXPORT!$A:$ZZ,ROW(),MATCH("*"&amp;INDEX(INDICATOR_MAP!$D:$D,MATCH(AQ$1,INDICATOR_MAP!$B:$B,0))&amp;"*",RAW_DHIS2_EXPORT!$1:$1,0)),""))</f>
        <v/>
      </c>
      <c r="AR141" s="2" t="str">
        <f>IF($A141="","",IFERROR(INDEX(RAW_DHIS2_EXPORT!$A:$ZZ,ROW(),MATCH("*"&amp;INDEX(INDICATOR_MAP!$D:$D,MATCH(AR$1,INDICATOR_MAP!$B:$B,0))&amp;"*",RAW_DHIS2_EXPORT!$1:$1,0)),""))</f>
        <v/>
      </c>
      <c r="AS141" s="2" t="str">
        <f>IF($A141="","",IFERROR(INDEX(RAW_DHIS2_EXPORT!$A:$ZZ,ROW(),MATCH("*"&amp;INDEX(INDICATOR_MAP!$D:$D,MATCH(AS$1,INDICATOR_MAP!$B:$B,0))&amp;"*",RAW_DHIS2_EXPORT!$1:$1,0)),""))</f>
        <v/>
      </c>
      <c r="AT141" s="2" t="str">
        <f>IF($A141="","",IFERROR(INDEX(RAW_DHIS2_EXPORT!$A:$ZZ,ROW(),MATCH("*"&amp;INDEX(INDICATOR_MAP!$D:$D,MATCH(AT$1,INDICATOR_MAP!$B:$B,0))&amp;"*",RAW_DHIS2_EXPORT!$1:$1,0)),""))</f>
        <v/>
      </c>
      <c r="AU141" s="2" t="str">
        <f>IF($A141="","",IFERROR(INDEX(RAW_DHIS2_EXPORT!$A:$ZZ,ROW(),MATCH("*"&amp;INDEX(INDICATOR_MAP!$D:$D,MATCH(AU$1,INDICATOR_MAP!$B:$B,0))&amp;"*",RAW_DHIS2_EXPORT!$1:$1,0)),""))</f>
        <v/>
      </c>
      <c r="AV141" s="2" t="str">
        <f>IF($A141="","",IFERROR(INDEX(RAW_DHIS2_EXPORT!$A:$ZZ,ROW(),MATCH("*"&amp;INDEX(INDICATOR_MAP!$D:$D,MATCH(AV$1,INDICATOR_MAP!$B:$B,0))&amp;"*",RAW_DHIS2_EXPORT!$1:$1,0)),""))</f>
        <v/>
      </c>
      <c r="AW141" s="2" t="str">
        <f>IF($A141="","",IFERROR(INDEX(RAW_DHIS2_EXPORT!$A:$ZZ,ROW(),MATCH("*"&amp;INDEX(INDICATOR_MAP!$D:$D,MATCH(AW$1,INDICATOR_MAP!$B:$B,0))&amp;"*",RAW_DHIS2_EXPORT!$1:$1,0)),""))</f>
        <v/>
      </c>
      <c r="AX141" s="2" t="str">
        <f>IF($A141="","",IFERROR(INDEX(RAW_DHIS2_EXPORT!$A:$ZZ,ROW(),MATCH("*"&amp;INDEX(INDICATOR_MAP!$D:$D,MATCH(AX$1,INDICATOR_MAP!$B:$B,0))&amp;"*",RAW_DHIS2_EXPORT!$1:$1,0)),""))</f>
        <v/>
      </c>
      <c r="AY141" s="2" t="str">
        <f>IF($A141="","",IFERROR(INDEX(RAW_DHIS2_EXPORT!$A:$ZZ,ROW(),MATCH("*"&amp;INDEX(INDICATOR_MAP!$D:$D,MATCH(AY$1,INDICATOR_MAP!$B:$B,0))&amp;"*",RAW_DHIS2_EXPORT!$1:$1,0)),""))</f>
        <v/>
      </c>
      <c r="AZ141" s="2" t="str">
        <f>IF($A141="","",IFERROR(INDEX(RAW_DHIS2_EXPORT!$A:$ZZ,ROW(),MATCH("*"&amp;INDEX(INDICATOR_MAP!$D:$D,MATCH(AZ$1,INDICATOR_MAP!$B:$B,0))&amp;"*",RAW_DHIS2_EXPORT!$1:$1,0)),""))</f>
        <v/>
      </c>
      <c r="BA141" s="2" t="str">
        <f>IF($A141="","",IFERROR(INDEX(RAW_DHIS2_EXPORT!$A:$ZZ,ROW(),MATCH("*"&amp;INDEX(INDICATOR_MAP!$D:$D,MATCH(BA$1,INDICATOR_MAP!$B:$B,0))&amp;"*",RAW_DHIS2_EXPORT!$1:$1,0)),""))</f>
        <v/>
      </c>
      <c r="BB141" s="2" t="str">
        <f>IF($A141="","",IFERROR(INDEX(RAW_DHIS2_EXPORT!$A:$ZZ,ROW(),MATCH("*"&amp;INDEX(INDICATOR_MAP!$D:$D,MATCH(BB$1,INDICATOR_MAP!$B:$B,0))&amp;"*",RAW_DHIS2_EXPORT!$1:$1,0)),""))</f>
        <v/>
      </c>
      <c r="BC141" s="2" t="str">
        <f>IF($A141="","",IFERROR(INDEX(RAW_DHIS2_EXPORT!$A:$ZZ,ROW(),MATCH("*"&amp;INDEX(INDICATOR_MAP!$D:$D,MATCH(BC$1,INDICATOR_MAP!$B:$B,0))&amp;"*",RAW_DHIS2_EXPORT!$1:$1,0)),""))</f>
        <v/>
      </c>
    </row>
    <row r="142" spans="1:55">
      <c r="A142" s="2" t="str">
        <f>IF(RAW_DHIS2_EXPORT!A142="","",RAW_DHIS2_EXPORT!A142)</f>
        <v/>
      </c>
      <c r="B142" s="2"/>
      <c r="C142" s="2"/>
      <c r="D142" s="2" t="str">
        <f>IF($A142="","",IFERROR(INDEX(RAW_DHIS2_EXPORT!$A:$ZZ,ROW(),MATCH("*"&amp;INDEX(INDICATOR_MAP!$D:$D,MATCH(D$1,INDICATOR_MAP!$B:$B,0))&amp;"*",RAW_DHIS2_EXPORT!$1:$1,0)),""))</f>
        <v/>
      </c>
      <c r="E142" s="2" t="str">
        <f>IF($A142="","",IFERROR(INDEX(RAW_DHIS2_EXPORT!$A:$ZZ,ROW(),MATCH("*"&amp;INDEX(INDICATOR_MAP!$D:$D,MATCH(E$1,INDICATOR_MAP!$B:$B,0))&amp;"*",RAW_DHIS2_EXPORT!$1:$1,0)),""))</f>
        <v/>
      </c>
      <c r="F142" s="2" t="str">
        <f>IF($A142="","",IFERROR(INDEX(RAW_DHIS2_EXPORT!$A:$ZZ,ROW(),MATCH("*"&amp;INDEX(INDICATOR_MAP!$D:$D,MATCH(F$1,INDICATOR_MAP!$B:$B,0))&amp;"*",RAW_DHIS2_EXPORT!$1:$1,0)),""))</f>
        <v/>
      </c>
      <c r="G142" s="2" t="str">
        <f>IF($A142="","",IFERROR(INDEX(RAW_DHIS2_EXPORT!$A:$ZZ,ROW(),MATCH("*"&amp;INDEX(INDICATOR_MAP!$D:$D,MATCH(G$1,INDICATOR_MAP!$B:$B,0))&amp;"*",RAW_DHIS2_EXPORT!$1:$1,0)),""))</f>
        <v/>
      </c>
      <c r="H142" s="2" t="str">
        <f>IF($A142="","",IFERROR(INDEX(RAW_DHIS2_EXPORT!$A:$ZZ,ROW(),MATCH("*"&amp;INDEX(INDICATOR_MAP!$D:$D,MATCH(H$1,INDICATOR_MAP!$B:$B,0))&amp;"*",RAW_DHIS2_EXPORT!$1:$1,0)),""))</f>
        <v/>
      </c>
      <c r="I142" s="2" t="str">
        <f>IF($A142="","",IFERROR(INDEX(RAW_DHIS2_EXPORT!$A:$ZZ,ROW(),MATCH("*"&amp;INDEX(INDICATOR_MAP!$D:$D,MATCH(I$1,INDICATOR_MAP!$B:$B,0))&amp;"*",RAW_DHIS2_EXPORT!$1:$1,0)),""))</f>
        <v/>
      </c>
      <c r="J142" s="2" t="str">
        <f>IF($A142="","",IFERROR(INDEX(RAW_DHIS2_EXPORT!$A:$ZZ,ROW(),MATCH("*"&amp;INDEX(INDICATOR_MAP!$D:$D,MATCH(J$1,INDICATOR_MAP!$B:$B,0))&amp;"*",RAW_DHIS2_EXPORT!$1:$1,0)),""))</f>
        <v/>
      </c>
      <c r="K142" s="2" t="str">
        <f>IF($A142="","",IFERROR(INDEX(RAW_DHIS2_EXPORT!$A:$ZZ,ROW(),MATCH("*"&amp;INDEX(INDICATOR_MAP!$D:$D,MATCH(K$1,INDICATOR_MAP!$B:$B,0))&amp;"*",RAW_DHIS2_EXPORT!$1:$1,0)),""))</f>
        <v/>
      </c>
      <c r="L142" s="2" t="str">
        <f>IF($A142="","",IFERROR(INDEX(RAW_DHIS2_EXPORT!$A:$ZZ,ROW(),MATCH("*"&amp;INDEX(INDICATOR_MAP!$D:$D,MATCH(L$1,INDICATOR_MAP!$B:$B,0))&amp;"*",RAW_DHIS2_EXPORT!$1:$1,0)),""))</f>
        <v/>
      </c>
      <c r="M142" s="2" t="str">
        <f>IF($A142="","",IFERROR(INDEX(RAW_DHIS2_EXPORT!$A:$ZZ,ROW(),MATCH("*"&amp;INDEX(INDICATOR_MAP!$D:$D,MATCH(M$1,INDICATOR_MAP!$B:$B,0))&amp;"*",RAW_DHIS2_EXPORT!$1:$1,0)),""))</f>
        <v/>
      </c>
      <c r="N142" s="2" t="str">
        <f>IF($A142="","",IFERROR(INDEX(RAW_DHIS2_EXPORT!$A:$ZZ,ROW(),MATCH("*"&amp;INDEX(INDICATOR_MAP!$D:$D,MATCH(N$1,INDICATOR_MAP!$B:$B,0))&amp;"*",RAW_DHIS2_EXPORT!$1:$1,0)),""))</f>
        <v/>
      </c>
      <c r="O142" s="2" t="str">
        <f>IF($A142="","",IFERROR(INDEX(RAW_DHIS2_EXPORT!$A:$ZZ,ROW(),MATCH("*"&amp;INDEX(INDICATOR_MAP!$D:$D,MATCH(O$1,INDICATOR_MAP!$B:$B,0))&amp;"*",RAW_DHIS2_EXPORT!$1:$1,0)),""))</f>
        <v/>
      </c>
      <c r="P142" s="2" t="str">
        <f>IF($A142="","",IFERROR(INDEX(RAW_DHIS2_EXPORT!$A:$ZZ,ROW(),MATCH("*"&amp;INDEX(INDICATOR_MAP!$D:$D,MATCH(P$1,INDICATOR_MAP!$B:$B,0))&amp;"*",RAW_DHIS2_EXPORT!$1:$1,0)),""))</f>
        <v/>
      </c>
      <c r="Q142" s="2" t="str">
        <f>IF($A142="","",IFERROR(INDEX(RAW_DHIS2_EXPORT!$A:$ZZ,ROW(),MATCH("*"&amp;INDEX(INDICATOR_MAP!$D:$D,MATCH(Q$1,INDICATOR_MAP!$B:$B,0))&amp;"*",RAW_DHIS2_EXPORT!$1:$1,0)),""))</f>
        <v/>
      </c>
      <c r="R142" s="2" t="str">
        <f>IF($A142="","",IFERROR(INDEX(RAW_DHIS2_EXPORT!$A:$ZZ,ROW(),MATCH("*"&amp;INDEX(INDICATOR_MAP!$D:$D,MATCH(R$1,INDICATOR_MAP!$B:$B,0))&amp;"*",RAW_DHIS2_EXPORT!$1:$1,0)),""))</f>
        <v/>
      </c>
      <c r="S142" s="2" t="str">
        <f>IF($A142="","",IFERROR(INDEX(RAW_DHIS2_EXPORT!$A:$ZZ,ROW(),MATCH("*"&amp;INDEX(INDICATOR_MAP!$D:$D,MATCH(S$1,INDICATOR_MAP!$B:$B,0))&amp;"*",RAW_DHIS2_EXPORT!$1:$1,0)),""))</f>
        <v/>
      </c>
      <c r="T142" s="2" t="str">
        <f>IF($A142="","",IFERROR(INDEX(RAW_DHIS2_EXPORT!$A:$ZZ,ROW(),MATCH("*"&amp;INDEX(INDICATOR_MAP!$D:$D,MATCH(T$1,INDICATOR_MAP!$B:$B,0))&amp;"*",RAW_DHIS2_EXPORT!$1:$1,0)),""))</f>
        <v/>
      </c>
      <c r="U142" s="2" t="str">
        <f>IF($A142="","",IFERROR(INDEX(RAW_DHIS2_EXPORT!$A:$ZZ,ROW(),MATCH("*"&amp;INDEX(INDICATOR_MAP!$D:$D,MATCH(U$1,INDICATOR_MAP!$B:$B,0))&amp;"*",RAW_DHIS2_EXPORT!$1:$1,0)),""))</f>
        <v/>
      </c>
      <c r="V142" s="2" t="str">
        <f>IF($A142="","",IFERROR(INDEX(RAW_DHIS2_EXPORT!$A:$ZZ,ROW(),MATCH("*"&amp;INDEX(INDICATOR_MAP!$D:$D,MATCH(V$1,INDICATOR_MAP!$B:$B,0))&amp;"*",RAW_DHIS2_EXPORT!$1:$1,0)),""))</f>
        <v/>
      </c>
      <c r="W142" s="2" t="str">
        <f>IF($A142="","",IFERROR(INDEX(RAW_DHIS2_EXPORT!$A:$ZZ,ROW(),MATCH("*"&amp;INDEX(INDICATOR_MAP!$D:$D,MATCH(W$1,INDICATOR_MAP!$B:$B,0))&amp;"*",RAW_DHIS2_EXPORT!$1:$1,0)),""))</f>
        <v/>
      </c>
      <c r="X142" s="2" t="str">
        <f>IF($A142="","",IFERROR(INDEX(RAW_DHIS2_EXPORT!$A:$ZZ,ROW(),MATCH("*"&amp;INDEX(INDICATOR_MAP!$D:$D,MATCH(X$1,INDICATOR_MAP!$B:$B,0))&amp;"*",RAW_DHIS2_EXPORT!$1:$1,0)),""))</f>
        <v/>
      </c>
      <c r="Y142" s="2" t="str">
        <f>IF($A142="","",IFERROR(INDEX(RAW_DHIS2_EXPORT!$A:$ZZ,ROW(),MATCH("*"&amp;INDEX(INDICATOR_MAP!$D:$D,MATCH(Y$1,INDICATOR_MAP!$B:$B,0))&amp;"*",RAW_DHIS2_EXPORT!$1:$1,0)),""))</f>
        <v/>
      </c>
      <c r="Z142" s="2" t="str">
        <f>IF($A142="","",IFERROR(INDEX(RAW_DHIS2_EXPORT!$A:$ZZ,ROW(),MATCH("*"&amp;INDEX(INDICATOR_MAP!$D:$D,MATCH(Z$1,INDICATOR_MAP!$B:$B,0))&amp;"*",RAW_DHIS2_EXPORT!$1:$1,0)),""))</f>
        <v/>
      </c>
      <c r="AA142" s="2" t="str">
        <f>IF($A142="","",IFERROR(INDEX(RAW_DHIS2_EXPORT!$A:$ZZ,ROW(),MATCH("*"&amp;INDEX(INDICATOR_MAP!$D:$D,MATCH(AA$1,INDICATOR_MAP!$B:$B,0))&amp;"*",RAW_DHIS2_EXPORT!$1:$1,0)),""))</f>
        <v/>
      </c>
      <c r="AB142" s="2" t="str">
        <f>IF($A142="","",IFERROR(INDEX(RAW_DHIS2_EXPORT!$A:$ZZ,ROW(),MATCH("*"&amp;INDEX(INDICATOR_MAP!$D:$D,MATCH(AB$1,INDICATOR_MAP!$B:$B,0))&amp;"*",RAW_DHIS2_EXPORT!$1:$1,0)),""))</f>
        <v/>
      </c>
      <c r="AC142" s="2" t="str">
        <f>IF($A142="","",IFERROR(INDEX(RAW_DHIS2_EXPORT!$A:$ZZ,ROW(),MATCH("*"&amp;INDEX(INDICATOR_MAP!$D:$D,MATCH(AC$1,INDICATOR_MAP!$B:$B,0))&amp;"*",RAW_DHIS2_EXPORT!$1:$1,0)),""))</f>
        <v/>
      </c>
      <c r="AD142" s="2" t="str">
        <f>IF($A142="","",IFERROR(INDEX(RAW_DHIS2_EXPORT!$A:$ZZ,ROW(),MATCH("*"&amp;INDEX(INDICATOR_MAP!$D:$D,MATCH(AD$1,INDICATOR_MAP!$B:$B,0))&amp;"*",RAW_DHIS2_EXPORT!$1:$1,0)),""))</f>
        <v/>
      </c>
      <c r="AE142" s="2" t="str">
        <f>IF($A142="","",IFERROR(INDEX(RAW_DHIS2_EXPORT!$A:$ZZ,ROW(),MATCH("*"&amp;INDEX(INDICATOR_MAP!$D:$D,MATCH(AE$1,INDICATOR_MAP!$B:$B,0))&amp;"*",RAW_DHIS2_EXPORT!$1:$1,0)),""))</f>
        <v/>
      </c>
      <c r="AF142" s="2" t="str">
        <f>IF($A142="","",IFERROR(INDEX(RAW_DHIS2_EXPORT!$A:$ZZ,ROW(),MATCH("*"&amp;INDEX(INDICATOR_MAP!$D:$D,MATCH(AF$1,INDICATOR_MAP!$B:$B,0))&amp;"*",RAW_DHIS2_EXPORT!$1:$1,0)),""))</f>
        <v/>
      </c>
      <c r="AG142" s="2" t="str">
        <f>IF($A142="","",IFERROR(INDEX(RAW_DHIS2_EXPORT!$A:$ZZ,ROW(),MATCH("*"&amp;INDEX(INDICATOR_MAP!$D:$D,MATCH(AG$1,INDICATOR_MAP!$B:$B,0))&amp;"*",RAW_DHIS2_EXPORT!$1:$1,0)),""))</f>
        <v/>
      </c>
      <c r="AH142" s="2" t="str">
        <f>IF($A142="","",IFERROR(INDEX(RAW_DHIS2_EXPORT!$A:$ZZ,ROW(),MATCH("*"&amp;INDEX(INDICATOR_MAP!$D:$D,MATCH(AH$1,INDICATOR_MAP!$B:$B,0))&amp;"*",RAW_DHIS2_EXPORT!$1:$1,0)),""))</f>
        <v/>
      </c>
      <c r="AI142" s="2" t="str">
        <f>IF($A142="","",IFERROR(INDEX(RAW_DHIS2_EXPORT!$A:$ZZ,ROW(),MATCH("*"&amp;INDEX(INDICATOR_MAP!$D:$D,MATCH(AI$1,INDICATOR_MAP!$B:$B,0))&amp;"*",RAW_DHIS2_EXPORT!$1:$1,0)),""))</f>
        <v/>
      </c>
      <c r="AJ142" s="2" t="str">
        <f>IF($A142="","",IFERROR(INDEX(RAW_DHIS2_EXPORT!$A:$ZZ,ROW(),MATCH("*"&amp;INDEX(INDICATOR_MAP!$D:$D,MATCH(AJ$1,INDICATOR_MAP!$B:$B,0))&amp;"*",RAW_DHIS2_EXPORT!$1:$1,0)),""))</f>
        <v/>
      </c>
      <c r="AK142" s="2" t="str">
        <f>IF($A142="","",IFERROR(INDEX(RAW_DHIS2_EXPORT!$A:$ZZ,ROW(),MATCH("*"&amp;INDEX(INDICATOR_MAP!$D:$D,MATCH(AK$1,INDICATOR_MAP!$B:$B,0))&amp;"*",RAW_DHIS2_EXPORT!$1:$1,0)),""))</f>
        <v/>
      </c>
      <c r="AL142" s="2" t="str">
        <f>IF($A142="","",IFERROR(INDEX(RAW_DHIS2_EXPORT!$A:$ZZ,ROW(),MATCH("*"&amp;INDEX(INDICATOR_MAP!$D:$D,MATCH(AL$1,INDICATOR_MAP!$B:$B,0))&amp;"*",RAW_DHIS2_EXPORT!$1:$1,0)),""))</f>
        <v/>
      </c>
      <c r="AM142" s="2" t="str">
        <f>IF($A142="","",IFERROR(INDEX(RAW_DHIS2_EXPORT!$A:$ZZ,ROW(),MATCH("*"&amp;INDEX(INDICATOR_MAP!$D:$D,MATCH(AM$1,INDICATOR_MAP!$B:$B,0))&amp;"*",RAW_DHIS2_EXPORT!$1:$1,0)),""))</f>
        <v/>
      </c>
      <c r="AN142" s="2" t="str">
        <f>IF($A142="","",IFERROR(INDEX(RAW_DHIS2_EXPORT!$A:$ZZ,ROW(),MATCH("*"&amp;INDEX(INDICATOR_MAP!$D:$D,MATCH(AN$1,INDICATOR_MAP!$B:$B,0))&amp;"*",RAW_DHIS2_EXPORT!$1:$1,0)),""))</f>
        <v/>
      </c>
      <c r="AO142" s="2" t="str">
        <f>IF($A142="","",IFERROR(INDEX(RAW_DHIS2_EXPORT!$A:$ZZ,ROW(),MATCH("*"&amp;INDEX(INDICATOR_MAP!$D:$D,MATCH(AO$1,INDICATOR_MAP!$B:$B,0))&amp;"*",RAW_DHIS2_EXPORT!$1:$1,0)),""))</f>
        <v/>
      </c>
      <c r="AP142" s="2" t="str">
        <f>IF($A142="","",IFERROR(INDEX(RAW_DHIS2_EXPORT!$A:$ZZ,ROW(),MATCH("*"&amp;INDEX(INDICATOR_MAP!$D:$D,MATCH(AP$1,INDICATOR_MAP!$B:$B,0))&amp;"*",RAW_DHIS2_EXPORT!$1:$1,0)),""))</f>
        <v/>
      </c>
      <c r="AQ142" s="2" t="str">
        <f>IF($A142="","",IFERROR(INDEX(RAW_DHIS2_EXPORT!$A:$ZZ,ROW(),MATCH("*"&amp;INDEX(INDICATOR_MAP!$D:$D,MATCH(AQ$1,INDICATOR_MAP!$B:$B,0))&amp;"*",RAW_DHIS2_EXPORT!$1:$1,0)),""))</f>
        <v/>
      </c>
      <c r="AR142" s="2" t="str">
        <f>IF($A142="","",IFERROR(INDEX(RAW_DHIS2_EXPORT!$A:$ZZ,ROW(),MATCH("*"&amp;INDEX(INDICATOR_MAP!$D:$D,MATCH(AR$1,INDICATOR_MAP!$B:$B,0))&amp;"*",RAW_DHIS2_EXPORT!$1:$1,0)),""))</f>
        <v/>
      </c>
      <c r="AS142" s="2" t="str">
        <f>IF($A142="","",IFERROR(INDEX(RAW_DHIS2_EXPORT!$A:$ZZ,ROW(),MATCH("*"&amp;INDEX(INDICATOR_MAP!$D:$D,MATCH(AS$1,INDICATOR_MAP!$B:$B,0))&amp;"*",RAW_DHIS2_EXPORT!$1:$1,0)),""))</f>
        <v/>
      </c>
      <c r="AT142" s="2" t="str">
        <f>IF($A142="","",IFERROR(INDEX(RAW_DHIS2_EXPORT!$A:$ZZ,ROW(),MATCH("*"&amp;INDEX(INDICATOR_MAP!$D:$D,MATCH(AT$1,INDICATOR_MAP!$B:$B,0))&amp;"*",RAW_DHIS2_EXPORT!$1:$1,0)),""))</f>
        <v/>
      </c>
      <c r="AU142" s="2" t="str">
        <f>IF($A142="","",IFERROR(INDEX(RAW_DHIS2_EXPORT!$A:$ZZ,ROW(),MATCH("*"&amp;INDEX(INDICATOR_MAP!$D:$D,MATCH(AU$1,INDICATOR_MAP!$B:$B,0))&amp;"*",RAW_DHIS2_EXPORT!$1:$1,0)),""))</f>
        <v/>
      </c>
      <c r="AV142" s="2" t="str">
        <f>IF($A142="","",IFERROR(INDEX(RAW_DHIS2_EXPORT!$A:$ZZ,ROW(),MATCH("*"&amp;INDEX(INDICATOR_MAP!$D:$D,MATCH(AV$1,INDICATOR_MAP!$B:$B,0))&amp;"*",RAW_DHIS2_EXPORT!$1:$1,0)),""))</f>
        <v/>
      </c>
      <c r="AW142" s="2" t="str">
        <f>IF($A142="","",IFERROR(INDEX(RAW_DHIS2_EXPORT!$A:$ZZ,ROW(),MATCH("*"&amp;INDEX(INDICATOR_MAP!$D:$D,MATCH(AW$1,INDICATOR_MAP!$B:$B,0))&amp;"*",RAW_DHIS2_EXPORT!$1:$1,0)),""))</f>
        <v/>
      </c>
      <c r="AX142" s="2" t="str">
        <f>IF($A142="","",IFERROR(INDEX(RAW_DHIS2_EXPORT!$A:$ZZ,ROW(),MATCH("*"&amp;INDEX(INDICATOR_MAP!$D:$D,MATCH(AX$1,INDICATOR_MAP!$B:$B,0))&amp;"*",RAW_DHIS2_EXPORT!$1:$1,0)),""))</f>
        <v/>
      </c>
      <c r="AY142" s="2" t="str">
        <f>IF($A142="","",IFERROR(INDEX(RAW_DHIS2_EXPORT!$A:$ZZ,ROW(),MATCH("*"&amp;INDEX(INDICATOR_MAP!$D:$D,MATCH(AY$1,INDICATOR_MAP!$B:$B,0))&amp;"*",RAW_DHIS2_EXPORT!$1:$1,0)),""))</f>
        <v/>
      </c>
      <c r="AZ142" s="2" t="str">
        <f>IF($A142="","",IFERROR(INDEX(RAW_DHIS2_EXPORT!$A:$ZZ,ROW(),MATCH("*"&amp;INDEX(INDICATOR_MAP!$D:$D,MATCH(AZ$1,INDICATOR_MAP!$B:$B,0))&amp;"*",RAW_DHIS2_EXPORT!$1:$1,0)),""))</f>
        <v/>
      </c>
      <c r="BA142" s="2" t="str">
        <f>IF($A142="","",IFERROR(INDEX(RAW_DHIS2_EXPORT!$A:$ZZ,ROW(),MATCH("*"&amp;INDEX(INDICATOR_MAP!$D:$D,MATCH(BA$1,INDICATOR_MAP!$B:$B,0))&amp;"*",RAW_DHIS2_EXPORT!$1:$1,0)),""))</f>
        <v/>
      </c>
      <c r="BB142" s="2" t="str">
        <f>IF($A142="","",IFERROR(INDEX(RAW_DHIS2_EXPORT!$A:$ZZ,ROW(),MATCH("*"&amp;INDEX(INDICATOR_MAP!$D:$D,MATCH(BB$1,INDICATOR_MAP!$B:$B,0))&amp;"*",RAW_DHIS2_EXPORT!$1:$1,0)),""))</f>
        <v/>
      </c>
      <c r="BC142" s="2" t="str">
        <f>IF($A142="","",IFERROR(INDEX(RAW_DHIS2_EXPORT!$A:$ZZ,ROW(),MATCH("*"&amp;INDEX(INDICATOR_MAP!$D:$D,MATCH(BC$1,INDICATOR_MAP!$B:$B,0))&amp;"*",RAW_DHIS2_EXPORT!$1:$1,0)),""))</f>
        <v/>
      </c>
    </row>
    <row r="143" spans="1:55">
      <c r="A143" s="2" t="str">
        <f>IF(RAW_DHIS2_EXPORT!A143="","",RAW_DHIS2_EXPORT!A143)</f>
        <v/>
      </c>
      <c r="B143" s="2"/>
      <c r="C143" s="2"/>
      <c r="D143" s="2" t="str">
        <f>IF($A143="","",IFERROR(INDEX(RAW_DHIS2_EXPORT!$A:$ZZ,ROW(),MATCH("*"&amp;INDEX(INDICATOR_MAP!$D:$D,MATCH(D$1,INDICATOR_MAP!$B:$B,0))&amp;"*",RAW_DHIS2_EXPORT!$1:$1,0)),""))</f>
        <v/>
      </c>
      <c r="E143" s="2" t="str">
        <f>IF($A143="","",IFERROR(INDEX(RAW_DHIS2_EXPORT!$A:$ZZ,ROW(),MATCH("*"&amp;INDEX(INDICATOR_MAP!$D:$D,MATCH(E$1,INDICATOR_MAP!$B:$B,0))&amp;"*",RAW_DHIS2_EXPORT!$1:$1,0)),""))</f>
        <v/>
      </c>
      <c r="F143" s="2" t="str">
        <f>IF($A143="","",IFERROR(INDEX(RAW_DHIS2_EXPORT!$A:$ZZ,ROW(),MATCH("*"&amp;INDEX(INDICATOR_MAP!$D:$D,MATCH(F$1,INDICATOR_MAP!$B:$B,0))&amp;"*",RAW_DHIS2_EXPORT!$1:$1,0)),""))</f>
        <v/>
      </c>
      <c r="G143" s="2" t="str">
        <f>IF($A143="","",IFERROR(INDEX(RAW_DHIS2_EXPORT!$A:$ZZ,ROW(),MATCH("*"&amp;INDEX(INDICATOR_MAP!$D:$D,MATCH(G$1,INDICATOR_MAP!$B:$B,0))&amp;"*",RAW_DHIS2_EXPORT!$1:$1,0)),""))</f>
        <v/>
      </c>
      <c r="H143" s="2" t="str">
        <f>IF($A143="","",IFERROR(INDEX(RAW_DHIS2_EXPORT!$A:$ZZ,ROW(),MATCH("*"&amp;INDEX(INDICATOR_MAP!$D:$D,MATCH(H$1,INDICATOR_MAP!$B:$B,0))&amp;"*",RAW_DHIS2_EXPORT!$1:$1,0)),""))</f>
        <v/>
      </c>
      <c r="I143" s="2" t="str">
        <f>IF($A143="","",IFERROR(INDEX(RAW_DHIS2_EXPORT!$A:$ZZ,ROW(),MATCH("*"&amp;INDEX(INDICATOR_MAP!$D:$D,MATCH(I$1,INDICATOR_MAP!$B:$B,0))&amp;"*",RAW_DHIS2_EXPORT!$1:$1,0)),""))</f>
        <v/>
      </c>
      <c r="J143" s="2" t="str">
        <f>IF($A143="","",IFERROR(INDEX(RAW_DHIS2_EXPORT!$A:$ZZ,ROW(),MATCH("*"&amp;INDEX(INDICATOR_MAP!$D:$D,MATCH(J$1,INDICATOR_MAP!$B:$B,0))&amp;"*",RAW_DHIS2_EXPORT!$1:$1,0)),""))</f>
        <v/>
      </c>
      <c r="K143" s="2" t="str">
        <f>IF($A143="","",IFERROR(INDEX(RAW_DHIS2_EXPORT!$A:$ZZ,ROW(),MATCH("*"&amp;INDEX(INDICATOR_MAP!$D:$D,MATCH(K$1,INDICATOR_MAP!$B:$B,0))&amp;"*",RAW_DHIS2_EXPORT!$1:$1,0)),""))</f>
        <v/>
      </c>
      <c r="L143" s="2" t="str">
        <f>IF($A143="","",IFERROR(INDEX(RAW_DHIS2_EXPORT!$A:$ZZ,ROW(),MATCH("*"&amp;INDEX(INDICATOR_MAP!$D:$D,MATCH(L$1,INDICATOR_MAP!$B:$B,0))&amp;"*",RAW_DHIS2_EXPORT!$1:$1,0)),""))</f>
        <v/>
      </c>
      <c r="M143" s="2" t="str">
        <f>IF($A143="","",IFERROR(INDEX(RAW_DHIS2_EXPORT!$A:$ZZ,ROW(),MATCH("*"&amp;INDEX(INDICATOR_MAP!$D:$D,MATCH(M$1,INDICATOR_MAP!$B:$B,0))&amp;"*",RAW_DHIS2_EXPORT!$1:$1,0)),""))</f>
        <v/>
      </c>
      <c r="N143" s="2" t="str">
        <f>IF($A143="","",IFERROR(INDEX(RAW_DHIS2_EXPORT!$A:$ZZ,ROW(),MATCH("*"&amp;INDEX(INDICATOR_MAP!$D:$D,MATCH(N$1,INDICATOR_MAP!$B:$B,0))&amp;"*",RAW_DHIS2_EXPORT!$1:$1,0)),""))</f>
        <v/>
      </c>
      <c r="O143" s="2" t="str">
        <f>IF($A143="","",IFERROR(INDEX(RAW_DHIS2_EXPORT!$A:$ZZ,ROW(),MATCH("*"&amp;INDEX(INDICATOR_MAP!$D:$D,MATCH(O$1,INDICATOR_MAP!$B:$B,0))&amp;"*",RAW_DHIS2_EXPORT!$1:$1,0)),""))</f>
        <v/>
      </c>
      <c r="P143" s="2" t="str">
        <f>IF($A143="","",IFERROR(INDEX(RAW_DHIS2_EXPORT!$A:$ZZ,ROW(),MATCH("*"&amp;INDEX(INDICATOR_MAP!$D:$D,MATCH(P$1,INDICATOR_MAP!$B:$B,0))&amp;"*",RAW_DHIS2_EXPORT!$1:$1,0)),""))</f>
        <v/>
      </c>
      <c r="Q143" s="2" t="str">
        <f>IF($A143="","",IFERROR(INDEX(RAW_DHIS2_EXPORT!$A:$ZZ,ROW(),MATCH("*"&amp;INDEX(INDICATOR_MAP!$D:$D,MATCH(Q$1,INDICATOR_MAP!$B:$B,0))&amp;"*",RAW_DHIS2_EXPORT!$1:$1,0)),""))</f>
        <v/>
      </c>
      <c r="R143" s="2" t="str">
        <f>IF($A143="","",IFERROR(INDEX(RAW_DHIS2_EXPORT!$A:$ZZ,ROW(),MATCH("*"&amp;INDEX(INDICATOR_MAP!$D:$D,MATCH(R$1,INDICATOR_MAP!$B:$B,0))&amp;"*",RAW_DHIS2_EXPORT!$1:$1,0)),""))</f>
        <v/>
      </c>
      <c r="S143" s="2" t="str">
        <f>IF($A143="","",IFERROR(INDEX(RAW_DHIS2_EXPORT!$A:$ZZ,ROW(),MATCH("*"&amp;INDEX(INDICATOR_MAP!$D:$D,MATCH(S$1,INDICATOR_MAP!$B:$B,0))&amp;"*",RAW_DHIS2_EXPORT!$1:$1,0)),""))</f>
        <v/>
      </c>
      <c r="T143" s="2" t="str">
        <f>IF($A143="","",IFERROR(INDEX(RAW_DHIS2_EXPORT!$A:$ZZ,ROW(),MATCH("*"&amp;INDEX(INDICATOR_MAP!$D:$D,MATCH(T$1,INDICATOR_MAP!$B:$B,0))&amp;"*",RAW_DHIS2_EXPORT!$1:$1,0)),""))</f>
        <v/>
      </c>
      <c r="U143" s="2" t="str">
        <f>IF($A143="","",IFERROR(INDEX(RAW_DHIS2_EXPORT!$A:$ZZ,ROW(),MATCH("*"&amp;INDEX(INDICATOR_MAP!$D:$D,MATCH(U$1,INDICATOR_MAP!$B:$B,0))&amp;"*",RAW_DHIS2_EXPORT!$1:$1,0)),""))</f>
        <v/>
      </c>
      <c r="V143" s="2" t="str">
        <f>IF($A143="","",IFERROR(INDEX(RAW_DHIS2_EXPORT!$A:$ZZ,ROW(),MATCH("*"&amp;INDEX(INDICATOR_MAP!$D:$D,MATCH(V$1,INDICATOR_MAP!$B:$B,0))&amp;"*",RAW_DHIS2_EXPORT!$1:$1,0)),""))</f>
        <v/>
      </c>
      <c r="W143" s="2" t="str">
        <f>IF($A143="","",IFERROR(INDEX(RAW_DHIS2_EXPORT!$A:$ZZ,ROW(),MATCH("*"&amp;INDEX(INDICATOR_MAP!$D:$D,MATCH(W$1,INDICATOR_MAP!$B:$B,0))&amp;"*",RAW_DHIS2_EXPORT!$1:$1,0)),""))</f>
        <v/>
      </c>
      <c r="X143" s="2" t="str">
        <f>IF($A143="","",IFERROR(INDEX(RAW_DHIS2_EXPORT!$A:$ZZ,ROW(),MATCH("*"&amp;INDEX(INDICATOR_MAP!$D:$D,MATCH(X$1,INDICATOR_MAP!$B:$B,0))&amp;"*",RAW_DHIS2_EXPORT!$1:$1,0)),""))</f>
        <v/>
      </c>
      <c r="Y143" s="2" t="str">
        <f>IF($A143="","",IFERROR(INDEX(RAW_DHIS2_EXPORT!$A:$ZZ,ROW(),MATCH("*"&amp;INDEX(INDICATOR_MAP!$D:$D,MATCH(Y$1,INDICATOR_MAP!$B:$B,0))&amp;"*",RAW_DHIS2_EXPORT!$1:$1,0)),""))</f>
        <v/>
      </c>
      <c r="Z143" s="2" t="str">
        <f>IF($A143="","",IFERROR(INDEX(RAW_DHIS2_EXPORT!$A:$ZZ,ROW(),MATCH("*"&amp;INDEX(INDICATOR_MAP!$D:$D,MATCH(Z$1,INDICATOR_MAP!$B:$B,0))&amp;"*",RAW_DHIS2_EXPORT!$1:$1,0)),""))</f>
        <v/>
      </c>
      <c r="AA143" s="2" t="str">
        <f>IF($A143="","",IFERROR(INDEX(RAW_DHIS2_EXPORT!$A:$ZZ,ROW(),MATCH("*"&amp;INDEX(INDICATOR_MAP!$D:$D,MATCH(AA$1,INDICATOR_MAP!$B:$B,0))&amp;"*",RAW_DHIS2_EXPORT!$1:$1,0)),""))</f>
        <v/>
      </c>
      <c r="AB143" s="2" t="str">
        <f>IF($A143="","",IFERROR(INDEX(RAW_DHIS2_EXPORT!$A:$ZZ,ROW(),MATCH("*"&amp;INDEX(INDICATOR_MAP!$D:$D,MATCH(AB$1,INDICATOR_MAP!$B:$B,0))&amp;"*",RAW_DHIS2_EXPORT!$1:$1,0)),""))</f>
        <v/>
      </c>
      <c r="AC143" s="2" t="str">
        <f>IF($A143="","",IFERROR(INDEX(RAW_DHIS2_EXPORT!$A:$ZZ,ROW(),MATCH("*"&amp;INDEX(INDICATOR_MAP!$D:$D,MATCH(AC$1,INDICATOR_MAP!$B:$B,0))&amp;"*",RAW_DHIS2_EXPORT!$1:$1,0)),""))</f>
        <v/>
      </c>
      <c r="AD143" s="2" t="str">
        <f>IF($A143="","",IFERROR(INDEX(RAW_DHIS2_EXPORT!$A:$ZZ,ROW(),MATCH("*"&amp;INDEX(INDICATOR_MAP!$D:$D,MATCH(AD$1,INDICATOR_MAP!$B:$B,0))&amp;"*",RAW_DHIS2_EXPORT!$1:$1,0)),""))</f>
        <v/>
      </c>
      <c r="AE143" s="2" t="str">
        <f>IF($A143="","",IFERROR(INDEX(RAW_DHIS2_EXPORT!$A:$ZZ,ROW(),MATCH("*"&amp;INDEX(INDICATOR_MAP!$D:$D,MATCH(AE$1,INDICATOR_MAP!$B:$B,0))&amp;"*",RAW_DHIS2_EXPORT!$1:$1,0)),""))</f>
        <v/>
      </c>
      <c r="AF143" s="2" t="str">
        <f>IF($A143="","",IFERROR(INDEX(RAW_DHIS2_EXPORT!$A:$ZZ,ROW(),MATCH("*"&amp;INDEX(INDICATOR_MAP!$D:$D,MATCH(AF$1,INDICATOR_MAP!$B:$B,0))&amp;"*",RAW_DHIS2_EXPORT!$1:$1,0)),""))</f>
        <v/>
      </c>
      <c r="AG143" s="2" t="str">
        <f>IF($A143="","",IFERROR(INDEX(RAW_DHIS2_EXPORT!$A:$ZZ,ROW(),MATCH("*"&amp;INDEX(INDICATOR_MAP!$D:$D,MATCH(AG$1,INDICATOR_MAP!$B:$B,0))&amp;"*",RAW_DHIS2_EXPORT!$1:$1,0)),""))</f>
        <v/>
      </c>
      <c r="AH143" s="2" t="str">
        <f>IF($A143="","",IFERROR(INDEX(RAW_DHIS2_EXPORT!$A:$ZZ,ROW(),MATCH("*"&amp;INDEX(INDICATOR_MAP!$D:$D,MATCH(AH$1,INDICATOR_MAP!$B:$B,0))&amp;"*",RAW_DHIS2_EXPORT!$1:$1,0)),""))</f>
        <v/>
      </c>
      <c r="AI143" s="2" t="str">
        <f>IF($A143="","",IFERROR(INDEX(RAW_DHIS2_EXPORT!$A:$ZZ,ROW(),MATCH("*"&amp;INDEX(INDICATOR_MAP!$D:$D,MATCH(AI$1,INDICATOR_MAP!$B:$B,0))&amp;"*",RAW_DHIS2_EXPORT!$1:$1,0)),""))</f>
        <v/>
      </c>
      <c r="AJ143" s="2" t="str">
        <f>IF($A143="","",IFERROR(INDEX(RAW_DHIS2_EXPORT!$A:$ZZ,ROW(),MATCH("*"&amp;INDEX(INDICATOR_MAP!$D:$D,MATCH(AJ$1,INDICATOR_MAP!$B:$B,0))&amp;"*",RAW_DHIS2_EXPORT!$1:$1,0)),""))</f>
        <v/>
      </c>
      <c r="AK143" s="2" t="str">
        <f>IF($A143="","",IFERROR(INDEX(RAW_DHIS2_EXPORT!$A:$ZZ,ROW(),MATCH("*"&amp;INDEX(INDICATOR_MAP!$D:$D,MATCH(AK$1,INDICATOR_MAP!$B:$B,0))&amp;"*",RAW_DHIS2_EXPORT!$1:$1,0)),""))</f>
        <v/>
      </c>
      <c r="AL143" s="2" t="str">
        <f>IF($A143="","",IFERROR(INDEX(RAW_DHIS2_EXPORT!$A:$ZZ,ROW(),MATCH("*"&amp;INDEX(INDICATOR_MAP!$D:$D,MATCH(AL$1,INDICATOR_MAP!$B:$B,0))&amp;"*",RAW_DHIS2_EXPORT!$1:$1,0)),""))</f>
        <v/>
      </c>
      <c r="AM143" s="2" t="str">
        <f>IF($A143="","",IFERROR(INDEX(RAW_DHIS2_EXPORT!$A:$ZZ,ROW(),MATCH("*"&amp;INDEX(INDICATOR_MAP!$D:$D,MATCH(AM$1,INDICATOR_MAP!$B:$B,0))&amp;"*",RAW_DHIS2_EXPORT!$1:$1,0)),""))</f>
        <v/>
      </c>
      <c r="AN143" s="2" t="str">
        <f>IF($A143="","",IFERROR(INDEX(RAW_DHIS2_EXPORT!$A:$ZZ,ROW(),MATCH("*"&amp;INDEX(INDICATOR_MAP!$D:$D,MATCH(AN$1,INDICATOR_MAP!$B:$B,0))&amp;"*",RAW_DHIS2_EXPORT!$1:$1,0)),""))</f>
        <v/>
      </c>
      <c r="AO143" s="2" t="str">
        <f>IF($A143="","",IFERROR(INDEX(RAW_DHIS2_EXPORT!$A:$ZZ,ROW(),MATCH("*"&amp;INDEX(INDICATOR_MAP!$D:$D,MATCH(AO$1,INDICATOR_MAP!$B:$B,0))&amp;"*",RAW_DHIS2_EXPORT!$1:$1,0)),""))</f>
        <v/>
      </c>
      <c r="AP143" s="2" t="str">
        <f>IF($A143="","",IFERROR(INDEX(RAW_DHIS2_EXPORT!$A:$ZZ,ROW(),MATCH("*"&amp;INDEX(INDICATOR_MAP!$D:$D,MATCH(AP$1,INDICATOR_MAP!$B:$B,0))&amp;"*",RAW_DHIS2_EXPORT!$1:$1,0)),""))</f>
        <v/>
      </c>
      <c r="AQ143" s="2" t="str">
        <f>IF($A143="","",IFERROR(INDEX(RAW_DHIS2_EXPORT!$A:$ZZ,ROW(),MATCH("*"&amp;INDEX(INDICATOR_MAP!$D:$D,MATCH(AQ$1,INDICATOR_MAP!$B:$B,0))&amp;"*",RAW_DHIS2_EXPORT!$1:$1,0)),""))</f>
        <v/>
      </c>
      <c r="AR143" s="2" t="str">
        <f>IF($A143="","",IFERROR(INDEX(RAW_DHIS2_EXPORT!$A:$ZZ,ROW(),MATCH("*"&amp;INDEX(INDICATOR_MAP!$D:$D,MATCH(AR$1,INDICATOR_MAP!$B:$B,0))&amp;"*",RAW_DHIS2_EXPORT!$1:$1,0)),""))</f>
        <v/>
      </c>
      <c r="AS143" s="2" t="str">
        <f>IF($A143="","",IFERROR(INDEX(RAW_DHIS2_EXPORT!$A:$ZZ,ROW(),MATCH("*"&amp;INDEX(INDICATOR_MAP!$D:$D,MATCH(AS$1,INDICATOR_MAP!$B:$B,0))&amp;"*",RAW_DHIS2_EXPORT!$1:$1,0)),""))</f>
        <v/>
      </c>
      <c r="AT143" s="2" t="str">
        <f>IF($A143="","",IFERROR(INDEX(RAW_DHIS2_EXPORT!$A:$ZZ,ROW(),MATCH("*"&amp;INDEX(INDICATOR_MAP!$D:$D,MATCH(AT$1,INDICATOR_MAP!$B:$B,0))&amp;"*",RAW_DHIS2_EXPORT!$1:$1,0)),""))</f>
        <v/>
      </c>
      <c r="AU143" s="2" t="str">
        <f>IF($A143="","",IFERROR(INDEX(RAW_DHIS2_EXPORT!$A:$ZZ,ROW(),MATCH("*"&amp;INDEX(INDICATOR_MAP!$D:$D,MATCH(AU$1,INDICATOR_MAP!$B:$B,0))&amp;"*",RAW_DHIS2_EXPORT!$1:$1,0)),""))</f>
        <v/>
      </c>
      <c r="AV143" s="2" t="str">
        <f>IF($A143="","",IFERROR(INDEX(RAW_DHIS2_EXPORT!$A:$ZZ,ROW(),MATCH("*"&amp;INDEX(INDICATOR_MAP!$D:$D,MATCH(AV$1,INDICATOR_MAP!$B:$B,0))&amp;"*",RAW_DHIS2_EXPORT!$1:$1,0)),""))</f>
        <v/>
      </c>
      <c r="AW143" s="2" t="str">
        <f>IF($A143="","",IFERROR(INDEX(RAW_DHIS2_EXPORT!$A:$ZZ,ROW(),MATCH("*"&amp;INDEX(INDICATOR_MAP!$D:$D,MATCH(AW$1,INDICATOR_MAP!$B:$B,0))&amp;"*",RAW_DHIS2_EXPORT!$1:$1,0)),""))</f>
        <v/>
      </c>
      <c r="AX143" s="2" t="str">
        <f>IF($A143="","",IFERROR(INDEX(RAW_DHIS2_EXPORT!$A:$ZZ,ROW(),MATCH("*"&amp;INDEX(INDICATOR_MAP!$D:$D,MATCH(AX$1,INDICATOR_MAP!$B:$B,0))&amp;"*",RAW_DHIS2_EXPORT!$1:$1,0)),""))</f>
        <v/>
      </c>
      <c r="AY143" s="2" t="str">
        <f>IF($A143="","",IFERROR(INDEX(RAW_DHIS2_EXPORT!$A:$ZZ,ROW(),MATCH("*"&amp;INDEX(INDICATOR_MAP!$D:$D,MATCH(AY$1,INDICATOR_MAP!$B:$B,0))&amp;"*",RAW_DHIS2_EXPORT!$1:$1,0)),""))</f>
        <v/>
      </c>
      <c r="AZ143" s="2" t="str">
        <f>IF($A143="","",IFERROR(INDEX(RAW_DHIS2_EXPORT!$A:$ZZ,ROW(),MATCH("*"&amp;INDEX(INDICATOR_MAP!$D:$D,MATCH(AZ$1,INDICATOR_MAP!$B:$B,0))&amp;"*",RAW_DHIS2_EXPORT!$1:$1,0)),""))</f>
        <v/>
      </c>
      <c r="BA143" s="2" t="str">
        <f>IF($A143="","",IFERROR(INDEX(RAW_DHIS2_EXPORT!$A:$ZZ,ROW(),MATCH("*"&amp;INDEX(INDICATOR_MAP!$D:$D,MATCH(BA$1,INDICATOR_MAP!$B:$B,0))&amp;"*",RAW_DHIS2_EXPORT!$1:$1,0)),""))</f>
        <v/>
      </c>
      <c r="BB143" s="2" t="str">
        <f>IF($A143="","",IFERROR(INDEX(RAW_DHIS2_EXPORT!$A:$ZZ,ROW(),MATCH("*"&amp;INDEX(INDICATOR_MAP!$D:$D,MATCH(BB$1,INDICATOR_MAP!$B:$B,0))&amp;"*",RAW_DHIS2_EXPORT!$1:$1,0)),""))</f>
        <v/>
      </c>
      <c r="BC143" s="2" t="str">
        <f>IF($A143="","",IFERROR(INDEX(RAW_DHIS2_EXPORT!$A:$ZZ,ROW(),MATCH("*"&amp;INDEX(INDICATOR_MAP!$D:$D,MATCH(BC$1,INDICATOR_MAP!$B:$B,0))&amp;"*",RAW_DHIS2_EXPORT!$1:$1,0)),""))</f>
        <v/>
      </c>
    </row>
    <row r="144" spans="1:55">
      <c r="A144" s="2" t="str">
        <f>IF(RAW_DHIS2_EXPORT!A144="","",RAW_DHIS2_EXPORT!A144)</f>
        <v/>
      </c>
      <c r="B144" s="2"/>
      <c r="C144" s="2"/>
      <c r="D144" s="2" t="str">
        <f>IF($A144="","",IFERROR(INDEX(RAW_DHIS2_EXPORT!$A:$ZZ,ROW(),MATCH("*"&amp;INDEX(INDICATOR_MAP!$D:$D,MATCH(D$1,INDICATOR_MAP!$B:$B,0))&amp;"*",RAW_DHIS2_EXPORT!$1:$1,0)),""))</f>
        <v/>
      </c>
      <c r="E144" s="2" t="str">
        <f>IF($A144="","",IFERROR(INDEX(RAW_DHIS2_EXPORT!$A:$ZZ,ROW(),MATCH("*"&amp;INDEX(INDICATOR_MAP!$D:$D,MATCH(E$1,INDICATOR_MAP!$B:$B,0))&amp;"*",RAW_DHIS2_EXPORT!$1:$1,0)),""))</f>
        <v/>
      </c>
      <c r="F144" s="2" t="str">
        <f>IF($A144="","",IFERROR(INDEX(RAW_DHIS2_EXPORT!$A:$ZZ,ROW(),MATCH("*"&amp;INDEX(INDICATOR_MAP!$D:$D,MATCH(F$1,INDICATOR_MAP!$B:$B,0))&amp;"*",RAW_DHIS2_EXPORT!$1:$1,0)),""))</f>
        <v/>
      </c>
      <c r="G144" s="2" t="str">
        <f>IF($A144="","",IFERROR(INDEX(RAW_DHIS2_EXPORT!$A:$ZZ,ROW(),MATCH("*"&amp;INDEX(INDICATOR_MAP!$D:$D,MATCH(G$1,INDICATOR_MAP!$B:$B,0))&amp;"*",RAW_DHIS2_EXPORT!$1:$1,0)),""))</f>
        <v/>
      </c>
      <c r="H144" s="2" t="str">
        <f>IF($A144="","",IFERROR(INDEX(RAW_DHIS2_EXPORT!$A:$ZZ,ROW(),MATCH("*"&amp;INDEX(INDICATOR_MAP!$D:$D,MATCH(H$1,INDICATOR_MAP!$B:$B,0))&amp;"*",RAW_DHIS2_EXPORT!$1:$1,0)),""))</f>
        <v/>
      </c>
      <c r="I144" s="2" t="str">
        <f>IF($A144="","",IFERROR(INDEX(RAW_DHIS2_EXPORT!$A:$ZZ,ROW(),MATCH("*"&amp;INDEX(INDICATOR_MAP!$D:$D,MATCH(I$1,INDICATOR_MAP!$B:$B,0))&amp;"*",RAW_DHIS2_EXPORT!$1:$1,0)),""))</f>
        <v/>
      </c>
      <c r="J144" s="2" t="str">
        <f>IF($A144="","",IFERROR(INDEX(RAW_DHIS2_EXPORT!$A:$ZZ,ROW(),MATCH("*"&amp;INDEX(INDICATOR_MAP!$D:$D,MATCH(J$1,INDICATOR_MAP!$B:$B,0))&amp;"*",RAW_DHIS2_EXPORT!$1:$1,0)),""))</f>
        <v/>
      </c>
      <c r="K144" s="2" t="str">
        <f>IF($A144="","",IFERROR(INDEX(RAW_DHIS2_EXPORT!$A:$ZZ,ROW(),MATCH("*"&amp;INDEX(INDICATOR_MAP!$D:$D,MATCH(K$1,INDICATOR_MAP!$B:$B,0))&amp;"*",RAW_DHIS2_EXPORT!$1:$1,0)),""))</f>
        <v/>
      </c>
      <c r="L144" s="2" t="str">
        <f>IF($A144="","",IFERROR(INDEX(RAW_DHIS2_EXPORT!$A:$ZZ,ROW(),MATCH("*"&amp;INDEX(INDICATOR_MAP!$D:$D,MATCH(L$1,INDICATOR_MAP!$B:$B,0))&amp;"*",RAW_DHIS2_EXPORT!$1:$1,0)),""))</f>
        <v/>
      </c>
      <c r="M144" s="2" t="str">
        <f>IF($A144="","",IFERROR(INDEX(RAW_DHIS2_EXPORT!$A:$ZZ,ROW(),MATCH("*"&amp;INDEX(INDICATOR_MAP!$D:$D,MATCH(M$1,INDICATOR_MAP!$B:$B,0))&amp;"*",RAW_DHIS2_EXPORT!$1:$1,0)),""))</f>
        <v/>
      </c>
      <c r="N144" s="2" t="str">
        <f>IF($A144="","",IFERROR(INDEX(RAW_DHIS2_EXPORT!$A:$ZZ,ROW(),MATCH("*"&amp;INDEX(INDICATOR_MAP!$D:$D,MATCH(N$1,INDICATOR_MAP!$B:$B,0))&amp;"*",RAW_DHIS2_EXPORT!$1:$1,0)),""))</f>
        <v/>
      </c>
      <c r="O144" s="2" t="str">
        <f>IF($A144="","",IFERROR(INDEX(RAW_DHIS2_EXPORT!$A:$ZZ,ROW(),MATCH("*"&amp;INDEX(INDICATOR_MAP!$D:$D,MATCH(O$1,INDICATOR_MAP!$B:$B,0))&amp;"*",RAW_DHIS2_EXPORT!$1:$1,0)),""))</f>
        <v/>
      </c>
      <c r="P144" s="2" t="str">
        <f>IF($A144="","",IFERROR(INDEX(RAW_DHIS2_EXPORT!$A:$ZZ,ROW(),MATCH("*"&amp;INDEX(INDICATOR_MAP!$D:$D,MATCH(P$1,INDICATOR_MAP!$B:$B,0))&amp;"*",RAW_DHIS2_EXPORT!$1:$1,0)),""))</f>
        <v/>
      </c>
      <c r="Q144" s="2" t="str">
        <f>IF($A144="","",IFERROR(INDEX(RAW_DHIS2_EXPORT!$A:$ZZ,ROW(),MATCH("*"&amp;INDEX(INDICATOR_MAP!$D:$D,MATCH(Q$1,INDICATOR_MAP!$B:$B,0))&amp;"*",RAW_DHIS2_EXPORT!$1:$1,0)),""))</f>
        <v/>
      </c>
      <c r="R144" s="2" t="str">
        <f>IF($A144="","",IFERROR(INDEX(RAW_DHIS2_EXPORT!$A:$ZZ,ROW(),MATCH("*"&amp;INDEX(INDICATOR_MAP!$D:$D,MATCH(R$1,INDICATOR_MAP!$B:$B,0))&amp;"*",RAW_DHIS2_EXPORT!$1:$1,0)),""))</f>
        <v/>
      </c>
      <c r="S144" s="2" t="str">
        <f>IF($A144="","",IFERROR(INDEX(RAW_DHIS2_EXPORT!$A:$ZZ,ROW(),MATCH("*"&amp;INDEX(INDICATOR_MAP!$D:$D,MATCH(S$1,INDICATOR_MAP!$B:$B,0))&amp;"*",RAW_DHIS2_EXPORT!$1:$1,0)),""))</f>
        <v/>
      </c>
      <c r="T144" s="2" t="str">
        <f>IF($A144="","",IFERROR(INDEX(RAW_DHIS2_EXPORT!$A:$ZZ,ROW(),MATCH("*"&amp;INDEX(INDICATOR_MAP!$D:$D,MATCH(T$1,INDICATOR_MAP!$B:$B,0))&amp;"*",RAW_DHIS2_EXPORT!$1:$1,0)),""))</f>
        <v/>
      </c>
      <c r="U144" s="2" t="str">
        <f>IF($A144="","",IFERROR(INDEX(RAW_DHIS2_EXPORT!$A:$ZZ,ROW(),MATCH("*"&amp;INDEX(INDICATOR_MAP!$D:$D,MATCH(U$1,INDICATOR_MAP!$B:$B,0))&amp;"*",RAW_DHIS2_EXPORT!$1:$1,0)),""))</f>
        <v/>
      </c>
      <c r="V144" s="2" t="str">
        <f>IF($A144="","",IFERROR(INDEX(RAW_DHIS2_EXPORT!$A:$ZZ,ROW(),MATCH("*"&amp;INDEX(INDICATOR_MAP!$D:$D,MATCH(V$1,INDICATOR_MAP!$B:$B,0))&amp;"*",RAW_DHIS2_EXPORT!$1:$1,0)),""))</f>
        <v/>
      </c>
      <c r="W144" s="2" t="str">
        <f>IF($A144="","",IFERROR(INDEX(RAW_DHIS2_EXPORT!$A:$ZZ,ROW(),MATCH("*"&amp;INDEX(INDICATOR_MAP!$D:$D,MATCH(W$1,INDICATOR_MAP!$B:$B,0))&amp;"*",RAW_DHIS2_EXPORT!$1:$1,0)),""))</f>
        <v/>
      </c>
      <c r="X144" s="2" t="str">
        <f>IF($A144="","",IFERROR(INDEX(RAW_DHIS2_EXPORT!$A:$ZZ,ROW(),MATCH("*"&amp;INDEX(INDICATOR_MAP!$D:$D,MATCH(X$1,INDICATOR_MAP!$B:$B,0))&amp;"*",RAW_DHIS2_EXPORT!$1:$1,0)),""))</f>
        <v/>
      </c>
      <c r="Y144" s="2" t="str">
        <f>IF($A144="","",IFERROR(INDEX(RAW_DHIS2_EXPORT!$A:$ZZ,ROW(),MATCH("*"&amp;INDEX(INDICATOR_MAP!$D:$D,MATCH(Y$1,INDICATOR_MAP!$B:$B,0))&amp;"*",RAW_DHIS2_EXPORT!$1:$1,0)),""))</f>
        <v/>
      </c>
      <c r="Z144" s="2" t="str">
        <f>IF($A144="","",IFERROR(INDEX(RAW_DHIS2_EXPORT!$A:$ZZ,ROW(),MATCH("*"&amp;INDEX(INDICATOR_MAP!$D:$D,MATCH(Z$1,INDICATOR_MAP!$B:$B,0))&amp;"*",RAW_DHIS2_EXPORT!$1:$1,0)),""))</f>
        <v/>
      </c>
      <c r="AA144" s="2" t="str">
        <f>IF($A144="","",IFERROR(INDEX(RAW_DHIS2_EXPORT!$A:$ZZ,ROW(),MATCH("*"&amp;INDEX(INDICATOR_MAP!$D:$D,MATCH(AA$1,INDICATOR_MAP!$B:$B,0))&amp;"*",RAW_DHIS2_EXPORT!$1:$1,0)),""))</f>
        <v/>
      </c>
      <c r="AB144" s="2" t="str">
        <f>IF($A144="","",IFERROR(INDEX(RAW_DHIS2_EXPORT!$A:$ZZ,ROW(),MATCH("*"&amp;INDEX(INDICATOR_MAP!$D:$D,MATCH(AB$1,INDICATOR_MAP!$B:$B,0))&amp;"*",RAW_DHIS2_EXPORT!$1:$1,0)),""))</f>
        <v/>
      </c>
      <c r="AC144" s="2" t="str">
        <f>IF($A144="","",IFERROR(INDEX(RAW_DHIS2_EXPORT!$A:$ZZ,ROW(),MATCH("*"&amp;INDEX(INDICATOR_MAP!$D:$D,MATCH(AC$1,INDICATOR_MAP!$B:$B,0))&amp;"*",RAW_DHIS2_EXPORT!$1:$1,0)),""))</f>
        <v/>
      </c>
      <c r="AD144" s="2" t="str">
        <f>IF($A144="","",IFERROR(INDEX(RAW_DHIS2_EXPORT!$A:$ZZ,ROW(),MATCH("*"&amp;INDEX(INDICATOR_MAP!$D:$D,MATCH(AD$1,INDICATOR_MAP!$B:$B,0))&amp;"*",RAW_DHIS2_EXPORT!$1:$1,0)),""))</f>
        <v/>
      </c>
      <c r="AE144" s="2" t="str">
        <f>IF($A144="","",IFERROR(INDEX(RAW_DHIS2_EXPORT!$A:$ZZ,ROW(),MATCH("*"&amp;INDEX(INDICATOR_MAP!$D:$D,MATCH(AE$1,INDICATOR_MAP!$B:$B,0))&amp;"*",RAW_DHIS2_EXPORT!$1:$1,0)),""))</f>
        <v/>
      </c>
      <c r="AF144" s="2" t="str">
        <f>IF($A144="","",IFERROR(INDEX(RAW_DHIS2_EXPORT!$A:$ZZ,ROW(),MATCH("*"&amp;INDEX(INDICATOR_MAP!$D:$D,MATCH(AF$1,INDICATOR_MAP!$B:$B,0))&amp;"*",RAW_DHIS2_EXPORT!$1:$1,0)),""))</f>
        <v/>
      </c>
      <c r="AG144" s="2" t="str">
        <f>IF($A144="","",IFERROR(INDEX(RAW_DHIS2_EXPORT!$A:$ZZ,ROW(),MATCH("*"&amp;INDEX(INDICATOR_MAP!$D:$D,MATCH(AG$1,INDICATOR_MAP!$B:$B,0))&amp;"*",RAW_DHIS2_EXPORT!$1:$1,0)),""))</f>
        <v/>
      </c>
      <c r="AH144" s="2" t="str">
        <f>IF($A144="","",IFERROR(INDEX(RAW_DHIS2_EXPORT!$A:$ZZ,ROW(),MATCH("*"&amp;INDEX(INDICATOR_MAP!$D:$D,MATCH(AH$1,INDICATOR_MAP!$B:$B,0))&amp;"*",RAW_DHIS2_EXPORT!$1:$1,0)),""))</f>
        <v/>
      </c>
      <c r="AI144" s="2" t="str">
        <f>IF($A144="","",IFERROR(INDEX(RAW_DHIS2_EXPORT!$A:$ZZ,ROW(),MATCH("*"&amp;INDEX(INDICATOR_MAP!$D:$D,MATCH(AI$1,INDICATOR_MAP!$B:$B,0))&amp;"*",RAW_DHIS2_EXPORT!$1:$1,0)),""))</f>
        <v/>
      </c>
      <c r="AJ144" s="2" t="str">
        <f>IF($A144="","",IFERROR(INDEX(RAW_DHIS2_EXPORT!$A:$ZZ,ROW(),MATCH("*"&amp;INDEX(INDICATOR_MAP!$D:$D,MATCH(AJ$1,INDICATOR_MAP!$B:$B,0))&amp;"*",RAW_DHIS2_EXPORT!$1:$1,0)),""))</f>
        <v/>
      </c>
      <c r="AK144" s="2" t="str">
        <f>IF($A144="","",IFERROR(INDEX(RAW_DHIS2_EXPORT!$A:$ZZ,ROW(),MATCH("*"&amp;INDEX(INDICATOR_MAP!$D:$D,MATCH(AK$1,INDICATOR_MAP!$B:$B,0))&amp;"*",RAW_DHIS2_EXPORT!$1:$1,0)),""))</f>
        <v/>
      </c>
      <c r="AL144" s="2" t="str">
        <f>IF($A144="","",IFERROR(INDEX(RAW_DHIS2_EXPORT!$A:$ZZ,ROW(),MATCH("*"&amp;INDEX(INDICATOR_MAP!$D:$D,MATCH(AL$1,INDICATOR_MAP!$B:$B,0))&amp;"*",RAW_DHIS2_EXPORT!$1:$1,0)),""))</f>
        <v/>
      </c>
      <c r="AM144" s="2" t="str">
        <f>IF($A144="","",IFERROR(INDEX(RAW_DHIS2_EXPORT!$A:$ZZ,ROW(),MATCH("*"&amp;INDEX(INDICATOR_MAP!$D:$D,MATCH(AM$1,INDICATOR_MAP!$B:$B,0))&amp;"*",RAW_DHIS2_EXPORT!$1:$1,0)),""))</f>
        <v/>
      </c>
      <c r="AN144" s="2" t="str">
        <f>IF($A144="","",IFERROR(INDEX(RAW_DHIS2_EXPORT!$A:$ZZ,ROW(),MATCH("*"&amp;INDEX(INDICATOR_MAP!$D:$D,MATCH(AN$1,INDICATOR_MAP!$B:$B,0))&amp;"*",RAW_DHIS2_EXPORT!$1:$1,0)),""))</f>
        <v/>
      </c>
      <c r="AO144" s="2" t="str">
        <f>IF($A144="","",IFERROR(INDEX(RAW_DHIS2_EXPORT!$A:$ZZ,ROW(),MATCH("*"&amp;INDEX(INDICATOR_MAP!$D:$D,MATCH(AO$1,INDICATOR_MAP!$B:$B,0))&amp;"*",RAW_DHIS2_EXPORT!$1:$1,0)),""))</f>
        <v/>
      </c>
      <c r="AP144" s="2" t="str">
        <f>IF($A144="","",IFERROR(INDEX(RAW_DHIS2_EXPORT!$A:$ZZ,ROW(),MATCH("*"&amp;INDEX(INDICATOR_MAP!$D:$D,MATCH(AP$1,INDICATOR_MAP!$B:$B,0))&amp;"*",RAW_DHIS2_EXPORT!$1:$1,0)),""))</f>
        <v/>
      </c>
      <c r="AQ144" s="2" t="str">
        <f>IF($A144="","",IFERROR(INDEX(RAW_DHIS2_EXPORT!$A:$ZZ,ROW(),MATCH("*"&amp;INDEX(INDICATOR_MAP!$D:$D,MATCH(AQ$1,INDICATOR_MAP!$B:$B,0))&amp;"*",RAW_DHIS2_EXPORT!$1:$1,0)),""))</f>
        <v/>
      </c>
      <c r="AR144" s="2" t="str">
        <f>IF($A144="","",IFERROR(INDEX(RAW_DHIS2_EXPORT!$A:$ZZ,ROW(),MATCH("*"&amp;INDEX(INDICATOR_MAP!$D:$D,MATCH(AR$1,INDICATOR_MAP!$B:$B,0))&amp;"*",RAW_DHIS2_EXPORT!$1:$1,0)),""))</f>
        <v/>
      </c>
      <c r="AS144" s="2" t="str">
        <f>IF($A144="","",IFERROR(INDEX(RAW_DHIS2_EXPORT!$A:$ZZ,ROW(),MATCH("*"&amp;INDEX(INDICATOR_MAP!$D:$D,MATCH(AS$1,INDICATOR_MAP!$B:$B,0))&amp;"*",RAW_DHIS2_EXPORT!$1:$1,0)),""))</f>
        <v/>
      </c>
      <c r="AT144" s="2" t="str">
        <f>IF($A144="","",IFERROR(INDEX(RAW_DHIS2_EXPORT!$A:$ZZ,ROW(),MATCH("*"&amp;INDEX(INDICATOR_MAP!$D:$D,MATCH(AT$1,INDICATOR_MAP!$B:$B,0))&amp;"*",RAW_DHIS2_EXPORT!$1:$1,0)),""))</f>
        <v/>
      </c>
      <c r="AU144" s="2" t="str">
        <f>IF($A144="","",IFERROR(INDEX(RAW_DHIS2_EXPORT!$A:$ZZ,ROW(),MATCH("*"&amp;INDEX(INDICATOR_MAP!$D:$D,MATCH(AU$1,INDICATOR_MAP!$B:$B,0))&amp;"*",RAW_DHIS2_EXPORT!$1:$1,0)),""))</f>
        <v/>
      </c>
      <c r="AV144" s="2" t="str">
        <f>IF($A144="","",IFERROR(INDEX(RAW_DHIS2_EXPORT!$A:$ZZ,ROW(),MATCH("*"&amp;INDEX(INDICATOR_MAP!$D:$D,MATCH(AV$1,INDICATOR_MAP!$B:$B,0))&amp;"*",RAW_DHIS2_EXPORT!$1:$1,0)),""))</f>
        <v/>
      </c>
      <c r="AW144" s="2" t="str">
        <f>IF($A144="","",IFERROR(INDEX(RAW_DHIS2_EXPORT!$A:$ZZ,ROW(),MATCH("*"&amp;INDEX(INDICATOR_MAP!$D:$D,MATCH(AW$1,INDICATOR_MAP!$B:$B,0))&amp;"*",RAW_DHIS2_EXPORT!$1:$1,0)),""))</f>
        <v/>
      </c>
      <c r="AX144" s="2" t="str">
        <f>IF($A144="","",IFERROR(INDEX(RAW_DHIS2_EXPORT!$A:$ZZ,ROW(),MATCH("*"&amp;INDEX(INDICATOR_MAP!$D:$D,MATCH(AX$1,INDICATOR_MAP!$B:$B,0))&amp;"*",RAW_DHIS2_EXPORT!$1:$1,0)),""))</f>
        <v/>
      </c>
      <c r="AY144" s="2" t="str">
        <f>IF($A144="","",IFERROR(INDEX(RAW_DHIS2_EXPORT!$A:$ZZ,ROW(),MATCH("*"&amp;INDEX(INDICATOR_MAP!$D:$D,MATCH(AY$1,INDICATOR_MAP!$B:$B,0))&amp;"*",RAW_DHIS2_EXPORT!$1:$1,0)),""))</f>
        <v/>
      </c>
      <c r="AZ144" s="2" t="str">
        <f>IF($A144="","",IFERROR(INDEX(RAW_DHIS2_EXPORT!$A:$ZZ,ROW(),MATCH("*"&amp;INDEX(INDICATOR_MAP!$D:$D,MATCH(AZ$1,INDICATOR_MAP!$B:$B,0))&amp;"*",RAW_DHIS2_EXPORT!$1:$1,0)),""))</f>
        <v/>
      </c>
      <c r="BA144" s="2" t="str">
        <f>IF($A144="","",IFERROR(INDEX(RAW_DHIS2_EXPORT!$A:$ZZ,ROW(),MATCH("*"&amp;INDEX(INDICATOR_MAP!$D:$D,MATCH(BA$1,INDICATOR_MAP!$B:$B,0))&amp;"*",RAW_DHIS2_EXPORT!$1:$1,0)),""))</f>
        <v/>
      </c>
      <c r="BB144" s="2" t="str">
        <f>IF($A144="","",IFERROR(INDEX(RAW_DHIS2_EXPORT!$A:$ZZ,ROW(),MATCH("*"&amp;INDEX(INDICATOR_MAP!$D:$D,MATCH(BB$1,INDICATOR_MAP!$B:$B,0))&amp;"*",RAW_DHIS2_EXPORT!$1:$1,0)),""))</f>
        <v/>
      </c>
      <c r="BC144" s="2" t="str">
        <f>IF($A144="","",IFERROR(INDEX(RAW_DHIS2_EXPORT!$A:$ZZ,ROW(),MATCH("*"&amp;INDEX(INDICATOR_MAP!$D:$D,MATCH(BC$1,INDICATOR_MAP!$B:$B,0))&amp;"*",RAW_DHIS2_EXPORT!$1:$1,0)),""))</f>
        <v/>
      </c>
    </row>
    <row r="145" spans="1:55">
      <c r="A145" s="2" t="str">
        <f>IF(RAW_DHIS2_EXPORT!A145="","",RAW_DHIS2_EXPORT!A145)</f>
        <v/>
      </c>
      <c r="B145" s="2"/>
      <c r="C145" s="2"/>
      <c r="D145" s="2" t="str">
        <f>IF($A145="","",IFERROR(INDEX(RAW_DHIS2_EXPORT!$A:$ZZ,ROW(),MATCH("*"&amp;INDEX(INDICATOR_MAP!$D:$D,MATCH(D$1,INDICATOR_MAP!$B:$B,0))&amp;"*",RAW_DHIS2_EXPORT!$1:$1,0)),""))</f>
        <v/>
      </c>
      <c r="E145" s="2" t="str">
        <f>IF($A145="","",IFERROR(INDEX(RAW_DHIS2_EXPORT!$A:$ZZ,ROW(),MATCH("*"&amp;INDEX(INDICATOR_MAP!$D:$D,MATCH(E$1,INDICATOR_MAP!$B:$B,0))&amp;"*",RAW_DHIS2_EXPORT!$1:$1,0)),""))</f>
        <v/>
      </c>
      <c r="F145" s="2" t="str">
        <f>IF($A145="","",IFERROR(INDEX(RAW_DHIS2_EXPORT!$A:$ZZ,ROW(),MATCH("*"&amp;INDEX(INDICATOR_MAP!$D:$D,MATCH(F$1,INDICATOR_MAP!$B:$B,0))&amp;"*",RAW_DHIS2_EXPORT!$1:$1,0)),""))</f>
        <v/>
      </c>
      <c r="G145" s="2" t="str">
        <f>IF($A145="","",IFERROR(INDEX(RAW_DHIS2_EXPORT!$A:$ZZ,ROW(),MATCH("*"&amp;INDEX(INDICATOR_MAP!$D:$D,MATCH(G$1,INDICATOR_MAP!$B:$B,0))&amp;"*",RAW_DHIS2_EXPORT!$1:$1,0)),""))</f>
        <v/>
      </c>
      <c r="H145" s="2" t="str">
        <f>IF($A145="","",IFERROR(INDEX(RAW_DHIS2_EXPORT!$A:$ZZ,ROW(),MATCH("*"&amp;INDEX(INDICATOR_MAP!$D:$D,MATCH(H$1,INDICATOR_MAP!$B:$B,0))&amp;"*",RAW_DHIS2_EXPORT!$1:$1,0)),""))</f>
        <v/>
      </c>
      <c r="I145" s="2" t="str">
        <f>IF($A145="","",IFERROR(INDEX(RAW_DHIS2_EXPORT!$A:$ZZ,ROW(),MATCH("*"&amp;INDEX(INDICATOR_MAP!$D:$D,MATCH(I$1,INDICATOR_MAP!$B:$B,0))&amp;"*",RAW_DHIS2_EXPORT!$1:$1,0)),""))</f>
        <v/>
      </c>
      <c r="J145" s="2" t="str">
        <f>IF($A145="","",IFERROR(INDEX(RAW_DHIS2_EXPORT!$A:$ZZ,ROW(),MATCH("*"&amp;INDEX(INDICATOR_MAP!$D:$D,MATCH(J$1,INDICATOR_MAP!$B:$B,0))&amp;"*",RAW_DHIS2_EXPORT!$1:$1,0)),""))</f>
        <v/>
      </c>
      <c r="K145" s="2" t="str">
        <f>IF($A145="","",IFERROR(INDEX(RAW_DHIS2_EXPORT!$A:$ZZ,ROW(),MATCH("*"&amp;INDEX(INDICATOR_MAP!$D:$D,MATCH(K$1,INDICATOR_MAP!$B:$B,0))&amp;"*",RAW_DHIS2_EXPORT!$1:$1,0)),""))</f>
        <v/>
      </c>
      <c r="L145" s="2" t="str">
        <f>IF($A145="","",IFERROR(INDEX(RAW_DHIS2_EXPORT!$A:$ZZ,ROW(),MATCH("*"&amp;INDEX(INDICATOR_MAP!$D:$D,MATCH(L$1,INDICATOR_MAP!$B:$B,0))&amp;"*",RAW_DHIS2_EXPORT!$1:$1,0)),""))</f>
        <v/>
      </c>
      <c r="M145" s="2" t="str">
        <f>IF($A145="","",IFERROR(INDEX(RAW_DHIS2_EXPORT!$A:$ZZ,ROW(),MATCH("*"&amp;INDEX(INDICATOR_MAP!$D:$D,MATCH(M$1,INDICATOR_MAP!$B:$B,0))&amp;"*",RAW_DHIS2_EXPORT!$1:$1,0)),""))</f>
        <v/>
      </c>
      <c r="N145" s="2" t="str">
        <f>IF($A145="","",IFERROR(INDEX(RAW_DHIS2_EXPORT!$A:$ZZ,ROW(),MATCH("*"&amp;INDEX(INDICATOR_MAP!$D:$D,MATCH(N$1,INDICATOR_MAP!$B:$B,0))&amp;"*",RAW_DHIS2_EXPORT!$1:$1,0)),""))</f>
        <v/>
      </c>
      <c r="O145" s="2" t="str">
        <f>IF($A145="","",IFERROR(INDEX(RAW_DHIS2_EXPORT!$A:$ZZ,ROW(),MATCH("*"&amp;INDEX(INDICATOR_MAP!$D:$D,MATCH(O$1,INDICATOR_MAP!$B:$B,0))&amp;"*",RAW_DHIS2_EXPORT!$1:$1,0)),""))</f>
        <v/>
      </c>
      <c r="P145" s="2" t="str">
        <f>IF($A145="","",IFERROR(INDEX(RAW_DHIS2_EXPORT!$A:$ZZ,ROW(),MATCH("*"&amp;INDEX(INDICATOR_MAP!$D:$D,MATCH(P$1,INDICATOR_MAP!$B:$B,0))&amp;"*",RAW_DHIS2_EXPORT!$1:$1,0)),""))</f>
        <v/>
      </c>
      <c r="Q145" s="2" t="str">
        <f>IF($A145="","",IFERROR(INDEX(RAW_DHIS2_EXPORT!$A:$ZZ,ROW(),MATCH("*"&amp;INDEX(INDICATOR_MAP!$D:$D,MATCH(Q$1,INDICATOR_MAP!$B:$B,0))&amp;"*",RAW_DHIS2_EXPORT!$1:$1,0)),""))</f>
        <v/>
      </c>
      <c r="R145" s="2" t="str">
        <f>IF($A145="","",IFERROR(INDEX(RAW_DHIS2_EXPORT!$A:$ZZ,ROW(),MATCH("*"&amp;INDEX(INDICATOR_MAP!$D:$D,MATCH(R$1,INDICATOR_MAP!$B:$B,0))&amp;"*",RAW_DHIS2_EXPORT!$1:$1,0)),""))</f>
        <v/>
      </c>
      <c r="S145" s="2" t="str">
        <f>IF($A145="","",IFERROR(INDEX(RAW_DHIS2_EXPORT!$A:$ZZ,ROW(),MATCH("*"&amp;INDEX(INDICATOR_MAP!$D:$D,MATCH(S$1,INDICATOR_MAP!$B:$B,0))&amp;"*",RAW_DHIS2_EXPORT!$1:$1,0)),""))</f>
        <v/>
      </c>
      <c r="T145" s="2" t="str">
        <f>IF($A145="","",IFERROR(INDEX(RAW_DHIS2_EXPORT!$A:$ZZ,ROW(),MATCH("*"&amp;INDEX(INDICATOR_MAP!$D:$D,MATCH(T$1,INDICATOR_MAP!$B:$B,0))&amp;"*",RAW_DHIS2_EXPORT!$1:$1,0)),""))</f>
        <v/>
      </c>
      <c r="U145" s="2" t="str">
        <f>IF($A145="","",IFERROR(INDEX(RAW_DHIS2_EXPORT!$A:$ZZ,ROW(),MATCH("*"&amp;INDEX(INDICATOR_MAP!$D:$D,MATCH(U$1,INDICATOR_MAP!$B:$B,0))&amp;"*",RAW_DHIS2_EXPORT!$1:$1,0)),""))</f>
        <v/>
      </c>
      <c r="V145" s="2" t="str">
        <f>IF($A145="","",IFERROR(INDEX(RAW_DHIS2_EXPORT!$A:$ZZ,ROW(),MATCH("*"&amp;INDEX(INDICATOR_MAP!$D:$D,MATCH(V$1,INDICATOR_MAP!$B:$B,0))&amp;"*",RAW_DHIS2_EXPORT!$1:$1,0)),""))</f>
        <v/>
      </c>
      <c r="W145" s="2" t="str">
        <f>IF($A145="","",IFERROR(INDEX(RAW_DHIS2_EXPORT!$A:$ZZ,ROW(),MATCH("*"&amp;INDEX(INDICATOR_MAP!$D:$D,MATCH(W$1,INDICATOR_MAP!$B:$B,0))&amp;"*",RAW_DHIS2_EXPORT!$1:$1,0)),""))</f>
        <v/>
      </c>
      <c r="X145" s="2" t="str">
        <f>IF($A145="","",IFERROR(INDEX(RAW_DHIS2_EXPORT!$A:$ZZ,ROW(),MATCH("*"&amp;INDEX(INDICATOR_MAP!$D:$D,MATCH(X$1,INDICATOR_MAP!$B:$B,0))&amp;"*",RAW_DHIS2_EXPORT!$1:$1,0)),""))</f>
        <v/>
      </c>
      <c r="Y145" s="2" t="str">
        <f>IF($A145="","",IFERROR(INDEX(RAW_DHIS2_EXPORT!$A:$ZZ,ROW(),MATCH("*"&amp;INDEX(INDICATOR_MAP!$D:$D,MATCH(Y$1,INDICATOR_MAP!$B:$B,0))&amp;"*",RAW_DHIS2_EXPORT!$1:$1,0)),""))</f>
        <v/>
      </c>
      <c r="Z145" s="2" t="str">
        <f>IF($A145="","",IFERROR(INDEX(RAW_DHIS2_EXPORT!$A:$ZZ,ROW(),MATCH("*"&amp;INDEX(INDICATOR_MAP!$D:$D,MATCH(Z$1,INDICATOR_MAP!$B:$B,0))&amp;"*",RAW_DHIS2_EXPORT!$1:$1,0)),""))</f>
        <v/>
      </c>
      <c r="AA145" s="2" t="str">
        <f>IF($A145="","",IFERROR(INDEX(RAW_DHIS2_EXPORT!$A:$ZZ,ROW(),MATCH("*"&amp;INDEX(INDICATOR_MAP!$D:$D,MATCH(AA$1,INDICATOR_MAP!$B:$B,0))&amp;"*",RAW_DHIS2_EXPORT!$1:$1,0)),""))</f>
        <v/>
      </c>
      <c r="AB145" s="2" t="str">
        <f>IF($A145="","",IFERROR(INDEX(RAW_DHIS2_EXPORT!$A:$ZZ,ROW(),MATCH("*"&amp;INDEX(INDICATOR_MAP!$D:$D,MATCH(AB$1,INDICATOR_MAP!$B:$B,0))&amp;"*",RAW_DHIS2_EXPORT!$1:$1,0)),""))</f>
        <v/>
      </c>
      <c r="AC145" s="2" t="str">
        <f>IF($A145="","",IFERROR(INDEX(RAW_DHIS2_EXPORT!$A:$ZZ,ROW(),MATCH("*"&amp;INDEX(INDICATOR_MAP!$D:$D,MATCH(AC$1,INDICATOR_MAP!$B:$B,0))&amp;"*",RAW_DHIS2_EXPORT!$1:$1,0)),""))</f>
        <v/>
      </c>
      <c r="AD145" s="2" t="str">
        <f>IF($A145="","",IFERROR(INDEX(RAW_DHIS2_EXPORT!$A:$ZZ,ROW(),MATCH("*"&amp;INDEX(INDICATOR_MAP!$D:$D,MATCH(AD$1,INDICATOR_MAP!$B:$B,0))&amp;"*",RAW_DHIS2_EXPORT!$1:$1,0)),""))</f>
        <v/>
      </c>
      <c r="AE145" s="2" t="str">
        <f>IF($A145="","",IFERROR(INDEX(RAW_DHIS2_EXPORT!$A:$ZZ,ROW(),MATCH("*"&amp;INDEX(INDICATOR_MAP!$D:$D,MATCH(AE$1,INDICATOR_MAP!$B:$B,0))&amp;"*",RAW_DHIS2_EXPORT!$1:$1,0)),""))</f>
        <v/>
      </c>
      <c r="AF145" s="2" t="str">
        <f>IF($A145="","",IFERROR(INDEX(RAW_DHIS2_EXPORT!$A:$ZZ,ROW(),MATCH("*"&amp;INDEX(INDICATOR_MAP!$D:$D,MATCH(AF$1,INDICATOR_MAP!$B:$B,0))&amp;"*",RAW_DHIS2_EXPORT!$1:$1,0)),""))</f>
        <v/>
      </c>
      <c r="AG145" s="2" t="str">
        <f>IF($A145="","",IFERROR(INDEX(RAW_DHIS2_EXPORT!$A:$ZZ,ROW(),MATCH("*"&amp;INDEX(INDICATOR_MAP!$D:$D,MATCH(AG$1,INDICATOR_MAP!$B:$B,0))&amp;"*",RAW_DHIS2_EXPORT!$1:$1,0)),""))</f>
        <v/>
      </c>
      <c r="AH145" s="2" t="str">
        <f>IF($A145="","",IFERROR(INDEX(RAW_DHIS2_EXPORT!$A:$ZZ,ROW(),MATCH("*"&amp;INDEX(INDICATOR_MAP!$D:$D,MATCH(AH$1,INDICATOR_MAP!$B:$B,0))&amp;"*",RAW_DHIS2_EXPORT!$1:$1,0)),""))</f>
        <v/>
      </c>
      <c r="AI145" s="2" t="str">
        <f>IF($A145="","",IFERROR(INDEX(RAW_DHIS2_EXPORT!$A:$ZZ,ROW(),MATCH("*"&amp;INDEX(INDICATOR_MAP!$D:$D,MATCH(AI$1,INDICATOR_MAP!$B:$B,0))&amp;"*",RAW_DHIS2_EXPORT!$1:$1,0)),""))</f>
        <v/>
      </c>
      <c r="AJ145" s="2" t="str">
        <f>IF($A145="","",IFERROR(INDEX(RAW_DHIS2_EXPORT!$A:$ZZ,ROW(),MATCH("*"&amp;INDEX(INDICATOR_MAP!$D:$D,MATCH(AJ$1,INDICATOR_MAP!$B:$B,0))&amp;"*",RAW_DHIS2_EXPORT!$1:$1,0)),""))</f>
        <v/>
      </c>
      <c r="AK145" s="2" t="str">
        <f>IF($A145="","",IFERROR(INDEX(RAW_DHIS2_EXPORT!$A:$ZZ,ROW(),MATCH("*"&amp;INDEX(INDICATOR_MAP!$D:$D,MATCH(AK$1,INDICATOR_MAP!$B:$B,0))&amp;"*",RAW_DHIS2_EXPORT!$1:$1,0)),""))</f>
        <v/>
      </c>
      <c r="AL145" s="2" t="str">
        <f>IF($A145="","",IFERROR(INDEX(RAW_DHIS2_EXPORT!$A:$ZZ,ROW(),MATCH("*"&amp;INDEX(INDICATOR_MAP!$D:$D,MATCH(AL$1,INDICATOR_MAP!$B:$B,0))&amp;"*",RAW_DHIS2_EXPORT!$1:$1,0)),""))</f>
        <v/>
      </c>
      <c r="AM145" s="2" t="str">
        <f>IF($A145="","",IFERROR(INDEX(RAW_DHIS2_EXPORT!$A:$ZZ,ROW(),MATCH("*"&amp;INDEX(INDICATOR_MAP!$D:$D,MATCH(AM$1,INDICATOR_MAP!$B:$B,0))&amp;"*",RAW_DHIS2_EXPORT!$1:$1,0)),""))</f>
        <v/>
      </c>
      <c r="AN145" s="2" t="str">
        <f>IF($A145="","",IFERROR(INDEX(RAW_DHIS2_EXPORT!$A:$ZZ,ROW(),MATCH("*"&amp;INDEX(INDICATOR_MAP!$D:$D,MATCH(AN$1,INDICATOR_MAP!$B:$B,0))&amp;"*",RAW_DHIS2_EXPORT!$1:$1,0)),""))</f>
        <v/>
      </c>
      <c r="AO145" s="2" t="str">
        <f>IF($A145="","",IFERROR(INDEX(RAW_DHIS2_EXPORT!$A:$ZZ,ROW(),MATCH("*"&amp;INDEX(INDICATOR_MAP!$D:$D,MATCH(AO$1,INDICATOR_MAP!$B:$B,0))&amp;"*",RAW_DHIS2_EXPORT!$1:$1,0)),""))</f>
        <v/>
      </c>
      <c r="AP145" s="2" t="str">
        <f>IF($A145="","",IFERROR(INDEX(RAW_DHIS2_EXPORT!$A:$ZZ,ROW(),MATCH("*"&amp;INDEX(INDICATOR_MAP!$D:$D,MATCH(AP$1,INDICATOR_MAP!$B:$B,0))&amp;"*",RAW_DHIS2_EXPORT!$1:$1,0)),""))</f>
        <v/>
      </c>
      <c r="AQ145" s="2" t="str">
        <f>IF($A145="","",IFERROR(INDEX(RAW_DHIS2_EXPORT!$A:$ZZ,ROW(),MATCH("*"&amp;INDEX(INDICATOR_MAP!$D:$D,MATCH(AQ$1,INDICATOR_MAP!$B:$B,0))&amp;"*",RAW_DHIS2_EXPORT!$1:$1,0)),""))</f>
        <v/>
      </c>
      <c r="AR145" s="2" t="str">
        <f>IF($A145="","",IFERROR(INDEX(RAW_DHIS2_EXPORT!$A:$ZZ,ROW(),MATCH("*"&amp;INDEX(INDICATOR_MAP!$D:$D,MATCH(AR$1,INDICATOR_MAP!$B:$B,0))&amp;"*",RAW_DHIS2_EXPORT!$1:$1,0)),""))</f>
        <v/>
      </c>
      <c r="AS145" s="2" t="str">
        <f>IF($A145="","",IFERROR(INDEX(RAW_DHIS2_EXPORT!$A:$ZZ,ROW(),MATCH("*"&amp;INDEX(INDICATOR_MAP!$D:$D,MATCH(AS$1,INDICATOR_MAP!$B:$B,0))&amp;"*",RAW_DHIS2_EXPORT!$1:$1,0)),""))</f>
        <v/>
      </c>
      <c r="AT145" s="2" t="str">
        <f>IF($A145="","",IFERROR(INDEX(RAW_DHIS2_EXPORT!$A:$ZZ,ROW(),MATCH("*"&amp;INDEX(INDICATOR_MAP!$D:$D,MATCH(AT$1,INDICATOR_MAP!$B:$B,0))&amp;"*",RAW_DHIS2_EXPORT!$1:$1,0)),""))</f>
        <v/>
      </c>
      <c r="AU145" s="2" t="str">
        <f>IF($A145="","",IFERROR(INDEX(RAW_DHIS2_EXPORT!$A:$ZZ,ROW(),MATCH("*"&amp;INDEX(INDICATOR_MAP!$D:$D,MATCH(AU$1,INDICATOR_MAP!$B:$B,0))&amp;"*",RAW_DHIS2_EXPORT!$1:$1,0)),""))</f>
        <v/>
      </c>
      <c r="AV145" s="2" t="str">
        <f>IF($A145="","",IFERROR(INDEX(RAW_DHIS2_EXPORT!$A:$ZZ,ROW(),MATCH("*"&amp;INDEX(INDICATOR_MAP!$D:$D,MATCH(AV$1,INDICATOR_MAP!$B:$B,0))&amp;"*",RAW_DHIS2_EXPORT!$1:$1,0)),""))</f>
        <v/>
      </c>
      <c r="AW145" s="2" t="str">
        <f>IF($A145="","",IFERROR(INDEX(RAW_DHIS2_EXPORT!$A:$ZZ,ROW(),MATCH("*"&amp;INDEX(INDICATOR_MAP!$D:$D,MATCH(AW$1,INDICATOR_MAP!$B:$B,0))&amp;"*",RAW_DHIS2_EXPORT!$1:$1,0)),""))</f>
        <v/>
      </c>
      <c r="AX145" s="2" t="str">
        <f>IF($A145="","",IFERROR(INDEX(RAW_DHIS2_EXPORT!$A:$ZZ,ROW(),MATCH("*"&amp;INDEX(INDICATOR_MAP!$D:$D,MATCH(AX$1,INDICATOR_MAP!$B:$B,0))&amp;"*",RAW_DHIS2_EXPORT!$1:$1,0)),""))</f>
        <v/>
      </c>
      <c r="AY145" s="2" t="str">
        <f>IF($A145="","",IFERROR(INDEX(RAW_DHIS2_EXPORT!$A:$ZZ,ROW(),MATCH("*"&amp;INDEX(INDICATOR_MAP!$D:$D,MATCH(AY$1,INDICATOR_MAP!$B:$B,0))&amp;"*",RAW_DHIS2_EXPORT!$1:$1,0)),""))</f>
        <v/>
      </c>
      <c r="AZ145" s="2" t="str">
        <f>IF($A145="","",IFERROR(INDEX(RAW_DHIS2_EXPORT!$A:$ZZ,ROW(),MATCH("*"&amp;INDEX(INDICATOR_MAP!$D:$D,MATCH(AZ$1,INDICATOR_MAP!$B:$B,0))&amp;"*",RAW_DHIS2_EXPORT!$1:$1,0)),""))</f>
        <v/>
      </c>
      <c r="BA145" s="2" t="str">
        <f>IF($A145="","",IFERROR(INDEX(RAW_DHIS2_EXPORT!$A:$ZZ,ROW(),MATCH("*"&amp;INDEX(INDICATOR_MAP!$D:$D,MATCH(BA$1,INDICATOR_MAP!$B:$B,0))&amp;"*",RAW_DHIS2_EXPORT!$1:$1,0)),""))</f>
        <v/>
      </c>
      <c r="BB145" s="2" t="str">
        <f>IF($A145="","",IFERROR(INDEX(RAW_DHIS2_EXPORT!$A:$ZZ,ROW(),MATCH("*"&amp;INDEX(INDICATOR_MAP!$D:$D,MATCH(BB$1,INDICATOR_MAP!$B:$B,0))&amp;"*",RAW_DHIS2_EXPORT!$1:$1,0)),""))</f>
        <v/>
      </c>
      <c r="BC145" s="2" t="str">
        <f>IF($A145="","",IFERROR(INDEX(RAW_DHIS2_EXPORT!$A:$ZZ,ROW(),MATCH("*"&amp;INDEX(INDICATOR_MAP!$D:$D,MATCH(BC$1,INDICATOR_MAP!$B:$B,0))&amp;"*",RAW_DHIS2_EXPORT!$1:$1,0)),""))</f>
        <v/>
      </c>
    </row>
    <row r="146" spans="1:55">
      <c r="A146" s="2" t="str">
        <f>IF(RAW_DHIS2_EXPORT!A146="","",RAW_DHIS2_EXPORT!A146)</f>
        <v/>
      </c>
      <c r="B146" s="2"/>
      <c r="C146" s="2"/>
      <c r="D146" s="2" t="str">
        <f>IF($A146="","",IFERROR(INDEX(RAW_DHIS2_EXPORT!$A:$ZZ,ROW(),MATCH("*"&amp;INDEX(INDICATOR_MAP!$D:$D,MATCH(D$1,INDICATOR_MAP!$B:$B,0))&amp;"*",RAW_DHIS2_EXPORT!$1:$1,0)),""))</f>
        <v/>
      </c>
      <c r="E146" s="2" t="str">
        <f>IF($A146="","",IFERROR(INDEX(RAW_DHIS2_EXPORT!$A:$ZZ,ROW(),MATCH("*"&amp;INDEX(INDICATOR_MAP!$D:$D,MATCH(E$1,INDICATOR_MAP!$B:$B,0))&amp;"*",RAW_DHIS2_EXPORT!$1:$1,0)),""))</f>
        <v/>
      </c>
      <c r="F146" s="2" t="str">
        <f>IF($A146="","",IFERROR(INDEX(RAW_DHIS2_EXPORT!$A:$ZZ,ROW(),MATCH("*"&amp;INDEX(INDICATOR_MAP!$D:$D,MATCH(F$1,INDICATOR_MAP!$B:$B,0))&amp;"*",RAW_DHIS2_EXPORT!$1:$1,0)),""))</f>
        <v/>
      </c>
      <c r="G146" s="2" t="str">
        <f>IF($A146="","",IFERROR(INDEX(RAW_DHIS2_EXPORT!$A:$ZZ,ROW(),MATCH("*"&amp;INDEX(INDICATOR_MAP!$D:$D,MATCH(G$1,INDICATOR_MAP!$B:$B,0))&amp;"*",RAW_DHIS2_EXPORT!$1:$1,0)),""))</f>
        <v/>
      </c>
      <c r="H146" s="2" t="str">
        <f>IF($A146="","",IFERROR(INDEX(RAW_DHIS2_EXPORT!$A:$ZZ,ROW(),MATCH("*"&amp;INDEX(INDICATOR_MAP!$D:$D,MATCH(H$1,INDICATOR_MAP!$B:$B,0))&amp;"*",RAW_DHIS2_EXPORT!$1:$1,0)),""))</f>
        <v/>
      </c>
      <c r="I146" s="2" t="str">
        <f>IF($A146="","",IFERROR(INDEX(RAW_DHIS2_EXPORT!$A:$ZZ,ROW(),MATCH("*"&amp;INDEX(INDICATOR_MAP!$D:$D,MATCH(I$1,INDICATOR_MAP!$B:$B,0))&amp;"*",RAW_DHIS2_EXPORT!$1:$1,0)),""))</f>
        <v/>
      </c>
      <c r="J146" s="2" t="str">
        <f>IF($A146="","",IFERROR(INDEX(RAW_DHIS2_EXPORT!$A:$ZZ,ROW(),MATCH("*"&amp;INDEX(INDICATOR_MAP!$D:$D,MATCH(J$1,INDICATOR_MAP!$B:$B,0))&amp;"*",RAW_DHIS2_EXPORT!$1:$1,0)),""))</f>
        <v/>
      </c>
      <c r="K146" s="2" t="str">
        <f>IF($A146="","",IFERROR(INDEX(RAW_DHIS2_EXPORT!$A:$ZZ,ROW(),MATCH("*"&amp;INDEX(INDICATOR_MAP!$D:$D,MATCH(K$1,INDICATOR_MAP!$B:$B,0))&amp;"*",RAW_DHIS2_EXPORT!$1:$1,0)),""))</f>
        <v/>
      </c>
      <c r="L146" s="2" t="str">
        <f>IF($A146="","",IFERROR(INDEX(RAW_DHIS2_EXPORT!$A:$ZZ,ROW(),MATCH("*"&amp;INDEX(INDICATOR_MAP!$D:$D,MATCH(L$1,INDICATOR_MAP!$B:$B,0))&amp;"*",RAW_DHIS2_EXPORT!$1:$1,0)),""))</f>
        <v/>
      </c>
      <c r="M146" s="2" t="str">
        <f>IF($A146="","",IFERROR(INDEX(RAW_DHIS2_EXPORT!$A:$ZZ,ROW(),MATCH("*"&amp;INDEX(INDICATOR_MAP!$D:$D,MATCH(M$1,INDICATOR_MAP!$B:$B,0))&amp;"*",RAW_DHIS2_EXPORT!$1:$1,0)),""))</f>
        <v/>
      </c>
      <c r="N146" s="2" t="str">
        <f>IF($A146="","",IFERROR(INDEX(RAW_DHIS2_EXPORT!$A:$ZZ,ROW(),MATCH("*"&amp;INDEX(INDICATOR_MAP!$D:$D,MATCH(N$1,INDICATOR_MAP!$B:$B,0))&amp;"*",RAW_DHIS2_EXPORT!$1:$1,0)),""))</f>
        <v/>
      </c>
      <c r="O146" s="2" t="str">
        <f>IF($A146="","",IFERROR(INDEX(RAW_DHIS2_EXPORT!$A:$ZZ,ROW(),MATCH("*"&amp;INDEX(INDICATOR_MAP!$D:$D,MATCH(O$1,INDICATOR_MAP!$B:$B,0))&amp;"*",RAW_DHIS2_EXPORT!$1:$1,0)),""))</f>
        <v/>
      </c>
      <c r="P146" s="2" t="str">
        <f>IF($A146="","",IFERROR(INDEX(RAW_DHIS2_EXPORT!$A:$ZZ,ROW(),MATCH("*"&amp;INDEX(INDICATOR_MAP!$D:$D,MATCH(P$1,INDICATOR_MAP!$B:$B,0))&amp;"*",RAW_DHIS2_EXPORT!$1:$1,0)),""))</f>
        <v/>
      </c>
      <c r="Q146" s="2" t="str">
        <f>IF($A146="","",IFERROR(INDEX(RAW_DHIS2_EXPORT!$A:$ZZ,ROW(),MATCH("*"&amp;INDEX(INDICATOR_MAP!$D:$D,MATCH(Q$1,INDICATOR_MAP!$B:$B,0))&amp;"*",RAW_DHIS2_EXPORT!$1:$1,0)),""))</f>
        <v/>
      </c>
      <c r="R146" s="2" t="str">
        <f>IF($A146="","",IFERROR(INDEX(RAW_DHIS2_EXPORT!$A:$ZZ,ROW(),MATCH("*"&amp;INDEX(INDICATOR_MAP!$D:$D,MATCH(R$1,INDICATOR_MAP!$B:$B,0))&amp;"*",RAW_DHIS2_EXPORT!$1:$1,0)),""))</f>
        <v/>
      </c>
      <c r="S146" s="2" t="str">
        <f>IF($A146="","",IFERROR(INDEX(RAW_DHIS2_EXPORT!$A:$ZZ,ROW(),MATCH("*"&amp;INDEX(INDICATOR_MAP!$D:$D,MATCH(S$1,INDICATOR_MAP!$B:$B,0))&amp;"*",RAW_DHIS2_EXPORT!$1:$1,0)),""))</f>
        <v/>
      </c>
      <c r="T146" s="2" t="str">
        <f>IF($A146="","",IFERROR(INDEX(RAW_DHIS2_EXPORT!$A:$ZZ,ROW(),MATCH("*"&amp;INDEX(INDICATOR_MAP!$D:$D,MATCH(T$1,INDICATOR_MAP!$B:$B,0))&amp;"*",RAW_DHIS2_EXPORT!$1:$1,0)),""))</f>
        <v/>
      </c>
      <c r="U146" s="2" t="str">
        <f>IF($A146="","",IFERROR(INDEX(RAW_DHIS2_EXPORT!$A:$ZZ,ROW(),MATCH("*"&amp;INDEX(INDICATOR_MAP!$D:$D,MATCH(U$1,INDICATOR_MAP!$B:$B,0))&amp;"*",RAW_DHIS2_EXPORT!$1:$1,0)),""))</f>
        <v/>
      </c>
      <c r="V146" s="2" t="str">
        <f>IF($A146="","",IFERROR(INDEX(RAW_DHIS2_EXPORT!$A:$ZZ,ROW(),MATCH("*"&amp;INDEX(INDICATOR_MAP!$D:$D,MATCH(V$1,INDICATOR_MAP!$B:$B,0))&amp;"*",RAW_DHIS2_EXPORT!$1:$1,0)),""))</f>
        <v/>
      </c>
      <c r="W146" s="2" t="str">
        <f>IF($A146="","",IFERROR(INDEX(RAW_DHIS2_EXPORT!$A:$ZZ,ROW(),MATCH("*"&amp;INDEX(INDICATOR_MAP!$D:$D,MATCH(W$1,INDICATOR_MAP!$B:$B,0))&amp;"*",RAW_DHIS2_EXPORT!$1:$1,0)),""))</f>
        <v/>
      </c>
      <c r="X146" s="2" t="str">
        <f>IF($A146="","",IFERROR(INDEX(RAW_DHIS2_EXPORT!$A:$ZZ,ROW(),MATCH("*"&amp;INDEX(INDICATOR_MAP!$D:$D,MATCH(X$1,INDICATOR_MAP!$B:$B,0))&amp;"*",RAW_DHIS2_EXPORT!$1:$1,0)),""))</f>
        <v/>
      </c>
      <c r="Y146" s="2" t="str">
        <f>IF($A146="","",IFERROR(INDEX(RAW_DHIS2_EXPORT!$A:$ZZ,ROW(),MATCH("*"&amp;INDEX(INDICATOR_MAP!$D:$D,MATCH(Y$1,INDICATOR_MAP!$B:$B,0))&amp;"*",RAW_DHIS2_EXPORT!$1:$1,0)),""))</f>
        <v/>
      </c>
      <c r="Z146" s="2" t="str">
        <f>IF($A146="","",IFERROR(INDEX(RAW_DHIS2_EXPORT!$A:$ZZ,ROW(),MATCH("*"&amp;INDEX(INDICATOR_MAP!$D:$D,MATCH(Z$1,INDICATOR_MAP!$B:$B,0))&amp;"*",RAW_DHIS2_EXPORT!$1:$1,0)),""))</f>
        <v/>
      </c>
      <c r="AA146" s="2" t="str">
        <f>IF($A146="","",IFERROR(INDEX(RAW_DHIS2_EXPORT!$A:$ZZ,ROW(),MATCH("*"&amp;INDEX(INDICATOR_MAP!$D:$D,MATCH(AA$1,INDICATOR_MAP!$B:$B,0))&amp;"*",RAW_DHIS2_EXPORT!$1:$1,0)),""))</f>
        <v/>
      </c>
      <c r="AB146" s="2" t="str">
        <f>IF($A146="","",IFERROR(INDEX(RAW_DHIS2_EXPORT!$A:$ZZ,ROW(),MATCH("*"&amp;INDEX(INDICATOR_MAP!$D:$D,MATCH(AB$1,INDICATOR_MAP!$B:$B,0))&amp;"*",RAW_DHIS2_EXPORT!$1:$1,0)),""))</f>
        <v/>
      </c>
      <c r="AC146" s="2" t="str">
        <f>IF($A146="","",IFERROR(INDEX(RAW_DHIS2_EXPORT!$A:$ZZ,ROW(),MATCH("*"&amp;INDEX(INDICATOR_MAP!$D:$D,MATCH(AC$1,INDICATOR_MAP!$B:$B,0))&amp;"*",RAW_DHIS2_EXPORT!$1:$1,0)),""))</f>
        <v/>
      </c>
      <c r="AD146" s="2" t="str">
        <f>IF($A146="","",IFERROR(INDEX(RAW_DHIS2_EXPORT!$A:$ZZ,ROW(),MATCH("*"&amp;INDEX(INDICATOR_MAP!$D:$D,MATCH(AD$1,INDICATOR_MAP!$B:$B,0))&amp;"*",RAW_DHIS2_EXPORT!$1:$1,0)),""))</f>
        <v/>
      </c>
      <c r="AE146" s="2" t="str">
        <f>IF($A146="","",IFERROR(INDEX(RAW_DHIS2_EXPORT!$A:$ZZ,ROW(),MATCH("*"&amp;INDEX(INDICATOR_MAP!$D:$D,MATCH(AE$1,INDICATOR_MAP!$B:$B,0))&amp;"*",RAW_DHIS2_EXPORT!$1:$1,0)),""))</f>
        <v/>
      </c>
      <c r="AF146" s="2" t="str">
        <f>IF($A146="","",IFERROR(INDEX(RAW_DHIS2_EXPORT!$A:$ZZ,ROW(),MATCH("*"&amp;INDEX(INDICATOR_MAP!$D:$D,MATCH(AF$1,INDICATOR_MAP!$B:$B,0))&amp;"*",RAW_DHIS2_EXPORT!$1:$1,0)),""))</f>
        <v/>
      </c>
      <c r="AG146" s="2" t="str">
        <f>IF($A146="","",IFERROR(INDEX(RAW_DHIS2_EXPORT!$A:$ZZ,ROW(),MATCH("*"&amp;INDEX(INDICATOR_MAP!$D:$D,MATCH(AG$1,INDICATOR_MAP!$B:$B,0))&amp;"*",RAW_DHIS2_EXPORT!$1:$1,0)),""))</f>
        <v/>
      </c>
      <c r="AH146" s="2" t="str">
        <f>IF($A146="","",IFERROR(INDEX(RAW_DHIS2_EXPORT!$A:$ZZ,ROW(),MATCH("*"&amp;INDEX(INDICATOR_MAP!$D:$D,MATCH(AH$1,INDICATOR_MAP!$B:$B,0))&amp;"*",RAW_DHIS2_EXPORT!$1:$1,0)),""))</f>
        <v/>
      </c>
      <c r="AI146" s="2" t="str">
        <f>IF($A146="","",IFERROR(INDEX(RAW_DHIS2_EXPORT!$A:$ZZ,ROW(),MATCH("*"&amp;INDEX(INDICATOR_MAP!$D:$D,MATCH(AI$1,INDICATOR_MAP!$B:$B,0))&amp;"*",RAW_DHIS2_EXPORT!$1:$1,0)),""))</f>
        <v/>
      </c>
      <c r="AJ146" s="2" t="str">
        <f>IF($A146="","",IFERROR(INDEX(RAW_DHIS2_EXPORT!$A:$ZZ,ROW(),MATCH("*"&amp;INDEX(INDICATOR_MAP!$D:$D,MATCH(AJ$1,INDICATOR_MAP!$B:$B,0))&amp;"*",RAW_DHIS2_EXPORT!$1:$1,0)),""))</f>
        <v/>
      </c>
      <c r="AK146" s="2" t="str">
        <f>IF($A146="","",IFERROR(INDEX(RAW_DHIS2_EXPORT!$A:$ZZ,ROW(),MATCH("*"&amp;INDEX(INDICATOR_MAP!$D:$D,MATCH(AK$1,INDICATOR_MAP!$B:$B,0))&amp;"*",RAW_DHIS2_EXPORT!$1:$1,0)),""))</f>
        <v/>
      </c>
      <c r="AL146" s="2" t="str">
        <f>IF($A146="","",IFERROR(INDEX(RAW_DHIS2_EXPORT!$A:$ZZ,ROW(),MATCH("*"&amp;INDEX(INDICATOR_MAP!$D:$D,MATCH(AL$1,INDICATOR_MAP!$B:$B,0))&amp;"*",RAW_DHIS2_EXPORT!$1:$1,0)),""))</f>
        <v/>
      </c>
      <c r="AM146" s="2" t="str">
        <f>IF($A146="","",IFERROR(INDEX(RAW_DHIS2_EXPORT!$A:$ZZ,ROW(),MATCH("*"&amp;INDEX(INDICATOR_MAP!$D:$D,MATCH(AM$1,INDICATOR_MAP!$B:$B,0))&amp;"*",RAW_DHIS2_EXPORT!$1:$1,0)),""))</f>
        <v/>
      </c>
      <c r="AN146" s="2" t="str">
        <f>IF($A146="","",IFERROR(INDEX(RAW_DHIS2_EXPORT!$A:$ZZ,ROW(),MATCH("*"&amp;INDEX(INDICATOR_MAP!$D:$D,MATCH(AN$1,INDICATOR_MAP!$B:$B,0))&amp;"*",RAW_DHIS2_EXPORT!$1:$1,0)),""))</f>
        <v/>
      </c>
      <c r="AO146" s="2" t="str">
        <f>IF($A146="","",IFERROR(INDEX(RAW_DHIS2_EXPORT!$A:$ZZ,ROW(),MATCH("*"&amp;INDEX(INDICATOR_MAP!$D:$D,MATCH(AO$1,INDICATOR_MAP!$B:$B,0))&amp;"*",RAW_DHIS2_EXPORT!$1:$1,0)),""))</f>
        <v/>
      </c>
      <c r="AP146" s="2" t="str">
        <f>IF($A146="","",IFERROR(INDEX(RAW_DHIS2_EXPORT!$A:$ZZ,ROW(),MATCH("*"&amp;INDEX(INDICATOR_MAP!$D:$D,MATCH(AP$1,INDICATOR_MAP!$B:$B,0))&amp;"*",RAW_DHIS2_EXPORT!$1:$1,0)),""))</f>
        <v/>
      </c>
      <c r="AQ146" s="2" t="str">
        <f>IF($A146="","",IFERROR(INDEX(RAW_DHIS2_EXPORT!$A:$ZZ,ROW(),MATCH("*"&amp;INDEX(INDICATOR_MAP!$D:$D,MATCH(AQ$1,INDICATOR_MAP!$B:$B,0))&amp;"*",RAW_DHIS2_EXPORT!$1:$1,0)),""))</f>
        <v/>
      </c>
      <c r="AR146" s="2" t="str">
        <f>IF($A146="","",IFERROR(INDEX(RAW_DHIS2_EXPORT!$A:$ZZ,ROW(),MATCH("*"&amp;INDEX(INDICATOR_MAP!$D:$D,MATCH(AR$1,INDICATOR_MAP!$B:$B,0))&amp;"*",RAW_DHIS2_EXPORT!$1:$1,0)),""))</f>
        <v/>
      </c>
      <c r="AS146" s="2" t="str">
        <f>IF($A146="","",IFERROR(INDEX(RAW_DHIS2_EXPORT!$A:$ZZ,ROW(),MATCH("*"&amp;INDEX(INDICATOR_MAP!$D:$D,MATCH(AS$1,INDICATOR_MAP!$B:$B,0))&amp;"*",RAW_DHIS2_EXPORT!$1:$1,0)),""))</f>
        <v/>
      </c>
      <c r="AT146" s="2" t="str">
        <f>IF($A146="","",IFERROR(INDEX(RAW_DHIS2_EXPORT!$A:$ZZ,ROW(),MATCH("*"&amp;INDEX(INDICATOR_MAP!$D:$D,MATCH(AT$1,INDICATOR_MAP!$B:$B,0))&amp;"*",RAW_DHIS2_EXPORT!$1:$1,0)),""))</f>
        <v/>
      </c>
      <c r="AU146" s="2" t="str">
        <f>IF($A146="","",IFERROR(INDEX(RAW_DHIS2_EXPORT!$A:$ZZ,ROW(),MATCH("*"&amp;INDEX(INDICATOR_MAP!$D:$D,MATCH(AU$1,INDICATOR_MAP!$B:$B,0))&amp;"*",RAW_DHIS2_EXPORT!$1:$1,0)),""))</f>
        <v/>
      </c>
      <c r="AV146" s="2" t="str">
        <f>IF($A146="","",IFERROR(INDEX(RAW_DHIS2_EXPORT!$A:$ZZ,ROW(),MATCH("*"&amp;INDEX(INDICATOR_MAP!$D:$D,MATCH(AV$1,INDICATOR_MAP!$B:$B,0))&amp;"*",RAW_DHIS2_EXPORT!$1:$1,0)),""))</f>
        <v/>
      </c>
      <c r="AW146" s="2" t="str">
        <f>IF($A146="","",IFERROR(INDEX(RAW_DHIS2_EXPORT!$A:$ZZ,ROW(),MATCH("*"&amp;INDEX(INDICATOR_MAP!$D:$D,MATCH(AW$1,INDICATOR_MAP!$B:$B,0))&amp;"*",RAW_DHIS2_EXPORT!$1:$1,0)),""))</f>
        <v/>
      </c>
      <c r="AX146" s="2" t="str">
        <f>IF($A146="","",IFERROR(INDEX(RAW_DHIS2_EXPORT!$A:$ZZ,ROW(),MATCH("*"&amp;INDEX(INDICATOR_MAP!$D:$D,MATCH(AX$1,INDICATOR_MAP!$B:$B,0))&amp;"*",RAW_DHIS2_EXPORT!$1:$1,0)),""))</f>
        <v/>
      </c>
      <c r="AY146" s="2" t="str">
        <f>IF($A146="","",IFERROR(INDEX(RAW_DHIS2_EXPORT!$A:$ZZ,ROW(),MATCH("*"&amp;INDEX(INDICATOR_MAP!$D:$D,MATCH(AY$1,INDICATOR_MAP!$B:$B,0))&amp;"*",RAW_DHIS2_EXPORT!$1:$1,0)),""))</f>
        <v/>
      </c>
      <c r="AZ146" s="2" t="str">
        <f>IF($A146="","",IFERROR(INDEX(RAW_DHIS2_EXPORT!$A:$ZZ,ROW(),MATCH("*"&amp;INDEX(INDICATOR_MAP!$D:$D,MATCH(AZ$1,INDICATOR_MAP!$B:$B,0))&amp;"*",RAW_DHIS2_EXPORT!$1:$1,0)),""))</f>
        <v/>
      </c>
      <c r="BA146" s="2" t="str">
        <f>IF($A146="","",IFERROR(INDEX(RAW_DHIS2_EXPORT!$A:$ZZ,ROW(),MATCH("*"&amp;INDEX(INDICATOR_MAP!$D:$D,MATCH(BA$1,INDICATOR_MAP!$B:$B,0))&amp;"*",RAW_DHIS2_EXPORT!$1:$1,0)),""))</f>
        <v/>
      </c>
      <c r="BB146" s="2" t="str">
        <f>IF($A146="","",IFERROR(INDEX(RAW_DHIS2_EXPORT!$A:$ZZ,ROW(),MATCH("*"&amp;INDEX(INDICATOR_MAP!$D:$D,MATCH(BB$1,INDICATOR_MAP!$B:$B,0))&amp;"*",RAW_DHIS2_EXPORT!$1:$1,0)),""))</f>
        <v/>
      </c>
      <c r="BC146" s="2" t="str">
        <f>IF($A146="","",IFERROR(INDEX(RAW_DHIS2_EXPORT!$A:$ZZ,ROW(),MATCH("*"&amp;INDEX(INDICATOR_MAP!$D:$D,MATCH(BC$1,INDICATOR_MAP!$B:$B,0))&amp;"*",RAW_DHIS2_EXPORT!$1:$1,0)),""))</f>
        <v/>
      </c>
    </row>
    <row r="147" spans="1:55">
      <c r="A147" s="2" t="str">
        <f>IF(RAW_DHIS2_EXPORT!A147="","",RAW_DHIS2_EXPORT!A147)</f>
        <v/>
      </c>
      <c r="B147" s="2"/>
      <c r="C147" s="2"/>
      <c r="D147" s="2" t="str">
        <f>IF($A147="","",IFERROR(INDEX(RAW_DHIS2_EXPORT!$A:$ZZ,ROW(),MATCH("*"&amp;INDEX(INDICATOR_MAP!$D:$D,MATCH(D$1,INDICATOR_MAP!$B:$B,0))&amp;"*",RAW_DHIS2_EXPORT!$1:$1,0)),""))</f>
        <v/>
      </c>
      <c r="E147" s="2" t="str">
        <f>IF($A147="","",IFERROR(INDEX(RAW_DHIS2_EXPORT!$A:$ZZ,ROW(),MATCH("*"&amp;INDEX(INDICATOR_MAP!$D:$D,MATCH(E$1,INDICATOR_MAP!$B:$B,0))&amp;"*",RAW_DHIS2_EXPORT!$1:$1,0)),""))</f>
        <v/>
      </c>
      <c r="F147" s="2" t="str">
        <f>IF($A147="","",IFERROR(INDEX(RAW_DHIS2_EXPORT!$A:$ZZ,ROW(),MATCH("*"&amp;INDEX(INDICATOR_MAP!$D:$D,MATCH(F$1,INDICATOR_MAP!$B:$B,0))&amp;"*",RAW_DHIS2_EXPORT!$1:$1,0)),""))</f>
        <v/>
      </c>
      <c r="G147" s="2" t="str">
        <f>IF($A147="","",IFERROR(INDEX(RAW_DHIS2_EXPORT!$A:$ZZ,ROW(),MATCH("*"&amp;INDEX(INDICATOR_MAP!$D:$D,MATCH(G$1,INDICATOR_MAP!$B:$B,0))&amp;"*",RAW_DHIS2_EXPORT!$1:$1,0)),""))</f>
        <v/>
      </c>
      <c r="H147" s="2" t="str">
        <f>IF($A147="","",IFERROR(INDEX(RAW_DHIS2_EXPORT!$A:$ZZ,ROW(),MATCH("*"&amp;INDEX(INDICATOR_MAP!$D:$D,MATCH(H$1,INDICATOR_MAP!$B:$B,0))&amp;"*",RAW_DHIS2_EXPORT!$1:$1,0)),""))</f>
        <v/>
      </c>
      <c r="I147" s="2" t="str">
        <f>IF($A147="","",IFERROR(INDEX(RAW_DHIS2_EXPORT!$A:$ZZ,ROW(),MATCH("*"&amp;INDEX(INDICATOR_MAP!$D:$D,MATCH(I$1,INDICATOR_MAP!$B:$B,0))&amp;"*",RAW_DHIS2_EXPORT!$1:$1,0)),""))</f>
        <v/>
      </c>
      <c r="J147" s="2" t="str">
        <f>IF($A147="","",IFERROR(INDEX(RAW_DHIS2_EXPORT!$A:$ZZ,ROW(),MATCH("*"&amp;INDEX(INDICATOR_MAP!$D:$D,MATCH(J$1,INDICATOR_MAP!$B:$B,0))&amp;"*",RAW_DHIS2_EXPORT!$1:$1,0)),""))</f>
        <v/>
      </c>
      <c r="K147" s="2" t="str">
        <f>IF($A147="","",IFERROR(INDEX(RAW_DHIS2_EXPORT!$A:$ZZ,ROW(),MATCH("*"&amp;INDEX(INDICATOR_MAP!$D:$D,MATCH(K$1,INDICATOR_MAP!$B:$B,0))&amp;"*",RAW_DHIS2_EXPORT!$1:$1,0)),""))</f>
        <v/>
      </c>
      <c r="L147" s="2" t="str">
        <f>IF($A147="","",IFERROR(INDEX(RAW_DHIS2_EXPORT!$A:$ZZ,ROW(),MATCH("*"&amp;INDEX(INDICATOR_MAP!$D:$D,MATCH(L$1,INDICATOR_MAP!$B:$B,0))&amp;"*",RAW_DHIS2_EXPORT!$1:$1,0)),""))</f>
        <v/>
      </c>
      <c r="M147" s="2" t="str">
        <f>IF($A147="","",IFERROR(INDEX(RAW_DHIS2_EXPORT!$A:$ZZ,ROW(),MATCH("*"&amp;INDEX(INDICATOR_MAP!$D:$D,MATCH(M$1,INDICATOR_MAP!$B:$B,0))&amp;"*",RAW_DHIS2_EXPORT!$1:$1,0)),""))</f>
        <v/>
      </c>
      <c r="N147" s="2" t="str">
        <f>IF($A147="","",IFERROR(INDEX(RAW_DHIS2_EXPORT!$A:$ZZ,ROW(),MATCH("*"&amp;INDEX(INDICATOR_MAP!$D:$D,MATCH(N$1,INDICATOR_MAP!$B:$B,0))&amp;"*",RAW_DHIS2_EXPORT!$1:$1,0)),""))</f>
        <v/>
      </c>
      <c r="O147" s="2" t="str">
        <f>IF($A147="","",IFERROR(INDEX(RAW_DHIS2_EXPORT!$A:$ZZ,ROW(),MATCH("*"&amp;INDEX(INDICATOR_MAP!$D:$D,MATCH(O$1,INDICATOR_MAP!$B:$B,0))&amp;"*",RAW_DHIS2_EXPORT!$1:$1,0)),""))</f>
        <v/>
      </c>
      <c r="P147" s="2" t="str">
        <f>IF($A147="","",IFERROR(INDEX(RAW_DHIS2_EXPORT!$A:$ZZ,ROW(),MATCH("*"&amp;INDEX(INDICATOR_MAP!$D:$D,MATCH(P$1,INDICATOR_MAP!$B:$B,0))&amp;"*",RAW_DHIS2_EXPORT!$1:$1,0)),""))</f>
        <v/>
      </c>
      <c r="Q147" s="2" t="str">
        <f>IF($A147="","",IFERROR(INDEX(RAW_DHIS2_EXPORT!$A:$ZZ,ROW(),MATCH("*"&amp;INDEX(INDICATOR_MAP!$D:$D,MATCH(Q$1,INDICATOR_MAP!$B:$B,0))&amp;"*",RAW_DHIS2_EXPORT!$1:$1,0)),""))</f>
        <v/>
      </c>
      <c r="R147" s="2" t="str">
        <f>IF($A147="","",IFERROR(INDEX(RAW_DHIS2_EXPORT!$A:$ZZ,ROW(),MATCH("*"&amp;INDEX(INDICATOR_MAP!$D:$D,MATCH(R$1,INDICATOR_MAP!$B:$B,0))&amp;"*",RAW_DHIS2_EXPORT!$1:$1,0)),""))</f>
        <v/>
      </c>
      <c r="S147" s="2" t="str">
        <f>IF($A147="","",IFERROR(INDEX(RAW_DHIS2_EXPORT!$A:$ZZ,ROW(),MATCH("*"&amp;INDEX(INDICATOR_MAP!$D:$D,MATCH(S$1,INDICATOR_MAP!$B:$B,0))&amp;"*",RAW_DHIS2_EXPORT!$1:$1,0)),""))</f>
        <v/>
      </c>
      <c r="T147" s="2" t="str">
        <f>IF($A147="","",IFERROR(INDEX(RAW_DHIS2_EXPORT!$A:$ZZ,ROW(),MATCH("*"&amp;INDEX(INDICATOR_MAP!$D:$D,MATCH(T$1,INDICATOR_MAP!$B:$B,0))&amp;"*",RAW_DHIS2_EXPORT!$1:$1,0)),""))</f>
        <v/>
      </c>
      <c r="U147" s="2" t="str">
        <f>IF($A147="","",IFERROR(INDEX(RAW_DHIS2_EXPORT!$A:$ZZ,ROW(),MATCH("*"&amp;INDEX(INDICATOR_MAP!$D:$D,MATCH(U$1,INDICATOR_MAP!$B:$B,0))&amp;"*",RAW_DHIS2_EXPORT!$1:$1,0)),""))</f>
        <v/>
      </c>
      <c r="V147" s="2" t="str">
        <f>IF($A147="","",IFERROR(INDEX(RAW_DHIS2_EXPORT!$A:$ZZ,ROW(),MATCH("*"&amp;INDEX(INDICATOR_MAP!$D:$D,MATCH(V$1,INDICATOR_MAP!$B:$B,0))&amp;"*",RAW_DHIS2_EXPORT!$1:$1,0)),""))</f>
        <v/>
      </c>
      <c r="W147" s="2" t="str">
        <f>IF($A147="","",IFERROR(INDEX(RAW_DHIS2_EXPORT!$A:$ZZ,ROW(),MATCH("*"&amp;INDEX(INDICATOR_MAP!$D:$D,MATCH(W$1,INDICATOR_MAP!$B:$B,0))&amp;"*",RAW_DHIS2_EXPORT!$1:$1,0)),""))</f>
        <v/>
      </c>
      <c r="X147" s="2" t="str">
        <f>IF($A147="","",IFERROR(INDEX(RAW_DHIS2_EXPORT!$A:$ZZ,ROW(),MATCH("*"&amp;INDEX(INDICATOR_MAP!$D:$D,MATCH(X$1,INDICATOR_MAP!$B:$B,0))&amp;"*",RAW_DHIS2_EXPORT!$1:$1,0)),""))</f>
        <v/>
      </c>
      <c r="Y147" s="2" t="str">
        <f>IF($A147="","",IFERROR(INDEX(RAW_DHIS2_EXPORT!$A:$ZZ,ROW(),MATCH("*"&amp;INDEX(INDICATOR_MAP!$D:$D,MATCH(Y$1,INDICATOR_MAP!$B:$B,0))&amp;"*",RAW_DHIS2_EXPORT!$1:$1,0)),""))</f>
        <v/>
      </c>
      <c r="Z147" s="2" t="str">
        <f>IF($A147="","",IFERROR(INDEX(RAW_DHIS2_EXPORT!$A:$ZZ,ROW(),MATCH("*"&amp;INDEX(INDICATOR_MAP!$D:$D,MATCH(Z$1,INDICATOR_MAP!$B:$B,0))&amp;"*",RAW_DHIS2_EXPORT!$1:$1,0)),""))</f>
        <v/>
      </c>
      <c r="AA147" s="2" t="str">
        <f>IF($A147="","",IFERROR(INDEX(RAW_DHIS2_EXPORT!$A:$ZZ,ROW(),MATCH("*"&amp;INDEX(INDICATOR_MAP!$D:$D,MATCH(AA$1,INDICATOR_MAP!$B:$B,0))&amp;"*",RAW_DHIS2_EXPORT!$1:$1,0)),""))</f>
        <v/>
      </c>
      <c r="AB147" s="2" t="str">
        <f>IF($A147="","",IFERROR(INDEX(RAW_DHIS2_EXPORT!$A:$ZZ,ROW(),MATCH("*"&amp;INDEX(INDICATOR_MAP!$D:$D,MATCH(AB$1,INDICATOR_MAP!$B:$B,0))&amp;"*",RAW_DHIS2_EXPORT!$1:$1,0)),""))</f>
        <v/>
      </c>
      <c r="AC147" s="2" t="str">
        <f>IF($A147="","",IFERROR(INDEX(RAW_DHIS2_EXPORT!$A:$ZZ,ROW(),MATCH("*"&amp;INDEX(INDICATOR_MAP!$D:$D,MATCH(AC$1,INDICATOR_MAP!$B:$B,0))&amp;"*",RAW_DHIS2_EXPORT!$1:$1,0)),""))</f>
        <v/>
      </c>
      <c r="AD147" s="2" t="str">
        <f>IF($A147="","",IFERROR(INDEX(RAW_DHIS2_EXPORT!$A:$ZZ,ROW(),MATCH("*"&amp;INDEX(INDICATOR_MAP!$D:$D,MATCH(AD$1,INDICATOR_MAP!$B:$B,0))&amp;"*",RAW_DHIS2_EXPORT!$1:$1,0)),""))</f>
        <v/>
      </c>
      <c r="AE147" s="2" t="str">
        <f>IF($A147="","",IFERROR(INDEX(RAW_DHIS2_EXPORT!$A:$ZZ,ROW(),MATCH("*"&amp;INDEX(INDICATOR_MAP!$D:$D,MATCH(AE$1,INDICATOR_MAP!$B:$B,0))&amp;"*",RAW_DHIS2_EXPORT!$1:$1,0)),""))</f>
        <v/>
      </c>
      <c r="AF147" s="2" t="str">
        <f>IF($A147="","",IFERROR(INDEX(RAW_DHIS2_EXPORT!$A:$ZZ,ROW(),MATCH("*"&amp;INDEX(INDICATOR_MAP!$D:$D,MATCH(AF$1,INDICATOR_MAP!$B:$B,0))&amp;"*",RAW_DHIS2_EXPORT!$1:$1,0)),""))</f>
        <v/>
      </c>
      <c r="AG147" s="2" t="str">
        <f>IF($A147="","",IFERROR(INDEX(RAW_DHIS2_EXPORT!$A:$ZZ,ROW(),MATCH("*"&amp;INDEX(INDICATOR_MAP!$D:$D,MATCH(AG$1,INDICATOR_MAP!$B:$B,0))&amp;"*",RAW_DHIS2_EXPORT!$1:$1,0)),""))</f>
        <v/>
      </c>
      <c r="AH147" s="2" t="str">
        <f>IF($A147="","",IFERROR(INDEX(RAW_DHIS2_EXPORT!$A:$ZZ,ROW(),MATCH("*"&amp;INDEX(INDICATOR_MAP!$D:$D,MATCH(AH$1,INDICATOR_MAP!$B:$B,0))&amp;"*",RAW_DHIS2_EXPORT!$1:$1,0)),""))</f>
        <v/>
      </c>
      <c r="AI147" s="2" t="str">
        <f>IF($A147="","",IFERROR(INDEX(RAW_DHIS2_EXPORT!$A:$ZZ,ROW(),MATCH("*"&amp;INDEX(INDICATOR_MAP!$D:$D,MATCH(AI$1,INDICATOR_MAP!$B:$B,0))&amp;"*",RAW_DHIS2_EXPORT!$1:$1,0)),""))</f>
        <v/>
      </c>
      <c r="AJ147" s="2" t="str">
        <f>IF($A147="","",IFERROR(INDEX(RAW_DHIS2_EXPORT!$A:$ZZ,ROW(),MATCH("*"&amp;INDEX(INDICATOR_MAP!$D:$D,MATCH(AJ$1,INDICATOR_MAP!$B:$B,0))&amp;"*",RAW_DHIS2_EXPORT!$1:$1,0)),""))</f>
        <v/>
      </c>
      <c r="AK147" s="2" t="str">
        <f>IF($A147="","",IFERROR(INDEX(RAW_DHIS2_EXPORT!$A:$ZZ,ROW(),MATCH("*"&amp;INDEX(INDICATOR_MAP!$D:$D,MATCH(AK$1,INDICATOR_MAP!$B:$B,0))&amp;"*",RAW_DHIS2_EXPORT!$1:$1,0)),""))</f>
        <v/>
      </c>
      <c r="AL147" s="2" t="str">
        <f>IF($A147="","",IFERROR(INDEX(RAW_DHIS2_EXPORT!$A:$ZZ,ROW(),MATCH("*"&amp;INDEX(INDICATOR_MAP!$D:$D,MATCH(AL$1,INDICATOR_MAP!$B:$B,0))&amp;"*",RAW_DHIS2_EXPORT!$1:$1,0)),""))</f>
        <v/>
      </c>
      <c r="AM147" s="2" t="str">
        <f>IF($A147="","",IFERROR(INDEX(RAW_DHIS2_EXPORT!$A:$ZZ,ROW(),MATCH("*"&amp;INDEX(INDICATOR_MAP!$D:$D,MATCH(AM$1,INDICATOR_MAP!$B:$B,0))&amp;"*",RAW_DHIS2_EXPORT!$1:$1,0)),""))</f>
        <v/>
      </c>
      <c r="AN147" s="2" t="str">
        <f>IF($A147="","",IFERROR(INDEX(RAW_DHIS2_EXPORT!$A:$ZZ,ROW(),MATCH("*"&amp;INDEX(INDICATOR_MAP!$D:$D,MATCH(AN$1,INDICATOR_MAP!$B:$B,0))&amp;"*",RAW_DHIS2_EXPORT!$1:$1,0)),""))</f>
        <v/>
      </c>
      <c r="AO147" s="2" t="str">
        <f>IF($A147="","",IFERROR(INDEX(RAW_DHIS2_EXPORT!$A:$ZZ,ROW(),MATCH("*"&amp;INDEX(INDICATOR_MAP!$D:$D,MATCH(AO$1,INDICATOR_MAP!$B:$B,0))&amp;"*",RAW_DHIS2_EXPORT!$1:$1,0)),""))</f>
        <v/>
      </c>
      <c r="AP147" s="2" t="str">
        <f>IF($A147="","",IFERROR(INDEX(RAW_DHIS2_EXPORT!$A:$ZZ,ROW(),MATCH("*"&amp;INDEX(INDICATOR_MAP!$D:$D,MATCH(AP$1,INDICATOR_MAP!$B:$B,0))&amp;"*",RAW_DHIS2_EXPORT!$1:$1,0)),""))</f>
        <v/>
      </c>
      <c r="AQ147" s="2" t="str">
        <f>IF($A147="","",IFERROR(INDEX(RAW_DHIS2_EXPORT!$A:$ZZ,ROW(),MATCH("*"&amp;INDEX(INDICATOR_MAP!$D:$D,MATCH(AQ$1,INDICATOR_MAP!$B:$B,0))&amp;"*",RAW_DHIS2_EXPORT!$1:$1,0)),""))</f>
        <v/>
      </c>
      <c r="AR147" s="2" t="str">
        <f>IF($A147="","",IFERROR(INDEX(RAW_DHIS2_EXPORT!$A:$ZZ,ROW(),MATCH("*"&amp;INDEX(INDICATOR_MAP!$D:$D,MATCH(AR$1,INDICATOR_MAP!$B:$B,0))&amp;"*",RAW_DHIS2_EXPORT!$1:$1,0)),""))</f>
        <v/>
      </c>
      <c r="AS147" s="2" t="str">
        <f>IF($A147="","",IFERROR(INDEX(RAW_DHIS2_EXPORT!$A:$ZZ,ROW(),MATCH("*"&amp;INDEX(INDICATOR_MAP!$D:$D,MATCH(AS$1,INDICATOR_MAP!$B:$B,0))&amp;"*",RAW_DHIS2_EXPORT!$1:$1,0)),""))</f>
        <v/>
      </c>
      <c r="AT147" s="2" t="str">
        <f>IF($A147="","",IFERROR(INDEX(RAW_DHIS2_EXPORT!$A:$ZZ,ROW(),MATCH("*"&amp;INDEX(INDICATOR_MAP!$D:$D,MATCH(AT$1,INDICATOR_MAP!$B:$B,0))&amp;"*",RAW_DHIS2_EXPORT!$1:$1,0)),""))</f>
        <v/>
      </c>
      <c r="AU147" s="2" t="str">
        <f>IF($A147="","",IFERROR(INDEX(RAW_DHIS2_EXPORT!$A:$ZZ,ROW(),MATCH("*"&amp;INDEX(INDICATOR_MAP!$D:$D,MATCH(AU$1,INDICATOR_MAP!$B:$B,0))&amp;"*",RAW_DHIS2_EXPORT!$1:$1,0)),""))</f>
        <v/>
      </c>
      <c r="AV147" s="2" t="str">
        <f>IF($A147="","",IFERROR(INDEX(RAW_DHIS2_EXPORT!$A:$ZZ,ROW(),MATCH("*"&amp;INDEX(INDICATOR_MAP!$D:$D,MATCH(AV$1,INDICATOR_MAP!$B:$B,0))&amp;"*",RAW_DHIS2_EXPORT!$1:$1,0)),""))</f>
        <v/>
      </c>
      <c r="AW147" s="2" t="str">
        <f>IF($A147="","",IFERROR(INDEX(RAW_DHIS2_EXPORT!$A:$ZZ,ROW(),MATCH("*"&amp;INDEX(INDICATOR_MAP!$D:$D,MATCH(AW$1,INDICATOR_MAP!$B:$B,0))&amp;"*",RAW_DHIS2_EXPORT!$1:$1,0)),""))</f>
        <v/>
      </c>
      <c r="AX147" s="2" t="str">
        <f>IF($A147="","",IFERROR(INDEX(RAW_DHIS2_EXPORT!$A:$ZZ,ROW(),MATCH("*"&amp;INDEX(INDICATOR_MAP!$D:$D,MATCH(AX$1,INDICATOR_MAP!$B:$B,0))&amp;"*",RAW_DHIS2_EXPORT!$1:$1,0)),""))</f>
        <v/>
      </c>
      <c r="AY147" s="2" t="str">
        <f>IF($A147="","",IFERROR(INDEX(RAW_DHIS2_EXPORT!$A:$ZZ,ROW(),MATCH("*"&amp;INDEX(INDICATOR_MAP!$D:$D,MATCH(AY$1,INDICATOR_MAP!$B:$B,0))&amp;"*",RAW_DHIS2_EXPORT!$1:$1,0)),""))</f>
        <v/>
      </c>
      <c r="AZ147" s="2" t="str">
        <f>IF($A147="","",IFERROR(INDEX(RAW_DHIS2_EXPORT!$A:$ZZ,ROW(),MATCH("*"&amp;INDEX(INDICATOR_MAP!$D:$D,MATCH(AZ$1,INDICATOR_MAP!$B:$B,0))&amp;"*",RAW_DHIS2_EXPORT!$1:$1,0)),""))</f>
        <v/>
      </c>
      <c r="BA147" s="2" t="str">
        <f>IF($A147="","",IFERROR(INDEX(RAW_DHIS2_EXPORT!$A:$ZZ,ROW(),MATCH("*"&amp;INDEX(INDICATOR_MAP!$D:$D,MATCH(BA$1,INDICATOR_MAP!$B:$B,0))&amp;"*",RAW_DHIS2_EXPORT!$1:$1,0)),""))</f>
        <v/>
      </c>
      <c r="BB147" s="2" t="str">
        <f>IF($A147="","",IFERROR(INDEX(RAW_DHIS2_EXPORT!$A:$ZZ,ROW(),MATCH("*"&amp;INDEX(INDICATOR_MAP!$D:$D,MATCH(BB$1,INDICATOR_MAP!$B:$B,0))&amp;"*",RAW_DHIS2_EXPORT!$1:$1,0)),""))</f>
        <v/>
      </c>
      <c r="BC147" s="2" t="str">
        <f>IF($A147="","",IFERROR(INDEX(RAW_DHIS2_EXPORT!$A:$ZZ,ROW(),MATCH("*"&amp;INDEX(INDICATOR_MAP!$D:$D,MATCH(BC$1,INDICATOR_MAP!$B:$B,0))&amp;"*",RAW_DHIS2_EXPORT!$1:$1,0)),""))</f>
        <v/>
      </c>
    </row>
    <row r="148" spans="1:55">
      <c r="A148" s="2" t="str">
        <f>IF(RAW_DHIS2_EXPORT!A148="","",RAW_DHIS2_EXPORT!A148)</f>
        <v/>
      </c>
      <c r="B148" s="2"/>
      <c r="C148" s="2"/>
      <c r="D148" s="2" t="str">
        <f>IF($A148="","",IFERROR(INDEX(RAW_DHIS2_EXPORT!$A:$ZZ,ROW(),MATCH("*"&amp;INDEX(INDICATOR_MAP!$D:$D,MATCH(D$1,INDICATOR_MAP!$B:$B,0))&amp;"*",RAW_DHIS2_EXPORT!$1:$1,0)),""))</f>
        <v/>
      </c>
      <c r="E148" s="2" t="str">
        <f>IF($A148="","",IFERROR(INDEX(RAW_DHIS2_EXPORT!$A:$ZZ,ROW(),MATCH("*"&amp;INDEX(INDICATOR_MAP!$D:$D,MATCH(E$1,INDICATOR_MAP!$B:$B,0))&amp;"*",RAW_DHIS2_EXPORT!$1:$1,0)),""))</f>
        <v/>
      </c>
      <c r="F148" s="2" t="str">
        <f>IF($A148="","",IFERROR(INDEX(RAW_DHIS2_EXPORT!$A:$ZZ,ROW(),MATCH("*"&amp;INDEX(INDICATOR_MAP!$D:$D,MATCH(F$1,INDICATOR_MAP!$B:$B,0))&amp;"*",RAW_DHIS2_EXPORT!$1:$1,0)),""))</f>
        <v/>
      </c>
      <c r="G148" s="2" t="str">
        <f>IF($A148="","",IFERROR(INDEX(RAW_DHIS2_EXPORT!$A:$ZZ,ROW(),MATCH("*"&amp;INDEX(INDICATOR_MAP!$D:$D,MATCH(G$1,INDICATOR_MAP!$B:$B,0))&amp;"*",RAW_DHIS2_EXPORT!$1:$1,0)),""))</f>
        <v/>
      </c>
      <c r="H148" s="2" t="str">
        <f>IF($A148="","",IFERROR(INDEX(RAW_DHIS2_EXPORT!$A:$ZZ,ROW(),MATCH("*"&amp;INDEX(INDICATOR_MAP!$D:$D,MATCH(H$1,INDICATOR_MAP!$B:$B,0))&amp;"*",RAW_DHIS2_EXPORT!$1:$1,0)),""))</f>
        <v/>
      </c>
      <c r="I148" s="2" t="str">
        <f>IF($A148="","",IFERROR(INDEX(RAW_DHIS2_EXPORT!$A:$ZZ,ROW(),MATCH("*"&amp;INDEX(INDICATOR_MAP!$D:$D,MATCH(I$1,INDICATOR_MAP!$B:$B,0))&amp;"*",RAW_DHIS2_EXPORT!$1:$1,0)),""))</f>
        <v/>
      </c>
      <c r="J148" s="2" t="str">
        <f>IF($A148="","",IFERROR(INDEX(RAW_DHIS2_EXPORT!$A:$ZZ,ROW(),MATCH("*"&amp;INDEX(INDICATOR_MAP!$D:$D,MATCH(J$1,INDICATOR_MAP!$B:$B,0))&amp;"*",RAW_DHIS2_EXPORT!$1:$1,0)),""))</f>
        <v/>
      </c>
      <c r="K148" s="2" t="str">
        <f>IF($A148="","",IFERROR(INDEX(RAW_DHIS2_EXPORT!$A:$ZZ,ROW(),MATCH("*"&amp;INDEX(INDICATOR_MAP!$D:$D,MATCH(K$1,INDICATOR_MAP!$B:$B,0))&amp;"*",RAW_DHIS2_EXPORT!$1:$1,0)),""))</f>
        <v/>
      </c>
      <c r="L148" s="2" t="str">
        <f>IF($A148="","",IFERROR(INDEX(RAW_DHIS2_EXPORT!$A:$ZZ,ROW(),MATCH("*"&amp;INDEX(INDICATOR_MAP!$D:$D,MATCH(L$1,INDICATOR_MAP!$B:$B,0))&amp;"*",RAW_DHIS2_EXPORT!$1:$1,0)),""))</f>
        <v/>
      </c>
      <c r="M148" s="2" t="str">
        <f>IF($A148="","",IFERROR(INDEX(RAW_DHIS2_EXPORT!$A:$ZZ,ROW(),MATCH("*"&amp;INDEX(INDICATOR_MAP!$D:$D,MATCH(M$1,INDICATOR_MAP!$B:$B,0))&amp;"*",RAW_DHIS2_EXPORT!$1:$1,0)),""))</f>
        <v/>
      </c>
      <c r="N148" s="2" t="str">
        <f>IF($A148="","",IFERROR(INDEX(RAW_DHIS2_EXPORT!$A:$ZZ,ROW(),MATCH("*"&amp;INDEX(INDICATOR_MAP!$D:$D,MATCH(N$1,INDICATOR_MAP!$B:$B,0))&amp;"*",RAW_DHIS2_EXPORT!$1:$1,0)),""))</f>
        <v/>
      </c>
      <c r="O148" s="2" t="str">
        <f>IF($A148="","",IFERROR(INDEX(RAW_DHIS2_EXPORT!$A:$ZZ,ROW(),MATCH("*"&amp;INDEX(INDICATOR_MAP!$D:$D,MATCH(O$1,INDICATOR_MAP!$B:$B,0))&amp;"*",RAW_DHIS2_EXPORT!$1:$1,0)),""))</f>
        <v/>
      </c>
      <c r="P148" s="2" t="str">
        <f>IF($A148="","",IFERROR(INDEX(RAW_DHIS2_EXPORT!$A:$ZZ,ROW(),MATCH("*"&amp;INDEX(INDICATOR_MAP!$D:$D,MATCH(P$1,INDICATOR_MAP!$B:$B,0))&amp;"*",RAW_DHIS2_EXPORT!$1:$1,0)),""))</f>
        <v/>
      </c>
      <c r="Q148" s="2" t="str">
        <f>IF($A148="","",IFERROR(INDEX(RAW_DHIS2_EXPORT!$A:$ZZ,ROW(),MATCH("*"&amp;INDEX(INDICATOR_MAP!$D:$D,MATCH(Q$1,INDICATOR_MAP!$B:$B,0))&amp;"*",RAW_DHIS2_EXPORT!$1:$1,0)),""))</f>
        <v/>
      </c>
      <c r="R148" s="2" t="str">
        <f>IF($A148="","",IFERROR(INDEX(RAW_DHIS2_EXPORT!$A:$ZZ,ROW(),MATCH("*"&amp;INDEX(INDICATOR_MAP!$D:$D,MATCH(R$1,INDICATOR_MAP!$B:$B,0))&amp;"*",RAW_DHIS2_EXPORT!$1:$1,0)),""))</f>
        <v/>
      </c>
      <c r="S148" s="2" t="str">
        <f>IF($A148="","",IFERROR(INDEX(RAW_DHIS2_EXPORT!$A:$ZZ,ROW(),MATCH("*"&amp;INDEX(INDICATOR_MAP!$D:$D,MATCH(S$1,INDICATOR_MAP!$B:$B,0))&amp;"*",RAW_DHIS2_EXPORT!$1:$1,0)),""))</f>
        <v/>
      </c>
      <c r="T148" s="2" t="str">
        <f>IF($A148="","",IFERROR(INDEX(RAW_DHIS2_EXPORT!$A:$ZZ,ROW(),MATCH("*"&amp;INDEX(INDICATOR_MAP!$D:$D,MATCH(T$1,INDICATOR_MAP!$B:$B,0))&amp;"*",RAW_DHIS2_EXPORT!$1:$1,0)),""))</f>
        <v/>
      </c>
      <c r="U148" s="2" t="str">
        <f>IF($A148="","",IFERROR(INDEX(RAW_DHIS2_EXPORT!$A:$ZZ,ROW(),MATCH("*"&amp;INDEX(INDICATOR_MAP!$D:$D,MATCH(U$1,INDICATOR_MAP!$B:$B,0))&amp;"*",RAW_DHIS2_EXPORT!$1:$1,0)),""))</f>
        <v/>
      </c>
      <c r="V148" s="2" t="str">
        <f>IF($A148="","",IFERROR(INDEX(RAW_DHIS2_EXPORT!$A:$ZZ,ROW(),MATCH("*"&amp;INDEX(INDICATOR_MAP!$D:$D,MATCH(V$1,INDICATOR_MAP!$B:$B,0))&amp;"*",RAW_DHIS2_EXPORT!$1:$1,0)),""))</f>
        <v/>
      </c>
      <c r="W148" s="2" t="str">
        <f>IF($A148="","",IFERROR(INDEX(RAW_DHIS2_EXPORT!$A:$ZZ,ROW(),MATCH("*"&amp;INDEX(INDICATOR_MAP!$D:$D,MATCH(W$1,INDICATOR_MAP!$B:$B,0))&amp;"*",RAW_DHIS2_EXPORT!$1:$1,0)),""))</f>
        <v/>
      </c>
      <c r="X148" s="2" t="str">
        <f>IF($A148="","",IFERROR(INDEX(RAW_DHIS2_EXPORT!$A:$ZZ,ROW(),MATCH("*"&amp;INDEX(INDICATOR_MAP!$D:$D,MATCH(X$1,INDICATOR_MAP!$B:$B,0))&amp;"*",RAW_DHIS2_EXPORT!$1:$1,0)),""))</f>
        <v/>
      </c>
      <c r="Y148" s="2" t="str">
        <f>IF($A148="","",IFERROR(INDEX(RAW_DHIS2_EXPORT!$A:$ZZ,ROW(),MATCH("*"&amp;INDEX(INDICATOR_MAP!$D:$D,MATCH(Y$1,INDICATOR_MAP!$B:$B,0))&amp;"*",RAW_DHIS2_EXPORT!$1:$1,0)),""))</f>
        <v/>
      </c>
      <c r="Z148" s="2" t="str">
        <f>IF($A148="","",IFERROR(INDEX(RAW_DHIS2_EXPORT!$A:$ZZ,ROW(),MATCH("*"&amp;INDEX(INDICATOR_MAP!$D:$D,MATCH(Z$1,INDICATOR_MAP!$B:$B,0))&amp;"*",RAW_DHIS2_EXPORT!$1:$1,0)),""))</f>
        <v/>
      </c>
      <c r="AA148" s="2" t="str">
        <f>IF($A148="","",IFERROR(INDEX(RAW_DHIS2_EXPORT!$A:$ZZ,ROW(),MATCH("*"&amp;INDEX(INDICATOR_MAP!$D:$D,MATCH(AA$1,INDICATOR_MAP!$B:$B,0))&amp;"*",RAW_DHIS2_EXPORT!$1:$1,0)),""))</f>
        <v/>
      </c>
      <c r="AB148" s="2" t="str">
        <f>IF($A148="","",IFERROR(INDEX(RAW_DHIS2_EXPORT!$A:$ZZ,ROW(),MATCH("*"&amp;INDEX(INDICATOR_MAP!$D:$D,MATCH(AB$1,INDICATOR_MAP!$B:$B,0))&amp;"*",RAW_DHIS2_EXPORT!$1:$1,0)),""))</f>
        <v/>
      </c>
      <c r="AC148" s="2" t="str">
        <f>IF($A148="","",IFERROR(INDEX(RAW_DHIS2_EXPORT!$A:$ZZ,ROW(),MATCH("*"&amp;INDEX(INDICATOR_MAP!$D:$D,MATCH(AC$1,INDICATOR_MAP!$B:$B,0))&amp;"*",RAW_DHIS2_EXPORT!$1:$1,0)),""))</f>
        <v/>
      </c>
      <c r="AD148" s="2" t="str">
        <f>IF($A148="","",IFERROR(INDEX(RAW_DHIS2_EXPORT!$A:$ZZ,ROW(),MATCH("*"&amp;INDEX(INDICATOR_MAP!$D:$D,MATCH(AD$1,INDICATOR_MAP!$B:$B,0))&amp;"*",RAW_DHIS2_EXPORT!$1:$1,0)),""))</f>
        <v/>
      </c>
      <c r="AE148" s="2" t="str">
        <f>IF($A148="","",IFERROR(INDEX(RAW_DHIS2_EXPORT!$A:$ZZ,ROW(),MATCH("*"&amp;INDEX(INDICATOR_MAP!$D:$D,MATCH(AE$1,INDICATOR_MAP!$B:$B,0))&amp;"*",RAW_DHIS2_EXPORT!$1:$1,0)),""))</f>
        <v/>
      </c>
      <c r="AF148" s="2" t="str">
        <f>IF($A148="","",IFERROR(INDEX(RAW_DHIS2_EXPORT!$A:$ZZ,ROW(),MATCH("*"&amp;INDEX(INDICATOR_MAP!$D:$D,MATCH(AF$1,INDICATOR_MAP!$B:$B,0))&amp;"*",RAW_DHIS2_EXPORT!$1:$1,0)),""))</f>
        <v/>
      </c>
      <c r="AG148" s="2" t="str">
        <f>IF($A148="","",IFERROR(INDEX(RAW_DHIS2_EXPORT!$A:$ZZ,ROW(),MATCH("*"&amp;INDEX(INDICATOR_MAP!$D:$D,MATCH(AG$1,INDICATOR_MAP!$B:$B,0))&amp;"*",RAW_DHIS2_EXPORT!$1:$1,0)),""))</f>
        <v/>
      </c>
      <c r="AH148" s="2" t="str">
        <f>IF($A148="","",IFERROR(INDEX(RAW_DHIS2_EXPORT!$A:$ZZ,ROW(),MATCH("*"&amp;INDEX(INDICATOR_MAP!$D:$D,MATCH(AH$1,INDICATOR_MAP!$B:$B,0))&amp;"*",RAW_DHIS2_EXPORT!$1:$1,0)),""))</f>
        <v/>
      </c>
      <c r="AI148" s="2" t="str">
        <f>IF($A148="","",IFERROR(INDEX(RAW_DHIS2_EXPORT!$A:$ZZ,ROW(),MATCH("*"&amp;INDEX(INDICATOR_MAP!$D:$D,MATCH(AI$1,INDICATOR_MAP!$B:$B,0))&amp;"*",RAW_DHIS2_EXPORT!$1:$1,0)),""))</f>
        <v/>
      </c>
      <c r="AJ148" s="2" t="str">
        <f>IF($A148="","",IFERROR(INDEX(RAW_DHIS2_EXPORT!$A:$ZZ,ROW(),MATCH("*"&amp;INDEX(INDICATOR_MAP!$D:$D,MATCH(AJ$1,INDICATOR_MAP!$B:$B,0))&amp;"*",RAW_DHIS2_EXPORT!$1:$1,0)),""))</f>
        <v/>
      </c>
      <c r="AK148" s="2" t="str">
        <f>IF($A148="","",IFERROR(INDEX(RAW_DHIS2_EXPORT!$A:$ZZ,ROW(),MATCH("*"&amp;INDEX(INDICATOR_MAP!$D:$D,MATCH(AK$1,INDICATOR_MAP!$B:$B,0))&amp;"*",RAW_DHIS2_EXPORT!$1:$1,0)),""))</f>
        <v/>
      </c>
      <c r="AL148" s="2" t="str">
        <f>IF($A148="","",IFERROR(INDEX(RAW_DHIS2_EXPORT!$A:$ZZ,ROW(),MATCH("*"&amp;INDEX(INDICATOR_MAP!$D:$D,MATCH(AL$1,INDICATOR_MAP!$B:$B,0))&amp;"*",RAW_DHIS2_EXPORT!$1:$1,0)),""))</f>
        <v/>
      </c>
      <c r="AM148" s="2" t="str">
        <f>IF($A148="","",IFERROR(INDEX(RAW_DHIS2_EXPORT!$A:$ZZ,ROW(),MATCH("*"&amp;INDEX(INDICATOR_MAP!$D:$D,MATCH(AM$1,INDICATOR_MAP!$B:$B,0))&amp;"*",RAW_DHIS2_EXPORT!$1:$1,0)),""))</f>
        <v/>
      </c>
      <c r="AN148" s="2" t="str">
        <f>IF($A148="","",IFERROR(INDEX(RAW_DHIS2_EXPORT!$A:$ZZ,ROW(),MATCH("*"&amp;INDEX(INDICATOR_MAP!$D:$D,MATCH(AN$1,INDICATOR_MAP!$B:$B,0))&amp;"*",RAW_DHIS2_EXPORT!$1:$1,0)),""))</f>
        <v/>
      </c>
      <c r="AO148" s="2" t="str">
        <f>IF($A148="","",IFERROR(INDEX(RAW_DHIS2_EXPORT!$A:$ZZ,ROW(),MATCH("*"&amp;INDEX(INDICATOR_MAP!$D:$D,MATCH(AO$1,INDICATOR_MAP!$B:$B,0))&amp;"*",RAW_DHIS2_EXPORT!$1:$1,0)),""))</f>
        <v/>
      </c>
      <c r="AP148" s="2" t="str">
        <f>IF($A148="","",IFERROR(INDEX(RAW_DHIS2_EXPORT!$A:$ZZ,ROW(),MATCH("*"&amp;INDEX(INDICATOR_MAP!$D:$D,MATCH(AP$1,INDICATOR_MAP!$B:$B,0))&amp;"*",RAW_DHIS2_EXPORT!$1:$1,0)),""))</f>
        <v/>
      </c>
      <c r="AQ148" s="2" t="str">
        <f>IF($A148="","",IFERROR(INDEX(RAW_DHIS2_EXPORT!$A:$ZZ,ROW(),MATCH("*"&amp;INDEX(INDICATOR_MAP!$D:$D,MATCH(AQ$1,INDICATOR_MAP!$B:$B,0))&amp;"*",RAW_DHIS2_EXPORT!$1:$1,0)),""))</f>
        <v/>
      </c>
      <c r="AR148" s="2" t="str">
        <f>IF($A148="","",IFERROR(INDEX(RAW_DHIS2_EXPORT!$A:$ZZ,ROW(),MATCH("*"&amp;INDEX(INDICATOR_MAP!$D:$D,MATCH(AR$1,INDICATOR_MAP!$B:$B,0))&amp;"*",RAW_DHIS2_EXPORT!$1:$1,0)),""))</f>
        <v/>
      </c>
      <c r="AS148" s="2" t="str">
        <f>IF($A148="","",IFERROR(INDEX(RAW_DHIS2_EXPORT!$A:$ZZ,ROW(),MATCH("*"&amp;INDEX(INDICATOR_MAP!$D:$D,MATCH(AS$1,INDICATOR_MAP!$B:$B,0))&amp;"*",RAW_DHIS2_EXPORT!$1:$1,0)),""))</f>
        <v/>
      </c>
      <c r="AT148" s="2" t="str">
        <f>IF($A148="","",IFERROR(INDEX(RAW_DHIS2_EXPORT!$A:$ZZ,ROW(),MATCH("*"&amp;INDEX(INDICATOR_MAP!$D:$D,MATCH(AT$1,INDICATOR_MAP!$B:$B,0))&amp;"*",RAW_DHIS2_EXPORT!$1:$1,0)),""))</f>
        <v/>
      </c>
      <c r="AU148" s="2" t="str">
        <f>IF($A148="","",IFERROR(INDEX(RAW_DHIS2_EXPORT!$A:$ZZ,ROW(),MATCH("*"&amp;INDEX(INDICATOR_MAP!$D:$D,MATCH(AU$1,INDICATOR_MAP!$B:$B,0))&amp;"*",RAW_DHIS2_EXPORT!$1:$1,0)),""))</f>
        <v/>
      </c>
      <c r="AV148" s="2" t="str">
        <f>IF($A148="","",IFERROR(INDEX(RAW_DHIS2_EXPORT!$A:$ZZ,ROW(),MATCH("*"&amp;INDEX(INDICATOR_MAP!$D:$D,MATCH(AV$1,INDICATOR_MAP!$B:$B,0))&amp;"*",RAW_DHIS2_EXPORT!$1:$1,0)),""))</f>
        <v/>
      </c>
      <c r="AW148" s="2" t="str">
        <f>IF($A148="","",IFERROR(INDEX(RAW_DHIS2_EXPORT!$A:$ZZ,ROW(),MATCH("*"&amp;INDEX(INDICATOR_MAP!$D:$D,MATCH(AW$1,INDICATOR_MAP!$B:$B,0))&amp;"*",RAW_DHIS2_EXPORT!$1:$1,0)),""))</f>
        <v/>
      </c>
      <c r="AX148" s="2" t="str">
        <f>IF($A148="","",IFERROR(INDEX(RAW_DHIS2_EXPORT!$A:$ZZ,ROW(),MATCH("*"&amp;INDEX(INDICATOR_MAP!$D:$D,MATCH(AX$1,INDICATOR_MAP!$B:$B,0))&amp;"*",RAW_DHIS2_EXPORT!$1:$1,0)),""))</f>
        <v/>
      </c>
      <c r="AY148" s="2" t="str">
        <f>IF($A148="","",IFERROR(INDEX(RAW_DHIS2_EXPORT!$A:$ZZ,ROW(),MATCH("*"&amp;INDEX(INDICATOR_MAP!$D:$D,MATCH(AY$1,INDICATOR_MAP!$B:$B,0))&amp;"*",RAW_DHIS2_EXPORT!$1:$1,0)),""))</f>
        <v/>
      </c>
      <c r="AZ148" s="2" t="str">
        <f>IF($A148="","",IFERROR(INDEX(RAW_DHIS2_EXPORT!$A:$ZZ,ROW(),MATCH("*"&amp;INDEX(INDICATOR_MAP!$D:$D,MATCH(AZ$1,INDICATOR_MAP!$B:$B,0))&amp;"*",RAW_DHIS2_EXPORT!$1:$1,0)),""))</f>
        <v/>
      </c>
      <c r="BA148" s="2" t="str">
        <f>IF($A148="","",IFERROR(INDEX(RAW_DHIS2_EXPORT!$A:$ZZ,ROW(),MATCH("*"&amp;INDEX(INDICATOR_MAP!$D:$D,MATCH(BA$1,INDICATOR_MAP!$B:$B,0))&amp;"*",RAW_DHIS2_EXPORT!$1:$1,0)),""))</f>
        <v/>
      </c>
      <c r="BB148" s="2" t="str">
        <f>IF($A148="","",IFERROR(INDEX(RAW_DHIS2_EXPORT!$A:$ZZ,ROW(),MATCH("*"&amp;INDEX(INDICATOR_MAP!$D:$D,MATCH(BB$1,INDICATOR_MAP!$B:$B,0))&amp;"*",RAW_DHIS2_EXPORT!$1:$1,0)),""))</f>
        <v/>
      </c>
      <c r="BC148" s="2" t="str">
        <f>IF($A148="","",IFERROR(INDEX(RAW_DHIS2_EXPORT!$A:$ZZ,ROW(),MATCH("*"&amp;INDEX(INDICATOR_MAP!$D:$D,MATCH(BC$1,INDICATOR_MAP!$B:$B,0))&amp;"*",RAW_DHIS2_EXPORT!$1:$1,0)),""))</f>
        <v/>
      </c>
    </row>
    <row r="149" spans="1:55">
      <c r="A149" s="2" t="str">
        <f>IF(RAW_DHIS2_EXPORT!A149="","",RAW_DHIS2_EXPORT!A149)</f>
        <v/>
      </c>
      <c r="B149" s="2"/>
      <c r="C149" s="2"/>
      <c r="D149" s="2" t="str">
        <f>IF($A149="","",IFERROR(INDEX(RAW_DHIS2_EXPORT!$A:$ZZ,ROW(),MATCH("*"&amp;INDEX(INDICATOR_MAP!$D:$D,MATCH(D$1,INDICATOR_MAP!$B:$B,0))&amp;"*",RAW_DHIS2_EXPORT!$1:$1,0)),""))</f>
        <v/>
      </c>
      <c r="E149" s="2" t="str">
        <f>IF($A149="","",IFERROR(INDEX(RAW_DHIS2_EXPORT!$A:$ZZ,ROW(),MATCH("*"&amp;INDEX(INDICATOR_MAP!$D:$D,MATCH(E$1,INDICATOR_MAP!$B:$B,0))&amp;"*",RAW_DHIS2_EXPORT!$1:$1,0)),""))</f>
        <v/>
      </c>
      <c r="F149" s="2" t="str">
        <f>IF($A149="","",IFERROR(INDEX(RAW_DHIS2_EXPORT!$A:$ZZ,ROW(),MATCH("*"&amp;INDEX(INDICATOR_MAP!$D:$D,MATCH(F$1,INDICATOR_MAP!$B:$B,0))&amp;"*",RAW_DHIS2_EXPORT!$1:$1,0)),""))</f>
        <v/>
      </c>
      <c r="G149" s="2" t="str">
        <f>IF($A149="","",IFERROR(INDEX(RAW_DHIS2_EXPORT!$A:$ZZ,ROW(),MATCH("*"&amp;INDEX(INDICATOR_MAP!$D:$D,MATCH(G$1,INDICATOR_MAP!$B:$B,0))&amp;"*",RAW_DHIS2_EXPORT!$1:$1,0)),""))</f>
        <v/>
      </c>
      <c r="H149" s="2" t="str">
        <f>IF($A149="","",IFERROR(INDEX(RAW_DHIS2_EXPORT!$A:$ZZ,ROW(),MATCH("*"&amp;INDEX(INDICATOR_MAP!$D:$D,MATCH(H$1,INDICATOR_MAP!$B:$B,0))&amp;"*",RAW_DHIS2_EXPORT!$1:$1,0)),""))</f>
        <v/>
      </c>
      <c r="I149" s="2" t="str">
        <f>IF($A149="","",IFERROR(INDEX(RAW_DHIS2_EXPORT!$A:$ZZ,ROW(),MATCH("*"&amp;INDEX(INDICATOR_MAP!$D:$D,MATCH(I$1,INDICATOR_MAP!$B:$B,0))&amp;"*",RAW_DHIS2_EXPORT!$1:$1,0)),""))</f>
        <v/>
      </c>
      <c r="J149" s="2" t="str">
        <f>IF($A149="","",IFERROR(INDEX(RAW_DHIS2_EXPORT!$A:$ZZ,ROW(),MATCH("*"&amp;INDEX(INDICATOR_MAP!$D:$D,MATCH(J$1,INDICATOR_MAP!$B:$B,0))&amp;"*",RAW_DHIS2_EXPORT!$1:$1,0)),""))</f>
        <v/>
      </c>
      <c r="K149" s="2" t="str">
        <f>IF($A149="","",IFERROR(INDEX(RAW_DHIS2_EXPORT!$A:$ZZ,ROW(),MATCH("*"&amp;INDEX(INDICATOR_MAP!$D:$D,MATCH(K$1,INDICATOR_MAP!$B:$B,0))&amp;"*",RAW_DHIS2_EXPORT!$1:$1,0)),""))</f>
        <v/>
      </c>
      <c r="L149" s="2" t="str">
        <f>IF($A149="","",IFERROR(INDEX(RAW_DHIS2_EXPORT!$A:$ZZ,ROW(),MATCH("*"&amp;INDEX(INDICATOR_MAP!$D:$D,MATCH(L$1,INDICATOR_MAP!$B:$B,0))&amp;"*",RAW_DHIS2_EXPORT!$1:$1,0)),""))</f>
        <v/>
      </c>
      <c r="M149" s="2" t="str">
        <f>IF($A149="","",IFERROR(INDEX(RAW_DHIS2_EXPORT!$A:$ZZ,ROW(),MATCH("*"&amp;INDEX(INDICATOR_MAP!$D:$D,MATCH(M$1,INDICATOR_MAP!$B:$B,0))&amp;"*",RAW_DHIS2_EXPORT!$1:$1,0)),""))</f>
        <v/>
      </c>
      <c r="N149" s="2" t="str">
        <f>IF($A149="","",IFERROR(INDEX(RAW_DHIS2_EXPORT!$A:$ZZ,ROW(),MATCH("*"&amp;INDEX(INDICATOR_MAP!$D:$D,MATCH(N$1,INDICATOR_MAP!$B:$B,0))&amp;"*",RAW_DHIS2_EXPORT!$1:$1,0)),""))</f>
        <v/>
      </c>
      <c r="O149" s="2" t="str">
        <f>IF($A149="","",IFERROR(INDEX(RAW_DHIS2_EXPORT!$A:$ZZ,ROW(),MATCH("*"&amp;INDEX(INDICATOR_MAP!$D:$D,MATCH(O$1,INDICATOR_MAP!$B:$B,0))&amp;"*",RAW_DHIS2_EXPORT!$1:$1,0)),""))</f>
        <v/>
      </c>
      <c r="P149" s="2" t="str">
        <f>IF($A149="","",IFERROR(INDEX(RAW_DHIS2_EXPORT!$A:$ZZ,ROW(),MATCH("*"&amp;INDEX(INDICATOR_MAP!$D:$D,MATCH(P$1,INDICATOR_MAP!$B:$B,0))&amp;"*",RAW_DHIS2_EXPORT!$1:$1,0)),""))</f>
        <v/>
      </c>
      <c r="Q149" s="2" t="str">
        <f>IF($A149="","",IFERROR(INDEX(RAW_DHIS2_EXPORT!$A:$ZZ,ROW(),MATCH("*"&amp;INDEX(INDICATOR_MAP!$D:$D,MATCH(Q$1,INDICATOR_MAP!$B:$B,0))&amp;"*",RAW_DHIS2_EXPORT!$1:$1,0)),""))</f>
        <v/>
      </c>
      <c r="R149" s="2" t="str">
        <f>IF($A149="","",IFERROR(INDEX(RAW_DHIS2_EXPORT!$A:$ZZ,ROW(),MATCH("*"&amp;INDEX(INDICATOR_MAP!$D:$D,MATCH(R$1,INDICATOR_MAP!$B:$B,0))&amp;"*",RAW_DHIS2_EXPORT!$1:$1,0)),""))</f>
        <v/>
      </c>
      <c r="S149" s="2" t="str">
        <f>IF($A149="","",IFERROR(INDEX(RAW_DHIS2_EXPORT!$A:$ZZ,ROW(),MATCH("*"&amp;INDEX(INDICATOR_MAP!$D:$D,MATCH(S$1,INDICATOR_MAP!$B:$B,0))&amp;"*",RAW_DHIS2_EXPORT!$1:$1,0)),""))</f>
        <v/>
      </c>
      <c r="T149" s="2" t="str">
        <f>IF($A149="","",IFERROR(INDEX(RAW_DHIS2_EXPORT!$A:$ZZ,ROW(),MATCH("*"&amp;INDEX(INDICATOR_MAP!$D:$D,MATCH(T$1,INDICATOR_MAP!$B:$B,0))&amp;"*",RAW_DHIS2_EXPORT!$1:$1,0)),""))</f>
        <v/>
      </c>
      <c r="U149" s="2" t="str">
        <f>IF($A149="","",IFERROR(INDEX(RAW_DHIS2_EXPORT!$A:$ZZ,ROW(),MATCH("*"&amp;INDEX(INDICATOR_MAP!$D:$D,MATCH(U$1,INDICATOR_MAP!$B:$B,0))&amp;"*",RAW_DHIS2_EXPORT!$1:$1,0)),""))</f>
        <v/>
      </c>
      <c r="V149" s="2" t="str">
        <f>IF($A149="","",IFERROR(INDEX(RAW_DHIS2_EXPORT!$A:$ZZ,ROW(),MATCH("*"&amp;INDEX(INDICATOR_MAP!$D:$D,MATCH(V$1,INDICATOR_MAP!$B:$B,0))&amp;"*",RAW_DHIS2_EXPORT!$1:$1,0)),""))</f>
        <v/>
      </c>
      <c r="W149" s="2" t="str">
        <f>IF($A149="","",IFERROR(INDEX(RAW_DHIS2_EXPORT!$A:$ZZ,ROW(),MATCH("*"&amp;INDEX(INDICATOR_MAP!$D:$D,MATCH(W$1,INDICATOR_MAP!$B:$B,0))&amp;"*",RAW_DHIS2_EXPORT!$1:$1,0)),""))</f>
        <v/>
      </c>
      <c r="X149" s="2" t="str">
        <f>IF($A149="","",IFERROR(INDEX(RAW_DHIS2_EXPORT!$A:$ZZ,ROW(),MATCH("*"&amp;INDEX(INDICATOR_MAP!$D:$D,MATCH(X$1,INDICATOR_MAP!$B:$B,0))&amp;"*",RAW_DHIS2_EXPORT!$1:$1,0)),""))</f>
        <v/>
      </c>
      <c r="Y149" s="2" t="str">
        <f>IF($A149="","",IFERROR(INDEX(RAW_DHIS2_EXPORT!$A:$ZZ,ROW(),MATCH("*"&amp;INDEX(INDICATOR_MAP!$D:$D,MATCH(Y$1,INDICATOR_MAP!$B:$B,0))&amp;"*",RAW_DHIS2_EXPORT!$1:$1,0)),""))</f>
        <v/>
      </c>
      <c r="Z149" s="2" t="str">
        <f>IF($A149="","",IFERROR(INDEX(RAW_DHIS2_EXPORT!$A:$ZZ,ROW(),MATCH("*"&amp;INDEX(INDICATOR_MAP!$D:$D,MATCH(Z$1,INDICATOR_MAP!$B:$B,0))&amp;"*",RAW_DHIS2_EXPORT!$1:$1,0)),""))</f>
        <v/>
      </c>
      <c r="AA149" s="2" t="str">
        <f>IF($A149="","",IFERROR(INDEX(RAW_DHIS2_EXPORT!$A:$ZZ,ROW(),MATCH("*"&amp;INDEX(INDICATOR_MAP!$D:$D,MATCH(AA$1,INDICATOR_MAP!$B:$B,0))&amp;"*",RAW_DHIS2_EXPORT!$1:$1,0)),""))</f>
        <v/>
      </c>
      <c r="AB149" s="2" t="str">
        <f>IF($A149="","",IFERROR(INDEX(RAW_DHIS2_EXPORT!$A:$ZZ,ROW(),MATCH("*"&amp;INDEX(INDICATOR_MAP!$D:$D,MATCH(AB$1,INDICATOR_MAP!$B:$B,0))&amp;"*",RAW_DHIS2_EXPORT!$1:$1,0)),""))</f>
        <v/>
      </c>
      <c r="AC149" s="2" t="str">
        <f>IF($A149="","",IFERROR(INDEX(RAW_DHIS2_EXPORT!$A:$ZZ,ROW(),MATCH("*"&amp;INDEX(INDICATOR_MAP!$D:$D,MATCH(AC$1,INDICATOR_MAP!$B:$B,0))&amp;"*",RAW_DHIS2_EXPORT!$1:$1,0)),""))</f>
        <v/>
      </c>
      <c r="AD149" s="2" t="str">
        <f>IF($A149="","",IFERROR(INDEX(RAW_DHIS2_EXPORT!$A:$ZZ,ROW(),MATCH("*"&amp;INDEX(INDICATOR_MAP!$D:$D,MATCH(AD$1,INDICATOR_MAP!$B:$B,0))&amp;"*",RAW_DHIS2_EXPORT!$1:$1,0)),""))</f>
        <v/>
      </c>
      <c r="AE149" s="2" t="str">
        <f>IF($A149="","",IFERROR(INDEX(RAW_DHIS2_EXPORT!$A:$ZZ,ROW(),MATCH("*"&amp;INDEX(INDICATOR_MAP!$D:$D,MATCH(AE$1,INDICATOR_MAP!$B:$B,0))&amp;"*",RAW_DHIS2_EXPORT!$1:$1,0)),""))</f>
        <v/>
      </c>
      <c r="AF149" s="2" t="str">
        <f>IF($A149="","",IFERROR(INDEX(RAW_DHIS2_EXPORT!$A:$ZZ,ROW(),MATCH("*"&amp;INDEX(INDICATOR_MAP!$D:$D,MATCH(AF$1,INDICATOR_MAP!$B:$B,0))&amp;"*",RAW_DHIS2_EXPORT!$1:$1,0)),""))</f>
        <v/>
      </c>
      <c r="AG149" s="2" t="str">
        <f>IF($A149="","",IFERROR(INDEX(RAW_DHIS2_EXPORT!$A:$ZZ,ROW(),MATCH("*"&amp;INDEX(INDICATOR_MAP!$D:$D,MATCH(AG$1,INDICATOR_MAP!$B:$B,0))&amp;"*",RAW_DHIS2_EXPORT!$1:$1,0)),""))</f>
        <v/>
      </c>
      <c r="AH149" s="2" t="str">
        <f>IF($A149="","",IFERROR(INDEX(RAW_DHIS2_EXPORT!$A:$ZZ,ROW(),MATCH("*"&amp;INDEX(INDICATOR_MAP!$D:$D,MATCH(AH$1,INDICATOR_MAP!$B:$B,0))&amp;"*",RAW_DHIS2_EXPORT!$1:$1,0)),""))</f>
        <v/>
      </c>
      <c r="AI149" s="2" t="str">
        <f>IF($A149="","",IFERROR(INDEX(RAW_DHIS2_EXPORT!$A:$ZZ,ROW(),MATCH("*"&amp;INDEX(INDICATOR_MAP!$D:$D,MATCH(AI$1,INDICATOR_MAP!$B:$B,0))&amp;"*",RAW_DHIS2_EXPORT!$1:$1,0)),""))</f>
        <v/>
      </c>
      <c r="AJ149" s="2" t="str">
        <f>IF($A149="","",IFERROR(INDEX(RAW_DHIS2_EXPORT!$A:$ZZ,ROW(),MATCH("*"&amp;INDEX(INDICATOR_MAP!$D:$D,MATCH(AJ$1,INDICATOR_MAP!$B:$B,0))&amp;"*",RAW_DHIS2_EXPORT!$1:$1,0)),""))</f>
        <v/>
      </c>
      <c r="AK149" s="2" t="str">
        <f>IF($A149="","",IFERROR(INDEX(RAW_DHIS2_EXPORT!$A:$ZZ,ROW(),MATCH("*"&amp;INDEX(INDICATOR_MAP!$D:$D,MATCH(AK$1,INDICATOR_MAP!$B:$B,0))&amp;"*",RAW_DHIS2_EXPORT!$1:$1,0)),""))</f>
        <v/>
      </c>
      <c r="AL149" s="2" t="str">
        <f>IF($A149="","",IFERROR(INDEX(RAW_DHIS2_EXPORT!$A:$ZZ,ROW(),MATCH("*"&amp;INDEX(INDICATOR_MAP!$D:$D,MATCH(AL$1,INDICATOR_MAP!$B:$B,0))&amp;"*",RAW_DHIS2_EXPORT!$1:$1,0)),""))</f>
        <v/>
      </c>
      <c r="AM149" s="2" t="str">
        <f>IF($A149="","",IFERROR(INDEX(RAW_DHIS2_EXPORT!$A:$ZZ,ROW(),MATCH("*"&amp;INDEX(INDICATOR_MAP!$D:$D,MATCH(AM$1,INDICATOR_MAP!$B:$B,0))&amp;"*",RAW_DHIS2_EXPORT!$1:$1,0)),""))</f>
        <v/>
      </c>
      <c r="AN149" s="2" t="str">
        <f>IF($A149="","",IFERROR(INDEX(RAW_DHIS2_EXPORT!$A:$ZZ,ROW(),MATCH("*"&amp;INDEX(INDICATOR_MAP!$D:$D,MATCH(AN$1,INDICATOR_MAP!$B:$B,0))&amp;"*",RAW_DHIS2_EXPORT!$1:$1,0)),""))</f>
        <v/>
      </c>
      <c r="AO149" s="2" t="str">
        <f>IF($A149="","",IFERROR(INDEX(RAW_DHIS2_EXPORT!$A:$ZZ,ROW(),MATCH("*"&amp;INDEX(INDICATOR_MAP!$D:$D,MATCH(AO$1,INDICATOR_MAP!$B:$B,0))&amp;"*",RAW_DHIS2_EXPORT!$1:$1,0)),""))</f>
        <v/>
      </c>
      <c r="AP149" s="2" t="str">
        <f>IF($A149="","",IFERROR(INDEX(RAW_DHIS2_EXPORT!$A:$ZZ,ROW(),MATCH("*"&amp;INDEX(INDICATOR_MAP!$D:$D,MATCH(AP$1,INDICATOR_MAP!$B:$B,0))&amp;"*",RAW_DHIS2_EXPORT!$1:$1,0)),""))</f>
        <v/>
      </c>
      <c r="AQ149" s="2" t="str">
        <f>IF($A149="","",IFERROR(INDEX(RAW_DHIS2_EXPORT!$A:$ZZ,ROW(),MATCH("*"&amp;INDEX(INDICATOR_MAP!$D:$D,MATCH(AQ$1,INDICATOR_MAP!$B:$B,0))&amp;"*",RAW_DHIS2_EXPORT!$1:$1,0)),""))</f>
        <v/>
      </c>
      <c r="AR149" s="2" t="str">
        <f>IF($A149="","",IFERROR(INDEX(RAW_DHIS2_EXPORT!$A:$ZZ,ROW(),MATCH("*"&amp;INDEX(INDICATOR_MAP!$D:$D,MATCH(AR$1,INDICATOR_MAP!$B:$B,0))&amp;"*",RAW_DHIS2_EXPORT!$1:$1,0)),""))</f>
        <v/>
      </c>
      <c r="AS149" s="2" t="str">
        <f>IF($A149="","",IFERROR(INDEX(RAW_DHIS2_EXPORT!$A:$ZZ,ROW(),MATCH("*"&amp;INDEX(INDICATOR_MAP!$D:$D,MATCH(AS$1,INDICATOR_MAP!$B:$B,0))&amp;"*",RAW_DHIS2_EXPORT!$1:$1,0)),""))</f>
        <v/>
      </c>
      <c r="AT149" s="2" t="str">
        <f>IF($A149="","",IFERROR(INDEX(RAW_DHIS2_EXPORT!$A:$ZZ,ROW(),MATCH("*"&amp;INDEX(INDICATOR_MAP!$D:$D,MATCH(AT$1,INDICATOR_MAP!$B:$B,0))&amp;"*",RAW_DHIS2_EXPORT!$1:$1,0)),""))</f>
        <v/>
      </c>
      <c r="AU149" s="2" t="str">
        <f>IF($A149="","",IFERROR(INDEX(RAW_DHIS2_EXPORT!$A:$ZZ,ROW(),MATCH("*"&amp;INDEX(INDICATOR_MAP!$D:$D,MATCH(AU$1,INDICATOR_MAP!$B:$B,0))&amp;"*",RAW_DHIS2_EXPORT!$1:$1,0)),""))</f>
        <v/>
      </c>
      <c r="AV149" s="2" t="str">
        <f>IF($A149="","",IFERROR(INDEX(RAW_DHIS2_EXPORT!$A:$ZZ,ROW(),MATCH("*"&amp;INDEX(INDICATOR_MAP!$D:$D,MATCH(AV$1,INDICATOR_MAP!$B:$B,0))&amp;"*",RAW_DHIS2_EXPORT!$1:$1,0)),""))</f>
        <v/>
      </c>
      <c r="AW149" s="2" t="str">
        <f>IF($A149="","",IFERROR(INDEX(RAW_DHIS2_EXPORT!$A:$ZZ,ROW(),MATCH("*"&amp;INDEX(INDICATOR_MAP!$D:$D,MATCH(AW$1,INDICATOR_MAP!$B:$B,0))&amp;"*",RAW_DHIS2_EXPORT!$1:$1,0)),""))</f>
        <v/>
      </c>
      <c r="AX149" s="2" t="str">
        <f>IF($A149="","",IFERROR(INDEX(RAW_DHIS2_EXPORT!$A:$ZZ,ROW(),MATCH("*"&amp;INDEX(INDICATOR_MAP!$D:$D,MATCH(AX$1,INDICATOR_MAP!$B:$B,0))&amp;"*",RAW_DHIS2_EXPORT!$1:$1,0)),""))</f>
        <v/>
      </c>
      <c r="AY149" s="2" t="str">
        <f>IF($A149="","",IFERROR(INDEX(RAW_DHIS2_EXPORT!$A:$ZZ,ROW(),MATCH("*"&amp;INDEX(INDICATOR_MAP!$D:$D,MATCH(AY$1,INDICATOR_MAP!$B:$B,0))&amp;"*",RAW_DHIS2_EXPORT!$1:$1,0)),""))</f>
        <v/>
      </c>
      <c r="AZ149" s="2" t="str">
        <f>IF($A149="","",IFERROR(INDEX(RAW_DHIS2_EXPORT!$A:$ZZ,ROW(),MATCH("*"&amp;INDEX(INDICATOR_MAP!$D:$D,MATCH(AZ$1,INDICATOR_MAP!$B:$B,0))&amp;"*",RAW_DHIS2_EXPORT!$1:$1,0)),""))</f>
        <v/>
      </c>
      <c r="BA149" s="2" t="str">
        <f>IF($A149="","",IFERROR(INDEX(RAW_DHIS2_EXPORT!$A:$ZZ,ROW(),MATCH("*"&amp;INDEX(INDICATOR_MAP!$D:$D,MATCH(BA$1,INDICATOR_MAP!$B:$B,0))&amp;"*",RAW_DHIS2_EXPORT!$1:$1,0)),""))</f>
        <v/>
      </c>
      <c r="BB149" s="2" t="str">
        <f>IF($A149="","",IFERROR(INDEX(RAW_DHIS2_EXPORT!$A:$ZZ,ROW(),MATCH("*"&amp;INDEX(INDICATOR_MAP!$D:$D,MATCH(BB$1,INDICATOR_MAP!$B:$B,0))&amp;"*",RAW_DHIS2_EXPORT!$1:$1,0)),""))</f>
        <v/>
      </c>
      <c r="BC149" s="2" t="str">
        <f>IF($A149="","",IFERROR(INDEX(RAW_DHIS2_EXPORT!$A:$ZZ,ROW(),MATCH("*"&amp;INDEX(INDICATOR_MAP!$D:$D,MATCH(BC$1,INDICATOR_MAP!$B:$B,0))&amp;"*",RAW_DHIS2_EXPORT!$1:$1,0)),""))</f>
        <v/>
      </c>
    </row>
    <row r="150" spans="1:55">
      <c r="A150" s="2" t="str">
        <f>IF(RAW_DHIS2_EXPORT!A150="","",RAW_DHIS2_EXPORT!A150)</f>
        <v/>
      </c>
      <c r="B150" s="2"/>
      <c r="C150" s="2"/>
      <c r="D150" s="2" t="str">
        <f>IF($A150="","",IFERROR(INDEX(RAW_DHIS2_EXPORT!$A:$ZZ,ROW(),MATCH("*"&amp;INDEX(INDICATOR_MAP!$D:$D,MATCH(D$1,INDICATOR_MAP!$B:$B,0))&amp;"*",RAW_DHIS2_EXPORT!$1:$1,0)),""))</f>
        <v/>
      </c>
      <c r="E150" s="2" t="str">
        <f>IF($A150="","",IFERROR(INDEX(RAW_DHIS2_EXPORT!$A:$ZZ,ROW(),MATCH("*"&amp;INDEX(INDICATOR_MAP!$D:$D,MATCH(E$1,INDICATOR_MAP!$B:$B,0))&amp;"*",RAW_DHIS2_EXPORT!$1:$1,0)),""))</f>
        <v/>
      </c>
      <c r="F150" s="2" t="str">
        <f>IF($A150="","",IFERROR(INDEX(RAW_DHIS2_EXPORT!$A:$ZZ,ROW(),MATCH("*"&amp;INDEX(INDICATOR_MAP!$D:$D,MATCH(F$1,INDICATOR_MAP!$B:$B,0))&amp;"*",RAW_DHIS2_EXPORT!$1:$1,0)),""))</f>
        <v/>
      </c>
      <c r="G150" s="2" t="str">
        <f>IF($A150="","",IFERROR(INDEX(RAW_DHIS2_EXPORT!$A:$ZZ,ROW(),MATCH("*"&amp;INDEX(INDICATOR_MAP!$D:$D,MATCH(G$1,INDICATOR_MAP!$B:$B,0))&amp;"*",RAW_DHIS2_EXPORT!$1:$1,0)),""))</f>
        <v/>
      </c>
      <c r="H150" s="2" t="str">
        <f>IF($A150="","",IFERROR(INDEX(RAW_DHIS2_EXPORT!$A:$ZZ,ROW(),MATCH("*"&amp;INDEX(INDICATOR_MAP!$D:$D,MATCH(H$1,INDICATOR_MAP!$B:$B,0))&amp;"*",RAW_DHIS2_EXPORT!$1:$1,0)),""))</f>
        <v/>
      </c>
      <c r="I150" s="2" t="str">
        <f>IF($A150="","",IFERROR(INDEX(RAW_DHIS2_EXPORT!$A:$ZZ,ROW(),MATCH("*"&amp;INDEX(INDICATOR_MAP!$D:$D,MATCH(I$1,INDICATOR_MAP!$B:$B,0))&amp;"*",RAW_DHIS2_EXPORT!$1:$1,0)),""))</f>
        <v/>
      </c>
      <c r="J150" s="2" t="str">
        <f>IF($A150="","",IFERROR(INDEX(RAW_DHIS2_EXPORT!$A:$ZZ,ROW(),MATCH("*"&amp;INDEX(INDICATOR_MAP!$D:$D,MATCH(J$1,INDICATOR_MAP!$B:$B,0))&amp;"*",RAW_DHIS2_EXPORT!$1:$1,0)),""))</f>
        <v/>
      </c>
      <c r="K150" s="2" t="str">
        <f>IF($A150="","",IFERROR(INDEX(RAW_DHIS2_EXPORT!$A:$ZZ,ROW(),MATCH("*"&amp;INDEX(INDICATOR_MAP!$D:$D,MATCH(K$1,INDICATOR_MAP!$B:$B,0))&amp;"*",RAW_DHIS2_EXPORT!$1:$1,0)),""))</f>
        <v/>
      </c>
      <c r="L150" s="2" t="str">
        <f>IF($A150="","",IFERROR(INDEX(RAW_DHIS2_EXPORT!$A:$ZZ,ROW(),MATCH("*"&amp;INDEX(INDICATOR_MAP!$D:$D,MATCH(L$1,INDICATOR_MAP!$B:$B,0))&amp;"*",RAW_DHIS2_EXPORT!$1:$1,0)),""))</f>
        <v/>
      </c>
      <c r="M150" s="2" t="str">
        <f>IF($A150="","",IFERROR(INDEX(RAW_DHIS2_EXPORT!$A:$ZZ,ROW(),MATCH("*"&amp;INDEX(INDICATOR_MAP!$D:$D,MATCH(M$1,INDICATOR_MAP!$B:$B,0))&amp;"*",RAW_DHIS2_EXPORT!$1:$1,0)),""))</f>
        <v/>
      </c>
      <c r="N150" s="2" t="str">
        <f>IF($A150="","",IFERROR(INDEX(RAW_DHIS2_EXPORT!$A:$ZZ,ROW(),MATCH("*"&amp;INDEX(INDICATOR_MAP!$D:$D,MATCH(N$1,INDICATOR_MAP!$B:$B,0))&amp;"*",RAW_DHIS2_EXPORT!$1:$1,0)),""))</f>
        <v/>
      </c>
      <c r="O150" s="2" t="str">
        <f>IF($A150="","",IFERROR(INDEX(RAW_DHIS2_EXPORT!$A:$ZZ,ROW(),MATCH("*"&amp;INDEX(INDICATOR_MAP!$D:$D,MATCH(O$1,INDICATOR_MAP!$B:$B,0))&amp;"*",RAW_DHIS2_EXPORT!$1:$1,0)),""))</f>
        <v/>
      </c>
      <c r="P150" s="2" t="str">
        <f>IF($A150="","",IFERROR(INDEX(RAW_DHIS2_EXPORT!$A:$ZZ,ROW(),MATCH("*"&amp;INDEX(INDICATOR_MAP!$D:$D,MATCH(P$1,INDICATOR_MAP!$B:$B,0))&amp;"*",RAW_DHIS2_EXPORT!$1:$1,0)),""))</f>
        <v/>
      </c>
      <c r="Q150" s="2" t="str">
        <f>IF($A150="","",IFERROR(INDEX(RAW_DHIS2_EXPORT!$A:$ZZ,ROW(),MATCH("*"&amp;INDEX(INDICATOR_MAP!$D:$D,MATCH(Q$1,INDICATOR_MAP!$B:$B,0))&amp;"*",RAW_DHIS2_EXPORT!$1:$1,0)),""))</f>
        <v/>
      </c>
      <c r="R150" s="2" t="str">
        <f>IF($A150="","",IFERROR(INDEX(RAW_DHIS2_EXPORT!$A:$ZZ,ROW(),MATCH("*"&amp;INDEX(INDICATOR_MAP!$D:$D,MATCH(R$1,INDICATOR_MAP!$B:$B,0))&amp;"*",RAW_DHIS2_EXPORT!$1:$1,0)),""))</f>
        <v/>
      </c>
      <c r="S150" s="2" t="str">
        <f>IF($A150="","",IFERROR(INDEX(RAW_DHIS2_EXPORT!$A:$ZZ,ROW(),MATCH("*"&amp;INDEX(INDICATOR_MAP!$D:$D,MATCH(S$1,INDICATOR_MAP!$B:$B,0))&amp;"*",RAW_DHIS2_EXPORT!$1:$1,0)),""))</f>
        <v/>
      </c>
      <c r="T150" s="2" t="str">
        <f>IF($A150="","",IFERROR(INDEX(RAW_DHIS2_EXPORT!$A:$ZZ,ROW(),MATCH("*"&amp;INDEX(INDICATOR_MAP!$D:$D,MATCH(T$1,INDICATOR_MAP!$B:$B,0))&amp;"*",RAW_DHIS2_EXPORT!$1:$1,0)),""))</f>
        <v/>
      </c>
      <c r="U150" s="2" t="str">
        <f>IF($A150="","",IFERROR(INDEX(RAW_DHIS2_EXPORT!$A:$ZZ,ROW(),MATCH("*"&amp;INDEX(INDICATOR_MAP!$D:$D,MATCH(U$1,INDICATOR_MAP!$B:$B,0))&amp;"*",RAW_DHIS2_EXPORT!$1:$1,0)),""))</f>
        <v/>
      </c>
      <c r="V150" s="2" t="str">
        <f>IF($A150="","",IFERROR(INDEX(RAW_DHIS2_EXPORT!$A:$ZZ,ROW(),MATCH("*"&amp;INDEX(INDICATOR_MAP!$D:$D,MATCH(V$1,INDICATOR_MAP!$B:$B,0))&amp;"*",RAW_DHIS2_EXPORT!$1:$1,0)),""))</f>
        <v/>
      </c>
      <c r="W150" s="2" t="str">
        <f>IF($A150="","",IFERROR(INDEX(RAW_DHIS2_EXPORT!$A:$ZZ,ROW(),MATCH("*"&amp;INDEX(INDICATOR_MAP!$D:$D,MATCH(W$1,INDICATOR_MAP!$B:$B,0))&amp;"*",RAW_DHIS2_EXPORT!$1:$1,0)),""))</f>
        <v/>
      </c>
      <c r="X150" s="2" t="str">
        <f>IF($A150="","",IFERROR(INDEX(RAW_DHIS2_EXPORT!$A:$ZZ,ROW(),MATCH("*"&amp;INDEX(INDICATOR_MAP!$D:$D,MATCH(X$1,INDICATOR_MAP!$B:$B,0))&amp;"*",RAW_DHIS2_EXPORT!$1:$1,0)),""))</f>
        <v/>
      </c>
      <c r="Y150" s="2" t="str">
        <f>IF($A150="","",IFERROR(INDEX(RAW_DHIS2_EXPORT!$A:$ZZ,ROW(),MATCH("*"&amp;INDEX(INDICATOR_MAP!$D:$D,MATCH(Y$1,INDICATOR_MAP!$B:$B,0))&amp;"*",RAW_DHIS2_EXPORT!$1:$1,0)),""))</f>
        <v/>
      </c>
      <c r="Z150" s="2" t="str">
        <f>IF($A150="","",IFERROR(INDEX(RAW_DHIS2_EXPORT!$A:$ZZ,ROW(),MATCH("*"&amp;INDEX(INDICATOR_MAP!$D:$D,MATCH(Z$1,INDICATOR_MAP!$B:$B,0))&amp;"*",RAW_DHIS2_EXPORT!$1:$1,0)),""))</f>
        <v/>
      </c>
      <c r="AA150" s="2" t="str">
        <f>IF($A150="","",IFERROR(INDEX(RAW_DHIS2_EXPORT!$A:$ZZ,ROW(),MATCH("*"&amp;INDEX(INDICATOR_MAP!$D:$D,MATCH(AA$1,INDICATOR_MAP!$B:$B,0))&amp;"*",RAW_DHIS2_EXPORT!$1:$1,0)),""))</f>
        <v/>
      </c>
      <c r="AB150" s="2" t="str">
        <f>IF($A150="","",IFERROR(INDEX(RAW_DHIS2_EXPORT!$A:$ZZ,ROW(),MATCH("*"&amp;INDEX(INDICATOR_MAP!$D:$D,MATCH(AB$1,INDICATOR_MAP!$B:$B,0))&amp;"*",RAW_DHIS2_EXPORT!$1:$1,0)),""))</f>
        <v/>
      </c>
      <c r="AC150" s="2" t="str">
        <f>IF($A150="","",IFERROR(INDEX(RAW_DHIS2_EXPORT!$A:$ZZ,ROW(),MATCH("*"&amp;INDEX(INDICATOR_MAP!$D:$D,MATCH(AC$1,INDICATOR_MAP!$B:$B,0))&amp;"*",RAW_DHIS2_EXPORT!$1:$1,0)),""))</f>
        <v/>
      </c>
      <c r="AD150" s="2" t="str">
        <f>IF($A150="","",IFERROR(INDEX(RAW_DHIS2_EXPORT!$A:$ZZ,ROW(),MATCH("*"&amp;INDEX(INDICATOR_MAP!$D:$D,MATCH(AD$1,INDICATOR_MAP!$B:$B,0))&amp;"*",RAW_DHIS2_EXPORT!$1:$1,0)),""))</f>
        <v/>
      </c>
      <c r="AE150" s="2" t="str">
        <f>IF($A150="","",IFERROR(INDEX(RAW_DHIS2_EXPORT!$A:$ZZ,ROW(),MATCH("*"&amp;INDEX(INDICATOR_MAP!$D:$D,MATCH(AE$1,INDICATOR_MAP!$B:$B,0))&amp;"*",RAW_DHIS2_EXPORT!$1:$1,0)),""))</f>
        <v/>
      </c>
      <c r="AF150" s="2" t="str">
        <f>IF($A150="","",IFERROR(INDEX(RAW_DHIS2_EXPORT!$A:$ZZ,ROW(),MATCH("*"&amp;INDEX(INDICATOR_MAP!$D:$D,MATCH(AF$1,INDICATOR_MAP!$B:$B,0))&amp;"*",RAW_DHIS2_EXPORT!$1:$1,0)),""))</f>
        <v/>
      </c>
      <c r="AG150" s="2" t="str">
        <f>IF($A150="","",IFERROR(INDEX(RAW_DHIS2_EXPORT!$A:$ZZ,ROW(),MATCH("*"&amp;INDEX(INDICATOR_MAP!$D:$D,MATCH(AG$1,INDICATOR_MAP!$B:$B,0))&amp;"*",RAW_DHIS2_EXPORT!$1:$1,0)),""))</f>
        <v/>
      </c>
      <c r="AH150" s="2" t="str">
        <f>IF($A150="","",IFERROR(INDEX(RAW_DHIS2_EXPORT!$A:$ZZ,ROW(),MATCH("*"&amp;INDEX(INDICATOR_MAP!$D:$D,MATCH(AH$1,INDICATOR_MAP!$B:$B,0))&amp;"*",RAW_DHIS2_EXPORT!$1:$1,0)),""))</f>
        <v/>
      </c>
      <c r="AI150" s="2" t="str">
        <f>IF($A150="","",IFERROR(INDEX(RAW_DHIS2_EXPORT!$A:$ZZ,ROW(),MATCH("*"&amp;INDEX(INDICATOR_MAP!$D:$D,MATCH(AI$1,INDICATOR_MAP!$B:$B,0))&amp;"*",RAW_DHIS2_EXPORT!$1:$1,0)),""))</f>
        <v/>
      </c>
      <c r="AJ150" s="2" t="str">
        <f>IF($A150="","",IFERROR(INDEX(RAW_DHIS2_EXPORT!$A:$ZZ,ROW(),MATCH("*"&amp;INDEX(INDICATOR_MAP!$D:$D,MATCH(AJ$1,INDICATOR_MAP!$B:$B,0))&amp;"*",RAW_DHIS2_EXPORT!$1:$1,0)),""))</f>
        <v/>
      </c>
      <c r="AK150" s="2" t="str">
        <f>IF($A150="","",IFERROR(INDEX(RAW_DHIS2_EXPORT!$A:$ZZ,ROW(),MATCH("*"&amp;INDEX(INDICATOR_MAP!$D:$D,MATCH(AK$1,INDICATOR_MAP!$B:$B,0))&amp;"*",RAW_DHIS2_EXPORT!$1:$1,0)),""))</f>
        <v/>
      </c>
      <c r="AL150" s="2" t="str">
        <f>IF($A150="","",IFERROR(INDEX(RAW_DHIS2_EXPORT!$A:$ZZ,ROW(),MATCH("*"&amp;INDEX(INDICATOR_MAP!$D:$D,MATCH(AL$1,INDICATOR_MAP!$B:$B,0))&amp;"*",RAW_DHIS2_EXPORT!$1:$1,0)),""))</f>
        <v/>
      </c>
      <c r="AM150" s="2" t="str">
        <f>IF($A150="","",IFERROR(INDEX(RAW_DHIS2_EXPORT!$A:$ZZ,ROW(),MATCH("*"&amp;INDEX(INDICATOR_MAP!$D:$D,MATCH(AM$1,INDICATOR_MAP!$B:$B,0))&amp;"*",RAW_DHIS2_EXPORT!$1:$1,0)),""))</f>
        <v/>
      </c>
      <c r="AN150" s="2" t="str">
        <f>IF($A150="","",IFERROR(INDEX(RAW_DHIS2_EXPORT!$A:$ZZ,ROW(),MATCH("*"&amp;INDEX(INDICATOR_MAP!$D:$D,MATCH(AN$1,INDICATOR_MAP!$B:$B,0))&amp;"*",RAW_DHIS2_EXPORT!$1:$1,0)),""))</f>
        <v/>
      </c>
      <c r="AO150" s="2" t="str">
        <f>IF($A150="","",IFERROR(INDEX(RAW_DHIS2_EXPORT!$A:$ZZ,ROW(),MATCH("*"&amp;INDEX(INDICATOR_MAP!$D:$D,MATCH(AO$1,INDICATOR_MAP!$B:$B,0))&amp;"*",RAW_DHIS2_EXPORT!$1:$1,0)),""))</f>
        <v/>
      </c>
      <c r="AP150" s="2" t="str">
        <f>IF($A150="","",IFERROR(INDEX(RAW_DHIS2_EXPORT!$A:$ZZ,ROW(),MATCH("*"&amp;INDEX(INDICATOR_MAP!$D:$D,MATCH(AP$1,INDICATOR_MAP!$B:$B,0))&amp;"*",RAW_DHIS2_EXPORT!$1:$1,0)),""))</f>
        <v/>
      </c>
      <c r="AQ150" s="2" t="str">
        <f>IF($A150="","",IFERROR(INDEX(RAW_DHIS2_EXPORT!$A:$ZZ,ROW(),MATCH("*"&amp;INDEX(INDICATOR_MAP!$D:$D,MATCH(AQ$1,INDICATOR_MAP!$B:$B,0))&amp;"*",RAW_DHIS2_EXPORT!$1:$1,0)),""))</f>
        <v/>
      </c>
      <c r="AR150" s="2" t="str">
        <f>IF($A150="","",IFERROR(INDEX(RAW_DHIS2_EXPORT!$A:$ZZ,ROW(),MATCH("*"&amp;INDEX(INDICATOR_MAP!$D:$D,MATCH(AR$1,INDICATOR_MAP!$B:$B,0))&amp;"*",RAW_DHIS2_EXPORT!$1:$1,0)),""))</f>
        <v/>
      </c>
      <c r="AS150" s="2" t="str">
        <f>IF($A150="","",IFERROR(INDEX(RAW_DHIS2_EXPORT!$A:$ZZ,ROW(),MATCH("*"&amp;INDEX(INDICATOR_MAP!$D:$D,MATCH(AS$1,INDICATOR_MAP!$B:$B,0))&amp;"*",RAW_DHIS2_EXPORT!$1:$1,0)),""))</f>
        <v/>
      </c>
      <c r="AT150" s="2" t="str">
        <f>IF($A150="","",IFERROR(INDEX(RAW_DHIS2_EXPORT!$A:$ZZ,ROW(),MATCH("*"&amp;INDEX(INDICATOR_MAP!$D:$D,MATCH(AT$1,INDICATOR_MAP!$B:$B,0))&amp;"*",RAW_DHIS2_EXPORT!$1:$1,0)),""))</f>
        <v/>
      </c>
      <c r="AU150" s="2" t="str">
        <f>IF($A150="","",IFERROR(INDEX(RAW_DHIS2_EXPORT!$A:$ZZ,ROW(),MATCH("*"&amp;INDEX(INDICATOR_MAP!$D:$D,MATCH(AU$1,INDICATOR_MAP!$B:$B,0))&amp;"*",RAW_DHIS2_EXPORT!$1:$1,0)),""))</f>
        <v/>
      </c>
      <c r="AV150" s="2" t="str">
        <f>IF($A150="","",IFERROR(INDEX(RAW_DHIS2_EXPORT!$A:$ZZ,ROW(),MATCH("*"&amp;INDEX(INDICATOR_MAP!$D:$D,MATCH(AV$1,INDICATOR_MAP!$B:$B,0))&amp;"*",RAW_DHIS2_EXPORT!$1:$1,0)),""))</f>
        <v/>
      </c>
      <c r="AW150" s="2" t="str">
        <f>IF($A150="","",IFERROR(INDEX(RAW_DHIS2_EXPORT!$A:$ZZ,ROW(),MATCH("*"&amp;INDEX(INDICATOR_MAP!$D:$D,MATCH(AW$1,INDICATOR_MAP!$B:$B,0))&amp;"*",RAW_DHIS2_EXPORT!$1:$1,0)),""))</f>
        <v/>
      </c>
      <c r="AX150" s="2" t="str">
        <f>IF($A150="","",IFERROR(INDEX(RAW_DHIS2_EXPORT!$A:$ZZ,ROW(),MATCH("*"&amp;INDEX(INDICATOR_MAP!$D:$D,MATCH(AX$1,INDICATOR_MAP!$B:$B,0))&amp;"*",RAW_DHIS2_EXPORT!$1:$1,0)),""))</f>
        <v/>
      </c>
      <c r="AY150" s="2" t="str">
        <f>IF($A150="","",IFERROR(INDEX(RAW_DHIS2_EXPORT!$A:$ZZ,ROW(),MATCH("*"&amp;INDEX(INDICATOR_MAP!$D:$D,MATCH(AY$1,INDICATOR_MAP!$B:$B,0))&amp;"*",RAW_DHIS2_EXPORT!$1:$1,0)),""))</f>
        <v/>
      </c>
      <c r="AZ150" s="2" t="str">
        <f>IF($A150="","",IFERROR(INDEX(RAW_DHIS2_EXPORT!$A:$ZZ,ROW(),MATCH("*"&amp;INDEX(INDICATOR_MAP!$D:$D,MATCH(AZ$1,INDICATOR_MAP!$B:$B,0))&amp;"*",RAW_DHIS2_EXPORT!$1:$1,0)),""))</f>
        <v/>
      </c>
      <c r="BA150" s="2" t="str">
        <f>IF($A150="","",IFERROR(INDEX(RAW_DHIS2_EXPORT!$A:$ZZ,ROW(),MATCH("*"&amp;INDEX(INDICATOR_MAP!$D:$D,MATCH(BA$1,INDICATOR_MAP!$B:$B,0))&amp;"*",RAW_DHIS2_EXPORT!$1:$1,0)),""))</f>
        <v/>
      </c>
      <c r="BB150" s="2" t="str">
        <f>IF($A150="","",IFERROR(INDEX(RAW_DHIS2_EXPORT!$A:$ZZ,ROW(),MATCH("*"&amp;INDEX(INDICATOR_MAP!$D:$D,MATCH(BB$1,INDICATOR_MAP!$B:$B,0))&amp;"*",RAW_DHIS2_EXPORT!$1:$1,0)),""))</f>
        <v/>
      </c>
      <c r="BC150" s="2" t="str">
        <f>IF($A150="","",IFERROR(INDEX(RAW_DHIS2_EXPORT!$A:$ZZ,ROW(),MATCH("*"&amp;INDEX(INDICATOR_MAP!$D:$D,MATCH(BC$1,INDICATOR_MAP!$B:$B,0))&amp;"*",RAW_DHIS2_EXPORT!$1:$1,0)),""))</f>
        <v/>
      </c>
    </row>
    <row r="151" spans="1:55">
      <c r="A151" s="2" t="str">
        <f>IF(RAW_DHIS2_EXPORT!A151="","",RAW_DHIS2_EXPORT!A151)</f>
        <v/>
      </c>
      <c r="B151" s="2"/>
      <c r="C151" s="2"/>
      <c r="D151" s="2" t="str">
        <f>IF($A151="","",IFERROR(INDEX(RAW_DHIS2_EXPORT!$A:$ZZ,ROW(),MATCH("*"&amp;INDEX(INDICATOR_MAP!$D:$D,MATCH(D$1,INDICATOR_MAP!$B:$B,0))&amp;"*",RAW_DHIS2_EXPORT!$1:$1,0)),""))</f>
        <v/>
      </c>
      <c r="E151" s="2" t="str">
        <f>IF($A151="","",IFERROR(INDEX(RAW_DHIS2_EXPORT!$A:$ZZ,ROW(),MATCH("*"&amp;INDEX(INDICATOR_MAP!$D:$D,MATCH(E$1,INDICATOR_MAP!$B:$B,0))&amp;"*",RAW_DHIS2_EXPORT!$1:$1,0)),""))</f>
        <v/>
      </c>
      <c r="F151" s="2" t="str">
        <f>IF($A151="","",IFERROR(INDEX(RAW_DHIS2_EXPORT!$A:$ZZ,ROW(),MATCH("*"&amp;INDEX(INDICATOR_MAP!$D:$D,MATCH(F$1,INDICATOR_MAP!$B:$B,0))&amp;"*",RAW_DHIS2_EXPORT!$1:$1,0)),""))</f>
        <v/>
      </c>
      <c r="G151" s="2" t="str">
        <f>IF($A151="","",IFERROR(INDEX(RAW_DHIS2_EXPORT!$A:$ZZ,ROW(),MATCH("*"&amp;INDEX(INDICATOR_MAP!$D:$D,MATCH(G$1,INDICATOR_MAP!$B:$B,0))&amp;"*",RAW_DHIS2_EXPORT!$1:$1,0)),""))</f>
        <v/>
      </c>
      <c r="H151" s="2" t="str">
        <f>IF($A151="","",IFERROR(INDEX(RAW_DHIS2_EXPORT!$A:$ZZ,ROW(),MATCH("*"&amp;INDEX(INDICATOR_MAP!$D:$D,MATCH(H$1,INDICATOR_MAP!$B:$B,0))&amp;"*",RAW_DHIS2_EXPORT!$1:$1,0)),""))</f>
        <v/>
      </c>
      <c r="I151" s="2" t="str">
        <f>IF($A151="","",IFERROR(INDEX(RAW_DHIS2_EXPORT!$A:$ZZ,ROW(),MATCH("*"&amp;INDEX(INDICATOR_MAP!$D:$D,MATCH(I$1,INDICATOR_MAP!$B:$B,0))&amp;"*",RAW_DHIS2_EXPORT!$1:$1,0)),""))</f>
        <v/>
      </c>
      <c r="J151" s="2" t="str">
        <f>IF($A151="","",IFERROR(INDEX(RAW_DHIS2_EXPORT!$A:$ZZ,ROW(),MATCH("*"&amp;INDEX(INDICATOR_MAP!$D:$D,MATCH(J$1,INDICATOR_MAP!$B:$B,0))&amp;"*",RAW_DHIS2_EXPORT!$1:$1,0)),""))</f>
        <v/>
      </c>
      <c r="K151" s="2" t="str">
        <f>IF($A151="","",IFERROR(INDEX(RAW_DHIS2_EXPORT!$A:$ZZ,ROW(),MATCH("*"&amp;INDEX(INDICATOR_MAP!$D:$D,MATCH(K$1,INDICATOR_MAP!$B:$B,0))&amp;"*",RAW_DHIS2_EXPORT!$1:$1,0)),""))</f>
        <v/>
      </c>
      <c r="L151" s="2" t="str">
        <f>IF($A151="","",IFERROR(INDEX(RAW_DHIS2_EXPORT!$A:$ZZ,ROW(),MATCH("*"&amp;INDEX(INDICATOR_MAP!$D:$D,MATCH(L$1,INDICATOR_MAP!$B:$B,0))&amp;"*",RAW_DHIS2_EXPORT!$1:$1,0)),""))</f>
        <v/>
      </c>
      <c r="M151" s="2" t="str">
        <f>IF($A151="","",IFERROR(INDEX(RAW_DHIS2_EXPORT!$A:$ZZ,ROW(),MATCH("*"&amp;INDEX(INDICATOR_MAP!$D:$D,MATCH(M$1,INDICATOR_MAP!$B:$B,0))&amp;"*",RAW_DHIS2_EXPORT!$1:$1,0)),""))</f>
        <v/>
      </c>
      <c r="N151" s="2" t="str">
        <f>IF($A151="","",IFERROR(INDEX(RAW_DHIS2_EXPORT!$A:$ZZ,ROW(),MATCH("*"&amp;INDEX(INDICATOR_MAP!$D:$D,MATCH(N$1,INDICATOR_MAP!$B:$B,0))&amp;"*",RAW_DHIS2_EXPORT!$1:$1,0)),""))</f>
        <v/>
      </c>
      <c r="O151" s="2" t="str">
        <f>IF($A151="","",IFERROR(INDEX(RAW_DHIS2_EXPORT!$A:$ZZ,ROW(),MATCH("*"&amp;INDEX(INDICATOR_MAP!$D:$D,MATCH(O$1,INDICATOR_MAP!$B:$B,0))&amp;"*",RAW_DHIS2_EXPORT!$1:$1,0)),""))</f>
        <v/>
      </c>
      <c r="P151" s="2" t="str">
        <f>IF($A151="","",IFERROR(INDEX(RAW_DHIS2_EXPORT!$A:$ZZ,ROW(),MATCH("*"&amp;INDEX(INDICATOR_MAP!$D:$D,MATCH(P$1,INDICATOR_MAP!$B:$B,0))&amp;"*",RAW_DHIS2_EXPORT!$1:$1,0)),""))</f>
        <v/>
      </c>
      <c r="Q151" s="2" t="str">
        <f>IF($A151="","",IFERROR(INDEX(RAW_DHIS2_EXPORT!$A:$ZZ,ROW(),MATCH("*"&amp;INDEX(INDICATOR_MAP!$D:$D,MATCH(Q$1,INDICATOR_MAP!$B:$B,0))&amp;"*",RAW_DHIS2_EXPORT!$1:$1,0)),""))</f>
        <v/>
      </c>
      <c r="R151" s="2" t="str">
        <f>IF($A151="","",IFERROR(INDEX(RAW_DHIS2_EXPORT!$A:$ZZ,ROW(),MATCH("*"&amp;INDEX(INDICATOR_MAP!$D:$D,MATCH(R$1,INDICATOR_MAP!$B:$B,0))&amp;"*",RAW_DHIS2_EXPORT!$1:$1,0)),""))</f>
        <v/>
      </c>
      <c r="S151" s="2" t="str">
        <f>IF($A151="","",IFERROR(INDEX(RAW_DHIS2_EXPORT!$A:$ZZ,ROW(),MATCH("*"&amp;INDEX(INDICATOR_MAP!$D:$D,MATCH(S$1,INDICATOR_MAP!$B:$B,0))&amp;"*",RAW_DHIS2_EXPORT!$1:$1,0)),""))</f>
        <v/>
      </c>
      <c r="T151" s="2" t="str">
        <f>IF($A151="","",IFERROR(INDEX(RAW_DHIS2_EXPORT!$A:$ZZ,ROW(),MATCH("*"&amp;INDEX(INDICATOR_MAP!$D:$D,MATCH(T$1,INDICATOR_MAP!$B:$B,0))&amp;"*",RAW_DHIS2_EXPORT!$1:$1,0)),""))</f>
        <v/>
      </c>
      <c r="U151" s="2" t="str">
        <f>IF($A151="","",IFERROR(INDEX(RAW_DHIS2_EXPORT!$A:$ZZ,ROW(),MATCH("*"&amp;INDEX(INDICATOR_MAP!$D:$D,MATCH(U$1,INDICATOR_MAP!$B:$B,0))&amp;"*",RAW_DHIS2_EXPORT!$1:$1,0)),""))</f>
        <v/>
      </c>
      <c r="V151" s="2" t="str">
        <f>IF($A151="","",IFERROR(INDEX(RAW_DHIS2_EXPORT!$A:$ZZ,ROW(),MATCH("*"&amp;INDEX(INDICATOR_MAP!$D:$D,MATCH(V$1,INDICATOR_MAP!$B:$B,0))&amp;"*",RAW_DHIS2_EXPORT!$1:$1,0)),""))</f>
        <v/>
      </c>
      <c r="W151" s="2" t="str">
        <f>IF($A151="","",IFERROR(INDEX(RAW_DHIS2_EXPORT!$A:$ZZ,ROW(),MATCH("*"&amp;INDEX(INDICATOR_MAP!$D:$D,MATCH(W$1,INDICATOR_MAP!$B:$B,0))&amp;"*",RAW_DHIS2_EXPORT!$1:$1,0)),""))</f>
        <v/>
      </c>
      <c r="X151" s="2" t="str">
        <f>IF($A151="","",IFERROR(INDEX(RAW_DHIS2_EXPORT!$A:$ZZ,ROW(),MATCH("*"&amp;INDEX(INDICATOR_MAP!$D:$D,MATCH(X$1,INDICATOR_MAP!$B:$B,0))&amp;"*",RAW_DHIS2_EXPORT!$1:$1,0)),""))</f>
        <v/>
      </c>
      <c r="Y151" s="2" t="str">
        <f>IF($A151="","",IFERROR(INDEX(RAW_DHIS2_EXPORT!$A:$ZZ,ROW(),MATCH("*"&amp;INDEX(INDICATOR_MAP!$D:$D,MATCH(Y$1,INDICATOR_MAP!$B:$B,0))&amp;"*",RAW_DHIS2_EXPORT!$1:$1,0)),""))</f>
        <v/>
      </c>
      <c r="Z151" s="2" t="str">
        <f>IF($A151="","",IFERROR(INDEX(RAW_DHIS2_EXPORT!$A:$ZZ,ROW(),MATCH("*"&amp;INDEX(INDICATOR_MAP!$D:$D,MATCH(Z$1,INDICATOR_MAP!$B:$B,0))&amp;"*",RAW_DHIS2_EXPORT!$1:$1,0)),""))</f>
        <v/>
      </c>
      <c r="AA151" s="2" t="str">
        <f>IF($A151="","",IFERROR(INDEX(RAW_DHIS2_EXPORT!$A:$ZZ,ROW(),MATCH("*"&amp;INDEX(INDICATOR_MAP!$D:$D,MATCH(AA$1,INDICATOR_MAP!$B:$B,0))&amp;"*",RAW_DHIS2_EXPORT!$1:$1,0)),""))</f>
        <v/>
      </c>
      <c r="AB151" s="2" t="str">
        <f>IF($A151="","",IFERROR(INDEX(RAW_DHIS2_EXPORT!$A:$ZZ,ROW(),MATCH("*"&amp;INDEX(INDICATOR_MAP!$D:$D,MATCH(AB$1,INDICATOR_MAP!$B:$B,0))&amp;"*",RAW_DHIS2_EXPORT!$1:$1,0)),""))</f>
        <v/>
      </c>
      <c r="AC151" s="2" t="str">
        <f>IF($A151="","",IFERROR(INDEX(RAW_DHIS2_EXPORT!$A:$ZZ,ROW(),MATCH("*"&amp;INDEX(INDICATOR_MAP!$D:$D,MATCH(AC$1,INDICATOR_MAP!$B:$B,0))&amp;"*",RAW_DHIS2_EXPORT!$1:$1,0)),""))</f>
        <v/>
      </c>
      <c r="AD151" s="2" t="str">
        <f>IF($A151="","",IFERROR(INDEX(RAW_DHIS2_EXPORT!$A:$ZZ,ROW(),MATCH("*"&amp;INDEX(INDICATOR_MAP!$D:$D,MATCH(AD$1,INDICATOR_MAP!$B:$B,0))&amp;"*",RAW_DHIS2_EXPORT!$1:$1,0)),""))</f>
        <v/>
      </c>
      <c r="AE151" s="2" t="str">
        <f>IF($A151="","",IFERROR(INDEX(RAW_DHIS2_EXPORT!$A:$ZZ,ROW(),MATCH("*"&amp;INDEX(INDICATOR_MAP!$D:$D,MATCH(AE$1,INDICATOR_MAP!$B:$B,0))&amp;"*",RAW_DHIS2_EXPORT!$1:$1,0)),""))</f>
        <v/>
      </c>
      <c r="AF151" s="2" t="str">
        <f>IF($A151="","",IFERROR(INDEX(RAW_DHIS2_EXPORT!$A:$ZZ,ROW(),MATCH("*"&amp;INDEX(INDICATOR_MAP!$D:$D,MATCH(AF$1,INDICATOR_MAP!$B:$B,0))&amp;"*",RAW_DHIS2_EXPORT!$1:$1,0)),""))</f>
        <v/>
      </c>
      <c r="AG151" s="2" t="str">
        <f>IF($A151="","",IFERROR(INDEX(RAW_DHIS2_EXPORT!$A:$ZZ,ROW(),MATCH("*"&amp;INDEX(INDICATOR_MAP!$D:$D,MATCH(AG$1,INDICATOR_MAP!$B:$B,0))&amp;"*",RAW_DHIS2_EXPORT!$1:$1,0)),""))</f>
        <v/>
      </c>
      <c r="AH151" s="2" t="str">
        <f>IF($A151="","",IFERROR(INDEX(RAW_DHIS2_EXPORT!$A:$ZZ,ROW(),MATCH("*"&amp;INDEX(INDICATOR_MAP!$D:$D,MATCH(AH$1,INDICATOR_MAP!$B:$B,0))&amp;"*",RAW_DHIS2_EXPORT!$1:$1,0)),""))</f>
        <v/>
      </c>
      <c r="AI151" s="2" t="str">
        <f>IF($A151="","",IFERROR(INDEX(RAW_DHIS2_EXPORT!$A:$ZZ,ROW(),MATCH("*"&amp;INDEX(INDICATOR_MAP!$D:$D,MATCH(AI$1,INDICATOR_MAP!$B:$B,0))&amp;"*",RAW_DHIS2_EXPORT!$1:$1,0)),""))</f>
        <v/>
      </c>
      <c r="AJ151" s="2" t="str">
        <f>IF($A151="","",IFERROR(INDEX(RAW_DHIS2_EXPORT!$A:$ZZ,ROW(),MATCH("*"&amp;INDEX(INDICATOR_MAP!$D:$D,MATCH(AJ$1,INDICATOR_MAP!$B:$B,0))&amp;"*",RAW_DHIS2_EXPORT!$1:$1,0)),""))</f>
        <v/>
      </c>
      <c r="AK151" s="2" t="str">
        <f>IF($A151="","",IFERROR(INDEX(RAW_DHIS2_EXPORT!$A:$ZZ,ROW(),MATCH("*"&amp;INDEX(INDICATOR_MAP!$D:$D,MATCH(AK$1,INDICATOR_MAP!$B:$B,0))&amp;"*",RAW_DHIS2_EXPORT!$1:$1,0)),""))</f>
        <v/>
      </c>
      <c r="AL151" s="2" t="str">
        <f>IF($A151="","",IFERROR(INDEX(RAW_DHIS2_EXPORT!$A:$ZZ,ROW(),MATCH("*"&amp;INDEX(INDICATOR_MAP!$D:$D,MATCH(AL$1,INDICATOR_MAP!$B:$B,0))&amp;"*",RAW_DHIS2_EXPORT!$1:$1,0)),""))</f>
        <v/>
      </c>
      <c r="AM151" s="2" t="str">
        <f>IF($A151="","",IFERROR(INDEX(RAW_DHIS2_EXPORT!$A:$ZZ,ROW(),MATCH("*"&amp;INDEX(INDICATOR_MAP!$D:$D,MATCH(AM$1,INDICATOR_MAP!$B:$B,0))&amp;"*",RAW_DHIS2_EXPORT!$1:$1,0)),""))</f>
        <v/>
      </c>
      <c r="AN151" s="2" t="str">
        <f>IF($A151="","",IFERROR(INDEX(RAW_DHIS2_EXPORT!$A:$ZZ,ROW(),MATCH("*"&amp;INDEX(INDICATOR_MAP!$D:$D,MATCH(AN$1,INDICATOR_MAP!$B:$B,0))&amp;"*",RAW_DHIS2_EXPORT!$1:$1,0)),""))</f>
        <v/>
      </c>
      <c r="AO151" s="2" t="str">
        <f>IF($A151="","",IFERROR(INDEX(RAW_DHIS2_EXPORT!$A:$ZZ,ROW(),MATCH("*"&amp;INDEX(INDICATOR_MAP!$D:$D,MATCH(AO$1,INDICATOR_MAP!$B:$B,0))&amp;"*",RAW_DHIS2_EXPORT!$1:$1,0)),""))</f>
        <v/>
      </c>
      <c r="AP151" s="2" t="str">
        <f>IF($A151="","",IFERROR(INDEX(RAW_DHIS2_EXPORT!$A:$ZZ,ROW(),MATCH("*"&amp;INDEX(INDICATOR_MAP!$D:$D,MATCH(AP$1,INDICATOR_MAP!$B:$B,0))&amp;"*",RAW_DHIS2_EXPORT!$1:$1,0)),""))</f>
        <v/>
      </c>
      <c r="AQ151" s="2" t="str">
        <f>IF($A151="","",IFERROR(INDEX(RAW_DHIS2_EXPORT!$A:$ZZ,ROW(),MATCH("*"&amp;INDEX(INDICATOR_MAP!$D:$D,MATCH(AQ$1,INDICATOR_MAP!$B:$B,0))&amp;"*",RAW_DHIS2_EXPORT!$1:$1,0)),""))</f>
        <v/>
      </c>
      <c r="AR151" s="2" t="str">
        <f>IF($A151="","",IFERROR(INDEX(RAW_DHIS2_EXPORT!$A:$ZZ,ROW(),MATCH("*"&amp;INDEX(INDICATOR_MAP!$D:$D,MATCH(AR$1,INDICATOR_MAP!$B:$B,0))&amp;"*",RAW_DHIS2_EXPORT!$1:$1,0)),""))</f>
        <v/>
      </c>
      <c r="AS151" s="2" t="str">
        <f>IF($A151="","",IFERROR(INDEX(RAW_DHIS2_EXPORT!$A:$ZZ,ROW(),MATCH("*"&amp;INDEX(INDICATOR_MAP!$D:$D,MATCH(AS$1,INDICATOR_MAP!$B:$B,0))&amp;"*",RAW_DHIS2_EXPORT!$1:$1,0)),""))</f>
        <v/>
      </c>
      <c r="AT151" s="2" t="str">
        <f>IF($A151="","",IFERROR(INDEX(RAW_DHIS2_EXPORT!$A:$ZZ,ROW(),MATCH("*"&amp;INDEX(INDICATOR_MAP!$D:$D,MATCH(AT$1,INDICATOR_MAP!$B:$B,0))&amp;"*",RAW_DHIS2_EXPORT!$1:$1,0)),""))</f>
        <v/>
      </c>
      <c r="AU151" s="2" t="str">
        <f>IF($A151="","",IFERROR(INDEX(RAW_DHIS2_EXPORT!$A:$ZZ,ROW(),MATCH("*"&amp;INDEX(INDICATOR_MAP!$D:$D,MATCH(AU$1,INDICATOR_MAP!$B:$B,0))&amp;"*",RAW_DHIS2_EXPORT!$1:$1,0)),""))</f>
        <v/>
      </c>
      <c r="AV151" s="2" t="str">
        <f>IF($A151="","",IFERROR(INDEX(RAW_DHIS2_EXPORT!$A:$ZZ,ROW(),MATCH("*"&amp;INDEX(INDICATOR_MAP!$D:$D,MATCH(AV$1,INDICATOR_MAP!$B:$B,0))&amp;"*",RAW_DHIS2_EXPORT!$1:$1,0)),""))</f>
        <v/>
      </c>
      <c r="AW151" s="2" t="str">
        <f>IF($A151="","",IFERROR(INDEX(RAW_DHIS2_EXPORT!$A:$ZZ,ROW(),MATCH("*"&amp;INDEX(INDICATOR_MAP!$D:$D,MATCH(AW$1,INDICATOR_MAP!$B:$B,0))&amp;"*",RAW_DHIS2_EXPORT!$1:$1,0)),""))</f>
        <v/>
      </c>
      <c r="AX151" s="2" t="str">
        <f>IF($A151="","",IFERROR(INDEX(RAW_DHIS2_EXPORT!$A:$ZZ,ROW(),MATCH("*"&amp;INDEX(INDICATOR_MAP!$D:$D,MATCH(AX$1,INDICATOR_MAP!$B:$B,0))&amp;"*",RAW_DHIS2_EXPORT!$1:$1,0)),""))</f>
        <v/>
      </c>
      <c r="AY151" s="2" t="str">
        <f>IF($A151="","",IFERROR(INDEX(RAW_DHIS2_EXPORT!$A:$ZZ,ROW(),MATCH("*"&amp;INDEX(INDICATOR_MAP!$D:$D,MATCH(AY$1,INDICATOR_MAP!$B:$B,0))&amp;"*",RAW_DHIS2_EXPORT!$1:$1,0)),""))</f>
        <v/>
      </c>
      <c r="AZ151" s="2" t="str">
        <f>IF($A151="","",IFERROR(INDEX(RAW_DHIS2_EXPORT!$A:$ZZ,ROW(),MATCH("*"&amp;INDEX(INDICATOR_MAP!$D:$D,MATCH(AZ$1,INDICATOR_MAP!$B:$B,0))&amp;"*",RAW_DHIS2_EXPORT!$1:$1,0)),""))</f>
        <v/>
      </c>
      <c r="BA151" s="2" t="str">
        <f>IF($A151="","",IFERROR(INDEX(RAW_DHIS2_EXPORT!$A:$ZZ,ROW(),MATCH("*"&amp;INDEX(INDICATOR_MAP!$D:$D,MATCH(BA$1,INDICATOR_MAP!$B:$B,0))&amp;"*",RAW_DHIS2_EXPORT!$1:$1,0)),""))</f>
        <v/>
      </c>
      <c r="BB151" s="2" t="str">
        <f>IF($A151="","",IFERROR(INDEX(RAW_DHIS2_EXPORT!$A:$ZZ,ROW(),MATCH("*"&amp;INDEX(INDICATOR_MAP!$D:$D,MATCH(BB$1,INDICATOR_MAP!$B:$B,0))&amp;"*",RAW_DHIS2_EXPORT!$1:$1,0)),""))</f>
        <v/>
      </c>
      <c r="BC151" s="2" t="str">
        <f>IF($A151="","",IFERROR(INDEX(RAW_DHIS2_EXPORT!$A:$ZZ,ROW(),MATCH("*"&amp;INDEX(INDICATOR_MAP!$D:$D,MATCH(BC$1,INDICATOR_MAP!$B:$B,0))&amp;"*",RAW_DHIS2_EXPORT!$1:$1,0)),""))</f>
        <v/>
      </c>
    </row>
    <row r="152" spans="1:55">
      <c r="A152" s="2" t="str">
        <f>IF(RAW_DHIS2_EXPORT!A152="","",RAW_DHIS2_EXPORT!A152)</f>
        <v/>
      </c>
      <c r="B152" s="2"/>
      <c r="C152" s="2"/>
      <c r="D152" s="2" t="str">
        <f>IF($A152="","",IFERROR(INDEX(RAW_DHIS2_EXPORT!$A:$ZZ,ROW(),MATCH("*"&amp;INDEX(INDICATOR_MAP!$D:$D,MATCH(D$1,INDICATOR_MAP!$B:$B,0))&amp;"*",RAW_DHIS2_EXPORT!$1:$1,0)),""))</f>
        <v/>
      </c>
      <c r="E152" s="2" t="str">
        <f>IF($A152="","",IFERROR(INDEX(RAW_DHIS2_EXPORT!$A:$ZZ,ROW(),MATCH("*"&amp;INDEX(INDICATOR_MAP!$D:$D,MATCH(E$1,INDICATOR_MAP!$B:$B,0))&amp;"*",RAW_DHIS2_EXPORT!$1:$1,0)),""))</f>
        <v/>
      </c>
      <c r="F152" s="2" t="str">
        <f>IF($A152="","",IFERROR(INDEX(RAW_DHIS2_EXPORT!$A:$ZZ,ROW(),MATCH("*"&amp;INDEX(INDICATOR_MAP!$D:$D,MATCH(F$1,INDICATOR_MAP!$B:$B,0))&amp;"*",RAW_DHIS2_EXPORT!$1:$1,0)),""))</f>
        <v/>
      </c>
      <c r="G152" s="2" t="str">
        <f>IF($A152="","",IFERROR(INDEX(RAW_DHIS2_EXPORT!$A:$ZZ,ROW(),MATCH("*"&amp;INDEX(INDICATOR_MAP!$D:$D,MATCH(G$1,INDICATOR_MAP!$B:$B,0))&amp;"*",RAW_DHIS2_EXPORT!$1:$1,0)),""))</f>
        <v/>
      </c>
      <c r="H152" s="2" t="str">
        <f>IF($A152="","",IFERROR(INDEX(RAW_DHIS2_EXPORT!$A:$ZZ,ROW(),MATCH("*"&amp;INDEX(INDICATOR_MAP!$D:$D,MATCH(H$1,INDICATOR_MAP!$B:$B,0))&amp;"*",RAW_DHIS2_EXPORT!$1:$1,0)),""))</f>
        <v/>
      </c>
      <c r="I152" s="2" t="str">
        <f>IF($A152="","",IFERROR(INDEX(RAW_DHIS2_EXPORT!$A:$ZZ,ROW(),MATCH("*"&amp;INDEX(INDICATOR_MAP!$D:$D,MATCH(I$1,INDICATOR_MAP!$B:$B,0))&amp;"*",RAW_DHIS2_EXPORT!$1:$1,0)),""))</f>
        <v/>
      </c>
      <c r="J152" s="2" t="str">
        <f>IF($A152="","",IFERROR(INDEX(RAW_DHIS2_EXPORT!$A:$ZZ,ROW(),MATCH("*"&amp;INDEX(INDICATOR_MAP!$D:$D,MATCH(J$1,INDICATOR_MAP!$B:$B,0))&amp;"*",RAW_DHIS2_EXPORT!$1:$1,0)),""))</f>
        <v/>
      </c>
      <c r="K152" s="2" t="str">
        <f>IF($A152="","",IFERROR(INDEX(RAW_DHIS2_EXPORT!$A:$ZZ,ROW(),MATCH("*"&amp;INDEX(INDICATOR_MAP!$D:$D,MATCH(K$1,INDICATOR_MAP!$B:$B,0))&amp;"*",RAW_DHIS2_EXPORT!$1:$1,0)),""))</f>
        <v/>
      </c>
      <c r="L152" s="2" t="str">
        <f>IF($A152="","",IFERROR(INDEX(RAW_DHIS2_EXPORT!$A:$ZZ,ROW(),MATCH("*"&amp;INDEX(INDICATOR_MAP!$D:$D,MATCH(L$1,INDICATOR_MAP!$B:$B,0))&amp;"*",RAW_DHIS2_EXPORT!$1:$1,0)),""))</f>
        <v/>
      </c>
      <c r="M152" s="2" t="str">
        <f>IF($A152="","",IFERROR(INDEX(RAW_DHIS2_EXPORT!$A:$ZZ,ROW(),MATCH("*"&amp;INDEX(INDICATOR_MAP!$D:$D,MATCH(M$1,INDICATOR_MAP!$B:$B,0))&amp;"*",RAW_DHIS2_EXPORT!$1:$1,0)),""))</f>
        <v/>
      </c>
      <c r="N152" s="2" t="str">
        <f>IF($A152="","",IFERROR(INDEX(RAW_DHIS2_EXPORT!$A:$ZZ,ROW(),MATCH("*"&amp;INDEX(INDICATOR_MAP!$D:$D,MATCH(N$1,INDICATOR_MAP!$B:$B,0))&amp;"*",RAW_DHIS2_EXPORT!$1:$1,0)),""))</f>
        <v/>
      </c>
      <c r="O152" s="2" t="str">
        <f>IF($A152="","",IFERROR(INDEX(RAW_DHIS2_EXPORT!$A:$ZZ,ROW(),MATCH("*"&amp;INDEX(INDICATOR_MAP!$D:$D,MATCH(O$1,INDICATOR_MAP!$B:$B,0))&amp;"*",RAW_DHIS2_EXPORT!$1:$1,0)),""))</f>
        <v/>
      </c>
      <c r="P152" s="2" t="str">
        <f>IF($A152="","",IFERROR(INDEX(RAW_DHIS2_EXPORT!$A:$ZZ,ROW(),MATCH("*"&amp;INDEX(INDICATOR_MAP!$D:$D,MATCH(P$1,INDICATOR_MAP!$B:$B,0))&amp;"*",RAW_DHIS2_EXPORT!$1:$1,0)),""))</f>
        <v/>
      </c>
      <c r="Q152" s="2" t="str">
        <f>IF($A152="","",IFERROR(INDEX(RAW_DHIS2_EXPORT!$A:$ZZ,ROW(),MATCH("*"&amp;INDEX(INDICATOR_MAP!$D:$D,MATCH(Q$1,INDICATOR_MAP!$B:$B,0))&amp;"*",RAW_DHIS2_EXPORT!$1:$1,0)),""))</f>
        <v/>
      </c>
      <c r="R152" s="2" t="str">
        <f>IF($A152="","",IFERROR(INDEX(RAW_DHIS2_EXPORT!$A:$ZZ,ROW(),MATCH("*"&amp;INDEX(INDICATOR_MAP!$D:$D,MATCH(R$1,INDICATOR_MAP!$B:$B,0))&amp;"*",RAW_DHIS2_EXPORT!$1:$1,0)),""))</f>
        <v/>
      </c>
      <c r="S152" s="2" t="str">
        <f>IF($A152="","",IFERROR(INDEX(RAW_DHIS2_EXPORT!$A:$ZZ,ROW(),MATCH("*"&amp;INDEX(INDICATOR_MAP!$D:$D,MATCH(S$1,INDICATOR_MAP!$B:$B,0))&amp;"*",RAW_DHIS2_EXPORT!$1:$1,0)),""))</f>
        <v/>
      </c>
      <c r="T152" s="2" t="str">
        <f>IF($A152="","",IFERROR(INDEX(RAW_DHIS2_EXPORT!$A:$ZZ,ROW(),MATCH("*"&amp;INDEX(INDICATOR_MAP!$D:$D,MATCH(T$1,INDICATOR_MAP!$B:$B,0))&amp;"*",RAW_DHIS2_EXPORT!$1:$1,0)),""))</f>
        <v/>
      </c>
      <c r="U152" s="2" t="str">
        <f>IF($A152="","",IFERROR(INDEX(RAW_DHIS2_EXPORT!$A:$ZZ,ROW(),MATCH("*"&amp;INDEX(INDICATOR_MAP!$D:$D,MATCH(U$1,INDICATOR_MAP!$B:$B,0))&amp;"*",RAW_DHIS2_EXPORT!$1:$1,0)),""))</f>
        <v/>
      </c>
      <c r="V152" s="2" t="str">
        <f>IF($A152="","",IFERROR(INDEX(RAW_DHIS2_EXPORT!$A:$ZZ,ROW(),MATCH("*"&amp;INDEX(INDICATOR_MAP!$D:$D,MATCH(V$1,INDICATOR_MAP!$B:$B,0))&amp;"*",RAW_DHIS2_EXPORT!$1:$1,0)),""))</f>
        <v/>
      </c>
      <c r="W152" s="2" t="str">
        <f>IF($A152="","",IFERROR(INDEX(RAW_DHIS2_EXPORT!$A:$ZZ,ROW(),MATCH("*"&amp;INDEX(INDICATOR_MAP!$D:$D,MATCH(W$1,INDICATOR_MAP!$B:$B,0))&amp;"*",RAW_DHIS2_EXPORT!$1:$1,0)),""))</f>
        <v/>
      </c>
      <c r="X152" s="2" t="str">
        <f>IF($A152="","",IFERROR(INDEX(RAW_DHIS2_EXPORT!$A:$ZZ,ROW(),MATCH("*"&amp;INDEX(INDICATOR_MAP!$D:$D,MATCH(X$1,INDICATOR_MAP!$B:$B,0))&amp;"*",RAW_DHIS2_EXPORT!$1:$1,0)),""))</f>
        <v/>
      </c>
      <c r="Y152" s="2" t="str">
        <f>IF($A152="","",IFERROR(INDEX(RAW_DHIS2_EXPORT!$A:$ZZ,ROW(),MATCH("*"&amp;INDEX(INDICATOR_MAP!$D:$D,MATCH(Y$1,INDICATOR_MAP!$B:$B,0))&amp;"*",RAW_DHIS2_EXPORT!$1:$1,0)),""))</f>
        <v/>
      </c>
      <c r="Z152" s="2" t="str">
        <f>IF($A152="","",IFERROR(INDEX(RAW_DHIS2_EXPORT!$A:$ZZ,ROW(),MATCH("*"&amp;INDEX(INDICATOR_MAP!$D:$D,MATCH(Z$1,INDICATOR_MAP!$B:$B,0))&amp;"*",RAW_DHIS2_EXPORT!$1:$1,0)),""))</f>
        <v/>
      </c>
      <c r="AA152" s="2" t="str">
        <f>IF($A152="","",IFERROR(INDEX(RAW_DHIS2_EXPORT!$A:$ZZ,ROW(),MATCH("*"&amp;INDEX(INDICATOR_MAP!$D:$D,MATCH(AA$1,INDICATOR_MAP!$B:$B,0))&amp;"*",RAW_DHIS2_EXPORT!$1:$1,0)),""))</f>
        <v/>
      </c>
      <c r="AB152" s="2" t="str">
        <f>IF($A152="","",IFERROR(INDEX(RAW_DHIS2_EXPORT!$A:$ZZ,ROW(),MATCH("*"&amp;INDEX(INDICATOR_MAP!$D:$D,MATCH(AB$1,INDICATOR_MAP!$B:$B,0))&amp;"*",RAW_DHIS2_EXPORT!$1:$1,0)),""))</f>
        <v/>
      </c>
      <c r="AC152" s="2" t="str">
        <f>IF($A152="","",IFERROR(INDEX(RAW_DHIS2_EXPORT!$A:$ZZ,ROW(),MATCH("*"&amp;INDEX(INDICATOR_MAP!$D:$D,MATCH(AC$1,INDICATOR_MAP!$B:$B,0))&amp;"*",RAW_DHIS2_EXPORT!$1:$1,0)),""))</f>
        <v/>
      </c>
      <c r="AD152" s="2" t="str">
        <f>IF($A152="","",IFERROR(INDEX(RAW_DHIS2_EXPORT!$A:$ZZ,ROW(),MATCH("*"&amp;INDEX(INDICATOR_MAP!$D:$D,MATCH(AD$1,INDICATOR_MAP!$B:$B,0))&amp;"*",RAW_DHIS2_EXPORT!$1:$1,0)),""))</f>
        <v/>
      </c>
      <c r="AE152" s="2" t="str">
        <f>IF($A152="","",IFERROR(INDEX(RAW_DHIS2_EXPORT!$A:$ZZ,ROW(),MATCH("*"&amp;INDEX(INDICATOR_MAP!$D:$D,MATCH(AE$1,INDICATOR_MAP!$B:$B,0))&amp;"*",RAW_DHIS2_EXPORT!$1:$1,0)),""))</f>
        <v/>
      </c>
      <c r="AF152" s="2" t="str">
        <f>IF($A152="","",IFERROR(INDEX(RAW_DHIS2_EXPORT!$A:$ZZ,ROW(),MATCH("*"&amp;INDEX(INDICATOR_MAP!$D:$D,MATCH(AF$1,INDICATOR_MAP!$B:$B,0))&amp;"*",RAW_DHIS2_EXPORT!$1:$1,0)),""))</f>
        <v/>
      </c>
      <c r="AG152" s="2" t="str">
        <f>IF($A152="","",IFERROR(INDEX(RAW_DHIS2_EXPORT!$A:$ZZ,ROW(),MATCH("*"&amp;INDEX(INDICATOR_MAP!$D:$D,MATCH(AG$1,INDICATOR_MAP!$B:$B,0))&amp;"*",RAW_DHIS2_EXPORT!$1:$1,0)),""))</f>
        <v/>
      </c>
      <c r="AH152" s="2" t="str">
        <f>IF($A152="","",IFERROR(INDEX(RAW_DHIS2_EXPORT!$A:$ZZ,ROW(),MATCH("*"&amp;INDEX(INDICATOR_MAP!$D:$D,MATCH(AH$1,INDICATOR_MAP!$B:$B,0))&amp;"*",RAW_DHIS2_EXPORT!$1:$1,0)),""))</f>
        <v/>
      </c>
      <c r="AI152" s="2" t="str">
        <f>IF($A152="","",IFERROR(INDEX(RAW_DHIS2_EXPORT!$A:$ZZ,ROW(),MATCH("*"&amp;INDEX(INDICATOR_MAP!$D:$D,MATCH(AI$1,INDICATOR_MAP!$B:$B,0))&amp;"*",RAW_DHIS2_EXPORT!$1:$1,0)),""))</f>
        <v/>
      </c>
      <c r="AJ152" s="2" t="str">
        <f>IF($A152="","",IFERROR(INDEX(RAW_DHIS2_EXPORT!$A:$ZZ,ROW(),MATCH("*"&amp;INDEX(INDICATOR_MAP!$D:$D,MATCH(AJ$1,INDICATOR_MAP!$B:$B,0))&amp;"*",RAW_DHIS2_EXPORT!$1:$1,0)),""))</f>
        <v/>
      </c>
      <c r="AK152" s="2" t="str">
        <f>IF($A152="","",IFERROR(INDEX(RAW_DHIS2_EXPORT!$A:$ZZ,ROW(),MATCH("*"&amp;INDEX(INDICATOR_MAP!$D:$D,MATCH(AK$1,INDICATOR_MAP!$B:$B,0))&amp;"*",RAW_DHIS2_EXPORT!$1:$1,0)),""))</f>
        <v/>
      </c>
      <c r="AL152" s="2" t="str">
        <f>IF($A152="","",IFERROR(INDEX(RAW_DHIS2_EXPORT!$A:$ZZ,ROW(),MATCH("*"&amp;INDEX(INDICATOR_MAP!$D:$D,MATCH(AL$1,INDICATOR_MAP!$B:$B,0))&amp;"*",RAW_DHIS2_EXPORT!$1:$1,0)),""))</f>
        <v/>
      </c>
      <c r="AM152" s="2" t="str">
        <f>IF($A152="","",IFERROR(INDEX(RAW_DHIS2_EXPORT!$A:$ZZ,ROW(),MATCH("*"&amp;INDEX(INDICATOR_MAP!$D:$D,MATCH(AM$1,INDICATOR_MAP!$B:$B,0))&amp;"*",RAW_DHIS2_EXPORT!$1:$1,0)),""))</f>
        <v/>
      </c>
      <c r="AN152" s="2" t="str">
        <f>IF($A152="","",IFERROR(INDEX(RAW_DHIS2_EXPORT!$A:$ZZ,ROW(),MATCH("*"&amp;INDEX(INDICATOR_MAP!$D:$D,MATCH(AN$1,INDICATOR_MAP!$B:$B,0))&amp;"*",RAW_DHIS2_EXPORT!$1:$1,0)),""))</f>
        <v/>
      </c>
      <c r="AO152" s="2" t="str">
        <f>IF($A152="","",IFERROR(INDEX(RAW_DHIS2_EXPORT!$A:$ZZ,ROW(),MATCH("*"&amp;INDEX(INDICATOR_MAP!$D:$D,MATCH(AO$1,INDICATOR_MAP!$B:$B,0))&amp;"*",RAW_DHIS2_EXPORT!$1:$1,0)),""))</f>
        <v/>
      </c>
      <c r="AP152" s="2" t="str">
        <f>IF($A152="","",IFERROR(INDEX(RAW_DHIS2_EXPORT!$A:$ZZ,ROW(),MATCH("*"&amp;INDEX(INDICATOR_MAP!$D:$D,MATCH(AP$1,INDICATOR_MAP!$B:$B,0))&amp;"*",RAW_DHIS2_EXPORT!$1:$1,0)),""))</f>
        <v/>
      </c>
      <c r="AQ152" s="2" t="str">
        <f>IF($A152="","",IFERROR(INDEX(RAW_DHIS2_EXPORT!$A:$ZZ,ROW(),MATCH("*"&amp;INDEX(INDICATOR_MAP!$D:$D,MATCH(AQ$1,INDICATOR_MAP!$B:$B,0))&amp;"*",RAW_DHIS2_EXPORT!$1:$1,0)),""))</f>
        <v/>
      </c>
      <c r="AR152" s="2" t="str">
        <f>IF($A152="","",IFERROR(INDEX(RAW_DHIS2_EXPORT!$A:$ZZ,ROW(),MATCH("*"&amp;INDEX(INDICATOR_MAP!$D:$D,MATCH(AR$1,INDICATOR_MAP!$B:$B,0))&amp;"*",RAW_DHIS2_EXPORT!$1:$1,0)),""))</f>
        <v/>
      </c>
      <c r="AS152" s="2" t="str">
        <f>IF($A152="","",IFERROR(INDEX(RAW_DHIS2_EXPORT!$A:$ZZ,ROW(),MATCH("*"&amp;INDEX(INDICATOR_MAP!$D:$D,MATCH(AS$1,INDICATOR_MAP!$B:$B,0))&amp;"*",RAW_DHIS2_EXPORT!$1:$1,0)),""))</f>
        <v/>
      </c>
      <c r="AT152" s="2" t="str">
        <f>IF($A152="","",IFERROR(INDEX(RAW_DHIS2_EXPORT!$A:$ZZ,ROW(),MATCH("*"&amp;INDEX(INDICATOR_MAP!$D:$D,MATCH(AT$1,INDICATOR_MAP!$B:$B,0))&amp;"*",RAW_DHIS2_EXPORT!$1:$1,0)),""))</f>
        <v/>
      </c>
      <c r="AU152" s="2" t="str">
        <f>IF($A152="","",IFERROR(INDEX(RAW_DHIS2_EXPORT!$A:$ZZ,ROW(),MATCH("*"&amp;INDEX(INDICATOR_MAP!$D:$D,MATCH(AU$1,INDICATOR_MAP!$B:$B,0))&amp;"*",RAW_DHIS2_EXPORT!$1:$1,0)),""))</f>
        <v/>
      </c>
      <c r="AV152" s="2" t="str">
        <f>IF($A152="","",IFERROR(INDEX(RAW_DHIS2_EXPORT!$A:$ZZ,ROW(),MATCH("*"&amp;INDEX(INDICATOR_MAP!$D:$D,MATCH(AV$1,INDICATOR_MAP!$B:$B,0))&amp;"*",RAW_DHIS2_EXPORT!$1:$1,0)),""))</f>
        <v/>
      </c>
      <c r="AW152" s="2" t="str">
        <f>IF($A152="","",IFERROR(INDEX(RAW_DHIS2_EXPORT!$A:$ZZ,ROW(),MATCH("*"&amp;INDEX(INDICATOR_MAP!$D:$D,MATCH(AW$1,INDICATOR_MAP!$B:$B,0))&amp;"*",RAW_DHIS2_EXPORT!$1:$1,0)),""))</f>
        <v/>
      </c>
      <c r="AX152" s="2" t="str">
        <f>IF($A152="","",IFERROR(INDEX(RAW_DHIS2_EXPORT!$A:$ZZ,ROW(),MATCH("*"&amp;INDEX(INDICATOR_MAP!$D:$D,MATCH(AX$1,INDICATOR_MAP!$B:$B,0))&amp;"*",RAW_DHIS2_EXPORT!$1:$1,0)),""))</f>
        <v/>
      </c>
      <c r="AY152" s="2" t="str">
        <f>IF($A152="","",IFERROR(INDEX(RAW_DHIS2_EXPORT!$A:$ZZ,ROW(),MATCH("*"&amp;INDEX(INDICATOR_MAP!$D:$D,MATCH(AY$1,INDICATOR_MAP!$B:$B,0))&amp;"*",RAW_DHIS2_EXPORT!$1:$1,0)),""))</f>
        <v/>
      </c>
      <c r="AZ152" s="2" t="str">
        <f>IF($A152="","",IFERROR(INDEX(RAW_DHIS2_EXPORT!$A:$ZZ,ROW(),MATCH("*"&amp;INDEX(INDICATOR_MAP!$D:$D,MATCH(AZ$1,INDICATOR_MAP!$B:$B,0))&amp;"*",RAW_DHIS2_EXPORT!$1:$1,0)),""))</f>
        <v/>
      </c>
      <c r="BA152" s="2" t="str">
        <f>IF($A152="","",IFERROR(INDEX(RAW_DHIS2_EXPORT!$A:$ZZ,ROW(),MATCH("*"&amp;INDEX(INDICATOR_MAP!$D:$D,MATCH(BA$1,INDICATOR_MAP!$B:$B,0))&amp;"*",RAW_DHIS2_EXPORT!$1:$1,0)),""))</f>
        <v/>
      </c>
      <c r="BB152" s="2" t="str">
        <f>IF($A152="","",IFERROR(INDEX(RAW_DHIS2_EXPORT!$A:$ZZ,ROW(),MATCH("*"&amp;INDEX(INDICATOR_MAP!$D:$D,MATCH(BB$1,INDICATOR_MAP!$B:$B,0))&amp;"*",RAW_DHIS2_EXPORT!$1:$1,0)),""))</f>
        <v/>
      </c>
      <c r="BC152" s="2" t="str">
        <f>IF($A152="","",IFERROR(INDEX(RAW_DHIS2_EXPORT!$A:$ZZ,ROW(),MATCH("*"&amp;INDEX(INDICATOR_MAP!$D:$D,MATCH(BC$1,INDICATOR_MAP!$B:$B,0))&amp;"*",RAW_DHIS2_EXPORT!$1:$1,0)),""))</f>
        <v/>
      </c>
    </row>
    <row r="153" spans="1:55">
      <c r="A153" s="2" t="str">
        <f>IF(RAW_DHIS2_EXPORT!A153="","",RAW_DHIS2_EXPORT!A153)</f>
        <v/>
      </c>
      <c r="B153" s="2"/>
      <c r="C153" s="2"/>
      <c r="D153" s="2" t="str">
        <f>IF($A153="","",IFERROR(INDEX(RAW_DHIS2_EXPORT!$A:$ZZ,ROW(),MATCH("*"&amp;INDEX(INDICATOR_MAP!$D:$D,MATCH(D$1,INDICATOR_MAP!$B:$B,0))&amp;"*",RAW_DHIS2_EXPORT!$1:$1,0)),""))</f>
        <v/>
      </c>
      <c r="E153" s="2" t="str">
        <f>IF($A153="","",IFERROR(INDEX(RAW_DHIS2_EXPORT!$A:$ZZ,ROW(),MATCH("*"&amp;INDEX(INDICATOR_MAP!$D:$D,MATCH(E$1,INDICATOR_MAP!$B:$B,0))&amp;"*",RAW_DHIS2_EXPORT!$1:$1,0)),""))</f>
        <v/>
      </c>
      <c r="F153" s="2" t="str">
        <f>IF($A153="","",IFERROR(INDEX(RAW_DHIS2_EXPORT!$A:$ZZ,ROW(),MATCH("*"&amp;INDEX(INDICATOR_MAP!$D:$D,MATCH(F$1,INDICATOR_MAP!$B:$B,0))&amp;"*",RAW_DHIS2_EXPORT!$1:$1,0)),""))</f>
        <v/>
      </c>
      <c r="G153" s="2" t="str">
        <f>IF($A153="","",IFERROR(INDEX(RAW_DHIS2_EXPORT!$A:$ZZ,ROW(),MATCH("*"&amp;INDEX(INDICATOR_MAP!$D:$D,MATCH(G$1,INDICATOR_MAP!$B:$B,0))&amp;"*",RAW_DHIS2_EXPORT!$1:$1,0)),""))</f>
        <v/>
      </c>
      <c r="H153" s="2" t="str">
        <f>IF($A153="","",IFERROR(INDEX(RAW_DHIS2_EXPORT!$A:$ZZ,ROW(),MATCH("*"&amp;INDEX(INDICATOR_MAP!$D:$D,MATCH(H$1,INDICATOR_MAP!$B:$B,0))&amp;"*",RAW_DHIS2_EXPORT!$1:$1,0)),""))</f>
        <v/>
      </c>
      <c r="I153" s="2" t="str">
        <f>IF($A153="","",IFERROR(INDEX(RAW_DHIS2_EXPORT!$A:$ZZ,ROW(),MATCH("*"&amp;INDEX(INDICATOR_MAP!$D:$D,MATCH(I$1,INDICATOR_MAP!$B:$B,0))&amp;"*",RAW_DHIS2_EXPORT!$1:$1,0)),""))</f>
        <v/>
      </c>
      <c r="J153" s="2" t="str">
        <f>IF($A153="","",IFERROR(INDEX(RAW_DHIS2_EXPORT!$A:$ZZ,ROW(),MATCH("*"&amp;INDEX(INDICATOR_MAP!$D:$D,MATCH(J$1,INDICATOR_MAP!$B:$B,0))&amp;"*",RAW_DHIS2_EXPORT!$1:$1,0)),""))</f>
        <v/>
      </c>
      <c r="K153" s="2" t="str">
        <f>IF($A153="","",IFERROR(INDEX(RAW_DHIS2_EXPORT!$A:$ZZ,ROW(),MATCH("*"&amp;INDEX(INDICATOR_MAP!$D:$D,MATCH(K$1,INDICATOR_MAP!$B:$B,0))&amp;"*",RAW_DHIS2_EXPORT!$1:$1,0)),""))</f>
        <v/>
      </c>
      <c r="L153" s="2" t="str">
        <f>IF($A153="","",IFERROR(INDEX(RAW_DHIS2_EXPORT!$A:$ZZ,ROW(),MATCH("*"&amp;INDEX(INDICATOR_MAP!$D:$D,MATCH(L$1,INDICATOR_MAP!$B:$B,0))&amp;"*",RAW_DHIS2_EXPORT!$1:$1,0)),""))</f>
        <v/>
      </c>
      <c r="M153" s="2" t="str">
        <f>IF($A153="","",IFERROR(INDEX(RAW_DHIS2_EXPORT!$A:$ZZ,ROW(),MATCH("*"&amp;INDEX(INDICATOR_MAP!$D:$D,MATCH(M$1,INDICATOR_MAP!$B:$B,0))&amp;"*",RAW_DHIS2_EXPORT!$1:$1,0)),""))</f>
        <v/>
      </c>
      <c r="N153" s="2" t="str">
        <f>IF($A153="","",IFERROR(INDEX(RAW_DHIS2_EXPORT!$A:$ZZ,ROW(),MATCH("*"&amp;INDEX(INDICATOR_MAP!$D:$D,MATCH(N$1,INDICATOR_MAP!$B:$B,0))&amp;"*",RAW_DHIS2_EXPORT!$1:$1,0)),""))</f>
        <v/>
      </c>
      <c r="O153" s="2" t="str">
        <f>IF($A153="","",IFERROR(INDEX(RAW_DHIS2_EXPORT!$A:$ZZ,ROW(),MATCH("*"&amp;INDEX(INDICATOR_MAP!$D:$D,MATCH(O$1,INDICATOR_MAP!$B:$B,0))&amp;"*",RAW_DHIS2_EXPORT!$1:$1,0)),""))</f>
        <v/>
      </c>
      <c r="P153" s="2" t="str">
        <f>IF($A153="","",IFERROR(INDEX(RAW_DHIS2_EXPORT!$A:$ZZ,ROW(),MATCH("*"&amp;INDEX(INDICATOR_MAP!$D:$D,MATCH(P$1,INDICATOR_MAP!$B:$B,0))&amp;"*",RAW_DHIS2_EXPORT!$1:$1,0)),""))</f>
        <v/>
      </c>
      <c r="Q153" s="2" t="str">
        <f>IF($A153="","",IFERROR(INDEX(RAW_DHIS2_EXPORT!$A:$ZZ,ROW(),MATCH("*"&amp;INDEX(INDICATOR_MAP!$D:$D,MATCH(Q$1,INDICATOR_MAP!$B:$B,0))&amp;"*",RAW_DHIS2_EXPORT!$1:$1,0)),""))</f>
        <v/>
      </c>
      <c r="R153" s="2" t="str">
        <f>IF($A153="","",IFERROR(INDEX(RAW_DHIS2_EXPORT!$A:$ZZ,ROW(),MATCH("*"&amp;INDEX(INDICATOR_MAP!$D:$D,MATCH(R$1,INDICATOR_MAP!$B:$B,0))&amp;"*",RAW_DHIS2_EXPORT!$1:$1,0)),""))</f>
        <v/>
      </c>
      <c r="S153" s="2" t="str">
        <f>IF($A153="","",IFERROR(INDEX(RAW_DHIS2_EXPORT!$A:$ZZ,ROW(),MATCH("*"&amp;INDEX(INDICATOR_MAP!$D:$D,MATCH(S$1,INDICATOR_MAP!$B:$B,0))&amp;"*",RAW_DHIS2_EXPORT!$1:$1,0)),""))</f>
        <v/>
      </c>
      <c r="T153" s="2" t="str">
        <f>IF($A153="","",IFERROR(INDEX(RAW_DHIS2_EXPORT!$A:$ZZ,ROW(),MATCH("*"&amp;INDEX(INDICATOR_MAP!$D:$D,MATCH(T$1,INDICATOR_MAP!$B:$B,0))&amp;"*",RAW_DHIS2_EXPORT!$1:$1,0)),""))</f>
        <v/>
      </c>
      <c r="U153" s="2" t="str">
        <f>IF($A153="","",IFERROR(INDEX(RAW_DHIS2_EXPORT!$A:$ZZ,ROW(),MATCH("*"&amp;INDEX(INDICATOR_MAP!$D:$D,MATCH(U$1,INDICATOR_MAP!$B:$B,0))&amp;"*",RAW_DHIS2_EXPORT!$1:$1,0)),""))</f>
        <v/>
      </c>
      <c r="V153" s="2" t="str">
        <f>IF($A153="","",IFERROR(INDEX(RAW_DHIS2_EXPORT!$A:$ZZ,ROW(),MATCH("*"&amp;INDEX(INDICATOR_MAP!$D:$D,MATCH(V$1,INDICATOR_MAP!$B:$B,0))&amp;"*",RAW_DHIS2_EXPORT!$1:$1,0)),""))</f>
        <v/>
      </c>
      <c r="W153" s="2" t="str">
        <f>IF($A153="","",IFERROR(INDEX(RAW_DHIS2_EXPORT!$A:$ZZ,ROW(),MATCH("*"&amp;INDEX(INDICATOR_MAP!$D:$D,MATCH(W$1,INDICATOR_MAP!$B:$B,0))&amp;"*",RAW_DHIS2_EXPORT!$1:$1,0)),""))</f>
        <v/>
      </c>
      <c r="X153" s="2" t="str">
        <f>IF($A153="","",IFERROR(INDEX(RAW_DHIS2_EXPORT!$A:$ZZ,ROW(),MATCH("*"&amp;INDEX(INDICATOR_MAP!$D:$D,MATCH(X$1,INDICATOR_MAP!$B:$B,0))&amp;"*",RAW_DHIS2_EXPORT!$1:$1,0)),""))</f>
        <v/>
      </c>
      <c r="Y153" s="2" t="str">
        <f>IF($A153="","",IFERROR(INDEX(RAW_DHIS2_EXPORT!$A:$ZZ,ROW(),MATCH("*"&amp;INDEX(INDICATOR_MAP!$D:$D,MATCH(Y$1,INDICATOR_MAP!$B:$B,0))&amp;"*",RAW_DHIS2_EXPORT!$1:$1,0)),""))</f>
        <v/>
      </c>
      <c r="Z153" s="2" t="str">
        <f>IF($A153="","",IFERROR(INDEX(RAW_DHIS2_EXPORT!$A:$ZZ,ROW(),MATCH("*"&amp;INDEX(INDICATOR_MAP!$D:$D,MATCH(Z$1,INDICATOR_MAP!$B:$B,0))&amp;"*",RAW_DHIS2_EXPORT!$1:$1,0)),""))</f>
        <v/>
      </c>
      <c r="AA153" s="2" t="str">
        <f>IF($A153="","",IFERROR(INDEX(RAW_DHIS2_EXPORT!$A:$ZZ,ROW(),MATCH("*"&amp;INDEX(INDICATOR_MAP!$D:$D,MATCH(AA$1,INDICATOR_MAP!$B:$B,0))&amp;"*",RAW_DHIS2_EXPORT!$1:$1,0)),""))</f>
        <v/>
      </c>
      <c r="AB153" s="2" t="str">
        <f>IF($A153="","",IFERROR(INDEX(RAW_DHIS2_EXPORT!$A:$ZZ,ROW(),MATCH("*"&amp;INDEX(INDICATOR_MAP!$D:$D,MATCH(AB$1,INDICATOR_MAP!$B:$B,0))&amp;"*",RAW_DHIS2_EXPORT!$1:$1,0)),""))</f>
        <v/>
      </c>
      <c r="AC153" s="2" t="str">
        <f>IF($A153="","",IFERROR(INDEX(RAW_DHIS2_EXPORT!$A:$ZZ,ROW(),MATCH("*"&amp;INDEX(INDICATOR_MAP!$D:$D,MATCH(AC$1,INDICATOR_MAP!$B:$B,0))&amp;"*",RAW_DHIS2_EXPORT!$1:$1,0)),""))</f>
        <v/>
      </c>
      <c r="AD153" s="2" t="str">
        <f>IF($A153="","",IFERROR(INDEX(RAW_DHIS2_EXPORT!$A:$ZZ,ROW(),MATCH("*"&amp;INDEX(INDICATOR_MAP!$D:$D,MATCH(AD$1,INDICATOR_MAP!$B:$B,0))&amp;"*",RAW_DHIS2_EXPORT!$1:$1,0)),""))</f>
        <v/>
      </c>
      <c r="AE153" s="2" t="str">
        <f>IF($A153="","",IFERROR(INDEX(RAW_DHIS2_EXPORT!$A:$ZZ,ROW(),MATCH("*"&amp;INDEX(INDICATOR_MAP!$D:$D,MATCH(AE$1,INDICATOR_MAP!$B:$B,0))&amp;"*",RAW_DHIS2_EXPORT!$1:$1,0)),""))</f>
        <v/>
      </c>
      <c r="AF153" s="2" t="str">
        <f>IF($A153="","",IFERROR(INDEX(RAW_DHIS2_EXPORT!$A:$ZZ,ROW(),MATCH("*"&amp;INDEX(INDICATOR_MAP!$D:$D,MATCH(AF$1,INDICATOR_MAP!$B:$B,0))&amp;"*",RAW_DHIS2_EXPORT!$1:$1,0)),""))</f>
        <v/>
      </c>
      <c r="AG153" s="2" t="str">
        <f>IF($A153="","",IFERROR(INDEX(RAW_DHIS2_EXPORT!$A:$ZZ,ROW(),MATCH("*"&amp;INDEX(INDICATOR_MAP!$D:$D,MATCH(AG$1,INDICATOR_MAP!$B:$B,0))&amp;"*",RAW_DHIS2_EXPORT!$1:$1,0)),""))</f>
        <v/>
      </c>
      <c r="AH153" s="2" t="str">
        <f>IF($A153="","",IFERROR(INDEX(RAW_DHIS2_EXPORT!$A:$ZZ,ROW(),MATCH("*"&amp;INDEX(INDICATOR_MAP!$D:$D,MATCH(AH$1,INDICATOR_MAP!$B:$B,0))&amp;"*",RAW_DHIS2_EXPORT!$1:$1,0)),""))</f>
        <v/>
      </c>
      <c r="AI153" s="2" t="str">
        <f>IF($A153="","",IFERROR(INDEX(RAW_DHIS2_EXPORT!$A:$ZZ,ROW(),MATCH("*"&amp;INDEX(INDICATOR_MAP!$D:$D,MATCH(AI$1,INDICATOR_MAP!$B:$B,0))&amp;"*",RAW_DHIS2_EXPORT!$1:$1,0)),""))</f>
        <v/>
      </c>
      <c r="AJ153" s="2" t="str">
        <f>IF($A153="","",IFERROR(INDEX(RAW_DHIS2_EXPORT!$A:$ZZ,ROW(),MATCH("*"&amp;INDEX(INDICATOR_MAP!$D:$D,MATCH(AJ$1,INDICATOR_MAP!$B:$B,0))&amp;"*",RAW_DHIS2_EXPORT!$1:$1,0)),""))</f>
        <v/>
      </c>
      <c r="AK153" s="2" t="str">
        <f>IF($A153="","",IFERROR(INDEX(RAW_DHIS2_EXPORT!$A:$ZZ,ROW(),MATCH("*"&amp;INDEX(INDICATOR_MAP!$D:$D,MATCH(AK$1,INDICATOR_MAP!$B:$B,0))&amp;"*",RAW_DHIS2_EXPORT!$1:$1,0)),""))</f>
        <v/>
      </c>
      <c r="AL153" s="2" t="str">
        <f>IF($A153="","",IFERROR(INDEX(RAW_DHIS2_EXPORT!$A:$ZZ,ROW(),MATCH("*"&amp;INDEX(INDICATOR_MAP!$D:$D,MATCH(AL$1,INDICATOR_MAP!$B:$B,0))&amp;"*",RAW_DHIS2_EXPORT!$1:$1,0)),""))</f>
        <v/>
      </c>
      <c r="AM153" s="2" t="str">
        <f>IF($A153="","",IFERROR(INDEX(RAW_DHIS2_EXPORT!$A:$ZZ,ROW(),MATCH("*"&amp;INDEX(INDICATOR_MAP!$D:$D,MATCH(AM$1,INDICATOR_MAP!$B:$B,0))&amp;"*",RAW_DHIS2_EXPORT!$1:$1,0)),""))</f>
        <v/>
      </c>
      <c r="AN153" s="2" t="str">
        <f>IF($A153="","",IFERROR(INDEX(RAW_DHIS2_EXPORT!$A:$ZZ,ROW(),MATCH("*"&amp;INDEX(INDICATOR_MAP!$D:$D,MATCH(AN$1,INDICATOR_MAP!$B:$B,0))&amp;"*",RAW_DHIS2_EXPORT!$1:$1,0)),""))</f>
        <v/>
      </c>
      <c r="AO153" s="2" t="str">
        <f>IF($A153="","",IFERROR(INDEX(RAW_DHIS2_EXPORT!$A:$ZZ,ROW(),MATCH("*"&amp;INDEX(INDICATOR_MAP!$D:$D,MATCH(AO$1,INDICATOR_MAP!$B:$B,0))&amp;"*",RAW_DHIS2_EXPORT!$1:$1,0)),""))</f>
        <v/>
      </c>
      <c r="AP153" s="2" t="str">
        <f>IF($A153="","",IFERROR(INDEX(RAW_DHIS2_EXPORT!$A:$ZZ,ROW(),MATCH("*"&amp;INDEX(INDICATOR_MAP!$D:$D,MATCH(AP$1,INDICATOR_MAP!$B:$B,0))&amp;"*",RAW_DHIS2_EXPORT!$1:$1,0)),""))</f>
        <v/>
      </c>
      <c r="AQ153" s="2" t="str">
        <f>IF($A153="","",IFERROR(INDEX(RAW_DHIS2_EXPORT!$A:$ZZ,ROW(),MATCH("*"&amp;INDEX(INDICATOR_MAP!$D:$D,MATCH(AQ$1,INDICATOR_MAP!$B:$B,0))&amp;"*",RAW_DHIS2_EXPORT!$1:$1,0)),""))</f>
        <v/>
      </c>
      <c r="AR153" s="2" t="str">
        <f>IF($A153="","",IFERROR(INDEX(RAW_DHIS2_EXPORT!$A:$ZZ,ROW(),MATCH("*"&amp;INDEX(INDICATOR_MAP!$D:$D,MATCH(AR$1,INDICATOR_MAP!$B:$B,0))&amp;"*",RAW_DHIS2_EXPORT!$1:$1,0)),""))</f>
        <v/>
      </c>
      <c r="AS153" s="2" t="str">
        <f>IF($A153="","",IFERROR(INDEX(RAW_DHIS2_EXPORT!$A:$ZZ,ROW(),MATCH("*"&amp;INDEX(INDICATOR_MAP!$D:$D,MATCH(AS$1,INDICATOR_MAP!$B:$B,0))&amp;"*",RAW_DHIS2_EXPORT!$1:$1,0)),""))</f>
        <v/>
      </c>
      <c r="AT153" s="2" t="str">
        <f>IF($A153="","",IFERROR(INDEX(RAW_DHIS2_EXPORT!$A:$ZZ,ROW(),MATCH("*"&amp;INDEX(INDICATOR_MAP!$D:$D,MATCH(AT$1,INDICATOR_MAP!$B:$B,0))&amp;"*",RAW_DHIS2_EXPORT!$1:$1,0)),""))</f>
        <v/>
      </c>
      <c r="AU153" s="2" t="str">
        <f>IF($A153="","",IFERROR(INDEX(RAW_DHIS2_EXPORT!$A:$ZZ,ROW(),MATCH("*"&amp;INDEX(INDICATOR_MAP!$D:$D,MATCH(AU$1,INDICATOR_MAP!$B:$B,0))&amp;"*",RAW_DHIS2_EXPORT!$1:$1,0)),""))</f>
        <v/>
      </c>
      <c r="AV153" s="2" t="str">
        <f>IF($A153="","",IFERROR(INDEX(RAW_DHIS2_EXPORT!$A:$ZZ,ROW(),MATCH("*"&amp;INDEX(INDICATOR_MAP!$D:$D,MATCH(AV$1,INDICATOR_MAP!$B:$B,0))&amp;"*",RAW_DHIS2_EXPORT!$1:$1,0)),""))</f>
        <v/>
      </c>
      <c r="AW153" s="2" t="str">
        <f>IF($A153="","",IFERROR(INDEX(RAW_DHIS2_EXPORT!$A:$ZZ,ROW(),MATCH("*"&amp;INDEX(INDICATOR_MAP!$D:$D,MATCH(AW$1,INDICATOR_MAP!$B:$B,0))&amp;"*",RAW_DHIS2_EXPORT!$1:$1,0)),""))</f>
        <v/>
      </c>
      <c r="AX153" s="2" t="str">
        <f>IF($A153="","",IFERROR(INDEX(RAW_DHIS2_EXPORT!$A:$ZZ,ROW(),MATCH("*"&amp;INDEX(INDICATOR_MAP!$D:$D,MATCH(AX$1,INDICATOR_MAP!$B:$B,0))&amp;"*",RAW_DHIS2_EXPORT!$1:$1,0)),""))</f>
        <v/>
      </c>
      <c r="AY153" s="2" t="str">
        <f>IF($A153="","",IFERROR(INDEX(RAW_DHIS2_EXPORT!$A:$ZZ,ROW(),MATCH("*"&amp;INDEX(INDICATOR_MAP!$D:$D,MATCH(AY$1,INDICATOR_MAP!$B:$B,0))&amp;"*",RAW_DHIS2_EXPORT!$1:$1,0)),""))</f>
        <v/>
      </c>
      <c r="AZ153" s="2" t="str">
        <f>IF($A153="","",IFERROR(INDEX(RAW_DHIS2_EXPORT!$A:$ZZ,ROW(),MATCH("*"&amp;INDEX(INDICATOR_MAP!$D:$D,MATCH(AZ$1,INDICATOR_MAP!$B:$B,0))&amp;"*",RAW_DHIS2_EXPORT!$1:$1,0)),""))</f>
        <v/>
      </c>
      <c r="BA153" s="2" t="str">
        <f>IF($A153="","",IFERROR(INDEX(RAW_DHIS2_EXPORT!$A:$ZZ,ROW(),MATCH("*"&amp;INDEX(INDICATOR_MAP!$D:$D,MATCH(BA$1,INDICATOR_MAP!$B:$B,0))&amp;"*",RAW_DHIS2_EXPORT!$1:$1,0)),""))</f>
        <v/>
      </c>
      <c r="BB153" s="2" t="str">
        <f>IF($A153="","",IFERROR(INDEX(RAW_DHIS2_EXPORT!$A:$ZZ,ROW(),MATCH("*"&amp;INDEX(INDICATOR_MAP!$D:$D,MATCH(BB$1,INDICATOR_MAP!$B:$B,0))&amp;"*",RAW_DHIS2_EXPORT!$1:$1,0)),""))</f>
        <v/>
      </c>
      <c r="BC153" s="2" t="str">
        <f>IF($A153="","",IFERROR(INDEX(RAW_DHIS2_EXPORT!$A:$ZZ,ROW(),MATCH("*"&amp;INDEX(INDICATOR_MAP!$D:$D,MATCH(BC$1,INDICATOR_MAP!$B:$B,0))&amp;"*",RAW_DHIS2_EXPORT!$1:$1,0)),""))</f>
        <v/>
      </c>
    </row>
    <row r="154" spans="1:55">
      <c r="A154" s="2" t="str">
        <f>IF(RAW_DHIS2_EXPORT!A154="","",RAW_DHIS2_EXPORT!A154)</f>
        <v/>
      </c>
      <c r="B154" s="2"/>
      <c r="C154" s="2"/>
      <c r="D154" s="2" t="str">
        <f>IF($A154="","",IFERROR(INDEX(RAW_DHIS2_EXPORT!$A:$ZZ,ROW(),MATCH("*"&amp;INDEX(INDICATOR_MAP!$D:$D,MATCH(D$1,INDICATOR_MAP!$B:$B,0))&amp;"*",RAW_DHIS2_EXPORT!$1:$1,0)),""))</f>
        <v/>
      </c>
      <c r="E154" s="2" t="str">
        <f>IF($A154="","",IFERROR(INDEX(RAW_DHIS2_EXPORT!$A:$ZZ,ROW(),MATCH("*"&amp;INDEX(INDICATOR_MAP!$D:$D,MATCH(E$1,INDICATOR_MAP!$B:$B,0))&amp;"*",RAW_DHIS2_EXPORT!$1:$1,0)),""))</f>
        <v/>
      </c>
      <c r="F154" s="2" t="str">
        <f>IF($A154="","",IFERROR(INDEX(RAW_DHIS2_EXPORT!$A:$ZZ,ROW(),MATCH("*"&amp;INDEX(INDICATOR_MAP!$D:$D,MATCH(F$1,INDICATOR_MAP!$B:$B,0))&amp;"*",RAW_DHIS2_EXPORT!$1:$1,0)),""))</f>
        <v/>
      </c>
      <c r="G154" s="2" t="str">
        <f>IF($A154="","",IFERROR(INDEX(RAW_DHIS2_EXPORT!$A:$ZZ,ROW(),MATCH("*"&amp;INDEX(INDICATOR_MAP!$D:$D,MATCH(G$1,INDICATOR_MAP!$B:$B,0))&amp;"*",RAW_DHIS2_EXPORT!$1:$1,0)),""))</f>
        <v/>
      </c>
      <c r="H154" s="2" t="str">
        <f>IF($A154="","",IFERROR(INDEX(RAW_DHIS2_EXPORT!$A:$ZZ,ROW(),MATCH("*"&amp;INDEX(INDICATOR_MAP!$D:$D,MATCH(H$1,INDICATOR_MAP!$B:$B,0))&amp;"*",RAW_DHIS2_EXPORT!$1:$1,0)),""))</f>
        <v/>
      </c>
      <c r="I154" s="2" t="str">
        <f>IF($A154="","",IFERROR(INDEX(RAW_DHIS2_EXPORT!$A:$ZZ,ROW(),MATCH("*"&amp;INDEX(INDICATOR_MAP!$D:$D,MATCH(I$1,INDICATOR_MAP!$B:$B,0))&amp;"*",RAW_DHIS2_EXPORT!$1:$1,0)),""))</f>
        <v/>
      </c>
      <c r="J154" s="2" t="str">
        <f>IF($A154="","",IFERROR(INDEX(RAW_DHIS2_EXPORT!$A:$ZZ,ROW(),MATCH("*"&amp;INDEX(INDICATOR_MAP!$D:$D,MATCH(J$1,INDICATOR_MAP!$B:$B,0))&amp;"*",RAW_DHIS2_EXPORT!$1:$1,0)),""))</f>
        <v/>
      </c>
      <c r="K154" s="2" t="str">
        <f>IF($A154="","",IFERROR(INDEX(RAW_DHIS2_EXPORT!$A:$ZZ,ROW(),MATCH("*"&amp;INDEX(INDICATOR_MAP!$D:$D,MATCH(K$1,INDICATOR_MAP!$B:$B,0))&amp;"*",RAW_DHIS2_EXPORT!$1:$1,0)),""))</f>
        <v/>
      </c>
      <c r="L154" s="2" t="str">
        <f>IF($A154="","",IFERROR(INDEX(RAW_DHIS2_EXPORT!$A:$ZZ,ROW(),MATCH("*"&amp;INDEX(INDICATOR_MAP!$D:$D,MATCH(L$1,INDICATOR_MAP!$B:$B,0))&amp;"*",RAW_DHIS2_EXPORT!$1:$1,0)),""))</f>
        <v/>
      </c>
      <c r="M154" s="2" t="str">
        <f>IF($A154="","",IFERROR(INDEX(RAW_DHIS2_EXPORT!$A:$ZZ,ROW(),MATCH("*"&amp;INDEX(INDICATOR_MAP!$D:$D,MATCH(M$1,INDICATOR_MAP!$B:$B,0))&amp;"*",RAW_DHIS2_EXPORT!$1:$1,0)),""))</f>
        <v/>
      </c>
      <c r="N154" s="2" t="str">
        <f>IF($A154="","",IFERROR(INDEX(RAW_DHIS2_EXPORT!$A:$ZZ,ROW(),MATCH("*"&amp;INDEX(INDICATOR_MAP!$D:$D,MATCH(N$1,INDICATOR_MAP!$B:$B,0))&amp;"*",RAW_DHIS2_EXPORT!$1:$1,0)),""))</f>
        <v/>
      </c>
      <c r="O154" s="2" t="str">
        <f>IF($A154="","",IFERROR(INDEX(RAW_DHIS2_EXPORT!$A:$ZZ,ROW(),MATCH("*"&amp;INDEX(INDICATOR_MAP!$D:$D,MATCH(O$1,INDICATOR_MAP!$B:$B,0))&amp;"*",RAW_DHIS2_EXPORT!$1:$1,0)),""))</f>
        <v/>
      </c>
      <c r="P154" s="2" t="str">
        <f>IF($A154="","",IFERROR(INDEX(RAW_DHIS2_EXPORT!$A:$ZZ,ROW(),MATCH("*"&amp;INDEX(INDICATOR_MAP!$D:$D,MATCH(P$1,INDICATOR_MAP!$B:$B,0))&amp;"*",RAW_DHIS2_EXPORT!$1:$1,0)),""))</f>
        <v/>
      </c>
      <c r="Q154" s="2" t="str">
        <f>IF($A154="","",IFERROR(INDEX(RAW_DHIS2_EXPORT!$A:$ZZ,ROW(),MATCH("*"&amp;INDEX(INDICATOR_MAP!$D:$D,MATCH(Q$1,INDICATOR_MAP!$B:$B,0))&amp;"*",RAW_DHIS2_EXPORT!$1:$1,0)),""))</f>
        <v/>
      </c>
      <c r="R154" s="2" t="str">
        <f>IF($A154="","",IFERROR(INDEX(RAW_DHIS2_EXPORT!$A:$ZZ,ROW(),MATCH("*"&amp;INDEX(INDICATOR_MAP!$D:$D,MATCH(R$1,INDICATOR_MAP!$B:$B,0))&amp;"*",RAW_DHIS2_EXPORT!$1:$1,0)),""))</f>
        <v/>
      </c>
      <c r="S154" s="2" t="str">
        <f>IF($A154="","",IFERROR(INDEX(RAW_DHIS2_EXPORT!$A:$ZZ,ROW(),MATCH("*"&amp;INDEX(INDICATOR_MAP!$D:$D,MATCH(S$1,INDICATOR_MAP!$B:$B,0))&amp;"*",RAW_DHIS2_EXPORT!$1:$1,0)),""))</f>
        <v/>
      </c>
      <c r="T154" s="2" t="str">
        <f>IF($A154="","",IFERROR(INDEX(RAW_DHIS2_EXPORT!$A:$ZZ,ROW(),MATCH("*"&amp;INDEX(INDICATOR_MAP!$D:$D,MATCH(T$1,INDICATOR_MAP!$B:$B,0))&amp;"*",RAW_DHIS2_EXPORT!$1:$1,0)),""))</f>
        <v/>
      </c>
      <c r="U154" s="2" t="str">
        <f>IF($A154="","",IFERROR(INDEX(RAW_DHIS2_EXPORT!$A:$ZZ,ROW(),MATCH("*"&amp;INDEX(INDICATOR_MAP!$D:$D,MATCH(U$1,INDICATOR_MAP!$B:$B,0))&amp;"*",RAW_DHIS2_EXPORT!$1:$1,0)),""))</f>
        <v/>
      </c>
      <c r="V154" s="2" t="str">
        <f>IF($A154="","",IFERROR(INDEX(RAW_DHIS2_EXPORT!$A:$ZZ,ROW(),MATCH("*"&amp;INDEX(INDICATOR_MAP!$D:$D,MATCH(V$1,INDICATOR_MAP!$B:$B,0))&amp;"*",RAW_DHIS2_EXPORT!$1:$1,0)),""))</f>
        <v/>
      </c>
      <c r="W154" s="2" t="str">
        <f>IF($A154="","",IFERROR(INDEX(RAW_DHIS2_EXPORT!$A:$ZZ,ROW(),MATCH("*"&amp;INDEX(INDICATOR_MAP!$D:$D,MATCH(W$1,INDICATOR_MAP!$B:$B,0))&amp;"*",RAW_DHIS2_EXPORT!$1:$1,0)),""))</f>
        <v/>
      </c>
      <c r="X154" s="2" t="str">
        <f>IF($A154="","",IFERROR(INDEX(RAW_DHIS2_EXPORT!$A:$ZZ,ROW(),MATCH("*"&amp;INDEX(INDICATOR_MAP!$D:$D,MATCH(X$1,INDICATOR_MAP!$B:$B,0))&amp;"*",RAW_DHIS2_EXPORT!$1:$1,0)),""))</f>
        <v/>
      </c>
      <c r="Y154" s="2" t="str">
        <f>IF($A154="","",IFERROR(INDEX(RAW_DHIS2_EXPORT!$A:$ZZ,ROW(),MATCH("*"&amp;INDEX(INDICATOR_MAP!$D:$D,MATCH(Y$1,INDICATOR_MAP!$B:$B,0))&amp;"*",RAW_DHIS2_EXPORT!$1:$1,0)),""))</f>
        <v/>
      </c>
      <c r="Z154" s="2" t="str">
        <f>IF($A154="","",IFERROR(INDEX(RAW_DHIS2_EXPORT!$A:$ZZ,ROW(),MATCH("*"&amp;INDEX(INDICATOR_MAP!$D:$D,MATCH(Z$1,INDICATOR_MAP!$B:$B,0))&amp;"*",RAW_DHIS2_EXPORT!$1:$1,0)),""))</f>
        <v/>
      </c>
      <c r="AA154" s="2" t="str">
        <f>IF($A154="","",IFERROR(INDEX(RAW_DHIS2_EXPORT!$A:$ZZ,ROW(),MATCH("*"&amp;INDEX(INDICATOR_MAP!$D:$D,MATCH(AA$1,INDICATOR_MAP!$B:$B,0))&amp;"*",RAW_DHIS2_EXPORT!$1:$1,0)),""))</f>
        <v/>
      </c>
      <c r="AB154" s="2" t="str">
        <f>IF($A154="","",IFERROR(INDEX(RAW_DHIS2_EXPORT!$A:$ZZ,ROW(),MATCH("*"&amp;INDEX(INDICATOR_MAP!$D:$D,MATCH(AB$1,INDICATOR_MAP!$B:$B,0))&amp;"*",RAW_DHIS2_EXPORT!$1:$1,0)),""))</f>
        <v/>
      </c>
      <c r="AC154" s="2" t="str">
        <f>IF($A154="","",IFERROR(INDEX(RAW_DHIS2_EXPORT!$A:$ZZ,ROW(),MATCH("*"&amp;INDEX(INDICATOR_MAP!$D:$D,MATCH(AC$1,INDICATOR_MAP!$B:$B,0))&amp;"*",RAW_DHIS2_EXPORT!$1:$1,0)),""))</f>
        <v/>
      </c>
      <c r="AD154" s="2" t="str">
        <f>IF($A154="","",IFERROR(INDEX(RAW_DHIS2_EXPORT!$A:$ZZ,ROW(),MATCH("*"&amp;INDEX(INDICATOR_MAP!$D:$D,MATCH(AD$1,INDICATOR_MAP!$B:$B,0))&amp;"*",RAW_DHIS2_EXPORT!$1:$1,0)),""))</f>
        <v/>
      </c>
      <c r="AE154" s="2" t="str">
        <f>IF($A154="","",IFERROR(INDEX(RAW_DHIS2_EXPORT!$A:$ZZ,ROW(),MATCH("*"&amp;INDEX(INDICATOR_MAP!$D:$D,MATCH(AE$1,INDICATOR_MAP!$B:$B,0))&amp;"*",RAW_DHIS2_EXPORT!$1:$1,0)),""))</f>
        <v/>
      </c>
      <c r="AF154" s="2" t="str">
        <f>IF($A154="","",IFERROR(INDEX(RAW_DHIS2_EXPORT!$A:$ZZ,ROW(),MATCH("*"&amp;INDEX(INDICATOR_MAP!$D:$D,MATCH(AF$1,INDICATOR_MAP!$B:$B,0))&amp;"*",RAW_DHIS2_EXPORT!$1:$1,0)),""))</f>
        <v/>
      </c>
      <c r="AG154" s="2" t="str">
        <f>IF($A154="","",IFERROR(INDEX(RAW_DHIS2_EXPORT!$A:$ZZ,ROW(),MATCH("*"&amp;INDEX(INDICATOR_MAP!$D:$D,MATCH(AG$1,INDICATOR_MAP!$B:$B,0))&amp;"*",RAW_DHIS2_EXPORT!$1:$1,0)),""))</f>
        <v/>
      </c>
      <c r="AH154" s="2" t="str">
        <f>IF($A154="","",IFERROR(INDEX(RAW_DHIS2_EXPORT!$A:$ZZ,ROW(),MATCH("*"&amp;INDEX(INDICATOR_MAP!$D:$D,MATCH(AH$1,INDICATOR_MAP!$B:$B,0))&amp;"*",RAW_DHIS2_EXPORT!$1:$1,0)),""))</f>
        <v/>
      </c>
      <c r="AI154" s="2" t="str">
        <f>IF($A154="","",IFERROR(INDEX(RAW_DHIS2_EXPORT!$A:$ZZ,ROW(),MATCH("*"&amp;INDEX(INDICATOR_MAP!$D:$D,MATCH(AI$1,INDICATOR_MAP!$B:$B,0))&amp;"*",RAW_DHIS2_EXPORT!$1:$1,0)),""))</f>
        <v/>
      </c>
      <c r="AJ154" s="2" t="str">
        <f>IF($A154="","",IFERROR(INDEX(RAW_DHIS2_EXPORT!$A:$ZZ,ROW(),MATCH("*"&amp;INDEX(INDICATOR_MAP!$D:$D,MATCH(AJ$1,INDICATOR_MAP!$B:$B,0))&amp;"*",RAW_DHIS2_EXPORT!$1:$1,0)),""))</f>
        <v/>
      </c>
      <c r="AK154" s="2" t="str">
        <f>IF($A154="","",IFERROR(INDEX(RAW_DHIS2_EXPORT!$A:$ZZ,ROW(),MATCH("*"&amp;INDEX(INDICATOR_MAP!$D:$D,MATCH(AK$1,INDICATOR_MAP!$B:$B,0))&amp;"*",RAW_DHIS2_EXPORT!$1:$1,0)),""))</f>
        <v/>
      </c>
      <c r="AL154" s="2" t="str">
        <f>IF($A154="","",IFERROR(INDEX(RAW_DHIS2_EXPORT!$A:$ZZ,ROW(),MATCH("*"&amp;INDEX(INDICATOR_MAP!$D:$D,MATCH(AL$1,INDICATOR_MAP!$B:$B,0))&amp;"*",RAW_DHIS2_EXPORT!$1:$1,0)),""))</f>
        <v/>
      </c>
      <c r="AM154" s="2" t="str">
        <f>IF($A154="","",IFERROR(INDEX(RAW_DHIS2_EXPORT!$A:$ZZ,ROW(),MATCH("*"&amp;INDEX(INDICATOR_MAP!$D:$D,MATCH(AM$1,INDICATOR_MAP!$B:$B,0))&amp;"*",RAW_DHIS2_EXPORT!$1:$1,0)),""))</f>
        <v/>
      </c>
      <c r="AN154" s="2" t="str">
        <f>IF($A154="","",IFERROR(INDEX(RAW_DHIS2_EXPORT!$A:$ZZ,ROW(),MATCH("*"&amp;INDEX(INDICATOR_MAP!$D:$D,MATCH(AN$1,INDICATOR_MAP!$B:$B,0))&amp;"*",RAW_DHIS2_EXPORT!$1:$1,0)),""))</f>
        <v/>
      </c>
      <c r="AO154" s="2" t="str">
        <f>IF($A154="","",IFERROR(INDEX(RAW_DHIS2_EXPORT!$A:$ZZ,ROW(),MATCH("*"&amp;INDEX(INDICATOR_MAP!$D:$D,MATCH(AO$1,INDICATOR_MAP!$B:$B,0))&amp;"*",RAW_DHIS2_EXPORT!$1:$1,0)),""))</f>
        <v/>
      </c>
      <c r="AP154" s="2" t="str">
        <f>IF($A154="","",IFERROR(INDEX(RAW_DHIS2_EXPORT!$A:$ZZ,ROW(),MATCH("*"&amp;INDEX(INDICATOR_MAP!$D:$D,MATCH(AP$1,INDICATOR_MAP!$B:$B,0))&amp;"*",RAW_DHIS2_EXPORT!$1:$1,0)),""))</f>
        <v/>
      </c>
      <c r="AQ154" s="2" t="str">
        <f>IF($A154="","",IFERROR(INDEX(RAW_DHIS2_EXPORT!$A:$ZZ,ROW(),MATCH("*"&amp;INDEX(INDICATOR_MAP!$D:$D,MATCH(AQ$1,INDICATOR_MAP!$B:$B,0))&amp;"*",RAW_DHIS2_EXPORT!$1:$1,0)),""))</f>
        <v/>
      </c>
      <c r="AR154" s="2" t="str">
        <f>IF($A154="","",IFERROR(INDEX(RAW_DHIS2_EXPORT!$A:$ZZ,ROW(),MATCH("*"&amp;INDEX(INDICATOR_MAP!$D:$D,MATCH(AR$1,INDICATOR_MAP!$B:$B,0))&amp;"*",RAW_DHIS2_EXPORT!$1:$1,0)),""))</f>
        <v/>
      </c>
      <c r="AS154" s="2" t="str">
        <f>IF($A154="","",IFERROR(INDEX(RAW_DHIS2_EXPORT!$A:$ZZ,ROW(),MATCH("*"&amp;INDEX(INDICATOR_MAP!$D:$D,MATCH(AS$1,INDICATOR_MAP!$B:$B,0))&amp;"*",RAW_DHIS2_EXPORT!$1:$1,0)),""))</f>
        <v/>
      </c>
      <c r="AT154" s="2" t="str">
        <f>IF($A154="","",IFERROR(INDEX(RAW_DHIS2_EXPORT!$A:$ZZ,ROW(),MATCH("*"&amp;INDEX(INDICATOR_MAP!$D:$D,MATCH(AT$1,INDICATOR_MAP!$B:$B,0))&amp;"*",RAW_DHIS2_EXPORT!$1:$1,0)),""))</f>
        <v/>
      </c>
      <c r="AU154" s="2" t="str">
        <f>IF($A154="","",IFERROR(INDEX(RAW_DHIS2_EXPORT!$A:$ZZ,ROW(),MATCH("*"&amp;INDEX(INDICATOR_MAP!$D:$D,MATCH(AU$1,INDICATOR_MAP!$B:$B,0))&amp;"*",RAW_DHIS2_EXPORT!$1:$1,0)),""))</f>
        <v/>
      </c>
      <c r="AV154" s="2" t="str">
        <f>IF($A154="","",IFERROR(INDEX(RAW_DHIS2_EXPORT!$A:$ZZ,ROW(),MATCH("*"&amp;INDEX(INDICATOR_MAP!$D:$D,MATCH(AV$1,INDICATOR_MAP!$B:$B,0))&amp;"*",RAW_DHIS2_EXPORT!$1:$1,0)),""))</f>
        <v/>
      </c>
      <c r="AW154" s="2" t="str">
        <f>IF($A154="","",IFERROR(INDEX(RAW_DHIS2_EXPORT!$A:$ZZ,ROW(),MATCH("*"&amp;INDEX(INDICATOR_MAP!$D:$D,MATCH(AW$1,INDICATOR_MAP!$B:$B,0))&amp;"*",RAW_DHIS2_EXPORT!$1:$1,0)),""))</f>
        <v/>
      </c>
      <c r="AX154" s="2" t="str">
        <f>IF($A154="","",IFERROR(INDEX(RAW_DHIS2_EXPORT!$A:$ZZ,ROW(),MATCH("*"&amp;INDEX(INDICATOR_MAP!$D:$D,MATCH(AX$1,INDICATOR_MAP!$B:$B,0))&amp;"*",RAW_DHIS2_EXPORT!$1:$1,0)),""))</f>
        <v/>
      </c>
      <c r="AY154" s="2" t="str">
        <f>IF($A154="","",IFERROR(INDEX(RAW_DHIS2_EXPORT!$A:$ZZ,ROW(),MATCH("*"&amp;INDEX(INDICATOR_MAP!$D:$D,MATCH(AY$1,INDICATOR_MAP!$B:$B,0))&amp;"*",RAW_DHIS2_EXPORT!$1:$1,0)),""))</f>
        <v/>
      </c>
      <c r="AZ154" s="2" t="str">
        <f>IF($A154="","",IFERROR(INDEX(RAW_DHIS2_EXPORT!$A:$ZZ,ROW(),MATCH("*"&amp;INDEX(INDICATOR_MAP!$D:$D,MATCH(AZ$1,INDICATOR_MAP!$B:$B,0))&amp;"*",RAW_DHIS2_EXPORT!$1:$1,0)),""))</f>
        <v/>
      </c>
      <c r="BA154" s="2" t="str">
        <f>IF($A154="","",IFERROR(INDEX(RAW_DHIS2_EXPORT!$A:$ZZ,ROW(),MATCH("*"&amp;INDEX(INDICATOR_MAP!$D:$D,MATCH(BA$1,INDICATOR_MAP!$B:$B,0))&amp;"*",RAW_DHIS2_EXPORT!$1:$1,0)),""))</f>
        <v/>
      </c>
      <c r="BB154" s="2" t="str">
        <f>IF($A154="","",IFERROR(INDEX(RAW_DHIS2_EXPORT!$A:$ZZ,ROW(),MATCH("*"&amp;INDEX(INDICATOR_MAP!$D:$D,MATCH(BB$1,INDICATOR_MAP!$B:$B,0))&amp;"*",RAW_DHIS2_EXPORT!$1:$1,0)),""))</f>
        <v/>
      </c>
      <c r="BC154" s="2" t="str">
        <f>IF($A154="","",IFERROR(INDEX(RAW_DHIS2_EXPORT!$A:$ZZ,ROW(),MATCH("*"&amp;INDEX(INDICATOR_MAP!$D:$D,MATCH(BC$1,INDICATOR_MAP!$B:$B,0))&amp;"*",RAW_DHIS2_EXPORT!$1:$1,0)),""))</f>
        <v/>
      </c>
    </row>
    <row r="155" spans="1:55">
      <c r="A155" s="2" t="str">
        <f>IF(RAW_DHIS2_EXPORT!A155="","",RAW_DHIS2_EXPORT!A155)</f>
        <v/>
      </c>
      <c r="B155" s="2"/>
      <c r="C155" s="2"/>
      <c r="D155" s="2" t="str">
        <f>IF($A155="","",IFERROR(INDEX(RAW_DHIS2_EXPORT!$A:$ZZ,ROW(),MATCH("*"&amp;INDEX(INDICATOR_MAP!$D:$D,MATCH(D$1,INDICATOR_MAP!$B:$B,0))&amp;"*",RAW_DHIS2_EXPORT!$1:$1,0)),""))</f>
        <v/>
      </c>
      <c r="E155" s="2" t="str">
        <f>IF($A155="","",IFERROR(INDEX(RAW_DHIS2_EXPORT!$A:$ZZ,ROW(),MATCH("*"&amp;INDEX(INDICATOR_MAP!$D:$D,MATCH(E$1,INDICATOR_MAP!$B:$B,0))&amp;"*",RAW_DHIS2_EXPORT!$1:$1,0)),""))</f>
        <v/>
      </c>
      <c r="F155" s="2" t="str">
        <f>IF($A155="","",IFERROR(INDEX(RAW_DHIS2_EXPORT!$A:$ZZ,ROW(),MATCH("*"&amp;INDEX(INDICATOR_MAP!$D:$D,MATCH(F$1,INDICATOR_MAP!$B:$B,0))&amp;"*",RAW_DHIS2_EXPORT!$1:$1,0)),""))</f>
        <v/>
      </c>
      <c r="G155" s="2" t="str">
        <f>IF($A155="","",IFERROR(INDEX(RAW_DHIS2_EXPORT!$A:$ZZ,ROW(),MATCH("*"&amp;INDEX(INDICATOR_MAP!$D:$D,MATCH(G$1,INDICATOR_MAP!$B:$B,0))&amp;"*",RAW_DHIS2_EXPORT!$1:$1,0)),""))</f>
        <v/>
      </c>
      <c r="H155" s="2" t="str">
        <f>IF($A155="","",IFERROR(INDEX(RAW_DHIS2_EXPORT!$A:$ZZ,ROW(),MATCH("*"&amp;INDEX(INDICATOR_MAP!$D:$D,MATCH(H$1,INDICATOR_MAP!$B:$B,0))&amp;"*",RAW_DHIS2_EXPORT!$1:$1,0)),""))</f>
        <v/>
      </c>
      <c r="I155" s="2" t="str">
        <f>IF($A155="","",IFERROR(INDEX(RAW_DHIS2_EXPORT!$A:$ZZ,ROW(),MATCH("*"&amp;INDEX(INDICATOR_MAP!$D:$D,MATCH(I$1,INDICATOR_MAP!$B:$B,0))&amp;"*",RAW_DHIS2_EXPORT!$1:$1,0)),""))</f>
        <v/>
      </c>
      <c r="J155" s="2" t="str">
        <f>IF($A155="","",IFERROR(INDEX(RAW_DHIS2_EXPORT!$A:$ZZ,ROW(),MATCH("*"&amp;INDEX(INDICATOR_MAP!$D:$D,MATCH(J$1,INDICATOR_MAP!$B:$B,0))&amp;"*",RAW_DHIS2_EXPORT!$1:$1,0)),""))</f>
        <v/>
      </c>
      <c r="K155" s="2" t="str">
        <f>IF($A155="","",IFERROR(INDEX(RAW_DHIS2_EXPORT!$A:$ZZ,ROW(),MATCH("*"&amp;INDEX(INDICATOR_MAP!$D:$D,MATCH(K$1,INDICATOR_MAP!$B:$B,0))&amp;"*",RAW_DHIS2_EXPORT!$1:$1,0)),""))</f>
        <v/>
      </c>
      <c r="L155" s="2" t="str">
        <f>IF($A155="","",IFERROR(INDEX(RAW_DHIS2_EXPORT!$A:$ZZ,ROW(),MATCH("*"&amp;INDEX(INDICATOR_MAP!$D:$D,MATCH(L$1,INDICATOR_MAP!$B:$B,0))&amp;"*",RAW_DHIS2_EXPORT!$1:$1,0)),""))</f>
        <v/>
      </c>
      <c r="M155" s="2" t="str">
        <f>IF($A155="","",IFERROR(INDEX(RAW_DHIS2_EXPORT!$A:$ZZ,ROW(),MATCH("*"&amp;INDEX(INDICATOR_MAP!$D:$D,MATCH(M$1,INDICATOR_MAP!$B:$B,0))&amp;"*",RAW_DHIS2_EXPORT!$1:$1,0)),""))</f>
        <v/>
      </c>
      <c r="N155" s="2" t="str">
        <f>IF($A155="","",IFERROR(INDEX(RAW_DHIS2_EXPORT!$A:$ZZ,ROW(),MATCH("*"&amp;INDEX(INDICATOR_MAP!$D:$D,MATCH(N$1,INDICATOR_MAP!$B:$B,0))&amp;"*",RAW_DHIS2_EXPORT!$1:$1,0)),""))</f>
        <v/>
      </c>
      <c r="O155" s="2" t="str">
        <f>IF($A155="","",IFERROR(INDEX(RAW_DHIS2_EXPORT!$A:$ZZ,ROW(),MATCH("*"&amp;INDEX(INDICATOR_MAP!$D:$D,MATCH(O$1,INDICATOR_MAP!$B:$B,0))&amp;"*",RAW_DHIS2_EXPORT!$1:$1,0)),""))</f>
        <v/>
      </c>
      <c r="P155" s="2" t="str">
        <f>IF($A155="","",IFERROR(INDEX(RAW_DHIS2_EXPORT!$A:$ZZ,ROW(),MATCH("*"&amp;INDEX(INDICATOR_MAP!$D:$D,MATCH(P$1,INDICATOR_MAP!$B:$B,0))&amp;"*",RAW_DHIS2_EXPORT!$1:$1,0)),""))</f>
        <v/>
      </c>
      <c r="Q155" s="2" t="str">
        <f>IF($A155="","",IFERROR(INDEX(RAW_DHIS2_EXPORT!$A:$ZZ,ROW(),MATCH("*"&amp;INDEX(INDICATOR_MAP!$D:$D,MATCH(Q$1,INDICATOR_MAP!$B:$B,0))&amp;"*",RAW_DHIS2_EXPORT!$1:$1,0)),""))</f>
        <v/>
      </c>
      <c r="R155" s="2" t="str">
        <f>IF($A155="","",IFERROR(INDEX(RAW_DHIS2_EXPORT!$A:$ZZ,ROW(),MATCH("*"&amp;INDEX(INDICATOR_MAP!$D:$D,MATCH(R$1,INDICATOR_MAP!$B:$B,0))&amp;"*",RAW_DHIS2_EXPORT!$1:$1,0)),""))</f>
        <v/>
      </c>
      <c r="S155" s="2" t="str">
        <f>IF($A155="","",IFERROR(INDEX(RAW_DHIS2_EXPORT!$A:$ZZ,ROW(),MATCH("*"&amp;INDEX(INDICATOR_MAP!$D:$D,MATCH(S$1,INDICATOR_MAP!$B:$B,0))&amp;"*",RAW_DHIS2_EXPORT!$1:$1,0)),""))</f>
        <v/>
      </c>
      <c r="T155" s="2" t="str">
        <f>IF($A155="","",IFERROR(INDEX(RAW_DHIS2_EXPORT!$A:$ZZ,ROW(),MATCH("*"&amp;INDEX(INDICATOR_MAP!$D:$D,MATCH(T$1,INDICATOR_MAP!$B:$B,0))&amp;"*",RAW_DHIS2_EXPORT!$1:$1,0)),""))</f>
        <v/>
      </c>
      <c r="U155" s="2" t="str">
        <f>IF($A155="","",IFERROR(INDEX(RAW_DHIS2_EXPORT!$A:$ZZ,ROW(),MATCH("*"&amp;INDEX(INDICATOR_MAP!$D:$D,MATCH(U$1,INDICATOR_MAP!$B:$B,0))&amp;"*",RAW_DHIS2_EXPORT!$1:$1,0)),""))</f>
        <v/>
      </c>
      <c r="V155" s="2" t="str">
        <f>IF($A155="","",IFERROR(INDEX(RAW_DHIS2_EXPORT!$A:$ZZ,ROW(),MATCH("*"&amp;INDEX(INDICATOR_MAP!$D:$D,MATCH(V$1,INDICATOR_MAP!$B:$B,0))&amp;"*",RAW_DHIS2_EXPORT!$1:$1,0)),""))</f>
        <v/>
      </c>
      <c r="W155" s="2" t="str">
        <f>IF($A155="","",IFERROR(INDEX(RAW_DHIS2_EXPORT!$A:$ZZ,ROW(),MATCH("*"&amp;INDEX(INDICATOR_MAP!$D:$D,MATCH(W$1,INDICATOR_MAP!$B:$B,0))&amp;"*",RAW_DHIS2_EXPORT!$1:$1,0)),""))</f>
        <v/>
      </c>
      <c r="X155" s="2" t="str">
        <f>IF($A155="","",IFERROR(INDEX(RAW_DHIS2_EXPORT!$A:$ZZ,ROW(),MATCH("*"&amp;INDEX(INDICATOR_MAP!$D:$D,MATCH(X$1,INDICATOR_MAP!$B:$B,0))&amp;"*",RAW_DHIS2_EXPORT!$1:$1,0)),""))</f>
        <v/>
      </c>
      <c r="Y155" s="2" t="str">
        <f>IF($A155="","",IFERROR(INDEX(RAW_DHIS2_EXPORT!$A:$ZZ,ROW(),MATCH("*"&amp;INDEX(INDICATOR_MAP!$D:$D,MATCH(Y$1,INDICATOR_MAP!$B:$B,0))&amp;"*",RAW_DHIS2_EXPORT!$1:$1,0)),""))</f>
        <v/>
      </c>
      <c r="Z155" s="2" t="str">
        <f>IF($A155="","",IFERROR(INDEX(RAW_DHIS2_EXPORT!$A:$ZZ,ROW(),MATCH("*"&amp;INDEX(INDICATOR_MAP!$D:$D,MATCH(Z$1,INDICATOR_MAP!$B:$B,0))&amp;"*",RAW_DHIS2_EXPORT!$1:$1,0)),""))</f>
        <v/>
      </c>
      <c r="AA155" s="2" t="str">
        <f>IF($A155="","",IFERROR(INDEX(RAW_DHIS2_EXPORT!$A:$ZZ,ROW(),MATCH("*"&amp;INDEX(INDICATOR_MAP!$D:$D,MATCH(AA$1,INDICATOR_MAP!$B:$B,0))&amp;"*",RAW_DHIS2_EXPORT!$1:$1,0)),""))</f>
        <v/>
      </c>
      <c r="AB155" s="2" t="str">
        <f>IF($A155="","",IFERROR(INDEX(RAW_DHIS2_EXPORT!$A:$ZZ,ROW(),MATCH("*"&amp;INDEX(INDICATOR_MAP!$D:$D,MATCH(AB$1,INDICATOR_MAP!$B:$B,0))&amp;"*",RAW_DHIS2_EXPORT!$1:$1,0)),""))</f>
        <v/>
      </c>
      <c r="AC155" s="2" t="str">
        <f>IF($A155="","",IFERROR(INDEX(RAW_DHIS2_EXPORT!$A:$ZZ,ROW(),MATCH("*"&amp;INDEX(INDICATOR_MAP!$D:$D,MATCH(AC$1,INDICATOR_MAP!$B:$B,0))&amp;"*",RAW_DHIS2_EXPORT!$1:$1,0)),""))</f>
        <v/>
      </c>
      <c r="AD155" s="2" t="str">
        <f>IF($A155="","",IFERROR(INDEX(RAW_DHIS2_EXPORT!$A:$ZZ,ROW(),MATCH("*"&amp;INDEX(INDICATOR_MAP!$D:$D,MATCH(AD$1,INDICATOR_MAP!$B:$B,0))&amp;"*",RAW_DHIS2_EXPORT!$1:$1,0)),""))</f>
        <v/>
      </c>
      <c r="AE155" s="2" t="str">
        <f>IF($A155="","",IFERROR(INDEX(RAW_DHIS2_EXPORT!$A:$ZZ,ROW(),MATCH("*"&amp;INDEX(INDICATOR_MAP!$D:$D,MATCH(AE$1,INDICATOR_MAP!$B:$B,0))&amp;"*",RAW_DHIS2_EXPORT!$1:$1,0)),""))</f>
        <v/>
      </c>
      <c r="AF155" s="2" t="str">
        <f>IF($A155="","",IFERROR(INDEX(RAW_DHIS2_EXPORT!$A:$ZZ,ROW(),MATCH("*"&amp;INDEX(INDICATOR_MAP!$D:$D,MATCH(AF$1,INDICATOR_MAP!$B:$B,0))&amp;"*",RAW_DHIS2_EXPORT!$1:$1,0)),""))</f>
        <v/>
      </c>
      <c r="AG155" s="2" t="str">
        <f>IF($A155="","",IFERROR(INDEX(RAW_DHIS2_EXPORT!$A:$ZZ,ROW(),MATCH("*"&amp;INDEX(INDICATOR_MAP!$D:$D,MATCH(AG$1,INDICATOR_MAP!$B:$B,0))&amp;"*",RAW_DHIS2_EXPORT!$1:$1,0)),""))</f>
        <v/>
      </c>
      <c r="AH155" s="2" t="str">
        <f>IF($A155="","",IFERROR(INDEX(RAW_DHIS2_EXPORT!$A:$ZZ,ROW(),MATCH("*"&amp;INDEX(INDICATOR_MAP!$D:$D,MATCH(AH$1,INDICATOR_MAP!$B:$B,0))&amp;"*",RAW_DHIS2_EXPORT!$1:$1,0)),""))</f>
        <v/>
      </c>
      <c r="AI155" s="2" t="str">
        <f>IF($A155="","",IFERROR(INDEX(RAW_DHIS2_EXPORT!$A:$ZZ,ROW(),MATCH("*"&amp;INDEX(INDICATOR_MAP!$D:$D,MATCH(AI$1,INDICATOR_MAP!$B:$B,0))&amp;"*",RAW_DHIS2_EXPORT!$1:$1,0)),""))</f>
        <v/>
      </c>
      <c r="AJ155" s="2" t="str">
        <f>IF($A155="","",IFERROR(INDEX(RAW_DHIS2_EXPORT!$A:$ZZ,ROW(),MATCH("*"&amp;INDEX(INDICATOR_MAP!$D:$D,MATCH(AJ$1,INDICATOR_MAP!$B:$B,0))&amp;"*",RAW_DHIS2_EXPORT!$1:$1,0)),""))</f>
        <v/>
      </c>
      <c r="AK155" s="2" t="str">
        <f>IF($A155="","",IFERROR(INDEX(RAW_DHIS2_EXPORT!$A:$ZZ,ROW(),MATCH("*"&amp;INDEX(INDICATOR_MAP!$D:$D,MATCH(AK$1,INDICATOR_MAP!$B:$B,0))&amp;"*",RAW_DHIS2_EXPORT!$1:$1,0)),""))</f>
        <v/>
      </c>
      <c r="AL155" s="2" t="str">
        <f>IF($A155="","",IFERROR(INDEX(RAW_DHIS2_EXPORT!$A:$ZZ,ROW(),MATCH("*"&amp;INDEX(INDICATOR_MAP!$D:$D,MATCH(AL$1,INDICATOR_MAP!$B:$B,0))&amp;"*",RAW_DHIS2_EXPORT!$1:$1,0)),""))</f>
        <v/>
      </c>
      <c r="AM155" s="2" t="str">
        <f>IF($A155="","",IFERROR(INDEX(RAW_DHIS2_EXPORT!$A:$ZZ,ROW(),MATCH("*"&amp;INDEX(INDICATOR_MAP!$D:$D,MATCH(AM$1,INDICATOR_MAP!$B:$B,0))&amp;"*",RAW_DHIS2_EXPORT!$1:$1,0)),""))</f>
        <v/>
      </c>
      <c r="AN155" s="2" t="str">
        <f>IF($A155="","",IFERROR(INDEX(RAW_DHIS2_EXPORT!$A:$ZZ,ROW(),MATCH("*"&amp;INDEX(INDICATOR_MAP!$D:$D,MATCH(AN$1,INDICATOR_MAP!$B:$B,0))&amp;"*",RAW_DHIS2_EXPORT!$1:$1,0)),""))</f>
        <v/>
      </c>
      <c r="AO155" s="2" t="str">
        <f>IF($A155="","",IFERROR(INDEX(RAW_DHIS2_EXPORT!$A:$ZZ,ROW(),MATCH("*"&amp;INDEX(INDICATOR_MAP!$D:$D,MATCH(AO$1,INDICATOR_MAP!$B:$B,0))&amp;"*",RAW_DHIS2_EXPORT!$1:$1,0)),""))</f>
        <v/>
      </c>
      <c r="AP155" s="2" t="str">
        <f>IF($A155="","",IFERROR(INDEX(RAW_DHIS2_EXPORT!$A:$ZZ,ROW(),MATCH("*"&amp;INDEX(INDICATOR_MAP!$D:$D,MATCH(AP$1,INDICATOR_MAP!$B:$B,0))&amp;"*",RAW_DHIS2_EXPORT!$1:$1,0)),""))</f>
        <v/>
      </c>
      <c r="AQ155" s="2" t="str">
        <f>IF($A155="","",IFERROR(INDEX(RAW_DHIS2_EXPORT!$A:$ZZ,ROW(),MATCH("*"&amp;INDEX(INDICATOR_MAP!$D:$D,MATCH(AQ$1,INDICATOR_MAP!$B:$B,0))&amp;"*",RAW_DHIS2_EXPORT!$1:$1,0)),""))</f>
        <v/>
      </c>
      <c r="AR155" s="2" t="str">
        <f>IF($A155="","",IFERROR(INDEX(RAW_DHIS2_EXPORT!$A:$ZZ,ROW(),MATCH("*"&amp;INDEX(INDICATOR_MAP!$D:$D,MATCH(AR$1,INDICATOR_MAP!$B:$B,0))&amp;"*",RAW_DHIS2_EXPORT!$1:$1,0)),""))</f>
        <v/>
      </c>
      <c r="AS155" s="2" t="str">
        <f>IF($A155="","",IFERROR(INDEX(RAW_DHIS2_EXPORT!$A:$ZZ,ROW(),MATCH("*"&amp;INDEX(INDICATOR_MAP!$D:$D,MATCH(AS$1,INDICATOR_MAP!$B:$B,0))&amp;"*",RAW_DHIS2_EXPORT!$1:$1,0)),""))</f>
        <v/>
      </c>
      <c r="AT155" s="2" t="str">
        <f>IF($A155="","",IFERROR(INDEX(RAW_DHIS2_EXPORT!$A:$ZZ,ROW(),MATCH("*"&amp;INDEX(INDICATOR_MAP!$D:$D,MATCH(AT$1,INDICATOR_MAP!$B:$B,0))&amp;"*",RAW_DHIS2_EXPORT!$1:$1,0)),""))</f>
        <v/>
      </c>
      <c r="AU155" s="2" t="str">
        <f>IF($A155="","",IFERROR(INDEX(RAW_DHIS2_EXPORT!$A:$ZZ,ROW(),MATCH("*"&amp;INDEX(INDICATOR_MAP!$D:$D,MATCH(AU$1,INDICATOR_MAP!$B:$B,0))&amp;"*",RAW_DHIS2_EXPORT!$1:$1,0)),""))</f>
        <v/>
      </c>
      <c r="AV155" s="2" t="str">
        <f>IF($A155="","",IFERROR(INDEX(RAW_DHIS2_EXPORT!$A:$ZZ,ROW(),MATCH("*"&amp;INDEX(INDICATOR_MAP!$D:$D,MATCH(AV$1,INDICATOR_MAP!$B:$B,0))&amp;"*",RAW_DHIS2_EXPORT!$1:$1,0)),""))</f>
        <v/>
      </c>
      <c r="AW155" s="2" t="str">
        <f>IF($A155="","",IFERROR(INDEX(RAW_DHIS2_EXPORT!$A:$ZZ,ROW(),MATCH("*"&amp;INDEX(INDICATOR_MAP!$D:$D,MATCH(AW$1,INDICATOR_MAP!$B:$B,0))&amp;"*",RAW_DHIS2_EXPORT!$1:$1,0)),""))</f>
        <v/>
      </c>
      <c r="AX155" s="2" t="str">
        <f>IF($A155="","",IFERROR(INDEX(RAW_DHIS2_EXPORT!$A:$ZZ,ROW(),MATCH("*"&amp;INDEX(INDICATOR_MAP!$D:$D,MATCH(AX$1,INDICATOR_MAP!$B:$B,0))&amp;"*",RAW_DHIS2_EXPORT!$1:$1,0)),""))</f>
        <v/>
      </c>
      <c r="AY155" s="2" t="str">
        <f>IF($A155="","",IFERROR(INDEX(RAW_DHIS2_EXPORT!$A:$ZZ,ROW(),MATCH("*"&amp;INDEX(INDICATOR_MAP!$D:$D,MATCH(AY$1,INDICATOR_MAP!$B:$B,0))&amp;"*",RAW_DHIS2_EXPORT!$1:$1,0)),""))</f>
        <v/>
      </c>
      <c r="AZ155" s="2" t="str">
        <f>IF($A155="","",IFERROR(INDEX(RAW_DHIS2_EXPORT!$A:$ZZ,ROW(),MATCH("*"&amp;INDEX(INDICATOR_MAP!$D:$D,MATCH(AZ$1,INDICATOR_MAP!$B:$B,0))&amp;"*",RAW_DHIS2_EXPORT!$1:$1,0)),""))</f>
        <v/>
      </c>
      <c r="BA155" s="2" t="str">
        <f>IF($A155="","",IFERROR(INDEX(RAW_DHIS2_EXPORT!$A:$ZZ,ROW(),MATCH("*"&amp;INDEX(INDICATOR_MAP!$D:$D,MATCH(BA$1,INDICATOR_MAP!$B:$B,0))&amp;"*",RAW_DHIS2_EXPORT!$1:$1,0)),""))</f>
        <v/>
      </c>
      <c r="BB155" s="2" t="str">
        <f>IF($A155="","",IFERROR(INDEX(RAW_DHIS2_EXPORT!$A:$ZZ,ROW(),MATCH("*"&amp;INDEX(INDICATOR_MAP!$D:$D,MATCH(BB$1,INDICATOR_MAP!$B:$B,0))&amp;"*",RAW_DHIS2_EXPORT!$1:$1,0)),""))</f>
        <v/>
      </c>
      <c r="BC155" s="2" t="str">
        <f>IF($A155="","",IFERROR(INDEX(RAW_DHIS2_EXPORT!$A:$ZZ,ROW(),MATCH("*"&amp;INDEX(INDICATOR_MAP!$D:$D,MATCH(BC$1,INDICATOR_MAP!$B:$B,0))&amp;"*",RAW_DHIS2_EXPORT!$1:$1,0)),""))</f>
        <v/>
      </c>
    </row>
    <row r="156" spans="1:55">
      <c r="A156" s="2" t="str">
        <f>IF(RAW_DHIS2_EXPORT!A156="","",RAW_DHIS2_EXPORT!A156)</f>
        <v/>
      </c>
      <c r="B156" s="2"/>
      <c r="C156" s="2"/>
      <c r="D156" s="2" t="str">
        <f>IF($A156="","",IFERROR(INDEX(RAW_DHIS2_EXPORT!$A:$ZZ,ROW(),MATCH("*"&amp;INDEX(INDICATOR_MAP!$D:$D,MATCH(D$1,INDICATOR_MAP!$B:$B,0))&amp;"*",RAW_DHIS2_EXPORT!$1:$1,0)),""))</f>
        <v/>
      </c>
      <c r="E156" s="2" t="str">
        <f>IF($A156="","",IFERROR(INDEX(RAW_DHIS2_EXPORT!$A:$ZZ,ROW(),MATCH("*"&amp;INDEX(INDICATOR_MAP!$D:$D,MATCH(E$1,INDICATOR_MAP!$B:$B,0))&amp;"*",RAW_DHIS2_EXPORT!$1:$1,0)),""))</f>
        <v/>
      </c>
      <c r="F156" s="2" t="str">
        <f>IF($A156="","",IFERROR(INDEX(RAW_DHIS2_EXPORT!$A:$ZZ,ROW(),MATCH("*"&amp;INDEX(INDICATOR_MAP!$D:$D,MATCH(F$1,INDICATOR_MAP!$B:$B,0))&amp;"*",RAW_DHIS2_EXPORT!$1:$1,0)),""))</f>
        <v/>
      </c>
      <c r="G156" s="2" t="str">
        <f>IF($A156="","",IFERROR(INDEX(RAW_DHIS2_EXPORT!$A:$ZZ,ROW(),MATCH("*"&amp;INDEX(INDICATOR_MAP!$D:$D,MATCH(G$1,INDICATOR_MAP!$B:$B,0))&amp;"*",RAW_DHIS2_EXPORT!$1:$1,0)),""))</f>
        <v/>
      </c>
      <c r="H156" s="2" t="str">
        <f>IF($A156="","",IFERROR(INDEX(RAW_DHIS2_EXPORT!$A:$ZZ,ROW(),MATCH("*"&amp;INDEX(INDICATOR_MAP!$D:$D,MATCH(H$1,INDICATOR_MAP!$B:$B,0))&amp;"*",RAW_DHIS2_EXPORT!$1:$1,0)),""))</f>
        <v/>
      </c>
      <c r="I156" s="2" t="str">
        <f>IF($A156="","",IFERROR(INDEX(RAW_DHIS2_EXPORT!$A:$ZZ,ROW(),MATCH("*"&amp;INDEX(INDICATOR_MAP!$D:$D,MATCH(I$1,INDICATOR_MAP!$B:$B,0))&amp;"*",RAW_DHIS2_EXPORT!$1:$1,0)),""))</f>
        <v/>
      </c>
      <c r="J156" s="2" t="str">
        <f>IF($A156="","",IFERROR(INDEX(RAW_DHIS2_EXPORT!$A:$ZZ,ROW(),MATCH("*"&amp;INDEX(INDICATOR_MAP!$D:$D,MATCH(J$1,INDICATOR_MAP!$B:$B,0))&amp;"*",RAW_DHIS2_EXPORT!$1:$1,0)),""))</f>
        <v/>
      </c>
      <c r="K156" s="2" t="str">
        <f>IF($A156="","",IFERROR(INDEX(RAW_DHIS2_EXPORT!$A:$ZZ,ROW(),MATCH("*"&amp;INDEX(INDICATOR_MAP!$D:$D,MATCH(K$1,INDICATOR_MAP!$B:$B,0))&amp;"*",RAW_DHIS2_EXPORT!$1:$1,0)),""))</f>
        <v/>
      </c>
      <c r="L156" s="2" t="str">
        <f>IF($A156="","",IFERROR(INDEX(RAW_DHIS2_EXPORT!$A:$ZZ,ROW(),MATCH("*"&amp;INDEX(INDICATOR_MAP!$D:$D,MATCH(L$1,INDICATOR_MAP!$B:$B,0))&amp;"*",RAW_DHIS2_EXPORT!$1:$1,0)),""))</f>
        <v/>
      </c>
      <c r="M156" s="2" t="str">
        <f>IF($A156="","",IFERROR(INDEX(RAW_DHIS2_EXPORT!$A:$ZZ,ROW(),MATCH("*"&amp;INDEX(INDICATOR_MAP!$D:$D,MATCH(M$1,INDICATOR_MAP!$B:$B,0))&amp;"*",RAW_DHIS2_EXPORT!$1:$1,0)),""))</f>
        <v/>
      </c>
      <c r="N156" s="2" t="str">
        <f>IF($A156="","",IFERROR(INDEX(RAW_DHIS2_EXPORT!$A:$ZZ,ROW(),MATCH("*"&amp;INDEX(INDICATOR_MAP!$D:$D,MATCH(N$1,INDICATOR_MAP!$B:$B,0))&amp;"*",RAW_DHIS2_EXPORT!$1:$1,0)),""))</f>
        <v/>
      </c>
      <c r="O156" s="2" t="str">
        <f>IF($A156="","",IFERROR(INDEX(RAW_DHIS2_EXPORT!$A:$ZZ,ROW(),MATCH("*"&amp;INDEX(INDICATOR_MAP!$D:$D,MATCH(O$1,INDICATOR_MAP!$B:$B,0))&amp;"*",RAW_DHIS2_EXPORT!$1:$1,0)),""))</f>
        <v/>
      </c>
      <c r="P156" s="2" t="str">
        <f>IF($A156="","",IFERROR(INDEX(RAW_DHIS2_EXPORT!$A:$ZZ,ROW(),MATCH("*"&amp;INDEX(INDICATOR_MAP!$D:$D,MATCH(P$1,INDICATOR_MAP!$B:$B,0))&amp;"*",RAW_DHIS2_EXPORT!$1:$1,0)),""))</f>
        <v/>
      </c>
      <c r="Q156" s="2" t="str">
        <f>IF($A156="","",IFERROR(INDEX(RAW_DHIS2_EXPORT!$A:$ZZ,ROW(),MATCH("*"&amp;INDEX(INDICATOR_MAP!$D:$D,MATCH(Q$1,INDICATOR_MAP!$B:$B,0))&amp;"*",RAW_DHIS2_EXPORT!$1:$1,0)),""))</f>
        <v/>
      </c>
      <c r="R156" s="2" t="str">
        <f>IF($A156="","",IFERROR(INDEX(RAW_DHIS2_EXPORT!$A:$ZZ,ROW(),MATCH("*"&amp;INDEX(INDICATOR_MAP!$D:$D,MATCH(R$1,INDICATOR_MAP!$B:$B,0))&amp;"*",RAW_DHIS2_EXPORT!$1:$1,0)),""))</f>
        <v/>
      </c>
      <c r="S156" s="2" t="str">
        <f>IF($A156="","",IFERROR(INDEX(RAW_DHIS2_EXPORT!$A:$ZZ,ROW(),MATCH("*"&amp;INDEX(INDICATOR_MAP!$D:$D,MATCH(S$1,INDICATOR_MAP!$B:$B,0))&amp;"*",RAW_DHIS2_EXPORT!$1:$1,0)),""))</f>
        <v/>
      </c>
      <c r="T156" s="2" t="str">
        <f>IF($A156="","",IFERROR(INDEX(RAW_DHIS2_EXPORT!$A:$ZZ,ROW(),MATCH("*"&amp;INDEX(INDICATOR_MAP!$D:$D,MATCH(T$1,INDICATOR_MAP!$B:$B,0))&amp;"*",RAW_DHIS2_EXPORT!$1:$1,0)),""))</f>
        <v/>
      </c>
      <c r="U156" s="2" t="str">
        <f>IF($A156="","",IFERROR(INDEX(RAW_DHIS2_EXPORT!$A:$ZZ,ROW(),MATCH("*"&amp;INDEX(INDICATOR_MAP!$D:$D,MATCH(U$1,INDICATOR_MAP!$B:$B,0))&amp;"*",RAW_DHIS2_EXPORT!$1:$1,0)),""))</f>
        <v/>
      </c>
      <c r="V156" s="2" t="str">
        <f>IF($A156="","",IFERROR(INDEX(RAW_DHIS2_EXPORT!$A:$ZZ,ROW(),MATCH("*"&amp;INDEX(INDICATOR_MAP!$D:$D,MATCH(V$1,INDICATOR_MAP!$B:$B,0))&amp;"*",RAW_DHIS2_EXPORT!$1:$1,0)),""))</f>
        <v/>
      </c>
      <c r="W156" s="2" t="str">
        <f>IF($A156="","",IFERROR(INDEX(RAW_DHIS2_EXPORT!$A:$ZZ,ROW(),MATCH("*"&amp;INDEX(INDICATOR_MAP!$D:$D,MATCH(W$1,INDICATOR_MAP!$B:$B,0))&amp;"*",RAW_DHIS2_EXPORT!$1:$1,0)),""))</f>
        <v/>
      </c>
      <c r="X156" s="2" t="str">
        <f>IF($A156="","",IFERROR(INDEX(RAW_DHIS2_EXPORT!$A:$ZZ,ROW(),MATCH("*"&amp;INDEX(INDICATOR_MAP!$D:$D,MATCH(X$1,INDICATOR_MAP!$B:$B,0))&amp;"*",RAW_DHIS2_EXPORT!$1:$1,0)),""))</f>
        <v/>
      </c>
      <c r="Y156" s="2" t="str">
        <f>IF($A156="","",IFERROR(INDEX(RAW_DHIS2_EXPORT!$A:$ZZ,ROW(),MATCH("*"&amp;INDEX(INDICATOR_MAP!$D:$D,MATCH(Y$1,INDICATOR_MAP!$B:$B,0))&amp;"*",RAW_DHIS2_EXPORT!$1:$1,0)),""))</f>
        <v/>
      </c>
      <c r="Z156" s="2" t="str">
        <f>IF($A156="","",IFERROR(INDEX(RAW_DHIS2_EXPORT!$A:$ZZ,ROW(),MATCH("*"&amp;INDEX(INDICATOR_MAP!$D:$D,MATCH(Z$1,INDICATOR_MAP!$B:$B,0))&amp;"*",RAW_DHIS2_EXPORT!$1:$1,0)),""))</f>
        <v/>
      </c>
      <c r="AA156" s="2" t="str">
        <f>IF($A156="","",IFERROR(INDEX(RAW_DHIS2_EXPORT!$A:$ZZ,ROW(),MATCH("*"&amp;INDEX(INDICATOR_MAP!$D:$D,MATCH(AA$1,INDICATOR_MAP!$B:$B,0))&amp;"*",RAW_DHIS2_EXPORT!$1:$1,0)),""))</f>
        <v/>
      </c>
      <c r="AB156" s="2" t="str">
        <f>IF($A156="","",IFERROR(INDEX(RAW_DHIS2_EXPORT!$A:$ZZ,ROW(),MATCH("*"&amp;INDEX(INDICATOR_MAP!$D:$D,MATCH(AB$1,INDICATOR_MAP!$B:$B,0))&amp;"*",RAW_DHIS2_EXPORT!$1:$1,0)),""))</f>
        <v/>
      </c>
      <c r="AC156" s="2" t="str">
        <f>IF($A156="","",IFERROR(INDEX(RAW_DHIS2_EXPORT!$A:$ZZ,ROW(),MATCH("*"&amp;INDEX(INDICATOR_MAP!$D:$D,MATCH(AC$1,INDICATOR_MAP!$B:$B,0))&amp;"*",RAW_DHIS2_EXPORT!$1:$1,0)),""))</f>
        <v/>
      </c>
      <c r="AD156" s="2" t="str">
        <f>IF($A156="","",IFERROR(INDEX(RAW_DHIS2_EXPORT!$A:$ZZ,ROW(),MATCH("*"&amp;INDEX(INDICATOR_MAP!$D:$D,MATCH(AD$1,INDICATOR_MAP!$B:$B,0))&amp;"*",RAW_DHIS2_EXPORT!$1:$1,0)),""))</f>
        <v/>
      </c>
      <c r="AE156" s="2" t="str">
        <f>IF($A156="","",IFERROR(INDEX(RAW_DHIS2_EXPORT!$A:$ZZ,ROW(),MATCH("*"&amp;INDEX(INDICATOR_MAP!$D:$D,MATCH(AE$1,INDICATOR_MAP!$B:$B,0))&amp;"*",RAW_DHIS2_EXPORT!$1:$1,0)),""))</f>
        <v/>
      </c>
      <c r="AF156" s="2" t="str">
        <f>IF($A156="","",IFERROR(INDEX(RAW_DHIS2_EXPORT!$A:$ZZ,ROW(),MATCH("*"&amp;INDEX(INDICATOR_MAP!$D:$D,MATCH(AF$1,INDICATOR_MAP!$B:$B,0))&amp;"*",RAW_DHIS2_EXPORT!$1:$1,0)),""))</f>
        <v/>
      </c>
      <c r="AG156" s="2" t="str">
        <f>IF($A156="","",IFERROR(INDEX(RAW_DHIS2_EXPORT!$A:$ZZ,ROW(),MATCH("*"&amp;INDEX(INDICATOR_MAP!$D:$D,MATCH(AG$1,INDICATOR_MAP!$B:$B,0))&amp;"*",RAW_DHIS2_EXPORT!$1:$1,0)),""))</f>
        <v/>
      </c>
      <c r="AH156" s="2" t="str">
        <f>IF($A156="","",IFERROR(INDEX(RAW_DHIS2_EXPORT!$A:$ZZ,ROW(),MATCH("*"&amp;INDEX(INDICATOR_MAP!$D:$D,MATCH(AH$1,INDICATOR_MAP!$B:$B,0))&amp;"*",RAW_DHIS2_EXPORT!$1:$1,0)),""))</f>
        <v/>
      </c>
      <c r="AI156" s="2" t="str">
        <f>IF($A156="","",IFERROR(INDEX(RAW_DHIS2_EXPORT!$A:$ZZ,ROW(),MATCH("*"&amp;INDEX(INDICATOR_MAP!$D:$D,MATCH(AI$1,INDICATOR_MAP!$B:$B,0))&amp;"*",RAW_DHIS2_EXPORT!$1:$1,0)),""))</f>
        <v/>
      </c>
      <c r="AJ156" s="2" t="str">
        <f>IF($A156="","",IFERROR(INDEX(RAW_DHIS2_EXPORT!$A:$ZZ,ROW(),MATCH("*"&amp;INDEX(INDICATOR_MAP!$D:$D,MATCH(AJ$1,INDICATOR_MAP!$B:$B,0))&amp;"*",RAW_DHIS2_EXPORT!$1:$1,0)),""))</f>
        <v/>
      </c>
      <c r="AK156" s="2" t="str">
        <f>IF($A156="","",IFERROR(INDEX(RAW_DHIS2_EXPORT!$A:$ZZ,ROW(),MATCH("*"&amp;INDEX(INDICATOR_MAP!$D:$D,MATCH(AK$1,INDICATOR_MAP!$B:$B,0))&amp;"*",RAW_DHIS2_EXPORT!$1:$1,0)),""))</f>
        <v/>
      </c>
      <c r="AL156" s="2" t="str">
        <f>IF($A156="","",IFERROR(INDEX(RAW_DHIS2_EXPORT!$A:$ZZ,ROW(),MATCH("*"&amp;INDEX(INDICATOR_MAP!$D:$D,MATCH(AL$1,INDICATOR_MAP!$B:$B,0))&amp;"*",RAW_DHIS2_EXPORT!$1:$1,0)),""))</f>
        <v/>
      </c>
      <c r="AM156" s="2" t="str">
        <f>IF($A156="","",IFERROR(INDEX(RAW_DHIS2_EXPORT!$A:$ZZ,ROW(),MATCH("*"&amp;INDEX(INDICATOR_MAP!$D:$D,MATCH(AM$1,INDICATOR_MAP!$B:$B,0))&amp;"*",RAW_DHIS2_EXPORT!$1:$1,0)),""))</f>
        <v/>
      </c>
      <c r="AN156" s="2" t="str">
        <f>IF($A156="","",IFERROR(INDEX(RAW_DHIS2_EXPORT!$A:$ZZ,ROW(),MATCH("*"&amp;INDEX(INDICATOR_MAP!$D:$D,MATCH(AN$1,INDICATOR_MAP!$B:$B,0))&amp;"*",RAW_DHIS2_EXPORT!$1:$1,0)),""))</f>
        <v/>
      </c>
      <c r="AO156" s="2" t="str">
        <f>IF($A156="","",IFERROR(INDEX(RAW_DHIS2_EXPORT!$A:$ZZ,ROW(),MATCH("*"&amp;INDEX(INDICATOR_MAP!$D:$D,MATCH(AO$1,INDICATOR_MAP!$B:$B,0))&amp;"*",RAW_DHIS2_EXPORT!$1:$1,0)),""))</f>
        <v/>
      </c>
      <c r="AP156" s="2" t="str">
        <f>IF($A156="","",IFERROR(INDEX(RAW_DHIS2_EXPORT!$A:$ZZ,ROW(),MATCH("*"&amp;INDEX(INDICATOR_MAP!$D:$D,MATCH(AP$1,INDICATOR_MAP!$B:$B,0))&amp;"*",RAW_DHIS2_EXPORT!$1:$1,0)),""))</f>
        <v/>
      </c>
      <c r="AQ156" s="2" t="str">
        <f>IF($A156="","",IFERROR(INDEX(RAW_DHIS2_EXPORT!$A:$ZZ,ROW(),MATCH("*"&amp;INDEX(INDICATOR_MAP!$D:$D,MATCH(AQ$1,INDICATOR_MAP!$B:$B,0))&amp;"*",RAW_DHIS2_EXPORT!$1:$1,0)),""))</f>
        <v/>
      </c>
      <c r="AR156" s="2" t="str">
        <f>IF($A156="","",IFERROR(INDEX(RAW_DHIS2_EXPORT!$A:$ZZ,ROW(),MATCH("*"&amp;INDEX(INDICATOR_MAP!$D:$D,MATCH(AR$1,INDICATOR_MAP!$B:$B,0))&amp;"*",RAW_DHIS2_EXPORT!$1:$1,0)),""))</f>
        <v/>
      </c>
      <c r="AS156" s="2" t="str">
        <f>IF($A156="","",IFERROR(INDEX(RAW_DHIS2_EXPORT!$A:$ZZ,ROW(),MATCH("*"&amp;INDEX(INDICATOR_MAP!$D:$D,MATCH(AS$1,INDICATOR_MAP!$B:$B,0))&amp;"*",RAW_DHIS2_EXPORT!$1:$1,0)),""))</f>
        <v/>
      </c>
      <c r="AT156" s="2" t="str">
        <f>IF($A156="","",IFERROR(INDEX(RAW_DHIS2_EXPORT!$A:$ZZ,ROW(),MATCH("*"&amp;INDEX(INDICATOR_MAP!$D:$D,MATCH(AT$1,INDICATOR_MAP!$B:$B,0))&amp;"*",RAW_DHIS2_EXPORT!$1:$1,0)),""))</f>
        <v/>
      </c>
      <c r="AU156" s="2" t="str">
        <f>IF($A156="","",IFERROR(INDEX(RAW_DHIS2_EXPORT!$A:$ZZ,ROW(),MATCH("*"&amp;INDEX(INDICATOR_MAP!$D:$D,MATCH(AU$1,INDICATOR_MAP!$B:$B,0))&amp;"*",RAW_DHIS2_EXPORT!$1:$1,0)),""))</f>
        <v/>
      </c>
      <c r="AV156" s="2" t="str">
        <f>IF($A156="","",IFERROR(INDEX(RAW_DHIS2_EXPORT!$A:$ZZ,ROW(),MATCH("*"&amp;INDEX(INDICATOR_MAP!$D:$D,MATCH(AV$1,INDICATOR_MAP!$B:$B,0))&amp;"*",RAW_DHIS2_EXPORT!$1:$1,0)),""))</f>
        <v/>
      </c>
      <c r="AW156" s="2" t="str">
        <f>IF($A156="","",IFERROR(INDEX(RAW_DHIS2_EXPORT!$A:$ZZ,ROW(),MATCH("*"&amp;INDEX(INDICATOR_MAP!$D:$D,MATCH(AW$1,INDICATOR_MAP!$B:$B,0))&amp;"*",RAW_DHIS2_EXPORT!$1:$1,0)),""))</f>
        <v/>
      </c>
      <c r="AX156" s="2" t="str">
        <f>IF($A156="","",IFERROR(INDEX(RAW_DHIS2_EXPORT!$A:$ZZ,ROW(),MATCH("*"&amp;INDEX(INDICATOR_MAP!$D:$D,MATCH(AX$1,INDICATOR_MAP!$B:$B,0))&amp;"*",RAW_DHIS2_EXPORT!$1:$1,0)),""))</f>
        <v/>
      </c>
      <c r="AY156" s="2" t="str">
        <f>IF($A156="","",IFERROR(INDEX(RAW_DHIS2_EXPORT!$A:$ZZ,ROW(),MATCH("*"&amp;INDEX(INDICATOR_MAP!$D:$D,MATCH(AY$1,INDICATOR_MAP!$B:$B,0))&amp;"*",RAW_DHIS2_EXPORT!$1:$1,0)),""))</f>
        <v/>
      </c>
      <c r="AZ156" s="2" t="str">
        <f>IF($A156="","",IFERROR(INDEX(RAW_DHIS2_EXPORT!$A:$ZZ,ROW(),MATCH("*"&amp;INDEX(INDICATOR_MAP!$D:$D,MATCH(AZ$1,INDICATOR_MAP!$B:$B,0))&amp;"*",RAW_DHIS2_EXPORT!$1:$1,0)),""))</f>
        <v/>
      </c>
      <c r="BA156" s="2" t="str">
        <f>IF($A156="","",IFERROR(INDEX(RAW_DHIS2_EXPORT!$A:$ZZ,ROW(),MATCH("*"&amp;INDEX(INDICATOR_MAP!$D:$D,MATCH(BA$1,INDICATOR_MAP!$B:$B,0))&amp;"*",RAW_DHIS2_EXPORT!$1:$1,0)),""))</f>
        <v/>
      </c>
      <c r="BB156" s="2" t="str">
        <f>IF($A156="","",IFERROR(INDEX(RAW_DHIS2_EXPORT!$A:$ZZ,ROW(),MATCH("*"&amp;INDEX(INDICATOR_MAP!$D:$D,MATCH(BB$1,INDICATOR_MAP!$B:$B,0))&amp;"*",RAW_DHIS2_EXPORT!$1:$1,0)),""))</f>
        <v/>
      </c>
      <c r="BC156" s="2" t="str">
        <f>IF($A156="","",IFERROR(INDEX(RAW_DHIS2_EXPORT!$A:$ZZ,ROW(),MATCH("*"&amp;INDEX(INDICATOR_MAP!$D:$D,MATCH(BC$1,INDICATOR_MAP!$B:$B,0))&amp;"*",RAW_DHIS2_EXPORT!$1:$1,0)),""))</f>
        <v/>
      </c>
    </row>
    <row r="157" spans="1:55">
      <c r="A157" s="2" t="str">
        <f>IF(RAW_DHIS2_EXPORT!A157="","",RAW_DHIS2_EXPORT!A157)</f>
        <v/>
      </c>
      <c r="B157" s="2"/>
      <c r="C157" s="2"/>
      <c r="D157" s="2" t="str">
        <f>IF($A157="","",IFERROR(INDEX(RAW_DHIS2_EXPORT!$A:$ZZ,ROW(),MATCH("*"&amp;INDEX(INDICATOR_MAP!$D:$D,MATCH(D$1,INDICATOR_MAP!$B:$B,0))&amp;"*",RAW_DHIS2_EXPORT!$1:$1,0)),""))</f>
        <v/>
      </c>
      <c r="E157" s="2" t="str">
        <f>IF($A157="","",IFERROR(INDEX(RAW_DHIS2_EXPORT!$A:$ZZ,ROW(),MATCH("*"&amp;INDEX(INDICATOR_MAP!$D:$D,MATCH(E$1,INDICATOR_MAP!$B:$B,0))&amp;"*",RAW_DHIS2_EXPORT!$1:$1,0)),""))</f>
        <v/>
      </c>
      <c r="F157" s="2" t="str">
        <f>IF($A157="","",IFERROR(INDEX(RAW_DHIS2_EXPORT!$A:$ZZ,ROW(),MATCH("*"&amp;INDEX(INDICATOR_MAP!$D:$D,MATCH(F$1,INDICATOR_MAP!$B:$B,0))&amp;"*",RAW_DHIS2_EXPORT!$1:$1,0)),""))</f>
        <v/>
      </c>
      <c r="G157" s="2" t="str">
        <f>IF($A157="","",IFERROR(INDEX(RAW_DHIS2_EXPORT!$A:$ZZ,ROW(),MATCH("*"&amp;INDEX(INDICATOR_MAP!$D:$D,MATCH(G$1,INDICATOR_MAP!$B:$B,0))&amp;"*",RAW_DHIS2_EXPORT!$1:$1,0)),""))</f>
        <v/>
      </c>
      <c r="H157" s="2" t="str">
        <f>IF($A157="","",IFERROR(INDEX(RAW_DHIS2_EXPORT!$A:$ZZ,ROW(),MATCH("*"&amp;INDEX(INDICATOR_MAP!$D:$D,MATCH(H$1,INDICATOR_MAP!$B:$B,0))&amp;"*",RAW_DHIS2_EXPORT!$1:$1,0)),""))</f>
        <v/>
      </c>
      <c r="I157" s="2" t="str">
        <f>IF($A157="","",IFERROR(INDEX(RAW_DHIS2_EXPORT!$A:$ZZ,ROW(),MATCH("*"&amp;INDEX(INDICATOR_MAP!$D:$D,MATCH(I$1,INDICATOR_MAP!$B:$B,0))&amp;"*",RAW_DHIS2_EXPORT!$1:$1,0)),""))</f>
        <v/>
      </c>
      <c r="J157" s="2" t="str">
        <f>IF($A157="","",IFERROR(INDEX(RAW_DHIS2_EXPORT!$A:$ZZ,ROW(),MATCH("*"&amp;INDEX(INDICATOR_MAP!$D:$D,MATCH(J$1,INDICATOR_MAP!$B:$B,0))&amp;"*",RAW_DHIS2_EXPORT!$1:$1,0)),""))</f>
        <v/>
      </c>
      <c r="K157" s="2" t="str">
        <f>IF($A157="","",IFERROR(INDEX(RAW_DHIS2_EXPORT!$A:$ZZ,ROW(),MATCH("*"&amp;INDEX(INDICATOR_MAP!$D:$D,MATCH(K$1,INDICATOR_MAP!$B:$B,0))&amp;"*",RAW_DHIS2_EXPORT!$1:$1,0)),""))</f>
        <v/>
      </c>
      <c r="L157" s="2" t="str">
        <f>IF($A157="","",IFERROR(INDEX(RAW_DHIS2_EXPORT!$A:$ZZ,ROW(),MATCH("*"&amp;INDEX(INDICATOR_MAP!$D:$D,MATCH(L$1,INDICATOR_MAP!$B:$B,0))&amp;"*",RAW_DHIS2_EXPORT!$1:$1,0)),""))</f>
        <v/>
      </c>
      <c r="M157" s="2" t="str">
        <f>IF($A157="","",IFERROR(INDEX(RAW_DHIS2_EXPORT!$A:$ZZ,ROW(),MATCH("*"&amp;INDEX(INDICATOR_MAP!$D:$D,MATCH(M$1,INDICATOR_MAP!$B:$B,0))&amp;"*",RAW_DHIS2_EXPORT!$1:$1,0)),""))</f>
        <v/>
      </c>
      <c r="N157" s="2" t="str">
        <f>IF($A157="","",IFERROR(INDEX(RAW_DHIS2_EXPORT!$A:$ZZ,ROW(),MATCH("*"&amp;INDEX(INDICATOR_MAP!$D:$D,MATCH(N$1,INDICATOR_MAP!$B:$B,0))&amp;"*",RAW_DHIS2_EXPORT!$1:$1,0)),""))</f>
        <v/>
      </c>
      <c r="O157" s="2" t="str">
        <f>IF($A157="","",IFERROR(INDEX(RAW_DHIS2_EXPORT!$A:$ZZ,ROW(),MATCH("*"&amp;INDEX(INDICATOR_MAP!$D:$D,MATCH(O$1,INDICATOR_MAP!$B:$B,0))&amp;"*",RAW_DHIS2_EXPORT!$1:$1,0)),""))</f>
        <v/>
      </c>
      <c r="P157" s="2" t="str">
        <f>IF($A157="","",IFERROR(INDEX(RAW_DHIS2_EXPORT!$A:$ZZ,ROW(),MATCH("*"&amp;INDEX(INDICATOR_MAP!$D:$D,MATCH(P$1,INDICATOR_MAP!$B:$B,0))&amp;"*",RAW_DHIS2_EXPORT!$1:$1,0)),""))</f>
        <v/>
      </c>
      <c r="Q157" s="2" t="str">
        <f>IF($A157="","",IFERROR(INDEX(RAW_DHIS2_EXPORT!$A:$ZZ,ROW(),MATCH("*"&amp;INDEX(INDICATOR_MAP!$D:$D,MATCH(Q$1,INDICATOR_MAP!$B:$B,0))&amp;"*",RAW_DHIS2_EXPORT!$1:$1,0)),""))</f>
        <v/>
      </c>
      <c r="R157" s="2" t="str">
        <f>IF($A157="","",IFERROR(INDEX(RAW_DHIS2_EXPORT!$A:$ZZ,ROW(),MATCH("*"&amp;INDEX(INDICATOR_MAP!$D:$D,MATCH(R$1,INDICATOR_MAP!$B:$B,0))&amp;"*",RAW_DHIS2_EXPORT!$1:$1,0)),""))</f>
        <v/>
      </c>
      <c r="S157" s="2" t="str">
        <f>IF($A157="","",IFERROR(INDEX(RAW_DHIS2_EXPORT!$A:$ZZ,ROW(),MATCH("*"&amp;INDEX(INDICATOR_MAP!$D:$D,MATCH(S$1,INDICATOR_MAP!$B:$B,0))&amp;"*",RAW_DHIS2_EXPORT!$1:$1,0)),""))</f>
        <v/>
      </c>
      <c r="T157" s="2" t="str">
        <f>IF($A157="","",IFERROR(INDEX(RAW_DHIS2_EXPORT!$A:$ZZ,ROW(),MATCH("*"&amp;INDEX(INDICATOR_MAP!$D:$D,MATCH(T$1,INDICATOR_MAP!$B:$B,0))&amp;"*",RAW_DHIS2_EXPORT!$1:$1,0)),""))</f>
        <v/>
      </c>
      <c r="U157" s="2" t="str">
        <f>IF($A157="","",IFERROR(INDEX(RAW_DHIS2_EXPORT!$A:$ZZ,ROW(),MATCH("*"&amp;INDEX(INDICATOR_MAP!$D:$D,MATCH(U$1,INDICATOR_MAP!$B:$B,0))&amp;"*",RAW_DHIS2_EXPORT!$1:$1,0)),""))</f>
        <v/>
      </c>
      <c r="V157" s="2" t="str">
        <f>IF($A157="","",IFERROR(INDEX(RAW_DHIS2_EXPORT!$A:$ZZ,ROW(),MATCH("*"&amp;INDEX(INDICATOR_MAP!$D:$D,MATCH(V$1,INDICATOR_MAP!$B:$B,0))&amp;"*",RAW_DHIS2_EXPORT!$1:$1,0)),""))</f>
        <v/>
      </c>
      <c r="W157" s="2" t="str">
        <f>IF($A157="","",IFERROR(INDEX(RAW_DHIS2_EXPORT!$A:$ZZ,ROW(),MATCH("*"&amp;INDEX(INDICATOR_MAP!$D:$D,MATCH(W$1,INDICATOR_MAP!$B:$B,0))&amp;"*",RAW_DHIS2_EXPORT!$1:$1,0)),""))</f>
        <v/>
      </c>
      <c r="X157" s="2" t="str">
        <f>IF($A157="","",IFERROR(INDEX(RAW_DHIS2_EXPORT!$A:$ZZ,ROW(),MATCH("*"&amp;INDEX(INDICATOR_MAP!$D:$D,MATCH(X$1,INDICATOR_MAP!$B:$B,0))&amp;"*",RAW_DHIS2_EXPORT!$1:$1,0)),""))</f>
        <v/>
      </c>
      <c r="Y157" s="2" t="str">
        <f>IF($A157="","",IFERROR(INDEX(RAW_DHIS2_EXPORT!$A:$ZZ,ROW(),MATCH("*"&amp;INDEX(INDICATOR_MAP!$D:$D,MATCH(Y$1,INDICATOR_MAP!$B:$B,0))&amp;"*",RAW_DHIS2_EXPORT!$1:$1,0)),""))</f>
        <v/>
      </c>
      <c r="Z157" s="2" t="str">
        <f>IF($A157="","",IFERROR(INDEX(RAW_DHIS2_EXPORT!$A:$ZZ,ROW(),MATCH("*"&amp;INDEX(INDICATOR_MAP!$D:$D,MATCH(Z$1,INDICATOR_MAP!$B:$B,0))&amp;"*",RAW_DHIS2_EXPORT!$1:$1,0)),""))</f>
        <v/>
      </c>
      <c r="AA157" s="2" t="str">
        <f>IF($A157="","",IFERROR(INDEX(RAW_DHIS2_EXPORT!$A:$ZZ,ROW(),MATCH("*"&amp;INDEX(INDICATOR_MAP!$D:$D,MATCH(AA$1,INDICATOR_MAP!$B:$B,0))&amp;"*",RAW_DHIS2_EXPORT!$1:$1,0)),""))</f>
        <v/>
      </c>
      <c r="AB157" s="2" t="str">
        <f>IF($A157="","",IFERROR(INDEX(RAW_DHIS2_EXPORT!$A:$ZZ,ROW(),MATCH("*"&amp;INDEX(INDICATOR_MAP!$D:$D,MATCH(AB$1,INDICATOR_MAP!$B:$B,0))&amp;"*",RAW_DHIS2_EXPORT!$1:$1,0)),""))</f>
        <v/>
      </c>
      <c r="AC157" s="2" t="str">
        <f>IF($A157="","",IFERROR(INDEX(RAW_DHIS2_EXPORT!$A:$ZZ,ROW(),MATCH("*"&amp;INDEX(INDICATOR_MAP!$D:$D,MATCH(AC$1,INDICATOR_MAP!$B:$B,0))&amp;"*",RAW_DHIS2_EXPORT!$1:$1,0)),""))</f>
        <v/>
      </c>
      <c r="AD157" s="2" t="str">
        <f>IF($A157="","",IFERROR(INDEX(RAW_DHIS2_EXPORT!$A:$ZZ,ROW(),MATCH("*"&amp;INDEX(INDICATOR_MAP!$D:$D,MATCH(AD$1,INDICATOR_MAP!$B:$B,0))&amp;"*",RAW_DHIS2_EXPORT!$1:$1,0)),""))</f>
        <v/>
      </c>
      <c r="AE157" s="2" t="str">
        <f>IF($A157="","",IFERROR(INDEX(RAW_DHIS2_EXPORT!$A:$ZZ,ROW(),MATCH("*"&amp;INDEX(INDICATOR_MAP!$D:$D,MATCH(AE$1,INDICATOR_MAP!$B:$B,0))&amp;"*",RAW_DHIS2_EXPORT!$1:$1,0)),""))</f>
        <v/>
      </c>
      <c r="AF157" s="2" t="str">
        <f>IF($A157="","",IFERROR(INDEX(RAW_DHIS2_EXPORT!$A:$ZZ,ROW(),MATCH("*"&amp;INDEX(INDICATOR_MAP!$D:$D,MATCH(AF$1,INDICATOR_MAP!$B:$B,0))&amp;"*",RAW_DHIS2_EXPORT!$1:$1,0)),""))</f>
        <v/>
      </c>
      <c r="AG157" s="2" t="str">
        <f>IF($A157="","",IFERROR(INDEX(RAW_DHIS2_EXPORT!$A:$ZZ,ROW(),MATCH("*"&amp;INDEX(INDICATOR_MAP!$D:$D,MATCH(AG$1,INDICATOR_MAP!$B:$B,0))&amp;"*",RAW_DHIS2_EXPORT!$1:$1,0)),""))</f>
        <v/>
      </c>
      <c r="AH157" s="2" t="str">
        <f>IF($A157="","",IFERROR(INDEX(RAW_DHIS2_EXPORT!$A:$ZZ,ROW(),MATCH("*"&amp;INDEX(INDICATOR_MAP!$D:$D,MATCH(AH$1,INDICATOR_MAP!$B:$B,0))&amp;"*",RAW_DHIS2_EXPORT!$1:$1,0)),""))</f>
        <v/>
      </c>
      <c r="AI157" s="2" t="str">
        <f>IF($A157="","",IFERROR(INDEX(RAW_DHIS2_EXPORT!$A:$ZZ,ROW(),MATCH("*"&amp;INDEX(INDICATOR_MAP!$D:$D,MATCH(AI$1,INDICATOR_MAP!$B:$B,0))&amp;"*",RAW_DHIS2_EXPORT!$1:$1,0)),""))</f>
        <v/>
      </c>
      <c r="AJ157" s="2" t="str">
        <f>IF($A157="","",IFERROR(INDEX(RAW_DHIS2_EXPORT!$A:$ZZ,ROW(),MATCH("*"&amp;INDEX(INDICATOR_MAP!$D:$D,MATCH(AJ$1,INDICATOR_MAP!$B:$B,0))&amp;"*",RAW_DHIS2_EXPORT!$1:$1,0)),""))</f>
        <v/>
      </c>
      <c r="AK157" s="2" t="str">
        <f>IF($A157="","",IFERROR(INDEX(RAW_DHIS2_EXPORT!$A:$ZZ,ROW(),MATCH("*"&amp;INDEX(INDICATOR_MAP!$D:$D,MATCH(AK$1,INDICATOR_MAP!$B:$B,0))&amp;"*",RAW_DHIS2_EXPORT!$1:$1,0)),""))</f>
        <v/>
      </c>
      <c r="AL157" s="2" t="str">
        <f>IF($A157="","",IFERROR(INDEX(RAW_DHIS2_EXPORT!$A:$ZZ,ROW(),MATCH("*"&amp;INDEX(INDICATOR_MAP!$D:$D,MATCH(AL$1,INDICATOR_MAP!$B:$B,0))&amp;"*",RAW_DHIS2_EXPORT!$1:$1,0)),""))</f>
        <v/>
      </c>
      <c r="AM157" s="2" t="str">
        <f>IF($A157="","",IFERROR(INDEX(RAW_DHIS2_EXPORT!$A:$ZZ,ROW(),MATCH("*"&amp;INDEX(INDICATOR_MAP!$D:$D,MATCH(AM$1,INDICATOR_MAP!$B:$B,0))&amp;"*",RAW_DHIS2_EXPORT!$1:$1,0)),""))</f>
        <v/>
      </c>
      <c r="AN157" s="2" t="str">
        <f>IF($A157="","",IFERROR(INDEX(RAW_DHIS2_EXPORT!$A:$ZZ,ROW(),MATCH("*"&amp;INDEX(INDICATOR_MAP!$D:$D,MATCH(AN$1,INDICATOR_MAP!$B:$B,0))&amp;"*",RAW_DHIS2_EXPORT!$1:$1,0)),""))</f>
        <v/>
      </c>
      <c r="AO157" s="2" t="str">
        <f>IF($A157="","",IFERROR(INDEX(RAW_DHIS2_EXPORT!$A:$ZZ,ROW(),MATCH("*"&amp;INDEX(INDICATOR_MAP!$D:$D,MATCH(AO$1,INDICATOR_MAP!$B:$B,0))&amp;"*",RAW_DHIS2_EXPORT!$1:$1,0)),""))</f>
        <v/>
      </c>
      <c r="AP157" s="2" t="str">
        <f>IF($A157="","",IFERROR(INDEX(RAW_DHIS2_EXPORT!$A:$ZZ,ROW(),MATCH("*"&amp;INDEX(INDICATOR_MAP!$D:$D,MATCH(AP$1,INDICATOR_MAP!$B:$B,0))&amp;"*",RAW_DHIS2_EXPORT!$1:$1,0)),""))</f>
        <v/>
      </c>
      <c r="AQ157" s="2" t="str">
        <f>IF($A157="","",IFERROR(INDEX(RAW_DHIS2_EXPORT!$A:$ZZ,ROW(),MATCH("*"&amp;INDEX(INDICATOR_MAP!$D:$D,MATCH(AQ$1,INDICATOR_MAP!$B:$B,0))&amp;"*",RAW_DHIS2_EXPORT!$1:$1,0)),""))</f>
        <v/>
      </c>
      <c r="AR157" s="2" t="str">
        <f>IF($A157="","",IFERROR(INDEX(RAW_DHIS2_EXPORT!$A:$ZZ,ROW(),MATCH("*"&amp;INDEX(INDICATOR_MAP!$D:$D,MATCH(AR$1,INDICATOR_MAP!$B:$B,0))&amp;"*",RAW_DHIS2_EXPORT!$1:$1,0)),""))</f>
        <v/>
      </c>
      <c r="AS157" s="2" t="str">
        <f>IF($A157="","",IFERROR(INDEX(RAW_DHIS2_EXPORT!$A:$ZZ,ROW(),MATCH("*"&amp;INDEX(INDICATOR_MAP!$D:$D,MATCH(AS$1,INDICATOR_MAP!$B:$B,0))&amp;"*",RAW_DHIS2_EXPORT!$1:$1,0)),""))</f>
        <v/>
      </c>
      <c r="AT157" s="2" t="str">
        <f>IF($A157="","",IFERROR(INDEX(RAW_DHIS2_EXPORT!$A:$ZZ,ROW(),MATCH("*"&amp;INDEX(INDICATOR_MAP!$D:$D,MATCH(AT$1,INDICATOR_MAP!$B:$B,0))&amp;"*",RAW_DHIS2_EXPORT!$1:$1,0)),""))</f>
        <v/>
      </c>
      <c r="AU157" s="2" t="str">
        <f>IF($A157="","",IFERROR(INDEX(RAW_DHIS2_EXPORT!$A:$ZZ,ROW(),MATCH("*"&amp;INDEX(INDICATOR_MAP!$D:$D,MATCH(AU$1,INDICATOR_MAP!$B:$B,0))&amp;"*",RAW_DHIS2_EXPORT!$1:$1,0)),""))</f>
        <v/>
      </c>
      <c r="AV157" s="2" t="str">
        <f>IF($A157="","",IFERROR(INDEX(RAW_DHIS2_EXPORT!$A:$ZZ,ROW(),MATCH("*"&amp;INDEX(INDICATOR_MAP!$D:$D,MATCH(AV$1,INDICATOR_MAP!$B:$B,0))&amp;"*",RAW_DHIS2_EXPORT!$1:$1,0)),""))</f>
        <v/>
      </c>
      <c r="AW157" s="2" t="str">
        <f>IF($A157="","",IFERROR(INDEX(RAW_DHIS2_EXPORT!$A:$ZZ,ROW(),MATCH("*"&amp;INDEX(INDICATOR_MAP!$D:$D,MATCH(AW$1,INDICATOR_MAP!$B:$B,0))&amp;"*",RAW_DHIS2_EXPORT!$1:$1,0)),""))</f>
        <v/>
      </c>
      <c r="AX157" s="2" t="str">
        <f>IF($A157="","",IFERROR(INDEX(RAW_DHIS2_EXPORT!$A:$ZZ,ROW(),MATCH("*"&amp;INDEX(INDICATOR_MAP!$D:$D,MATCH(AX$1,INDICATOR_MAP!$B:$B,0))&amp;"*",RAW_DHIS2_EXPORT!$1:$1,0)),""))</f>
        <v/>
      </c>
      <c r="AY157" s="2" t="str">
        <f>IF($A157="","",IFERROR(INDEX(RAW_DHIS2_EXPORT!$A:$ZZ,ROW(),MATCH("*"&amp;INDEX(INDICATOR_MAP!$D:$D,MATCH(AY$1,INDICATOR_MAP!$B:$B,0))&amp;"*",RAW_DHIS2_EXPORT!$1:$1,0)),""))</f>
        <v/>
      </c>
      <c r="AZ157" s="2" t="str">
        <f>IF($A157="","",IFERROR(INDEX(RAW_DHIS2_EXPORT!$A:$ZZ,ROW(),MATCH("*"&amp;INDEX(INDICATOR_MAP!$D:$D,MATCH(AZ$1,INDICATOR_MAP!$B:$B,0))&amp;"*",RAW_DHIS2_EXPORT!$1:$1,0)),""))</f>
        <v/>
      </c>
      <c r="BA157" s="2" t="str">
        <f>IF($A157="","",IFERROR(INDEX(RAW_DHIS2_EXPORT!$A:$ZZ,ROW(),MATCH("*"&amp;INDEX(INDICATOR_MAP!$D:$D,MATCH(BA$1,INDICATOR_MAP!$B:$B,0))&amp;"*",RAW_DHIS2_EXPORT!$1:$1,0)),""))</f>
        <v/>
      </c>
      <c r="BB157" s="2" t="str">
        <f>IF($A157="","",IFERROR(INDEX(RAW_DHIS2_EXPORT!$A:$ZZ,ROW(),MATCH("*"&amp;INDEX(INDICATOR_MAP!$D:$D,MATCH(BB$1,INDICATOR_MAP!$B:$B,0))&amp;"*",RAW_DHIS2_EXPORT!$1:$1,0)),""))</f>
        <v/>
      </c>
      <c r="BC157" s="2" t="str">
        <f>IF($A157="","",IFERROR(INDEX(RAW_DHIS2_EXPORT!$A:$ZZ,ROW(),MATCH("*"&amp;INDEX(INDICATOR_MAP!$D:$D,MATCH(BC$1,INDICATOR_MAP!$B:$B,0))&amp;"*",RAW_DHIS2_EXPORT!$1:$1,0)),""))</f>
        <v/>
      </c>
    </row>
    <row r="158" spans="1:55">
      <c r="A158" s="2" t="str">
        <f>IF(RAW_DHIS2_EXPORT!A158="","",RAW_DHIS2_EXPORT!A158)</f>
        <v/>
      </c>
      <c r="B158" s="2"/>
      <c r="C158" s="2"/>
      <c r="D158" s="2" t="str">
        <f>IF($A158="","",IFERROR(INDEX(RAW_DHIS2_EXPORT!$A:$ZZ,ROW(),MATCH("*"&amp;INDEX(INDICATOR_MAP!$D:$D,MATCH(D$1,INDICATOR_MAP!$B:$B,0))&amp;"*",RAW_DHIS2_EXPORT!$1:$1,0)),""))</f>
        <v/>
      </c>
      <c r="E158" s="2" t="str">
        <f>IF($A158="","",IFERROR(INDEX(RAW_DHIS2_EXPORT!$A:$ZZ,ROW(),MATCH("*"&amp;INDEX(INDICATOR_MAP!$D:$D,MATCH(E$1,INDICATOR_MAP!$B:$B,0))&amp;"*",RAW_DHIS2_EXPORT!$1:$1,0)),""))</f>
        <v/>
      </c>
      <c r="F158" s="2" t="str">
        <f>IF($A158="","",IFERROR(INDEX(RAW_DHIS2_EXPORT!$A:$ZZ,ROW(),MATCH("*"&amp;INDEX(INDICATOR_MAP!$D:$D,MATCH(F$1,INDICATOR_MAP!$B:$B,0))&amp;"*",RAW_DHIS2_EXPORT!$1:$1,0)),""))</f>
        <v/>
      </c>
      <c r="G158" s="2" t="str">
        <f>IF($A158="","",IFERROR(INDEX(RAW_DHIS2_EXPORT!$A:$ZZ,ROW(),MATCH("*"&amp;INDEX(INDICATOR_MAP!$D:$D,MATCH(G$1,INDICATOR_MAP!$B:$B,0))&amp;"*",RAW_DHIS2_EXPORT!$1:$1,0)),""))</f>
        <v/>
      </c>
      <c r="H158" s="2" t="str">
        <f>IF($A158="","",IFERROR(INDEX(RAW_DHIS2_EXPORT!$A:$ZZ,ROW(),MATCH("*"&amp;INDEX(INDICATOR_MAP!$D:$D,MATCH(H$1,INDICATOR_MAP!$B:$B,0))&amp;"*",RAW_DHIS2_EXPORT!$1:$1,0)),""))</f>
        <v/>
      </c>
      <c r="I158" s="2" t="str">
        <f>IF($A158="","",IFERROR(INDEX(RAW_DHIS2_EXPORT!$A:$ZZ,ROW(),MATCH("*"&amp;INDEX(INDICATOR_MAP!$D:$D,MATCH(I$1,INDICATOR_MAP!$B:$B,0))&amp;"*",RAW_DHIS2_EXPORT!$1:$1,0)),""))</f>
        <v/>
      </c>
      <c r="J158" s="2" t="str">
        <f>IF($A158="","",IFERROR(INDEX(RAW_DHIS2_EXPORT!$A:$ZZ,ROW(),MATCH("*"&amp;INDEX(INDICATOR_MAP!$D:$D,MATCH(J$1,INDICATOR_MAP!$B:$B,0))&amp;"*",RAW_DHIS2_EXPORT!$1:$1,0)),""))</f>
        <v/>
      </c>
      <c r="K158" s="2" t="str">
        <f>IF($A158="","",IFERROR(INDEX(RAW_DHIS2_EXPORT!$A:$ZZ,ROW(),MATCH("*"&amp;INDEX(INDICATOR_MAP!$D:$D,MATCH(K$1,INDICATOR_MAP!$B:$B,0))&amp;"*",RAW_DHIS2_EXPORT!$1:$1,0)),""))</f>
        <v/>
      </c>
      <c r="L158" s="2" t="str">
        <f>IF($A158="","",IFERROR(INDEX(RAW_DHIS2_EXPORT!$A:$ZZ,ROW(),MATCH("*"&amp;INDEX(INDICATOR_MAP!$D:$D,MATCH(L$1,INDICATOR_MAP!$B:$B,0))&amp;"*",RAW_DHIS2_EXPORT!$1:$1,0)),""))</f>
        <v/>
      </c>
      <c r="M158" s="2" t="str">
        <f>IF($A158="","",IFERROR(INDEX(RAW_DHIS2_EXPORT!$A:$ZZ,ROW(),MATCH("*"&amp;INDEX(INDICATOR_MAP!$D:$D,MATCH(M$1,INDICATOR_MAP!$B:$B,0))&amp;"*",RAW_DHIS2_EXPORT!$1:$1,0)),""))</f>
        <v/>
      </c>
      <c r="N158" s="2" t="str">
        <f>IF($A158="","",IFERROR(INDEX(RAW_DHIS2_EXPORT!$A:$ZZ,ROW(),MATCH("*"&amp;INDEX(INDICATOR_MAP!$D:$D,MATCH(N$1,INDICATOR_MAP!$B:$B,0))&amp;"*",RAW_DHIS2_EXPORT!$1:$1,0)),""))</f>
        <v/>
      </c>
      <c r="O158" s="2" t="str">
        <f>IF($A158="","",IFERROR(INDEX(RAW_DHIS2_EXPORT!$A:$ZZ,ROW(),MATCH("*"&amp;INDEX(INDICATOR_MAP!$D:$D,MATCH(O$1,INDICATOR_MAP!$B:$B,0))&amp;"*",RAW_DHIS2_EXPORT!$1:$1,0)),""))</f>
        <v/>
      </c>
      <c r="P158" s="2" t="str">
        <f>IF($A158="","",IFERROR(INDEX(RAW_DHIS2_EXPORT!$A:$ZZ,ROW(),MATCH("*"&amp;INDEX(INDICATOR_MAP!$D:$D,MATCH(P$1,INDICATOR_MAP!$B:$B,0))&amp;"*",RAW_DHIS2_EXPORT!$1:$1,0)),""))</f>
        <v/>
      </c>
      <c r="Q158" s="2" t="str">
        <f>IF($A158="","",IFERROR(INDEX(RAW_DHIS2_EXPORT!$A:$ZZ,ROW(),MATCH("*"&amp;INDEX(INDICATOR_MAP!$D:$D,MATCH(Q$1,INDICATOR_MAP!$B:$B,0))&amp;"*",RAW_DHIS2_EXPORT!$1:$1,0)),""))</f>
        <v/>
      </c>
      <c r="R158" s="2" t="str">
        <f>IF($A158="","",IFERROR(INDEX(RAW_DHIS2_EXPORT!$A:$ZZ,ROW(),MATCH("*"&amp;INDEX(INDICATOR_MAP!$D:$D,MATCH(R$1,INDICATOR_MAP!$B:$B,0))&amp;"*",RAW_DHIS2_EXPORT!$1:$1,0)),""))</f>
        <v/>
      </c>
      <c r="S158" s="2" t="str">
        <f>IF($A158="","",IFERROR(INDEX(RAW_DHIS2_EXPORT!$A:$ZZ,ROW(),MATCH("*"&amp;INDEX(INDICATOR_MAP!$D:$D,MATCH(S$1,INDICATOR_MAP!$B:$B,0))&amp;"*",RAW_DHIS2_EXPORT!$1:$1,0)),""))</f>
        <v/>
      </c>
      <c r="T158" s="2" t="str">
        <f>IF($A158="","",IFERROR(INDEX(RAW_DHIS2_EXPORT!$A:$ZZ,ROW(),MATCH("*"&amp;INDEX(INDICATOR_MAP!$D:$D,MATCH(T$1,INDICATOR_MAP!$B:$B,0))&amp;"*",RAW_DHIS2_EXPORT!$1:$1,0)),""))</f>
        <v/>
      </c>
      <c r="U158" s="2" t="str">
        <f>IF($A158="","",IFERROR(INDEX(RAW_DHIS2_EXPORT!$A:$ZZ,ROW(),MATCH("*"&amp;INDEX(INDICATOR_MAP!$D:$D,MATCH(U$1,INDICATOR_MAP!$B:$B,0))&amp;"*",RAW_DHIS2_EXPORT!$1:$1,0)),""))</f>
        <v/>
      </c>
      <c r="V158" s="2" t="str">
        <f>IF($A158="","",IFERROR(INDEX(RAW_DHIS2_EXPORT!$A:$ZZ,ROW(),MATCH("*"&amp;INDEX(INDICATOR_MAP!$D:$D,MATCH(V$1,INDICATOR_MAP!$B:$B,0))&amp;"*",RAW_DHIS2_EXPORT!$1:$1,0)),""))</f>
        <v/>
      </c>
      <c r="W158" s="2" t="str">
        <f>IF($A158="","",IFERROR(INDEX(RAW_DHIS2_EXPORT!$A:$ZZ,ROW(),MATCH("*"&amp;INDEX(INDICATOR_MAP!$D:$D,MATCH(W$1,INDICATOR_MAP!$B:$B,0))&amp;"*",RAW_DHIS2_EXPORT!$1:$1,0)),""))</f>
        <v/>
      </c>
      <c r="X158" s="2" t="str">
        <f>IF($A158="","",IFERROR(INDEX(RAW_DHIS2_EXPORT!$A:$ZZ,ROW(),MATCH("*"&amp;INDEX(INDICATOR_MAP!$D:$D,MATCH(X$1,INDICATOR_MAP!$B:$B,0))&amp;"*",RAW_DHIS2_EXPORT!$1:$1,0)),""))</f>
        <v/>
      </c>
      <c r="Y158" s="2" t="str">
        <f>IF($A158="","",IFERROR(INDEX(RAW_DHIS2_EXPORT!$A:$ZZ,ROW(),MATCH("*"&amp;INDEX(INDICATOR_MAP!$D:$D,MATCH(Y$1,INDICATOR_MAP!$B:$B,0))&amp;"*",RAW_DHIS2_EXPORT!$1:$1,0)),""))</f>
        <v/>
      </c>
      <c r="Z158" s="2" t="str">
        <f>IF($A158="","",IFERROR(INDEX(RAW_DHIS2_EXPORT!$A:$ZZ,ROW(),MATCH("*"&amp;INDEX(INDICATOR_MAP!$D:$D,MATCH(Z$1,INDICATOR_MAP!$B:$B,0))&amp;"*",RAW_DHIS2_EXPORT!$1:$1,0)),""))</f>
        <v/>
      </c>
      <c r="AA158" s="2" t="str">
        <f>IF($A158="","",IFERROR(INDEX(RAW_DHIS2_EXPORT!$A:$ZZ,ROW(),MATCH("*"&amp;INDEX(INDICATOR_MAP!$D:$D,MATCH(AA$1,INDICATOR_MAP!$B:$B,0))&amp;"*",RAW_DHIS2_EXPORT!$1:$1,0)),""))</f>
        <v/>
      </c>
      <c r="AB158" s="2" t="str">
        <f>IF($A158="","",IFERROR(INDEX(RAW_DHIS2_EXPORT!$A:$ZZ,ROW(),MATCH("*"&amp;INDEX(INDICATOR_MAP!$D:$D,MATCH(AB$1,INDICATOR_MAP!$B:$B,0))&amp;"*",RAW_DHIS2_EXPORT!$1:$1,0)),""))</f>
        <v/>
      </c>
      <c r="AC158" s="2" t="str">
        <f>IF($A158="","",IFERROR(INDEX(RAW_DHIS2_EXPORT!$A:$ZZ,ROW(),MATCH("*"&amp;INDEX(INDICATOR_MAP!$D:$D,MATCH(AC$1,INDICATOR_MAP!$B:$B,0))&amp;"*",RAW_DHIS2_EXPORT!$1:$1,0)),""))</f>
        <v/>
      </c>
      <c r="AD158" s="2" t="str">
        <f>IF($A158="","",IFERROR(INDEX(RAW_DHIS2_EXPORT!$A:$ZZ,ROW(),MATCH("*"&amp;INDEX(INDICATOR_MAP!$D:$D,MATCH(AD$1,INDICATOR_MAP!$B:$B,0))&amp;"*",RAW_DHIS2_EXPORT!$1:$1,0)),""))</f>
        <v/>
      </c>
      <c r="AE158" s="2" t="str">
        <f>IF($A158="","",IFERROR(INDEX(RAW_DHIS2_EXPORT!$A:$ZZ,ROW(),MATCH("*"&amp;INDEX(INDICATOR_MAP!$D:$D,MATCH(AE$1,INDICATOR_MAP!$B:$B,0))&amp;"*",RAW_DHIS2_EXPORT!$1:$1,0)),""))</f>
        <v/>
      </c>
      <c r="AF158" s="2" t="str">
        <f>IF($A158="","",IFERROR(INDEX(RAW_DHIS2_EXPORT!$A:$ZZ,ROW(),MATCH("*"&amp;INDEX(INDICATOR_MAP!$D:$D,MATCH(AF$1,INDICATOR_MAP!$B:$B,0))&amp;"*",RAW_DHIS2_EXPORT!$1:$1,0)),""))</f>
        <v/>
      </c>
      <c r="AG158" s="2" t="str">
        <f>IF($A158="","",IFERROR(INDEX(RAW_DHIS2_EXPORT!$A:$ZZ,ROW(),MATCH("*"&amp;INDEX(INDICATOR_MAP!$D:$D,MATCH(AG$1,INDICATOR_MAP!$B:$B,0))&amp;"*",RAW_DHIS2_EXPORT!$1:$1,0)),""))</f>
        <v/>
      </c>
      <c r="AH158" s="2" t="str">
        <f>IF($A158="","",IFERROR(INDEX(RAW_DHIS2_EXPORT!$A:$ZZ,ROW(),MATCH("*"&amp;INDEX(INDICATOR_MAP!$D:$D,MATCH(AH$1,INDICATOR_MAP!$B:$B,0))&amp;"*",RAW_DHIS2_EXPORT!$1:$1,0)),""))</f>
        <v/>
      </c>
      <c r="AI158" s="2" t="str">
        <f>IF($A158="","",IFERROR(INDEX(RAW_DHIS2_EXPORT!$A:$ZZ,ROW(),MATCH("*"&amp;INDEX(INDICATOR_MAP!$D:$D,MATCH(AI$1,INDICATOR_MAP!$B:$B,0))&amp;"*",RAW_DHIS2_EXPORT!$1:$1,0)),""))</f>
        <v/>
      </c>
      <c r="AJ158" s="2" t="str">
        <f>IF($A158="","",IFERROR(INDEX(RAW_DHIS2_EXPORT!$A:$ZZ,ROW(),MATCH("*"&amp;INDEX(INDICATOR_MAP!$D:$D,MATCH(AJ$1,INDICATOR_MAP!$B:$B,0))&amp;"*",RAW_DHIS2_EXPORT!$1:$1,0)),""))</f>
        <v/>
      </c>
      <c r="AK158" s="2" t="str">
        <f>IF($A158="","",IFERROR(INDEX(RAW_DHIS2_EXPORT!$A:$ZZ,ROW(),MATCH("*"&amp;INDEX(INDICATOR_MAP!$D:$D,MATCH(AK$1,INDICATOR_MAP!$B:$B,0))&amp;"*",RAW_DHIS2_EXPORT!$1:$1,0)),""))</f>
        <v/>
      </c>
      <c r="AL158" s="2" t="str">
        <f>IF($A158="","",IFERROR(INDEX(RAW_DHIS2_EXPORT!$A:$ZZ,ROW(),MATCH("*"&amp;INDEX(INDICATOR_MAP!$D:$D,MATCH(AL$1,INDICATOR_MAP!$B:$B,0))&amp;"*",RAW_DHIS2_EXPORT!$1:$1,0)),""))</f>
        <v/>
      </c>
      <c r="AM158" s="2" t="str">
        <f>IF($A158="","",IFERROR(INDEX(RAW_DHIS2_EXPORT!$A:$ZZ,ROW(),MATCH("*"&amp;INDEX(INDICATOR_MAP!$D:$D,MATCH(AM$1,INDICATOR_MAP!$B:$B,0))&amp;"*",RAW_DHIS2_EXPORT!$1:$1,0)),""))</f>
        <v/>
      </c>
      <c r="AN158" s="2" t="str">
        <f>IF($A158="","",IFERROR(INDEX(RAW_DHIS2_EXPORT!$A:$ZZ,ROW(),MATCH("*"&amp;INDEX(INDICATOR_MAP!$D:$D,MATCH(AN$1,INDICATOR_MAP!$B:$B,0))&amp;"*",RAW_DHIS2_EXPORT!$1:$1,0)),""))</f>
        <v/>
      </c>
      <c r="AO158" s="2" t="str">
        <f>IF($A158="","",IFERROR(INDEX(RAW_DHIS2_EXPORT!$A:$ZZ,ROW(),MATCH("*"&amp;INDEX(INDICATOR_MAP!$D:$D,MATCH(AO$1,INDICATOR_MAP!$B:$B,0))&amp;"*",RAW_DHIS2_EXPORT!$1:$1,0)),""))</f>
        <v/>
      </c>
      <c r="AP158" s="2" t="str">
        <f>IF($A158="","",IFERROR(INDEX(RAW_DHIS2_EXPORT!$A:$ZZ,ROW(),MATCH("*"&amp;INDEX(INDICATOR_MAP!$D:$D,MATCH(AP$1,INDICATOR_MAP!$B:$B,0))&amp;"*",RAW_DHIS2_EXPORT!$1:$1,0)),""))</f>
        <v/>
      </c>
      <c r="AQ158" s="2" t="str">
        <f>IF($A158="","",IFERROR(INDEX(RAW_DHIS2_EXPORT!$A:$ZZ,ROW(),MATCH("*"&amp;INDEX(INDICATOR_MAP!$D:$D,MATCH(AQ$1,INDICATOR_MAP!$B:$B,0))&amp;"*",RAW_DHIS2_EXPORT!$1:$1,0)),""))</f>
        <v/>
      </c>
      <c r="AR158" s="2" t="str">
        <f>IF($A158="","",IFERROR(INDEX(RAW_DHIS2_EXPORT!$A:$ZZ,ROW(),MATCH("*"&amp;INDEX(INDICATOR_MAP!$D:$D,MATCH(AR$1,INDICATOR_MAP!$B:$B,0))&amp;"*",RAW_DHIS2_EXPORT!$1:$1,0)),""))</f>
        <v/>
      </c>
      <c r="AS158" s="2" t="str">
        <f>IF($A158="","",IFERROR(INDEX(RAW_DHIS2_EXPORT!$A:$ZZ,ROW(),MATCH("*"&amp;INDEX(INDICATOR_MAP!$D:$D,MATCH(AS$1,INDICATOR_MAP!$B:$B,0))&amp;"*",RAW_DHIS2_EXPORT!$1:$1,0)),""))</f>
        <v/>
      </c>
      <c r="AT158" s="2" t="str">
        <f>IF($A158="","",IFERROR(INDEX(RAW_DHIS2_EXPORT!$A:$ZZ,ROW(),MATCH("*"&amp;INDEX(INDICATOR_MAP!$D:$D,MATCH(AT$1,INDICATOR_MAP!$B:$B,0))&amp;"*",RAW_DHIS2_EXPORT!$1:$1,0)),""))</f>
        <v/>
      </c>
      <c r="AU158" s="2" t="str">
        <f>IF($A158="","",IFERROR(INDEX(RAW_DHIS2_EXPORT!$A:$ZZ,ROW(),MATCH("*"&amp;INDEX(INDICATOR_MAP!$D:$D,MATCH(AU$1,INDICATOR_MAP!$B:$B,0))&amp;"*",RAW_DHIS2_EXPORT!$1:$1,0)),""))</f>
        <v/>
      </c>
      <c r="AV158" s="2" t="str">
        <f>IF($A158="","",IFERROR(INDEX(RAW_DHIS2_EXPORT!$A:$ZZ,ROW(),MATCH("*"&amp;INDEX(INDICATOR_MAP!$D:$D,MATCH(AV$1,INDICATOR_MAP!$B:$B,0))&amp;"*",RAW_DHIS2_EXPORT!$1:$1,0)),""))</f>
        <v/>
      </c>
      <c r="AW158" s="2" t="str">
        <f>IF($A158="","",IFERROR(INDEX(RAW_DHIS2_EXPORT!$A:$ZZ,ROW(),MATCH("*"&amp;INDEX(INDICATOR_MAP!$D:$D,MATCH(AW$1,INDICATOR_MAP!$B:$B,0))&amp;"*",RAW_DHIS2_EXPORT!$1:$1,0)),""))</f>
        <v/>
      </c>
      <c r="AX158" s="2" t="str">
        <f>IF($A158="","",IFERROR(INDEX(RAW_DHIS2_EXPORT!$A:$ZZ,ROW(),MATCH("*"&amp;INDEX(INDICATOR_MAP!$D:$D,MATCH(AX$1,INDICATOR_MAP!$B:$B,0))&amp;"*",RAW_DHIS2_EXPORT!$1:$1,0)),""))</f>
        <v/>
      </c>
      <c r="AY158" s="2" t="str">
        <f>IF($A158="","",IFERROR(INDEX(RAW_DHIS2_EXPORT!$A:$ZZ,ROW(),MATCH("*"&amp;INDEX(INDICATOR_MAP!$D:$D,MATCH(AY$1,INDICATOR_MAP!$B:$B,0))&amp;"*",RAW_DHIS2_EXPORT!$1:$1,0)),""))</f>
        <v/>
      </c>
      <c r="AZ158" s="2" t="str">
        <f>IF($A158="","",IFERROR(INDEX(RAW_DHIS2_EXPORT!$A:$ZZ,ROW(),MATCH("*"&amp;INDEX(INDICATOR_MAP!$D:$D,MATCH(AZ$1,INDICATOR_MAP!$B:$B,0))&amp;"*",RAW_DHIS2_EXPORT!$1:$1,0)),""))</f>
        <v/>
      </c>
      <c r="BA158" s="2" t="str">
        <f>IF($A158="","",IFERROR(INDEX(RAW_DHIS2_EXPORT!$A:$ZZ,ROW(),MATCH("*"&amp;INDEX(INDICATOR_MAP!$D:$D,MATCH(BA$1,INDICATOR_MAP!$B:$B,0))&amp;"*",RAW_DHIS2_EXPORT!$1:$1,0)),""))</f>
        <v/>
      </c>
      <c r="BB158" s="2" t="str">
        <f>IF($A158="","",IFERROR(INDEX(RAW_DHIS2_EXPORT!$A:$ZZ,ROW(),MATCH("*"&amp;INDEX(INDICATOR_MAP!$D:$D,MATCH(BB$1,INDICATOR_MAP!$B:$B,0))&amp;"*",RAW_DHIS2_EXPORT!$1:$1,0)),""))</f>
        <v/>
      </c>
      <c r="BC158" s="2" t="str">
        <f>IF($A158="","",IFERROR(INDEX(RAW_DHIS2_EXPORT!$A:$ZZ,ROW(),MATCH("*"&amp;INDEX(INDICATOR_MAP!$D:$D,MATCH(BC$1,INDICATOR_MAP!$B:$B,0))&amp;"*",RAW_DHIS2_EXPORT!$1:$1,0)),""))</f>
        <v/>
      </c>
    </row>
    <row r="159" spans="1:55">
      <c r="A159" s="2" t="str">
        <f>IF(RAW_DHIS2_EXPORT!A159="","",RAW_DHIS2_EXPORT!A159)</f>
        <v/>
      </c>
      <c r="B159" s="2"/>
      <c r="C159" s="2"/>
      <c r="D159" s="2" t="str">
        <f>IF($A159="","",IFERROR(INDEX(RAW_DHIS2_EXPORT!$A:$ZZ,ROW(),MATCH("*"&amp;INDEX(INDICATOR_MAP!$D:$D,MATCH(D$1,INDICATOR_MAP!$B:$B,0))&amp;"*",RAW_DHIS2_EXPORT!$1:$1,0)),""))</f>
        <v/>
      </c>
      <c r="E159" s="2" t="str">
        <f>IF($A159="","",IFERROR(INDEX(RAW_DHIS2_EXPORT!$A:$ZZ,ROW(),MATCH("*"&amp;INDEX(INDICATOR_MAP!$D:$D,MATCH(E$1,INDICATOR_MAP!$B:$B,0))&amp;"*",RAW_DHIS2_EXPORT!$1:$1,0)),""))</f>
        <v/>
      </c>
      <c r="F159" s="2" t="str">
        <f>IF($A159="","",IFERROR(INDEX(RAW_DHIS2_EXPORT!$A:$ZZ,ROW(),MATCH("*"&amp;INDEX(INDICATOR_MAP!$D:$D,MATCH(F$1,INDICATOR_MAP!$B:$B,0))&amp;"*",RAW_DHIS2_EXPORT!$1:$1,0)),""))</f>
        <v/>
      </c>
      <c r="G159" s="2" t="str">
        <f>IF($A159="","",IFERROR(INDEX(RAW_DHIS2_EXPORT!$A:$ZZ,ROW(),MATCH("*"&amp;INDEX(INDICATOR_MAP!$D:$D,MATCH(G$1,INDICATOR_MAP!$B:$B,0))&amp;"*",RAW_DHIS2_EXPORT!$1:$1,0)),""))</f>
        <v/>
      </c>
      <c r="H159" s="2" t="str">
        <f>IF($A159="","",IFERROR(INDEX(RAW_DHIS2_EXPORT!$A:$ZZ,ROW(),MATCH("*"&amp;INDEX(INDICATOR_MAP!$D:$D,MATCH(H$1,INDICATOR_MAP!$B:$B,0))&amp;"*",RAW_DHIS2_EXPORT!$1:$1,0)),""))</f>
        <v/>
      </c>
      <c r="I159" s="2" t="str">
        <f>IF($A159="","",IFERROR(INDEX(RAW_DHIS2_EXPORT!$A:$ZZ,ROW(),MATCH("*"&amp;INDEX(INDICATOR_MAP!$D:$D,MATCH(I$1,INDICATOR_MAP!$B:$B,0))&amp;"*",RAW_DHIS2_EXPORT!$1:$1,0)),""))</f>
        <v/>
      </c>
      <c r="J159" s="2" t="str">
        <f>IF($A159="","",IFERROR(INDEX(RAW_DHIS2_EXPORT!$A:$ZZ,ROW(),MATCH("*"&amp;INDEX(INDICATOR_MAP!$D:$D,MATCH(J$1,INDICATOR_MAP!$B:$B,0))&amp;"*",RAW_DHIS2_EXPORT!$1:$1,0)),""))</f>
        <v/>
      </c>
      <c r="K159" s="2" t="str">
        <f>IF($A159="","",IFERROR(INDEX(RAW_DHIS2_EXPORT!$A:$ZZ,ROW(),MATCH("*"&amp;INDEX(INDICATOR_MAP!$D:$D,MATCH(K$1,INDICATOR_MAP!$B:$B,0))&amp;"*",RAW_DHIS2_EXPORT!$1:$1,0)),""))</f>
        <v/>
      </c>
      <c r="L159" s="2" t="str">
        <f>IF($A159="","",IFERROR(INDEX(RAW_DHIS2_EXPORT!$A:$ZZ,ROW(),MATCH("*"&amp;INDEX(INDICATOR_MAP!$D:$D,MATCH(L$1,INDICATOR_MAP!$B:$B,0))&amp;"*",RAW_DHIS2_EXPORT!$1:$1,0)),""))</f>
        <v/>
      </c>
      <c r="M159" s="2" t="str">
        <f>IF($A159="","",IFERROR(INDEX(RAW_DHIS2_EXPORT!$A:$ZZ,ROW(),MATCH("*"&amp;INDEX(INDICATOR_MAP!$D:$D,MATCH(M$1,INDICATOR_MAP!$B:$B,0))&amp;"*",RAW_DHIS2_EXPORT!$1:$1,0)),""))</f>
        <v/>
      </c>
      <c r="N159" s="2" t="str">
        <f>IF($A159="","",IFERROR(INDEX(RAW_DHIS2_EXPORT!$A:$ZZ,ROW(),MATCH("*"&amp;INDEX(INDICATOR_MAP!$D:$D,MATCH(N$1,INDICATOR_MAP!$B:$B,0))&amp;"*",RAW_DHIS2_EXPORT!$1:$1,0)),""))</f>
        <v/>
      </c>
      <c r="O159" s="2" t="str">
        <f>IF($A159="","",IFERROR(INDEX(RAW_DHIS2_EXPORT!$A:$ZZ,ROW(),MATCH("*"&amp;INDEX(INDICATOR_MAP!$D:$D,MATCH(O$1,INDICATOR_MAP!$B:$B,0))&amp;"*",RAW_DHIS2_EXPORT!$1:$1,0)),""))</f>
        <v/>
      </c>
      <c r="P159" s="2" t="str">
        <f>IF($A159="","",IFERROR(INDEX(RAW_DHIS2_EXPORT!$A:$ZZ,ROW(),MATCH("*"&amp;INDEX(INDICATOR_MAP!$D:$D,MATCH(P$1,INDICATOR_MAP!$B:$B,0))&amp;"*",RAW_DHIS2_EXPORT!$1:$1,0)),""))</f>
        <v/>
      </c>
      <c r="Q159" s="2" t="str">
        <f>IF($A159="","",IFERROR(INDEX(RAW_DHIS2_EXPORT!$A:$ZZ,ROW(),MATCH("*"&amp;INDEX(INDICATOR_MAP!$D:$D,MATCH(Q$1,INDICATOR_MAP!$B:$B,0))&amp;"*",RAW_DHIS2_EXPORT!$1:$1,0)),""))</f>
        <v/>
      </c>
      <c r="R159" s="2" t="str">
        <f>IF($A159="","",IFERROR(INDEX(RAW_DHIS2_EXPORT!$A:$ZZ,ROW(),MATCH("*"&amp;INDEX(INDICATOR_MAP!$D:$D,MATCH(R$1,INDICATOR_MAP!$B:$B,0))&amp;"*",RAW_DHIS2_EXPORT!$1:$1,0)),""))</f>
        <v/>
      </c>
      <c r="S159" s="2" t="str">
        <f>IF($A159="","",IFERROR(INDEX(RAW_DHIS2_EXPORT!$A:$ZZ,ROW(),MATCH("*"&amp;INDEX(INDICATOR_MAP!$D:$D,MATCH(S$1,INDICATOR_MAP!$B:$B,0))&amp;"*",RAW_DHIS2_EXPORT!$1:$1,0)),""))</f>
        <v/>
      </c>
      <c r="T159" s="2" t="str">
        <f>IF($A159="","",IFERROR(INDEX(RAW_DHIS2_EXPORT!$A:$ZZ,ROW(),MATCH("*"&amp;INDEX(INDICATOR_MAP!$D:$D,MATCH(T$1,INDICATOR_MAP!$B:$B,0))&amp;"*",RAW_DHIS2_EXPORT!$1:$1,0)),""))</f>
        <v/>
      </c>
      <c r="U159" s="2" t="str">
        <f>IF($A159="","",IFERROR(INDEX(RAW_DHIS2_EXPORT!$A:$ZZ,ROW(),MATCH("*"&amp;INDEX(INDICATOR_MAP!$D:$D,MATCH(U$1,INDICATOR_MAP!$B:$B,0))&amp;"*",RAW_DHIS2_EXPORT!$1:$1,0)),""))</f>
        <v/>
      </c>
      <c r="V159" s="2" t="str">
        <f>IF($A159="","",IFERROR(INDEX(RAW_DHIS2_EXPORT!$A:$ZZ,ROW(),MATCH("*"&amp;INDEX(INDICATOR_MAP!$D:$D,MATCH(V$1,INDICATOR_MAP!$B:$B,0))&amp;"*",RAW_DHIS2_EXPORT!$1:$1,0)),""))</f>
        <v/>
      </c>
      <c r="W159" s="2" t="str">
        <f>IF($A159="","",IFERROR(INDEX(RAW_DHIS2_EXPORT!$A:$ZZ,ROW(),MATCH("*"&amp;INDEX(INDICATOR_MAP!$D:$D,MATCH(W$1,INDICATOR_MAP!$B:$B,0))&amp;"*",RAW_DHIS2_EXPORT!$1:$1,0)),""))</f>
        <v/>
      </c>
      <c r="X159" s="2" t="str">
        <f>IF($A159="","",IFERROR(INDEX(RAW_DHIS2_EXPORT!$A:$ZZ,ROW(),MATCH("*"&amp;INDEX(INDICATOR_MAP!$D:$D,MATCH(X$1,INDICATOR_MAP!$B:$B,0))&amp;"*",RAW_DHIS2_EXPORT!$1:$1,0)),""))</f>
        <v/>
      </c>
      <c r="Y159" s="2" t="str">
        <f>IF($A159="","",IFERROR(INDEX(RAW_DHIS2_EXPORT!$A:$ZZ,ROW(),MATCH("*"&amp;INDEX(INDICATOR_MAP!$D:$D,MATCH(Y$1,INDICATOR_MAP!$B:$B,0))&amp;"*",RAW_DHIS2_EXPORT!$1:$1,0)),""))</f>
        <v/>
      </c>
      <c r="Z159" s="2" t="str">
        <f>IF($A159="","",IFERROR(INDEX(RAW_DHIS2_EXPORT!$A:$ZZ,ROW(),MATCH("*"&amp;INDEX(INDICATOR_MAP!$D:$D,MATCH(Z$1,INDICATOR_MAP!$B:$B,0))&amp;"*",RAW_DHIS2_EXPORT!$1:$1,0)),""))</f>
        <v/>
      </c>
      <c r="AA159" s="2" t="str">
        <f>IF($A159="","",IFERROR(INDEX(RAW_DHIS2_EXPORT!$A:$ZZ,ROW(),MATCH("*"&amp;INDEX(INDICATOR_MAP!$D:$D,MATCH(AA$1,INDICATOR_MAP!$B:$B,0))&amp;"*",RAW_DHIS2_EXPORT!$1:$1,0)),""))</f>
        <v/>
      </c>
      <c r="AB159" s="2" t="str">
        <f>IF($A159="","",IFERROR(INDEX(RAW_DHIS2_EXPORT!$A:$ZZ,ROW(),MATCH("*"&amp;INDEX(INDICATOR_MAP!$D:$D,MATCH(AB$1,INDICATOR_MAP!$B:$B,0))&amp;"*",RAW_DHIS2_EXPORT!$1:$1,0)),""))</f>
        <v/>
      </c>
      <c r="AC159" s="2" t="str">
        <f>IF($A159="","",IFERROR(INDEX(RAW_DHIS2_EXPORT!$A:$ZZ,ROW(),MATCH("*"&amp;INDEX(INDICATOR_MAP!$D:$D,MATCH(AC$1,INDICATOR_MAP!$B:$B,0))&amp;"*",RAW_DHIS2_EXPORT!$1:$1,0)),""))</f>
        <v/>
      </c>
      <c r="AD159" s="2" t="str">
        <f>IF($A159="","",IFERROR(INDEX(RAW_DHIS2_EXPORT!$A:$ZZ,ROW(),MATCH("*"&amp;INDEX(INDICATOR_MAP!$D:$D,MATCH(AD$1,INDICATOR_MAP!$B:$B,0))&amp;"*",RAW_DHIS2_EXPORT!$1:$1,0)),""))</f>
        <v/>
      </c>
      <c r="AE159" s="2" t="str">
        <f>IF($A159="","",IFERROR(INDEX(RAW_DHIS2_EXPORT!$A:$ZZ,ROW(),MATCH("*"&amp;INDEX(INDICATOR_MAP!$D:$D,MATCH(AE$1,INDICATOR_MAP!$B:$B,0))&amp;"*",RAW_DHIS2_EXPORT!$1:$1,0)),""))</f>
        <v/>
      </c>
      <c r="AF159" s="2" t="str">
        <f>IF($A159="","",IFERROR(INDEX(RAW_DHIS2_EXPORT!$A:$ZZ,ROW(),MATCH("*"&amp;INDEX(INDICATOR_MAP!$D:$D,MATCH(AF$1,INDICATOR_MAP!$B:$B,0))&amp;"*",RAW_DHIS2_EXPORT!$1:$1,0)),""))</f>
        <v/>
      </c>
      <c r="AG159" s="2" t="str">
        <f>IF($A159="","",IFERROR(INDEX(RAW_DHIS2_EXPORT!$A:$ZZ,ROW(),MATCH("*"&amp;INDEX(INDICATOR_MAP!$D:$D,MATCH(AG$1,INDICATOR_MAP!$B:$B,0))&amp;"*",RAW_DHIS2_EXPORT!$1:$1,0)),""))</f>
        <v/>
      </c>
      <c r="AH159" s="2" t="str">
        <f>IF($A159="","",IFERROR(INDEX(RAW_DHIS2_EXPORT!$A:$ZZ,ROW(),MATCH("*"&amp;INDEX(INDICATOR_MAP!$D:$D,MATCH(AH$1,INDICATOR_MAP!$B:$B,0))&amp;"*",RAW_DHIS2_EXPORT!$1:$1,0)),""))</f>
        <v/>
      </c>
      <c r="AI159" s="2" t="str">
        <f>IF($A159="","",IFERROR(INDEX(RAW_DHIS2_EXPORT!$A:$ZZ,ROW(),MATCH("*"&amp;INDEX(INDICATOR_MAP!$D:$D,MATCH(AI$1,INDICATOR_MAP!$B:$B,0))&amp;"*",RAW_DHIS2_EXPORT!$1:$1,0)),""))</f>
        <v/>
      </c>
      <c r="AJ159" s="2" t="str">
        <f>IF($A159="","",IFERROR(INDEX(RAW_DHIS2_EXPORT!$A:$ZZ,ROW(),MATCH("*"&amp;INDEX(INDICATOR_MAP!$D:$D,MATCH(AJ$1,INDICATOR_MAP!$B:$B,0))&amp;"*",RAW_DHIS2_EXPORT!$1:$1,0)),""))</f>
        <v/>
      </c>
      <c r="AK159" s="2" t="str">
        <f>IF($A159="","",IFERROR(INDEX(RAW_DHIS2_EXPORT!$A:$ZZ,ROW(),MATCH("*"&amp;INDEX(INDICATOR_MAP!$D:$D,MATCH(AK$1,INDICATOR_MAP!$B:$B,0))&amp;"*",RAW_DHIS2_EXPORT!$1:$1,0)),""))</f>
        <v/>
      </c>
      <c r="AL159" s="2" t="str">
        <f>IF($A159="","",IFERROR(INDEX(RAW_DHIS2_EXPORT!$A:$ZZ,ROW(),MATCH("*"&amp;INDEX(INDICATOR_MAP!$D:$D,MATCH(AL$1,INDICATOR_MAP!$B:$B,0))&amp;"*",RAW_DHIS2_EXPORT!$1:$1,0)),""))</f>
        <v/>
      </c>
      <c r="AM159" s="2" t="str">
        <f>IF($A159="","",IFERROR(INDEX(RAW_DHIS2_EXPORT!$A:$ZZ,ROW(),MATCH("*"&amp;INDEX(INDICATOR_MAP!$D:$D,MATCH(AM$1,INDICATOR_MAP!$B:$B,0))&amp;"*",RAW_DHIS2_EXPORT!$1:$1,0)),""))</f>
        <v/>
      </c>
      <c r="AN159" s="2" t="str">
        <f>IF($A159="","",IFERROR(INDEX(RAW_DHIS2_EXPORT!$A:$ZZ,ROW(),MATCH("*"&amp;INDEX(INDICATOR_MAP!$D:$D,MATCH(AN$1,INDICATOR_MAP!$B:$B,0))&amp;"*",RAW_DHIS2_EXPORT!$1:$1,0)),""))</f>
        <v/>
      </c>
      <c r="AO159" s="2" t="str">
        <f>IF($A159="","",IFERROR(INDEX(RAW_DHIS2_EXPORT!$A:$ZZ,ROW(),MATCH("*"&amp;INDEX(INDICATOR_MAP!$D:$D,MATCH(AO$1,INDICATOR_MAP!$B:$B,0))&amp;"*",RAW_DHIS2_EXPORT!$1:$1,0)),""))</f>
        <v/>
      </c>
      <c r="AP159" s="2" t="str">
        <f>IF($A159="","",IFERROR(INDEX(RAW_DHIS2_EXPORT!$A:$ZZ,ROW(),MATCH("*"&amp;INDEX(INDICATOR_MAP!$D:$D,MATCH(AP$1,INDICATOR_MAP!$B:$B,0))&amp;"*",RAW_DHIS2_EXPORT!$1:$1,0)),""))</f>
        <v/>
      </c>
      <c r="AQ159" s="2" t="str">
        <f>IF($A159="","",IFERROR(INDEX(RAW_DHIS2_EXPORT!$A:$ZZ,ROW(),MATCH("*"&amp;INDEX(INDICATOR_MAP!$D:$D,MATCH(AQ$1,INDICATOR_MAP!$B:$B,0))&amp;"*",RAW_DHIS2_EXPORT!$1:$1,0)),""))</f>
        <v/>
      </c>
      <c r="AR159" s="2" t="str">
        <f>IF($A159="","",IFERROR(INDEX(RAW_DHIS2_EXPORT!$A:$ZZ,ROW(),MATCH("*"&amp;INDEX(INDICATOR_MAP!$D:$D,MATCH(AR$1,INDICATOR_MAP!$B:$B,0))&amp;"*",RAW_DHIS2_EXPORT!$1:$1,0)),""))</f>
        <v/>
      </c>
      <c r="AS159" s="2" t="str">
        <f>IF($A159="","",IFERROR(INDEX(RAW_DHIS2_EXPORT!$A:$ZZ,ROW(),MATCH("*"&amp;INDEX(INDICATOR_MAP!$D:$D,MATCH(AS$1,INDICATOR_MAP!$B:$B,0))&amp;"*",RAW_DHIS2_EXPORT!$1:$1,0)),""))</f>
        <v/>
      </c>
      <c r="AT159" s="2" t="str">
        <f>IF($A159="","",IFERROR(INDEX(RAW_DHIS2_EXPORT!$A:$ZZ,ROW(),MATCH("*"&amp;INDEX(INDICATOR_MAP!$D:$D,MATCH(AT$1,INDICATOR_MAP!$B:$B,0))&amp;"*",RAW_DHIS2_EXPORT!$1:$1,0)),""))</f>
        <v/>
      </c>
      <c r="AU159" s="2" t="str">
        <f>IF($A159="","",IFERROR(INDEX(RAW_DHIS2_EXPORT!$A:$ZZ,ROW(),MATCH("*"&amp;INDEX(INDICATOR_MAP!$D:$D,MATCH(AU$1,INDICATOR_MAP!$B:$B,0))&amp;"*",RAW_DHIS2_EXPORT!$1:$1,0)),""))</f>
        <v/>
      </c>
      <c r="AV159" s="2" t="str">
        <f>IF($A159="","",IFERROR(INDEX(RAW_DHIS2_EXPORT!$A:$ZZ,ROW(),MATCH("*"&amp;INDEX(INDICATOR_MAP!$D:$D,MATCH(AV$1,INDICATOR_MAP!$B:$B,0))&amp;"*",RAW_DHIS2_EXPORT!$1:$1,0)),""))</f>
        <v/>
      </c>
      <c r="AW159" s="2" t="str">
        <f>IF($A159="","",IFERROR(INDEX(RAW_DHIS2_EXPORT!$A:$ZZ,ROW(),MATCH("*"&amp;INDEX(INDICATOR_MAP!$D:$D,MATCH(AW$1,INDICATOR_MAP!$B:$B,0))&amp;"*",RAW_DHIS2_EXPORT!$1:$1,0)),""))</f>
        <v/>
      </c>
      <c r="AX159" s="2" t="str">
        <f>IF($A159="","",IFERROR(INDEX(RAW_DHIS2_EXPORT!$A:$ZZ,ROW(),MATCH("*"&amp;INDEX(INDICATOR_MAP!$D:$D,MATCH(AX$1,INDICATOR_MAP!$B:$B,0))&amp;"*",RAW_DHIS2_EXPORT!$1:$1,0)),""))</f>
        <v/>
      </c>
      <c r="AY159" s="2" t="str">
        <f>IF($A159="","",IFERROR(INDEX(RAW_DHIS2_EXPORT!$A:$ZZ,ROW(),MATCH("*"&amp;INDEX(INDICATOR_MAP!$D:$D,MATCH(AY$1,INDICATOR_MAP!$B:$B,0))&amp;"*",RAW_DHIS2_EXPORT!$1:$1,0)),""))</f>
        <v/>
      </c>
      <c r="AZ159" s="2" t="str">
        <f>IF($A159="","",IFERROR(INDEX(RAW_DHIS2_EXPORT!$A:$ZZ,ROW(),MATCH("*"&amp;INDEX(INDICATOR_MAP!$D:$D,MATCH(AZ$1,INDICATOR_MAP!$B:$B,0))&amp;"*",RAW_DHIS2_EXPORT!$1:$1,0)),""))</f>
        <v/>
      </c>
      <c r="BA159" s="2" t="str">
        <f>IF($A159="","",IFERROR(INDEX(RAW_DHIS2_EXPORT!$A:$ZZ,ROW(),MATCH("*"&amp;INDEX(INDICATOR_MAP!$D:$D,MATCH(BA$1,INDICATOR_MAP!$B:$B,0))&amp;"*",RAW_DHIS2_EXPORT!$1:$1,0)),""))</f>
        <v/>
      </c>
      <c r="BB159" s="2" t="str">
        <f>IF($A159="","",IFERROR(INDEX(RAW_DHIS2_EXPORT!$A:$ZZ,ROW(),MATCH("*"&amp;INDEX(INDICATOR_MAP!$D:$D,MATCH(BB$1,INDICATOR_MAP!$B:$B,0))&amp;"*",RAW_DHIS2_EXPORT!$1:$1,0)),""))</f>
        <v/>
      </c>
      <c r="BC159" s="2" t="str">
        <f>IF($A159="","",IFERROR(INDEX(RAW_DHIS2_EXPORT!$A:$ZZ,ROW(),MATCH("*"&amp;INDEX(INDICATOR_MAP!$D:$D,MATCH(BC$1,INDICATOR_MAP!$B:$B,0))&amp;"*",RAW_DHIS2_EXPORT!$1:$1,0)),""))</f>
        <v/>
      </c>
    </row>
    <row r="160" spans="1:55">
      <c r="A160" s="2" t="str">
        <f>IF(RAW_DHIS2_EXPORT!A160="","",RAW_DHIS2_EXPORT!A160)</f>
        <v/>
      </c>
      <c r="B160" s="2"/>
      <c r="C160" s="2"/>
      <c r="D160" s="2" t="str">
        <f>IF($A160="","",IFERROR(INDEX(RAW_DHIS2_EXPORT!$A:$ZZ,ROW(),MATCH("*"&amp;INDEX(INDICATOR_MAP!$D:$D,MATCH(D$1,INDICATOR_MAP!$B:$B,0))&amp;"*",RAW_DHIS2_EXPORT!$1:$1,0)),""))</f>
        <v/>
      </c>
      <c r="E160" s="2" t="str">
        <f>IF($A160="","",IFERROR(INDEX(RAW_DHIS2_EXPORT!$A:$ZZ,ROW(),MATCH("*"&amp;INDEX(INDICATOR_MAP!$D:$D,MATCH(E$1,INDICATOR_MAP!$B:$B,0))&amp;"*",RAW_DHIS2_EXPORT!$1:$1,0)),""))</f>
        <v/>
      </c>
      <c r="F160" s="2" t="str">
        <f>IF($A160="","",IFERROR(INDEX(RAW_DHIS2_EXPORT!$A:$ZZ,ROW(),MATCH("*"&amp;INDEX(INDICATOR_MAP!$D:$D,MATCH(F$1,INDICATOR_MAP!$B:$B,0))&amp;"*",RAW_DHIS2_EXPORT!$1:$1,0)),""))</f>
        <v/>
      </c>
      <c r="G160" s="2" t="str">
        <f>IF($A160="","",IFERROR(INDEX(RAW_DHIS2_EXPORT!$A:$ZZ,ROW(),MATCH("*"&amp;INDEX(INDICATOR_MAP!$D:$D,MATCH(G$1,INDICATOR_MAP!$B:$B,0))&amp;"*",RAW_DHIS2_EXPORT!$1:$1,0)),""))</f>
        <v/>
      </c>
      <c r="H160" s="2" t="str">
        <f>IF($A160="","",IFERROR(INDEX(RAW_DHIS2_EXPORT!$A:$ZZ,ROW(),MATCH("*"&amp;INDEX(INDICATOR_MAP!$D:$D,MATCH(H$1,INDICATOR_MAP!$B:$B,0))&amp;"*",RAW_DHIS2_EXPORT!$1:$1,0)),""))</f>
        <v/>
      </c>
      <c r="I160" s="2" t="str">
        <f>IF($A160="","",IFERROR(INDEX(RAW_DHIS2_EXPORT!$A:$ZZ,ROW(),MATCH("*"&amp;INDEX(INDICATOR_MAP!$D:$D,MATCH(I$1,INDICATOR_MAP!$B:$B,0))&amp;"*",RAW_DHIS2_EXPORT!$1:$1,0)),""))</f>
        <v/>
      </c>
      <c r="J160" s="2" t="str">
        <f>IF($A160="","",IFERROR(INDEX(RAW_DHIS2_EXPORT!$A:$ZZ,ROW(),MATCH("*"&amp;INDEX(INDICATOR_MAP!$D:$D,MATCH(J$1,INDICATOR_MAP!$B:$B,0))&amp;"*",RAW_DHIS2_EXPORT!$1:$1,0)),""))</f>
        <v/>
      </c>
      <c r="K160" s="2" t="str">
        <f>IF($A160="","",IFERROR(INDEX(RAW_DHIS2_EXPORT!$A:$ZZ,ROW(),MATCH("*"&amp;INDEX(INDICATOR_MAP!$D:$D,MATCH(K$1,INDICATOR_MAP!$B:$B,0))&amp;"*",RAW_DHIS2_EXPORT!$1:$1,0)),""))</f>
        <v/>
      </c>
      <c r="L160" s="2" t="str">
        <f>IF($A160="","",IFERROR(INDEX(RAW_DHIS2_EXPORT!$A:$ZZ,ROW(),MATCH("*"&amp;INDEX(INDICATOR_MAP!$D:$D,MATCH(L$1,INDICATOR_MAP!$B:$B,0))&amp;"*",RAW_DHIS2_EXPORT!$1:$1,0)),""))</f>
        <v/>
      </c>
      <c r="M160" s="2" t="str">
        <f>IF($A160="","",IFERROR(INDEX(RAW_DHIS2_EXPORT!$A:$ZZ,ROW(),MATCH("*"&amp;INDEX(INDICATOR_MAP!$D:$D,MATCH(M$1,INDICATOR_MAP!$B:$B,0))&amp;"*",RAW_DHIS2_EXPORT!$1:$1,0)),""))</f>
        <v/>
      </c>
      <c r="N160" s="2" t="str">
        <f>IF($A160="","",IFERROR(INDEX(RAW_DHIS2_EXPORT!$A:$ZZ,ROW(),MATCH("*"&amp;INDEX(INDICATOR_MAP!$D:$D,MATCH(N$1,INDICATOR_MAP!$B:$B,0))&amp;"*",RAW_DHIS2_EXPORT!$1:$1,0)),""))</f>
        <v/>
      </c>
      <c r="O160" s="2" t="str">
        <f>IF($A160="","",IFERROR(INDEX(RAW_DHIS2_EXPORT!$A:$ZZ,ROW(),MATCH("*"&amp;INDEX(INDICATOR_MAP!$D:$D,MATCH(O$1,INDICATOR_MAP!$B:$B,0))&amp;"*",RAW_DHIS2_EXPORT!$1:$1,0)),""))</f>
        <v/>
      </c>
      <c r="P160" s="2" t="str">
        <f>IF($A160="","",IFERROR(INDEX(RAW_DHIS2_EXPORT!$A:$ZZ,ROW(),MATCH("*"&amp;INDEX(INDICATOR_MAP!$D:$D,MATCH(P$1,INDICATOR_MAP!$B:$B,0))&amp;"*",RAW_DHIS2_EXPORT!$1:$1,0)),""))</f>
        <v/>
      </c>
      <c r="Q160" s="2" t="str">
        <f>IF($A160="","",IFERROR(INDEX(RAW_DHIS2_EXPORT!$A:$ZZ,ROW(),MATCH("*"&amp;INDEX(INDICATOR_MAP!$D:$D,MATCH(Q$1,INDICATOR_MAP!$B:$B,0))&amp;"*",RAW_DHIS2_EXPORT!$1:$1,0)),""))</f>
        <v/>
      </c>
      <c r="R160" s="2" t="str">
        <f>IF($A160="","",IFERROR(INDEX(RAW_DHIS2_EXPORT!$A:$ZZ,ROW(),MATCH("*"&amp;INDEX(INDICATOR_MAP!$D:$D,MATCH(R$1,INDICATOR_MAP!$B:$B,0))&amp;"*",RAW_DHIS2_EXPORT!$1:$1,0)),""))</f>
        <v/>
      </c>
      <c r="S160" s="2" t="str">
        <f>IF($A160="","",IFERROR(INDEX(RAW_DHIS2_EXPORT!$A:$ZZ,ROW(),MATCH("*"&amp;INDEX(INDICATOR_MAP!$D:$D,MATCH(S$1,INDICATOR_MAP!$B:$B,0))&amp;"*",RAW_DHIS2_EXPORT!$1:$1,0)),""))</f>
        <v/>
      </c>
      <c r="T160" s="2" t="str">
        <f>IF($A160="","",IFERROR(INDEX(RAW_DHIS2_EXPORT!$A:$ZZ,ROW(),MATCH("*"&amp;INDEX(INDICATOR_MAP!$D:$D,MATCH(T$1,INDICATOR_MAP!$B:$B,0))&amp;"*",RAW_DHIS2_EXPORT!$1:$1,0)),""))</f>
        <v/>
      </c>
      <c r="U160" s="2" t="str">
        <f>IF($A160="","",IFERROR(INDEX(RAW_DHIS2_EXPORT!$A:$ZZ,ROW(),MATCH("*"&amp;INDEX(INDICATOR_MAP!$D:$D,MATCH(U$1,INDICATOR_MAP!$B:$B,0))&amp;"*",RAW_DHIS2_EXPORT!$1:$1,0)),""))</f>
        <v/>
      </c>
      <c r="V160" s="2" t="str">
        <f>IF($A160="","",IFERROR(INDEX(RAW_DHIS2_EXPORT!$A:$ZZ,ROW(),MATCH("*"&amp;INDEX(INDICATOR_MAP!$D:$D,MATCH(V$1,INDICATOR_MAP!$B:$B,0))&amp;"*",RAW_DHIS2_EXPORT!$1:$1,0)),""))</f>
        <v/>
      </c>
      <c r="W160" s="2" t="str">
        <f>IF($A160="","",IFERROR(INDEX(RAW_DHIS2_EXPORT!$A:$ZZ,ROW(),MATCH("*"&amp;INDEX(INDICATOR_MAP!$D:$D,MATCH(W$1,INDICATOR_MAP!$B:$B,0))&amp;"*",RAW_DHIS2_EXPORT!$1:$1,0)),""))</f>
        <v/>
      </c>
      <c r="X160" s="2" t="str">
        <f>IF($A160="","",IFERROR(INDEX(RAW_DHIS2_EXPORT!$A:$ZZ,ROW(),MATCH("*"&amp;INDEX(INDICATOR_MAP!$D:$D,MATCH(X$1,INDICATOR_MAP!$B:$B,0))&amp;"*",RAW_DHIS2_EXPORT!$1:$1,0)),""))</f>
        <v/>
      </c>
      <c r="Y160" s="2" t="str">
        <f>IF($A160="","",IFERROR(INDEX(RAW_DHIS2_EXPORT!$A:$ZZ,ROW(),MATCH("*"&amp;INDEX(INDICATOR_MAP!$D:$D,MATCH(Y$1,INDICATOR_MAP!$B:$B,0))&amp;"*",RAW_DHIS2_EXPORT!$1:$1,0)),""))</f>
        <v/>
      </c>
      <c r="Z160" s="2" t="str">
        <f>IF($A160="","",IFERROR(INDEX(RAW_DHIS2_EXPORT!$A:$ZZ,ROW(),MATCH("*"&amp;INDEX(INDICATOR_MAP!$D:$D,MATCH(Z$1,INDICATOR_MAP!$B:$B,0))&amp;"*",RAW_DHIS2_EXPORT!$1:$1,0)),""))</f>
        <v/>
      </c>
      <c r="AA160" s="2" t="str">
        <f>IF($A160="","",IFERROR(INDEX(RAW_DHIS2_EXPORT!$A:$ZZ,ROW(),MATCH("*"&amp;INDEX(INDICATOR_MAP!$D:$D,MATCH(AA$1,INDICATOR_MAP!$B:$B,0))&amp;"*",RAW_DHIS2_EXPORT!$1:$1,0)),""))</f>
        <v/>
      </c>
      <c r="AB160" s="2" t="str">
        <f>IF($A160="","",IFERROR(INDEX(RAW_DHIS2_EXPORT!$A:$ZZ,ROW(),MATCH("*"&amp;INDEX(INDICATOR_MAP!$D:$D,MATCH(AB$1,INDICATOR_MAP!$B:$B,0))&amp;"*",RAW_DHIS2_EXPORT!$1:$1,0)),""))</f>
        <v/>
      </c>
      <c r="AC160" s="2" t="str">
        <f>IF($A160="","",IFERROR(INDEX(RAW_DHIS2_EXPORT!$A:$ZZ,ROW(),MATCH("*"&amp;INDEX(INDICATOR_MAP!$D:$D,MATCH(AC$1,INDICATOR_MAP!$B:$B,0))&amp;"*",RAW_DHIS2_EXPORT!$1:$1,0)),""))</f>
        <v/>
      </c>
      <c r="AD160" s="2" t="str">
        <f>IF($A160="","",IFERROR(INDEX(RAW_DHIS2_EXPORT!$A:$ZZ,ROW(),MATCH("*"&amp;INDEX(INDICATOR_MAP!$D:$D,MATCH(AD$1,INDICATOR_MAP!$B:$B,0))&amp;"*",RAW_DHIS2_EXPORT!$1:$1,0)),""))</f>
        <v/>
      </c>
      <c r="AE160" s="2" t="str">
        <f>IF($A160="","",IFERROR(INDEX(RAW_DHIS2_EXPORT!$A:$ZZ,ROW(),MATCH("*"&amp;INDEX(INDICATOR_MAP!$D:$D,MATCH(AE$1,INDICATOR_MAP!$B:$B,0))&amp;"*",RAW_DHIS2_EXPORT!$1:$1,0)),""))</f>
        <v/>
      </c>
      <c r="AF160" s="2" t="str">
        <f>IF($A160="","",IFERROR(INDEX(RAW_DHIS2_EXPORT!$A:$ZZ,ROW(),MATCH("*"&amp;INDEX(INDICATOR_MAP!$D:$D,MATCH(AF$1,INDICATOR_MAP!$B:$B,0))&amp;"*",RAW_DHIS2_EXPORT!$1:$1,0)),""))</f>
        <v/>
      </c>
      <c r="AG160" s="2" t="str">
        <f>IF($A160="","",IFERROR(INDEX(RAW_DHIS2_EXPORT!$A:$ZZ,ROW(),MATCH("*"&amp;INDEX(INDICATOR_MAP!$D:$D,MATCH(AG$1,INDICATOR_MAP!$B:$B,0))&amp;"*",RAW_DHIS2_EXPORT!$1:$1,0)),""))</f>
        <v/>
      </c>
      <c r="AH160" s="2" t="str">
        <f>IF($A160="","",IFERROR(INDEX(RAW_DHIS2_EXPORT!$A:$ZZ,ROW(),MATCH("*"&amp;INDEX(INDICATOR_MAP!$D:$D,MATCH(AH$1,INDICATOR_MAP!$B:$B,0))&amp;"*",RAW_DHIS2_EXPORT!$1:$1,0)),""))</f>
        <v/>
      </c>
      <c r="AI160" s="2" t="str">
        <f>IF($A160="","",IFERROR(INDEX(RAW_DHIS2_EXPORT!$A:$ZZ,ROW(),MATCH("*"&amp;INDEX(INDICATOR_MAP!$D:$D,MATCH(AI$1,INDICATOR_MAP!$B:$B,0))&amp;"*",RAW_DHIS2_EXPORT!$1:$1,0)),""))</f>
        <v/>
      </c>
      <c r="AJ160" s="2" t="str">
        <f>IF($A160="","",IFERROR(INDEX(RAW_DHIS2_EXPORT!$A:$ZZ,ROW(),MATCH("*"&amp;INDEX(INDICATOR_MAP!$D:$D,MATCH(AJ$1,INDICATOR_MAP!$B:$B,0))&amp;"*",RAW_DHIS2_EXPORT!$1:$1,0)),""))</f>
        <v/>
      </c>
      <c r="AK160" s="2" t="str">
        <f>IF($A160="","",IFERROR(INDEX(RAW_DHIS2_EXPORT!$A:$ZZ,ROW(),MATCH("*"&amp;INDEX(INDICATOR_MAP!$D:$D,MATCH(AK$1,INDICATOR_MAP!$B:$B,0))&amp;"*",RAW_DHIS2_EXPORT!$1:$1,0)),""))</f>
        <v/>
      </c>
      <c r="AL160" s="2" t="str">
        <f>IF($A160="","",IFERROR(INDEX(RAW_DHIS2_EXPORT!$A:$ZZ,ROW(),MATCH("*"&amp;INDEX(INDICATOR_MAP!$D:$D,MATCH(AL$1,INDICATOR_MAP!$B:$B,0))&amp;"*",RAW_DHIS2_EXPORT!$1:$1,0)),""))</f>
        <v/>
      </c>
      <c r="AM160" s="2" t="str">
        <f>IF($A160="","",IFERROR(INDEX(RAW_DHIS2_EXPORT!$A:$ZZ,ROW(),MATCH("*"&amp;INDEX(INDICATOR_MAP!$D:$D,MATCH(AM$1,INDICATOR_MAP!$B:$B,0))&amp;"*",RAW_DHIS2_EXPORT!$1:$1,0)),""))</f>
        <v/>
      </c>
      <c r="AN160" s="2" t="str">
        <f>IF($A160="","",IFERROR(INDEX(RAW_DHIS2_EXPORT!$A:$ZZ,ROW(),MATCH("*"&amp;INDEX(INDICATOR_MAP!$D:$D,MATCH(AN$1,INDICATOR_MAP!$B:$B,0))&amp;"*",RAW_DHIS2_EXPORT!$1:$1,0)),""))</f>
        <v/>
      </c>
      <c r="AO160" s="2" t="str">
        <f>IF($A160="","",IFERROR(INDEX(RAW_DHIS2_EXPORT!$A:$ZZ,ROW(),MATCH("*"&amp;INDEX(INDICATOR_MAP!$D:$D,MATCH(AO$1,INDICATOR_MAP!$B:$B,0))&amp;"*",RAW_DHIS2_EXPORT!$1:$1,0)),""))</f>
        <v/>
      </c>
      <c r="AP160" s="2" t="str">
        <f>IF($A160="","",IFERROR(INDEX(RAW_DHIS2_EXPORT!$A:$ZZ,ROW(),MATCH("*"&amp;INDEX(INDICATOR_MAP!$D:$D,MATCH(AP$1,INDICATOR_MAP!$B:$B,0))&amp;"*",RAW_DHIS2_EXPORT!$1:$1,0)),""))</f>
        <v/>
      </c>
      <c r="AQ160" s="2" t="str">
        <f>IF($A160="","",IFERROR(INDEX(RAW_DHIS2_EXPORT!$A:$ZZ,ROW(),MATCH("*"&amp;INDEX(INDICATOR_MAP!$D:$D,MATCH(AQ$1,INDICATOR_MAP!$B:$B,0))&amp;"*",RAW_DHIS2_EXPORT!$1:$1,0)),""))</f>
        <v/>
      </c>
      <c r="AR160" s="2" t="str">
        <f>IF($A160="","",IFERROR(INDEX(RAW_DHIS2_EXPORT!$A:$ZZ,ROW(),MATCH("*"&amp;INDEX(INDICATOR_MAP!$D:$D,MATCH(AR$1,INDICATOR_MAP!$B:$B,0))&amp;"*",RAW_DHIS2_EXPORT!$1:$1,0)),""))</f>
        <v/>
      </c>
      <c r="AS160" s="2" t="str">
        <f>IF($A160="","",IFERROR(INDEX(RAW_DHIS2_EXPORT!$A:$ZZ,ROW(),MATCH("*"&amp;INDEX(INDICATOR_MAP!$D:$D,MATCH(AS$1,INDICATOR_MAP!$B:$B,0))&amp;"*",RAW_DHIS2_EXPORT!$1:$1,0)),""))</f>
        <v/>
      </c>
      <c r="AT160" s="2" t="str">
        <f>IF($A160="","",IFERROR(INDEX(RAW_DHIS2_EXPORT!$A:$ZZ,ROW(),MATCH("*"&amp;INDEX(INDICATOR_MAP!$D:$D,MATCH(AT$1,INDICATOR_MAP!$B:$B,0))&amp;"*",RAW_DHIS2_EXPORT!$1:$1,0)),""))</f>
        <v/>
      </c>
      <c r="AU160" s="2" t="str">
        <f>IF($A160="","",IFERROR(INDEX(RAW_DHIS2_EXPORT!$A:$ZZ,ROW(),MATCH("*"&amp;INDEX(INDICATOR_MAP!$D:$D,MATCH(AU$1,INDICATOR_MAP!$B:$B,0))&amp;"*",RAW_DHIS2_EXPORT!$1:$1,0)),""))</f>
        <v/>
      </c>
      <c r="AV160" s="2" t="str">
        <f>IF($A160="","",IFERROR(INDEX(RAW_DHIS2_EXPORT!$A:$ZZ,ROW(),MATCH("*"&amp;INDEX(INDICATOR_MAP!$D:$D,MATCH(AV$1,INDICATOR_MAP!$B:$B,0))&amp;"*",RAW_DHIS2_EXPORT!$1:$1,0)),""))</f>
        <v/>
      </c>
      <c r="AW160" s="2" t="str">
        <f>IF($A160="","",IFERROR(INDEX(RAW_DHIS2_EXPORT!$A:$ZZ,ROW(),MATCH("*"&amp;INDEX(INDICATOR_MAP!$D:$D,MATCH(AW$1,INDICATOR_MAP!$B:$B,0))&amp;"*",RAW_DHIS2_EXPORT!$1:$1,0)),""))</f>
        <v/>
      </c>
      <c r="AX160" s="2" t="str">
        <f>IF($A160="","",IFERROR(INDEX(RAW_DHIS2_EXPORT!$A:$ZZ,ROW(),MATCH("*"&amp;INDEX(INDICATOR_MAP!$D:$D,MATCH(AX$1,INDICATOR_MAP!$B:$B,0))&amp;"*",RAW_DHIS2_EXPORT!$1:$1,0)),""))</f>
        <v/>
      </c>
      <c r="AY160" s="2" t="str">
        <f>IF($A160="","",IFERROR(INDEX(RAW_DHIS2_EXPORT!$A:$ZZ,ROW(),MATCH("*"&amp;INDEX(INDICATOR_MAP!$D:$D,MATCH(AY$1,INDICATOR_MAP!$B:$B,0))&amp;"*",RAW_DHIS2_EXPORT!$1:$1,0)),""))</f>
        <v/>
      </c>
      <c r="AZ160" s="2" t="str">
        <f>IF($A160="","",IFERROR(INDEX(RAW_DHIS2_EXPORT!$A:$ZZ,ROW(),MATCH("*"&amp;INDEX(INDICATOR_MAP!$D:$D,MATCH(AZ$1,INDICATOR_MAP!$B:$B,0))&amp;"*",RAW_DHIS2_EXPORT!$1:$1,0)),""))</f>
        <v/>
      </c>
      <c r="BA160" s="2" t="str">
        <f>IF($A160="","",IFERROR(INDEX(RAW_DHIS2_EXPORT!$A:$ZZ,ROW(),MATCH("*"&amp;INDEX(INDICATOR_MAP!$D:$D,MATCH(BA$1,INDICATOR_MAP!$B:$B,0))&amp;"*",RAW_DHIS2_EXPORT!$1:$1,0)),""))</f>
        <v/>
      </c>
      <c r="BB160" s="2" t="str">
        <f>IF($A160="","",IFERROR(INDEX(RAW_DHIS2_EXPORT!$A:$ZZ,ROW(),MATCH("*"&amp;INDEX(INDICATOR_MAP!$D:$D,MATCH(BB$1,INDICATOR_MAP!$B:$B,0))&amp;"*",RAW_DHIS2_EXPORT!$1:$1,0)),""))</f>
        <v/>
      </c>
      <c r="BC160" s="2" t="str">
        <f>IF($A160="","",IFERROR(INDEX(RAW_DHIS2_EXPORT!$A:$ZZ,ROW(),MATCH("*"&amp;INDEX(INDICATOR_MAP!$D:$D,MATCH(BC$1,INDICATOR_MAP!$B:$B,0))&amp;"*",RAW_DHIS2_EXPORT!$1:$1,0)),""))</f>
        <v/>
      </c>
    </row>
    <row r="161" spans="1:55">
      <c r="A161" s="2" t="str">
        <f>IF(RAW_DHIS2_EXPORT!A161="","",RAW_DHIS2_EXPORT!A161)</f>
        <v/>
      </c>
      <c r="B161" s="2"/>
      <c r="C161" s="2"/>
      <c r="D161" s="2" t="str">
        <f>IF($A161="","",IFERROR(INDEX(RAW_DHIS2_EXPORT!$A:$ZZ,ROW(),MATCH("*"&amp;INDEX(INDICATOR_MAP!$D:$D,MATCH(D$1,INDICATOR_MAP!$B:$B,0))&amp;"*",RAW_DHIS2_EXPORT!$1:$1,0)),""))</f>
        <v/>
      </c>
      <c r="E161" s="2" t="str">
        <f>IF($A161="","",IFERROR(INDEX(RAW_DHIS2_EXPORT!$A:$ZZ,ROW(),MATCH("*"&amp;INDEX(INDICATOR_MAP!$D:$D,MATCH(E$1,INDICATOR_MAP!$B:$B,0))&amp;"*",RAW_DHIS2_EXPORT!$1:$1,0)),""))</f>
        <v/>
      </c>
      <c r="F161" s="2" t="str">
        <f>IF($A161="","",IFERROR(INDEX(RAW_DHIS2_EXPORT!$A:$ZZ,ROW(),MATCH("*"&amp;INDEX(INDICATOR_MAP!$D:$D,MATCH(F$1,INDICATOR_MAP!$B:$B,0))&amp;"*",RAW_DHIS2_EXPORT!$1:$1,0)),""))</f>
        <v/>
      </c>
      <c r="G161" s="2" t="str">
        <f>IF($A161="","",IFERROR(INDEX(RAW_DHIS2_EXPORT!$A:$ZZ,ROW(),MATCH("*"&amp;INDEX(INDICATOR_MAP!$D:$D,MATCH(G$1,INDICATOR_MAP!$B:$B,0))&amp;"*",RAW_DHIS2_EXPORT!$1:$1,0)),""))</f>
        <v/>
      </c>
      <c r="H161" s="2" t="str">
        <f>IF($A161="","",IFERROR(INDEX(RAW_DHIS2_EXPORT!$A:$ZZ,ROW(),MATCH("*"&amp;INDEX(INDICATOR_MAP!$D:$D,MATCH(H$1,INDICATOR_MAP!$B:$B,0))&amp;"*",RAW_DHIS2_EXPORT!$1:$1,0)),""))</f>
        <v/>
      </c>
      <c r="I161" s="2" t="str">
        <f>IF($A161="","",IFERROR(INDEX(RAW_DHIS2_EXPORT!$A:$ZZ,ROW(),MATCH("*"&amp;INDEX(INDICATOR_MAP!$D:$D,MATCH(I$1,INDICATOR_MAP!$B:$B,0))&amp;"*",RAW_DHIS2_EXPORT!$1:$1,0)),""))</f>
        <v/>
      </c>
      <c r="J161" s="2" t="str">
        <f>IF($A161="","",IFERROR(INDEX(RAW_DHIS2_EXPORT!$A:$ZZ,ROW(),MATCH("*"&amp;INDEX(INDICATOR_MAP!$D:$D,MATCH(J$1,INDICATOR_MAP!$B:$B,0))&amp;"*",RAW_DHIS2_EXPORT!$1:$1,0)),""))</f>
        <v/>
      </c>
      <c r="K161" s="2" t="str">
        <f>IF($A161="","",IFERROR(INDEX(RAW_DHIS2_EXPORT!$A:$ZZ,ROW(),MATCH("*"&amp;INDEX(INDICATOR_MAP!$D:$D,MATCH(K$1,INDICATOR_MAP!$B:$B,0))&amp;"*",RAW_DHIS2_EXPORT!$1:$1,0)),""))</f>
        <v/>
      </c>
      <c r="L161" s="2" t="str">
        <f>IF($A161="","",IFERROR(INDEX(RAW_DHIS2_EXPORT!$A:$ZZ,ROW(),MATCH("*"&amp;INDEX(INDICATOR_MAP!$D:$D,MATCH(L$1,INDICATOR_MAP!$B:$B,0))&amp;"*",RAW_DHIS2_EXPORT!$1:$1,0)),""))</f>
        <v/>
      </c>
      <c r="M161" s="2" t="str">
        <f>IF($A161="","",IFERROR(INDEX(RAW_DHIS2_EXPORT!$A:$ZZ,ROW(),MATCH("*"&amp;INDEX(INDICATOR_MAP!$D:$D,MATCH(M$1,INDICATOR_MAP!$B:$B,0))&amp;"*",RAW_DHIS2_EXPORT!$1:$1,0)),""))</f>
        <v/>
      </c>
      <c r="N161" s="2" t="str">
        <f>IF($A161="","",IFERROR(INDEX(RAW_DHIS2_EXPORT!$A:$ZZ,ROW(),MATCH("*"&amp;INDEX(INDICATOR_MAP!$D:$D,MATCH(N$1,INDICATOR_MAP!$B:$B,0))&amp;"*",RAW_DHIS2_EXPORT!$1:$1,0)),""))</f>
        <v/>
      </c>
      <c r="O161" s="2" t="str">
        <f>IF($A161="","",IFERROR(INDEX(RAW_DHIS2_EXPORT!$A:$ZZ,ROW(),MATCH("*"&amp;INDEX(INDICATOR_MAP!$D:$D,MATCH(O$1,INDICATOR_MAP!$B:$B,0))&amp;"*",RAW_DHIS2_EXPORT!$1:$1,0)),""))</f>
        <v/>
      </c>
      <c r="P161" s="2" t="str">
        <f>IF($A161="","",IFERROR(INDEX(RAW_DHIS2_EXPORT!$A:$ZZ,ROW(),MATCH("*"&amp;INDEX(INDICATOR_MAP!$D:$D,MATCH(P$1,INDICATOR_MAP!$B:$B,0))&amp;"*",RAW_DHIS2_EXPORT!$1:$1,0)),""))</f>
        <v/>
      </c>
      <c r="Q161" s="2" t="str">
        <f>IF($A161="","",IFERROR(INDEX(RAW_DHIS2_EXPORT!$A:$ZZ,ROW(),MATCH("*"&amp;INDEX(INDICATOR_MAP!$D:$D,MATCH(Q$1,INDICATOR_MAP!$B:$B,0))&amp;"*",RAW_DHIS2_EXPORT!$1:$1,0)),""))</f>
        <v/>
      </c>
      <c r="R161" s="2" t="str">
        <f>IF($A161="","",IFERROR(INDEX(RAW_DHIS2_EXPORT!$A:$ZZ,ROW(),MATCH("*"&amp;INDEX(INDICATOR_MAP!$D:$D,MATCH(R$1,INDICATOR_MAP!$B:$B,0))&amp;"*",RAW_DHIS2_EXPORT!$1:$1,0)),""))</f>
        <v/>
      </c>
      <c r="S161" s="2" t="str">
        <f>IF($A161="","",IFERROR(INDEX(RAW_DHIS2_EXPORT!$A:$ZZ,ROW(),MATCH("*"&amp;INDEX(INDICATOR_MAP!$D:$D,MATCH(S$1,INDICATOR_MAP!$B:$B,0))&amp;"*",RAW_DHIS2_EXPORT!$1:$1,0)),""))</f>
        <v/>
      </c>
      <c r="T161" s="2" t="str">
        <f>IF($A161="","",IFERROR(INDEX(RAW_DHIS2_EXPORT!$A:$ZZ,ROW(),MATCH("*"&amp;INDEX(INDICATOR_MAP!$D:$D,MATCH(T$1,INDICATOR_MAP!$B:$B,0))&amp;"*",RAW_DHIS2_EXPORT!$1:$1,0)),""))</f>
        <v/>
      </c>
      <c r="U161" s="2" t="str">
        <f>IF($A161="","",IFERROR(INDEX(RAW_DHIS2_EXPORT!$A:$ZZ,ROW(),MATCH("*"&amp;INDEX(INDICATOR_MAP!$D:$D,MATCH(U$1,INDICATOR_MAP!$B:$B,0))&amp;"*",RAW_DHIS2_EXPORT!$1:$1,0)),""))</f>
        <v/>
      </c>
      <c r="V161" s="2" t="str">
        <f>IF($A161="","",IFERROR(INDEX(RAW_DHIS2_EXPORT!$A:$ZZ,ROW(),MATCH("*"&amp;INDEX(INDICATOR_MAP!$D:$D,MATCH(V$1,INDICATOR_MAP!$B:$B,0))&amp;"*",RAW_DHIS2_EXPORT!$1:$1,0)),""))</f>
        <v/>
      </c>
      <c r="W161" s="2" t="str">
        <f>IF($A161="","",IFERROR(INDEX(RAW_DHIS2_EXPORT!$A:$ZZ,ROW(),MATCH("*"&amp;INDEX(INDICATOR_MAP!$D:$D,MATCH(W$1,INDICATOR_MAP!$B:$B,0))&amp;"*",RAW_DHIS2_EXPORT!$1:$1,0)),""))</f>
        <v/>
      </c>
      <c r="X161" s="2" t="str">
        <f>IF($A161="","",IFERROR(INDEX(RAW_DHIS2_EXPORT!$A:$ZZ,ROW(),MATCH("*"&amp;INDEX(INDICATOR_MAP!$D:$D,MATCH(X$1,INDICATOR_MAP!$B:$B,0))&amp;"*",RAW_DHIS2_EXPORT!$1:$1,0)),""))</f>
        <v/>
      </c>
      <c r="Y161" s="2" t="str">
        <f>IF($A161="","",IFERROR(INDEX(RAW_DHIS2_EXPORT!$A:$ZZ,ROW(),MATCH("*"&amp;INDEX(INDICATOR_MAP!$D:$D,MATCH(Y$1,INDICATOR_MAP!$B:$B,0))&amp;"*",RAW_DHIS2_EXPORT!$1:$1,0)),""))</f>
        <v/>
      </c>
      <c r="Z161" s="2" t="str">
        <f>IF($A161="","",IFERROR(INDEX(RAW_DHIS2_EXPORT!$A:$ZZ,ROW(),MATCH("*"&amp;INDEX(INDICATOR_MAP!$D:$D,MATCH(Z$1,INDICATOR_MAP!$B:$B,0))&amp;"*",RAW_DHIS2_EXPORT!$1:$1,0)),""))</f>
        <v/>
      </c>
      <c r="AA161" s="2" t="str">
        <f>IF($A161="","",IFERROR(INDEX(RAW_DHIS2_EXPORT!$A:$ZZ,ROW(),MATCH("*"&amp;INDEX(INDICATOR_MAP!$D:$D,MATCH(AA$1,INDICATOR_MAP!$B:$B,0))&amp;"*",RAW_DHIS2_EXPORT!$1:$1,0)),""))</f>
        <v/>
      </c>
      <c r="AB161" s="2" t="str">
        <f>IF($A161="","",IFERROR(INDEX(RAW_DHIS2_EXPORT!$A:$ZZ,ROW(),MATCH("*"&amp;INDEX(INDICATOR_MAP!$D:$D,MATCH(AB$1,INDICATOR_MAP!$B:$B,0))&amp;"*",RAW_DHIS2_EXPORT!$1:$1,0)),""))</f>
        <v/>
      </c>
      <c r="AC161" s="2" t="str">
        <f>IF($A161="","",IFERROR(INDEX(RAW_DHIS2_EXPORT!$A:$ZZ,ROW(),MATCH("*"&amp;INDEX(INDICATOR_MAP!$D:$D,MATCH(AC$1,INDICATOR_MAP!$B:$B,0))&amp;"*",RAW_DHIS2_EXPORT!$1:$1,0)),""))</f>
        <v/>
      </c>
      <c r="AD161" s="2" t="str">
        <f>IF($A161="","",IFERROR(INDEX(RAW_DHIS2_EXPORT!$A:$ZZ,ROW(),MATCH("*"&amp;INDEX(INDICATOR_MAP!$D:$D,MATCH(AD$1,INDICATOR_MAP!$B:$B,0))&amp;"*",RAW_DHIS2_EXPORT!$1:$1,0)),""))</f>
        <v/>
      </c>
      <c r="AE161" s="2" t="str">
        <f>IF($A161="","",IFERROR(INDEX(RAW_DHIS2_EXPORT!$A:$ZZ,ROW(),MATCH("*"&amp;INDEX(INDICATOR_MAP!$D:$D,MATCH(AE$1,INDICATOR_MAP!$B:$B,0))&amp;"*",RAW_DHIS2_EXPORT!$1:$1,0)),""))</f>
        <v/>
      </c>
      <c r="AF161" s="2" t="str">
        <f>IF($A161="","",IFERROR(INDEX(RAW_DHIS2_EXPORT!$A:$ZZ,ROW(),MATCH("*"&amp;INDEX(INDICATOR_MAP!$D:$D,MATCH(AF$1,INDICATOR_MAP!$B:$B,0))&amp;"*",RAW_DHIS2_EXPORT!$1:$1,0)),""))</f>
        <v/>
      </c>
      <c r="AG161" s="2" t="str">
        <f>IF($A161="","",IFERROR(INDEX(RAW_DHIS2_EXPORT!$A:$ZZ,ROW(),MATCH("*"&amp;INDEX(INDICATOR_MAP!$D:$D,MATCH(AG$1,INDICATOR_MAP!$B:$B,0))&amp;"*",RAW_DHIS2_EXPORT!$1:$1,0)),""))</f>
        <v/>
      </c>
      <c r="AH161" s="2" t="str">
        <f>IF($A161="","",IFERROR(INDEX(RAW_DHIS2_EXPORT!$A:$ZZ,ROW(),MATCH("*"&amp;INDEX(INDICATOR_MAP!$D:$D,MATCH(AH$1,INDICATOR_MAP!$B:$B,0))&amp;"*",RAW_DHIS2_EXPORT!$1:$1,0)),""))</f>
        <v/>
      </c>
      <c r="AI161" s="2" t="str">
        <f>IF($A161="","",IFERROR(INDEX(RAW_DHIS2_EXPORT!$A:$ZZ,ROW(),MATCH("*"&amp;INDEX(INDICATOR_MAP!$D:$D,MATCH(AI$1,INDICATOR_MAP!$B:$B,0))&amp;"*",RAW_DHIS2_EXPORT!$1:$1,0)),""))</f>
        <v/>
      </c>
      <c r="AJ161" s="2" t="str">
        <f>IF($A161="","",IFERROR(INDEX(RAW_DHIS2_EXPORT!$A:$ZZ,ROW(),MATCH("*"&amp;INDEX(INDICATOR_MAP!$D:$D,MATCH(AJ$1,INDICATOR_MAP!$B:$B,0))&amp;"*",RAW_DHIS2_EXPORT!$1:$1,0)),""))</f>
        <v/>
      </c>
      <c r="AK161" s="2" t="str">
        <f>IF($A161="","",IFERROR(INDEX(RAW_DHIS2_EXPORT!$A:$ZZ,ROW(),MATCH("*"&amp;INDEX(INDICATOR_MAP!$D:$D,MATCH(AK$1,INDICATOR_MAP!$B:$B,0))&amp;"*",RAW_DHIS2_EXPORT!$1:$1,0)),""))</f>
        <v/>
      </c>
      <c r="AL161" s="2" t="str">
        <f>IF($A161="","",IFERROR(INDEX(RAW_DHIS2_EXPORT!$A:$ZZ,ROW(),MATCH("*"&amp;INDEX(INDICATOR_MAP!$D:$D,MATCH(AL$1,INDICATOR_MAP!$B:$B,0))&amp;"*",RAW_DHIS2_EXPORT!$1:$1,0)),""))</f>
        <v/>
      </c>
      <c r="AM161" s="2" t="str">
        <f>IF($A161="","",IFERROR(INDEX(RAW_DHIS2_EXPORT!$A:$ZZ,ROW(),MATCH("*"&amp;INDEX(INDICATOR_MAP!$D:$D,MATCH(AM$1,INDICATOR_MAP!$B:$B,0))&amp;"*",RAW_DHIS2_EXPORT!$1:$1,0)),""))</f>
        <v/>
      </c>
      <c r="AN161" s="2" t="str">
        <f>IF($A161="","",IFERROR(INDEX(RAW_DHIS2_EXPORT!$A:$ZZ,ROW(),MATCH("*"&amp;INDEX(INDICATOR_MAP!$D:$D,MATCH(AN$1,INDICATOR_MAP!$B:$B,0))&amp;"*",RAW_DHIS2_EXPORT!$1:$1,0)),""))</f>
        <v/>
      </c>
      <c r="AO161" s="2" t="str">
        <f>IF($A161="","",IFERROR(INDEX(RAW_DHIS2_EXPORT!$A:$ZZ,ROW(),MATCH("*"&amp;INDEX(INDICATOR_MAP!$D:$D,MATCH(AO$1,INDICATOR_MAP!$B:$B,0))&amp;"*",RAW_DHIS2_EXPORT!$1:$1,0)),""))</f>
        <v/>
      </c>
      <c r="AP161" s="2" t="str">
        <f>IF($A161="","",IFERROR(INDEX(RAW_DHIS2_EXPORT!$A:$ZZ,ROW(),MATCH("*"&amp;INDEX(INDICATOR_MAP!$D:$D,MATCH(AP$1,INDICATOR_MAP!$B:$B,0))&amp;"*",RAW_DHIS2_EXPORT!$1:$1,0)),""))</f>
        <v/>
      </c>
      <c r="AQ161" s="2" t="str">
        <f>IF($A161="","",IFERROR(INDEX(RAW_DHIS2_EXPORT!$A:$ZZ,ROW(),MATCH("*"&amp;INDEX(INDICATOR_MAP!$D:$D,MATCH(AQ$1,INDICATOR_MAP!$B:$B,0))&amp;"*",RAW_DHIS2_EXPORT!$1:$1,0)),""))</f>
        <v/>
      </c>
      <c r="AR161" s="2" t="str">
        <f>IF($A161="","",IFERROR(INDEX(RAW_DHIS2_EXPORT!$A:$ZZ,ROW(),MATCH("*"&amp;INDEX(INDICATOR_MAP!$D:$D,MATCH(AR$1,INDICATOR_MAP!$B:$B,0))&amp;"*",RAW_DHIS2_EXPORT!$1:$1,0)),""))</f>
        <v/>
      </c>
      <c r="AS161" s="2" t="str">
        <f>IF($A161="","",IFERROR(INDEX(RAW_DHIS2_EXPORT!$A:$ZZ,ROW(),MATCH("*"&amp;INDEX(INDICATOR_MAP!$D:$D,MATCH(AS$1,INDICATOR_MAP!$B:$B,0))&amp;"*",RAW_DHIS2_EXPORT!$1:$1,0)),""))</f>
        <v/>
      </c>
      <c r="AT161" s="2" t="str">
        <f>IF($A161="","",IFERROR(INDEX(RAW_DHIS2_EXPORT!$A:$ZZ,ROW(),MATCH("*"&amp;INDEX(INDICATOR_MAP!$D:$D,MATCH(AT$1,INDICATOR_MAP!$B:$B,0))&amp;"*",RAW_DHIS2_EXPORT!$1:$1,0)),""))</f>
        <v/>
      </c>
      <c r="AU161" s="2" t="str">
        <f>IF($A161="","",IFERROR(INDEX(RAW_DHIS2_EXPORT!$A:$ZZ,ROW(),MATCH("*"&amp;INDEX(INDICATOR_MAP!$D:$D,MATCH(AU$1,INDICATOR_MAP!$B:$B,0))&amp;"*",RAW_DHIS2_EXPORT!$1:$1,0)),""))</f>
        <v/>
      </c>
      <c r="AV161" s="2" t="str">
        <f>IF($A161="","",IFERROR(INDEX(RAW_DHIS2_EXPORT!$A:$ZZ,ROW(),MATCH("*"&amp;INDEX(INDICATOR_MAP!$D:$D,MATCH(AV$1,INDICATOR_MAP!$B:$B,0))&amp;"*",RAW_DHIS2_EXPORT!$1:$1,0)),""))</f>
        <v/>
      </c>
      <c r="AW161" s="2" t="str">
        <f>IF($A161="","",IFERROR(INDEX(RAW_DHIS2_EXPORT!$A:$ZZ,ROW(),MATCH("*"&amp;INDEX(INDICATOR_MAP!$D:$D,MATCH(AW$1,INDICATOR_MAP!$B:$B,0))&amp;"*",RAW_DHIS2_EXPORT!$1:$1,0)),""))</f>
        <v/>
      </c>
      <c r="AX161" s="2" t="str">
        <f>IF($A161="","",IFERROR(INDEX(RAW_DHIS2_EXPORT!$A:$ZZ,ROW(),MATCH("*"&amp;INDEX(INDICATOR_MAP!$D:$D,MATCH(AX$1,INDICATOR_MAP!$B:$B,0))&amp;"*",RAW_DHIS2_EXPORT!$1:$1,0)),""))</f>
        <v/>
      </c>
      <c r="AY161" s="2" t="str">
        <f>IF($A161="","",IFERROR(INDEX(RAW_DHIS2_EXPORT!$A:$ZZ,ROW(),MATCH("*"&amp;INDEX(INDICATOR_MAP!$D:$D,MATCH(AY$1,INDICATOR_MAP!$B:$B,0))&amp;"*",RAW_DHIS2_EXPORT!$1:$1,0)),""))</f>
        <v/>
      </c>
      <c r="AZ161" s="2" t="str">
        <f>IF($A161="","",IFERROR(INDEX(RAW_DHIS2_EXPORT!$A:$ZZ,ROW(),MATCH("*"&amp;INDEX(INDICATOR_MAP!$D:$D,MATCH(AZ$1,INDICATOR_MAP!$B:$B,0))&amp;"*",RAW_DHIS2_EXPORT!$1:$1,0)),""))</f>
        <v/>
      </c>
      <c r="BA161" s="2" t="str">
        <f>IF($A161="","",IFERROR(INDEX(RAW_DHIS2_EXPORT!$A:$ZZ,ROW(),MATCH("*"&amp;INDEX(INDICATOR_MAP!$D:$D,MATCH(BA$1,INDICATOR_MAP!$B:$B,0))&amp;"*",RAW_DHIS2_EXPORT!$1:$1,0)),""))</f>
        <v/>
      </c>
      <c r="BB161" s="2" t="str">
        <f>IF($A161="","",IFERROR(INDEX(RAW_DHIS2_EXPORT!$A:$ZZ,ROW(),MATCH("*"&amp;INDEX(INDICATOR_MAP!$D:$D,MATCH(BB$1,INDICATOR_MAP!$B:$B,0))&amp;"*",RAW_DHIS2_EXPORT!$1:$1,0)),""))</f>
        <v/>
      </c>
      <c r="BC161" s="2" t="str">
        <f>IF($A161="","",IFERROR(INDEX(RAW_DHIS2_EXPORT!$A:$ZZ,ROW(),MATCH("*"&amp;INDEX(INDICATOR_MAP!$D:$D,MATCH(BC$1,INDICATOR_MAP!$B:$B,0))&amp;"*",RAW_DHIS2_EXPORT!$1:$1,0)),""))</f>
        <v/>
      </c>
    </row>
    <row r="162" spans="1:55">
      <c r="A162" s="2" t="str">
        <f>IF(RAW_DHIS2_EXPORT!A162="","",RAW_DHIS2_EXPORT!A162)</f>
        <v/>
      </c>
      <c r="B162" s="2"/>
      <c r="C162" s="2"/>
      <c r="D162" s="2" t="str">
        <f>IF($A162="","",IFERROR(INDEX(RAW_DHIS2_EXPORT!$A:$ZZ,ROW(),MATCH("*"&amp;INDEX(INDICATOR_MAP!$D:$D,MATCH(D$1,INDICATOR_MAP!$B:$B,0))&amp;"*",RAW_DHIS2_EXPORT!$1:$1,0)),""))</f>
        <v/>
      </c>
      <c r="E162" s="2" t="str">
        <f>IF($A162="","",IFERROR(INDEX(RAW_DHIS2_EXPORT!$A:$ZZ,ROW(),MATCH("*"&amp;INDEX(INDICATOR_MAP!$D:$D,MATCH(E$1,INDICATOR_MAP!$B:$B,0))&amp;"*",RAW_DHIS2_EXPORT!$1:$1,0)),""))</f>
        <v/>
      </c>
      <c r="F162" s="2" t="str">
        <f>IF($A162="","",IFERROR(INDEX(RAW_DHIS2_EXPORT!$A:$ZZ,ROW(),MATCH("*"&amp;INDEX(INDICATOR_MAP!$D:$D,MATCH(F$1,INDICATOR_MAP!$B:$B,0))&amp;"*",RAW_DHIS2_EXPORT!$1:$1,0)),""))</f>
        <v/>
      </c>
      <c r="G162" s="2" t="str">
        <f>IF($A162="","",IFERROR(INDEX(RAW_DHIS2_EXPORT!$A:$ZZ,ROW(),MATCH("*"&amp;INDEX(INDICATOR_MAP!$D:$D,MATCH(G$1,INDICATOR_MAP!$B:$B,0))&amp;"*",RAW_DHIS2_EXPORT!$1:$1,0)),""))</f>
        <v/>
      </c>
      <c r="H162" s="2" t="str">
        <f>IF($A162="","",IFERROR(INDEX(RAW_DHIS2_EXPORT!$A:$ZZ,ROW(),MATCH("*"&amp;INDEX(INDICATOR_MAP!$D:$D,MATCH(H$1,INDICATOR_MAP!$B:$B,0))&amp;"*",RAW_DHIS2_EXPORT!$1:$1,0)),""))</f>
        <v/>
      </c>
      <c r="I162" s="2" t="str">
        <f>IF($A162="","",IFERROR(INDEX(RAW_DHIS2_EXPORT!$A:$ZZ,ROW(),MATCH("*"&amp;INDEX(INDICATOR_MAP!$D:$D,MATCH(I$1,INDICATOR_MAP!$B:$B,0))&amp;"*",RAW_DHIS2_EXPORT!$1:$1,0)),""))</f>
        <v/>
      </c>
      <c r="J162" s="2" t="str">
        <f>IF($A162="","",IFERROR(INDEX(RAW_DHIS2_EXPORT!$A:$ZZ,ROW(),MATCH("*"&amp;INDEX(INDICATOR_MAP!$D:$D,MATCH(J$1,INDICATOR_MAP!$B:$B,0))&amp;"*",RAW_DHIS2_EXPORT!$1:$1,0)),""))</f>
        <v/>
      </c>
      <c r="K162" s="2" t="str">
        <f>IF($A162="","",IFERROR(INDEX(RAW_DHIS2_EXPORT!$A:$ZZ,ROW(),MATCH("*"&amp;INDEX(INDICATOR_MAP!$D:$D,MATCH(K$1,INDICATOR_MAP!$B:$B,0))&amp;"*",RAW_DHIS2_EXPORT!$1:$1,0)),""))</f>
        <v/>
      </c>
      <c r="L162" s="2" t="str">
        <f>IF($A162="","",IFERROR(INDEX(RAW_DHIS2_EXPORT!$A:$ZZ,ROW(),MATCH("*"&amp;INDEX(INDICATOR_MAP!$D:$D,MATCH(L$1,INDICATOR_MAP!$B:$B,0))&amp;"*",RAW_DHIS2_EXPORT!$1:$1,0)),""))</f>
        <v/>
      </c>
      <c r="M162" s="2" t="str">
        <f>IF($A162="","",IFERROR(INDEX(RAW_DHIS2_EXPORT!$A:$ZZ,ROW(),MATCH("*"&amp;INDEX(INDICATOR_MAP!$D:$D,MATCH(M$1,INDICATOR_MAP!$B:$B,0))&amp;"*",RAW_DHIS2_EXPORT!$1:$1,0)),""))</f>
        <v/>
      </c>
      <c r="N162" s="2" t="str">
        <f>IF($A162="","",IFERROR(INDEX(RAW_DHIS2_EXPORT!$A:$ZZ,ROW(),MATCH("*"&amp;INDEX(INDICATOR_MAP!$D:$D,MATCH(N$1,INDICATOR_MAP!$B:$B,0))&amp;"*",RAW_DHIS2_EXPORT!$1:$1,0)),""))</f>
        <v/>
      </c>
      <c r="O162" s="2" t="str">
        <f>IF($A162="","",IFERROR(INDEX(RAW_DHIS2_EXPORT!$A:$ZZ,ROW(),MATCH("*"&amp;INDEX(INDICATOR_MAP!$D:$D,MATCH(O$1,INDICATOR_MAP!$B:$B,0))&amp;"*",RAW_DHIS2_EXPORT!$1:$1,0)),""))</f>
        <v/>
      </c>
      <c r="P162" s="2" t="str">
        <f>IF($A162="","",IFERROR(INDEX(RAW_DHIS2_EXPORT!$A:$ZZ,ROW(),MATCH("*"&amp;INDEX(INDICATOR_MAP!$D:$D,MATCH(P$1,INDICATOR_MAP!$B:$B,0))&amp;"*",RAW_DHIS2_EXPORT!$1:$1,0)),""))</f>
        <v/>
      </c>
      <c r="Q162" s="2" t="str">
        <f>IF($A162="","",IFERROR(INDEX(RAW_DHIS2_EXPORT!$A:$ZZ,ROW(),MATCH("*"&amp;INDEX(INDICATOR_MAP!$D:$D,MATCH(Q$1,INDICATOR_MAP!$B:$B,0))&amp;"*",RAW_DHIS2_EXPORT!$1:$1,0)),""))</f>
        <v/>
      </c>
      <c r="R162" s="2" t="str">
        <f>IF($A162="","",IFERROR(INDEX(RAW_DHIS2_EXPORT!$A:$ZZ,ROW(),MATCH("*"&amp;INDEX(INDICATOR_MAP!$D:$D,MATCH(R$1,INDICATOR_MAP!$B:$B,0))&amp;"*",RAW_DHIS2_EXPORT!$1:$1,0)),""))</f>
        <v/>
      </c>
      <c r="S162" s="2" t="str">
        <f>IF($A162="","",IFERROR(INDEX(RAW_DHIS2_EXPORT!$A:$ZZ,ROW(),MATCH("*"&amp;INDEX(INDICATOR_MAP!$D:$D,MATCH(S$1,INDICATOR_MAP!$B:$B,0))&amp;"*",RAW_DHIS2_EXPORT!$1:$1,0)),""))</f>
        <v/>
      </c>
      <c r="T162" s="2" t="str">
        <f>IF($A162="","",IFERROR(INDEX(RAW_DHIS2_EXPORT!$A:$ZZ,ROW(),MATCH("*"&amp;INDEX(INDICATOR_MAP!$D:$D,MATCH(T$1,INDICATOR_MAP!$B:$B,0))&amp;"*",RAW_DHIS2_EXPORT!$1:$1,0)),""))</f>
        <v/>
      </c>
      <c r="U162" s="2" t="str">
        <f>IF($A162="","",IFERROR(INDEX(RAW_DHIS2_EXPORT!$A:$ZZ,ROW(),MATCH("*"&amp;INDEX(INDICATOR_MAP!$D:$D,MATCH(U$1,INDICATOR_MAP!$B:$B,0))&amp;"*",RAW_DHIS2_EXPORT!$1:$1,0)),""))</f>
        <v/>
      </c>
      <c r="V162" s="2" t="str">
        <f>IF($A162="","",IFERROR(INDEX(RAW_DHIS2_EXPORT!$A:$ZZ,ROW(),MATCH("*"&amp;INDEX(INDICATOR_MAP!$D:$D,MATCH(V$1,INDICATOR_MAP!$B:$B,0))&amp;"*",RAW_DHIS2_EXPORT!$1:$1,0)),""))</f>
        <v/>
      </c>
      <c r="W162" s="2" t="str">
        <f>IF($A162="","",IFERROR(INDEX(RAW_DHIS2_EXPORT!$A:$ZZ,ROW(),MATCH("*"&amp;INDEX(INDICATOR_MAP!$D:$D,MATCH(W$1,INDICATOR_MAP!$B:$B,0))&amp;"*",RAW_DHIS2_EXPORT!$1:$1,0)),""))</f>
        <v/>
      </c>
      <c r="X162" s="2" t="str">
        <f>IF($A162="","",IFERROR(INDEX(RAW_DHIS2_EXPORT!$A:$ZZ,ROW(),MATCH("*"&amp;INDEX(INDICATOR_MAP!$D:$D,MATCH(X$1,INDICATOR_MAP!$B:$B,0))&amp;"*",RAW_DHIS2_EXPORT!$1:$1,0)),""))</f>
        <v/>
      </c>
      <c r="Y162" s="2" t="str">
        <f>IF($A162="","",IFERROR(INDEX(RAW_DHIS2_EXPORT!$A:$ZZ,ROW(),MATCH("*"&amp;INDEX(INDICATOR_MAP!$D:$D,MATCH(Y$1,INDICATOR_MAP!$B:$B,0))&amp;"*",RAW_DHIS2_EXPORT!$1:$1,0)),""))</f>
        <v/>
      </c>
      <c r="Z162" s="2" t="str">
        <f>IF($A162="","",IFERROR(INDEX(RAW_DHIS2_EXPORT!$A:$ZZ,ROW(),MATCH("*"&amp;INDEX(INDICATOR_MAP!$D:$D,MATCH(Z$1,INDICATOR_MAP!$B:$B,0))&amp;"*",RAW_DHIS2_EXPORT!$1:$1,0)),""))</f>
        <v/>
      </c>
      <c r="AA162" s="2" t="str">
        <f>IF($A162="","",IFERROR(INDEX(RAW_DHIS2_EXPORT!$A:$ZZ,ROW(),MATCH("*"&amp;INDEX(INDICATOR_MAP!$D:$D,MATCH(AA$1,INDICATOR_MAP!$B:$B,0))&amp;"*",RAW_DHIS2_EXPORT!$1:$1,0)),""))</f>
        <v/>
      </c>
      <c r="AB162" s="2" t="str">
        <f>IF($A162="","",IFERROR(INDEX(RAW_DHIS2_EXPORT!$A:$ZZ,ROW(),MATCH("*"&amp;INDEX(INDICATOR_MAP!$D:$D,MATCH(AB$1,INDICATOR_MAP!$B:$B,0))&amp;"*",RAW_DHIS2_EXPORT!$1:$1,0)),""))</f>
        <v/>
      </c>
      <c r="AC162" s="2" t="str">
        <f>IF($A162="","",IFERROR(INDEX(RAW_DHIS2_EXPORT!$A:$ZZ,ROW(),MATCH("*"&amp;INDEX(INDICATOR_MAP!$D:$D,MATCH(AC$1,INDICATOR_MAP!$B:$B,0))&amp;"*",RAW_DHIS2_EXPORT!$1:$1,0)),""))</f>
        <v/>
      </c>
      <c r="AD162" s="2" t="str">
        <f>IF($A162="","",IFERROR(INDEX(RAW_DHIS2_EXPORT!$A:$ZZ,ROW(),MATCH("*"&amp;INDEX(INDICATOR_MAP!$D:$D,MATCH(AD$1,INDICATOR_MAP!$B:$B,0))&amp;"*",RAW_DHIS2_EXPORT!$1:$1,0)),""))</f>
        <v/>
      </c>
      <c r="AE162" s="2" t="str">
        <f>IF($A162="","",IFERROR(INDEX(RAW_DHIS2_EXPORT!$A:$ZZ,ROW(),MATCH("*"&amp;INDEX(INDICATOR_MAP!$D:$D,MATCH(AE$1,INDICATOR_MAP!$B:$B,0))&amp;"*",RAW_DHIS2_EXPORT!$1:$1,0)),""))</f>
        <v/>
      </c>
      <c r="AF162" s="2" t="str">
        <f>IF($A162="","",IFERROR(INDEX(RAW_DHIS2_EXPORT!$A:$ZZ,ROW(),MATCH("*"&amp;INDEX(INDICATOR_MAP!$D:$D,MATCH(AF$1,INDICATOR_MAP!$B:$B,0))&amp;"*",RAW_DHIS2_EXPORT!$1:$1,0)),""))</f>
        <v/>
      </c>
      <c r="AG162" s="2" t="str">
        <f>IF($A162="","",IFERROR(INDEX(RAW_DHIS2_EXPORT!$A:$ZZ,ROW(),MATCH("*"&amp;INDEX(INDICATOR_MAP!$D:$D,MATCH(AG$1,INDICATOR_MAP!$B:$B,0))&amp;"*",RAW_DHIS2_EXPORT!$1:$1,0)),""))</f>
        <v/>
      </c>
      <c r="AH162" s="2" t="str">
        <f>IF($A162="","",IFERROR(INDEX(RAW_DHIS2_EXPORT!$A:$ZZ,ROW(),MATCH("*"&amp;INDEX(INDICATOR_MAP!$D:$D,MATCH(AH$1,INDICATOR_MAP!$B:$B,0))&amp;"*",RAW_DHIS2_EXPORT!$1:$1,0)),""))</f>
        <v/>
      </c>
      <c r="AI162" s="2" t="str">
        <f>IF($A162="","",IFERROR(INDEX(RAW_DHIS2_EXPORT!$A:$ZZ,ROW(),MATCH("*"&amp;INDEX(INDICATOR_MAP!$D:$D,MATCH(AI$1,INDICATOR_MAP!$B:$B,0))&amp;"*",RAW_DHIS2_EXPORT!$1:$1,0)),""))</f>
        <v/>
      </c>
      <c r="AJ162" s="2" t="str">
        <f>IF($A162="","",IFERROR(INDEX(RAW_DHIS2_EXPORT!$A:$ZZ,ROW(),MATCH("*"&amp;INDEX(INDICATOR_MAP!$D:$D,MATCH(AJ$1,INDICATOR_MAP!$B:$B,0))&amp;"*",RAW_DHIS2_EXPORT!$1:$1,0)),""))</f>
        <v/>
      </c>
      <c r="AK162" s="2" t="str">
        <f>IF($A162="","",IFERROR(INDEX(RAW_DHIS2_EXPORT!$A:$ZZ,ROW(),MATCH("*"&amp;INDEX(INDICATOR_MAP!$D:$D,MATCH(AK$1,INDICATOR_MAP!$B:$B,0))&amp;"*",RAW_DHIS2_EXPORT!$1:$1,0)),""))</f>
        <v/>
      </c>
      <c r="AL162" s="2" t="str">
        <f>IF($A162="","",IFERROR(INDEX(RAW_DHIS2_EXPORT!$A:$ZZ,ROW(),MATCH("*"&amp;INDEX(INDICATOR_MAP!$D:$D,MATCH(AL$1,INDICATOR_MAP!$B:$B,0))&amp;"*",RAW_DHIS2_EXPORT!$1:$1,0)),""))</f>
        <v/>
      </c>
      <c r="AM162" s="2" t="str">
        <f>IF($A162="","",IFERROR(INDEX(RAW_DHIS2_EXPORT!$A:$ZZ,ROW(),MATCH("*"&amp;INDEX(INDICATOR_MAP!$D:$D,MATCH(AM$1,INDICATOR_MAP!$B:$B,0))&amp;"*",RAW_DHIS2_EXPORT!$1:$1,0)),""))</f>
        <v/>
      </c>
      <c r="AN162" s="2" t="str">
        <f>IF($A162="","",IFERROR(INDEX(RAW_DHIS2_EXPORT!$A:$ZZ,ROW(),MATCH("*"&amp;INDEX(INDICATOR_MAP!$D:$D,MATCH(AN$1,INDICATOR_MAP!$B:$B,0))&amp;"*",RAW_DHIS2_EXPORT!$1:$1,0)),""))</f>
        <v/>
      </c>
      <c r="AO162" s="2" t="str">
        <f>IF($A162="","",IFERROR(INDEX(RAW_DHIS2_EXPORT!$A:$ZZ,ROW(),MATCH("*"&amp;INDEX(INDICATOR_MAP!$D:$D,MATCH(AO$1,INDICATOR_MAP!$B:$B,0))&amp;"*",RAW_DHIS2_EXPORT!$1:$1,0)),""))</f>
        <v/>
      </c>
      <c r="AP162" s="2" t="str">
        <f>IF($A162="","",IFERROR(INDEX(RAW_DHIS2_EXPORT!$A:$ZZ,ROW(),MATCH("*"&amp;INDEX(INDICATOR_MAP!$D:$D,MATCH(AP$1,INDICATOR_MAP!$B:$B,0))&amp;"*",RAW_DHIS2_EXPORT!$1:$1,0)),""))</f>
        <v/>
      </c>
      <c r="AQ162" s="2" t="str">
        <f>IF($A162="","",IFERROR(INDEX(RAW_DHIS2_EXPORT!$A:$ZZ,ROW(),MATCH("*"&amp;INDEX(INDICATOR_MAP!$D:$D,MATCH(AQ$1,INDICATOR_MAP!$B:$B,0))&amp;"*",RAW_DHIS2_EXPORT!$1:$1,0)),""))</f>
        <v/>
      </c>
      <c r="AR162" s="2" t="str">
        <f>IF($A162="","",IFERROR(INDEX(RAW_DHIS2_EXPORT!$A:$ZZ,ROW(),MATCH("*"&amp;INDEX(INDICATOR_MAP!$D:$D,MATCH(AR$1,INDICATOR_MAP!$B:$B,0))&amp;"*",RAW_DHIS2_EXPORT!$1:$1,0)),""))</f>
        <v/>
      </c>
      <c r="AS162" s="2" t="str">
        <f>IF($A162="","",IFERROR(INDEX(RAW_DHIS2_EXPORT!$A:$ZZ,ROW(),MATCH("*"&amp;INDEX(INDICATOR_MAP!$D:$D,MATCH(AS$1,INDICATOR_MAP!$B:$B,0))&amp;"*",RAW_DHIS2_EXPORT!$1:$1,0)),""))</f>
        <v/>
      </c>
      <c r="AT162" s="2" t="str">
        <f>IF($A162="","",IFERROR(INDEX(RAW_DHIS2_EXPORT!$A:$ZZ,ROW(),MATCH("*"&amp;INDEX(INDICATOR_MAP!$D:$D,MATCH(AT$1,INDICATOR_MAP!$B:$B,0))&amp;"*",RAW_DHIS2_EXPORT!$1:$1,0)),""))</f>
        <v/>
      </c>
      <c r="AU162" s="2" t="str">
        <f>IF($A162="","",IFERROR(INDEX(RAW_DHIS2_EXPORT!$A:$ZZ,ROW(),MATCH("*"&amp;INDEX(INDICATOR_MAP!$D:$D,MATCH(AU$1,INDICATOR_MAP!$B:$B,0))&amp;"*",RAW_DHIS2_EXPORT!$1:$1,0)),""))</f>
        <v/>
      </c>
      <c r="AV162" s="2" t="str">
        <f>IF($A162="","",IFERROR(INDEX(RAW_DHIS2_EXPORT!$A:$ZZ,ROW(),MATCH("*"&amp;INDEX(INDICATOR_MAP!$D:$D,MATCH(AV$1,INDICATOR_MAP!$B:$B,0))&amp;"*",RAW_DHIS2_EXPORT!$1:$1,0)),""))</f>
        <v/>
      </c>
      <c r="AW162" s="2" t="str">
        <f>IF($A162="","",IFERROR(INDEX(RAW_DHIS2_EXPORT!$A:$ZZ,ROW(),MATCH("*"&amp;INDEX(INDICATOR_MAP!$D:$D,MATCH(AW$1,INDICATOR_MAP!$B:$B,0))&amp;"*",RAW_DHIS2_EXPORT!$1:$1,0)),""))</f>
        <v/>
      </c>
      <c r="AX162" s="2" t="str">
        <f>IF($A162="","",IFERROR(INDEX(RAW_DHIS2_EXPORT!$A:$ZZ,ROW(),MATCH("*"&amp;INDEX(INDICATOR_MAP!$D:$D,MATCH(AX$1,INDICATOR_MAP!$B:$B,0))&amp;"*",RAW_DHIS2_EXPORT!$1:$1,0)),""))</f>
        <v/>
      </c>
      <c r="AY162" s="2" t="str">
        <f>IF($A162="","",IFERROR(INDEX(RAW_DHIS2_EXPORT!$A:$ZZ,ROW(),MATCH("*"&amp;INDEX(INDICATOR_MAP!$D:$D,MATCH(AY$1,INDICATOR_MAP!$B:$B,0))&amp;"*",RAW_DHIS2_EXPORT!$1:$1,0)),""))</f>
        <v/>
      </c>
      <c r="AZ162" s="2" t="str">
        <f>IF($A162="","",IFERROR(INDEX(RAW_DHIS2_EXPORT!$A:$ZZ,ROW(),MATCH("*"&amp;INDEX(INDICATOR_MAP!$D:$D,MATCH(AZ$1,INDICATOR_MAP!$B:$B,0))&amp;"*",RAW_DHIS2_EXPORT!$1:$1,0)),""))</f>
        <v/>
      </c>
      <c r="BA162" s="2" t="str">
        <f>IF($A162="","",IFERROR(INDEX(RAW_DHIS2_EXPORT!$A:$ZZ,ROW(),MATCH("*"&amp;INDEX(INDICATOR_MAP!$D:$D,MATCH(BA$1,INDICATOR_MAP!$B:$B,0))&amp;"*",RAW_DHIS2_EXPORT!$1:$1,0)),""))</f>
        <v/>
      </c>
      <c r="BB162" s="2" t="str">
        <f>IF($A162="","",IFERROR(INDEX(RAW_DHIS2_EXPORT!$A:$ZZ,ROW(),MATCH("*"&amp;INDEX(INDICATOR_MAP!$D:$D,MATCH(BB$1,INDICATOR_MAP!$B:$B,0))&amp;"*",RAW_DHIS2_EXPORT!$1:$1,0)),""))</f>
        <v/>
      </c>
      <c r="BC162" s="2" t="str">
        <f>IF($A162="","",IFERROR(INDEX(RAW_DHIS2_EXPORT!$A:$ZZ,ROW(),MATCH("*"&amp;INDEX(INDICATOR_MAP!$D:$D,MATCH(BC$1,INDICATOR_MAP!$B:$B,0))&amp;"*",RAW_DHIS2_EXPORT!$1:$1,0)),""))</f>
        <v/>
      </c>
    </row>
    <row r="163" spans="1:55">
      <c r="A163" s="2" t="str">
        <f>IF(RAW_DHIS2_EXPORT!A163="","",RAW_DHIS2_EXPORT!A163)</f>
        <v/>
      </c>
      <c r="B163" s="2"/>
      <c r="C163" s="2"/>
      <c r="D163" s="2" t="str">
        <f>IF($A163="","",IFERROR(INDEX(RAW_DHIS2_EXPORT!$A:$ZZ,ROW(),MATCH("*"&amp;INDEX(INDICATOR_MAP!$D:$D,MATCH(D$1,INDICATOR_MAP!$B:$B,0))&amp;"*",RAW_DHIS2_EXPORT!$1:$1,0)),""))</f>
        <v/>
      </c>
      <c r="E163" s="2" t="str">
        <f>IF($A163="","",IFERROR(INDEX(RAW_DHIS2_EXPORT!$A:$ZZ,ROW(),MATCH("*"&amp;INDEX(INDICATOR_MAP!$D:$D,MATCH(E$1,INDICATOR_MAP!$B:$B,0))&amp;"*",RAW_DHIS2_EXPORT!$1:$1,0)),""))</f>
        <v/>
      </c>
      <c r="F163" s="2" t="str">
        <f>IF($A163="","",IFERROR(INDEX(RAW_DHIS2_EXPORT!$A:$ZZ,ROW(),MATCH("*"&amp;INDEX(INDICATOR_MAP!$D:$D,MATCH(F$1,INDICATOR_MAP!$B:$B,0))&amp;"*",RAW_DHIS2_EXPORT!$1:$1,0)),""))</f>
        <v/>
      </c>
      <c r="G163" s="2" t="str">
        <f>IF($A163="","",IFERROR(INDEX(RAW_DHIS2_EXPORT!$A:$ZZ,ROW(),MATCH("*"&amp;INDEX(INDICATOR_MAP!$D:$D,MATCH(G$1,INDICATOR_MAP!$B:$B,0))&amp;"*",RAW_DHIS2_EXPORT!$1:$1,0)),""))</f>
        <v/>
      </c>
      <c r="H163" s="2" t="str">
        <f>IF($A163="","",IFERROR(INDEX(RAW_DHIS2_EXPORT!$A:$ZZ,ROW(),MATCH("*"&amp;INDEX(INDICATOR_MAP!$D:$D,MATCH(H$1,INDICATOR_MAP!$B:$B,0))&amp;"*",RAW_DHIS2_EXPORT!$1:$1,0)),""))</f>
        <v/>
      </c>
      <c r="I163" s="2" t="str">
        <f>IF($A163="","",IFERROR(INDEX(RAW_DHIS2_EXPORT!$A:$ZZ,ROW(),MATCH("*"&amp;INDEX(INDICATOR_MAP!$D:$D,MATCH(I$1,INDICATOR_MAP!$B:$B,0))&amp;"*",RAW_DHIS2_EXPORT!$1:$1,0)),""))</f>
        <v/>
      </c>
      <c r="J163" s="2" t="str">
        <f>IF($A163="","",IFERROR(INDEX(RAW_DHIS2_EXPORT!$A:$ZZ,ROW(),MATCH("*"&amp;INDEX(INDICATOR_MAP!$D:$D,MATCH(J$1,INDICATOR_MAP!$B:$B,0))&amp;"*",RAW_DHIS2_EXPORT!$1:$1,0)),""))</f>
        <v/>
      </c>
      <c r="K163" s="2" t="str">
        <f>IF($A163="","",IFERROR(INDEX(RAW_DHIS2_EXPORT!$A:$ZZ,ROW(),MATCH("*"&amp;INDEX(INDICATOR_MAP!$D:$D,MATCH(K$1,INDICATOR_MAP!$B:$B,0))&amp;"*",RAW_DHIS2_EXPORT!$1:$1,0)),""))</f>
        <v/>
      </c>
      <c r="L163" s="2" t="str">
        <f>IF($A163="","",IFERROR(INDEX(RAW_DHIS2_EXPORT!$A:$ZZ,ROW(),MATCH("*"&amp;INDEX(INDICATOR_MAP!$D:$D,MATCH(L$1,INDICATOR_MAP!$B:$B,0))&amp;"*",RAW_DHIS2_EXPORT!$1:$1,0)),""))</f>
        <v/>
      </c>
      <c r="M163" s="2" t="str">
        <f>IF($A163="","",IFERROR(INDEX(RAW_DHIS2_EXPORT!$A:$ZZ,ROW(),MATCH("*"&amp;INDEX(INDICATOR_MAP!$D:$D,MATCH(M$1,INDICATOR_MAP!$B:$B,0))&amp;"*",RAW_DHIS2_EXPORT!$1:$1,0)),""))</f>
        <v/>
      </c>
      <c r="N163" s="2" t="str">
        <f>IF($A163="","",IFERROR(INDEX(RAW_DHIS2_EXPORT!$A:$ZZ,ROW(),MATCH("*"&amp;INDEX(INDICATOR_MAP!$D:$D,MATCH(N$1,INDICATOR_MAP!$B:$B,0))&amp;"*",RAW_DHIS2_EXPORT!$1:$1,0)),""))</f>
        <v/>
      </c>
      <c r="O163" s="2" t="str">
        <f>IF($A163="","",IFERROR(INDEX(RAW_DHIS2_EXPORT!$A:$ZZ,ROW(),MATCH("*"&amp;INDEX(INDICATOR_MAP!$D:$D,MATCH(O$1,INDICATOR_MAP!$B:$B,0))&amp;"*",RAW_DHIS2_EXPORT!$1:$1,0)),""))</f>
        <v/>
      </c>
      <c r="P163" s="2" t="str">
        <f>IF($A163="","",IFERROR(INDEX(RAW_DHIS2_EXPORT!$A:$ZZ,ROW(),MATCH("*"&amp;INDEX(INDICATOR_MAP!$D:$D,MATCH(P$1,INDICATOR_MAP!$B:$B,0))&amp;"*",RAW_DHIS2_EXPORT!$1:$1,0)),""))</f>
        <v/>
      </c>
      <c r="Q163" s="2" t="str">
        <f>IF($A163="","",IFERROR(INDEX(RAW_DHIS2_EXPORT!$A:$ZZ,ROW(),MATCH("*"&amp;INDEX(INDICATOR_MAP!$D:$D,MATCH(Q$1,INDICATOR_MAP!$B:$B,0))&amp;"*",RAW_DHIS2_EXPORT!$1:$1,0)),""))</f>
        <v/>
      </c>
      <c r="R163" s="2" t="str">
        <f>IF($A163="","",IFERROR(INDEX(RAW_DHIS2_EXPORT!$A:$ZZ,ROW(),MATCH("*"&amp;INDEX(INDICATOR_MAP!$D:$D,MATCH(R$1,INDICATOR_MAP!$B:$B,0))&amp;"*",RAW_DHIS2_EXPORT!$1:$1,0)),""))</f>
        <v/>
      </c>
      <c r="S163" s="2" t="str">
        <f>IF($A163="","",IFERROR(INDEX(RAW_DHIS2_EXPORT!$A:$ZZ,ROW(),MATCH("*"&amp;INDEX(INDICATOR_MAP!$D:$D,MATCH(S$1,INDICATOR_MAP!$B:$B,0))&amp;"*",RAW_DHIS2_EXPORT!$1:$1,0)),""))</f>
        <v/>
      </c>
      <c r="T163" s="2" t="str">
        <f>IF($A163="","",IFERROR(INDEX(RAW_DHIS2_EXPORT!$A:$ZZ,ROW(),MATCH("*"&amp;INDEX(INDICATOR_MAP!$D:$D,MATCH(T$1,INDICATOR_MAP!$B:$B,0))&amp;"*",RAW_DHIS2_EXPORT!$1:$1,0)),""))</f>
        <v/>
      </c>
      <c r="U163" s="2" t="str">
        <f>IF($A163="","",IFERROR(INDEX(RAW_DHIS2_EXPORT!$A:$ZZ,ROW(),MATCH("*"&amp;INDEX(INDICATOR_MAP!$D:$D,MATCH(U$1,INDICATOR_MAP!$B:$B,0))&amp;"*",RAW_DHIS2_EXPORT!$1:$1,0)),""))</f>
        <v/>
      </c>
      <c r="V163" s="2" t="str">
        <f>IF($A163="","",IFERROR(INDEX(RAW_DHIS2_EXPORT!$A:$ZZ,ROW(),MATCH("*"&amp;INDEX(INDICATOR_MAP!$D:$D,MATCH(V$1,INDICATOR_MAP!$B:$B,0))&amp;"*",RAW_DHIS2_EXPORT!$1:$1,0)),""))</f>
        <v/>
      </c>
      <c r="W163" s="2" t="str">
        <f>IF($A163="","",IFERROR(INDEX(RAW_DHIS2_EXPORT!$A:$ZZ,ROW(),MATCH("*"&amp;INDEX(INDICATOR_MAP!$D:$D,MATCH(W$1,INDICATOR_MAP!$B:$B,0))&amp;"*",RAW_DHIS2_EXPORT!$1:$1,0)),""))</f>
        <v/>
      </c>
      <c r="X163" s="2" t="str">
        <f>IF($A163="","",IFERROR(INDEX(RAW_DHIS2_EXPORT!$A:$ZZ,ROW(),MATCH("*"&amp;INDEX(INDICATOR_MAP!$D:$D,MATCH(X$1,INDICATOR_MAP!$B:$B,0))&amp;"*",RAW_DHIS2_EXPORT!$1:$1,0)),""))</f>
        <v/>
      </c>
      <c r="Y163" s="2" t="str">
        <f>IF($A163="","",IFERROR(INDEX(RAW_DHIS2_EXPORT!$A:$ZZ,ROW(),MATCH("*"&amp;INDEX(INDICATOR_MAP!$D:$D,MATCH(Y$1,INDICATOR_MAP!$B:$B,0))&amp;"*",RAW_DHIS2_EXPORT!$1:$1,0)),""))</f>
        <v/>
      </c>
      <c r="Z163" s="2" t="str">
        <f>IF($A163="","",IFERROR(INDEX(RAW_DHIS2_EXPORT!$A:$ZZ,ROW(),MATCH("*"&amp;INDEX(INDICATOR_MAP!$D:$D,MATCH(Z$1,INDICATOR_MAP!$B:$B,0))&amp;"*",RAW_DHIS2_EXPORT!$1:$1,0)),""))</f>
        <v/>
      </c>
      <c r="AA163" s="2" t="str">
        <f>IF($A163="","",IFERROR(INDEX(RAW_DHIS2_EXPORT!$A:$ZZ,ROW(),MATCH("*"&amp;INDEX(INDICATOR_MAP!$D:$D,MATCH(AA$1,INDICATOR_MAP!$B:$B,0))&amp;"*",RAW_DHIS2_EXPORT!$1:$1,0)),""))</f>
        <v/>
      </c>
      <c r="AB163" s="2" t="str">
        <f>IF($A163="","",IFERROR(INDEX(RAW_DHIS2_EXPORT!$A:$ZZ,ROW(),MATCH("*"&amp;INDEX(INDICATOR_MAP!$D:$D,MATCH(AB$1,INDICATOR_MAP!$B:$B,0))&amp;"*",RAW_DHIS2_EXPORT!$1:$1,0)),""))</f>
        <v/>
      </c>
      <c r="AC163" s="2" t="str">
        <f>IF($A163="","",IFERROR(INDEX(RAW_DHIS2_EXPORT!$A:$ZZ,ROW(),MATCH("*"&amp;INDEX(INDICATOR_MAP!$D:$D,MATCH(AC$1,INDICATOR_MAP!$B:$B,0))&amp;"*",RAW_DHIS2_EXPORT!$1:$1,0)),""))</f>
        <v/>
      </c>
      <c r="AD163" s="2" t="str">
        <f>IF($A163="","",IFERROR(INDEX(RAW_DHIS2_EXPORT!$A:$ZZ,ROW(),MATCH("*"&amp;INDEX(INDICATOR_MAP!$D:$D,MATCH(AD$1,INDICATOR_MAP!$B:$B,0))&amp;"*",RAW_DHIS2_EXPORT!$1:$1,0)),""))</f>
        <v/>
      </c>
      <c r="AE163" s="2" t="str">
        <f>IF($A163="","",IFERROR(INDEX(RAW_DHIS2_EXPORT!$A:$ZZ,ROW(),MATCH("*"&amp;INDEX(INDICATOR_MAP!$D:$D,MATCH(AE$1,INDICATOR_MAP!$B:$B,0))&amp;"*",RAW_DHIS2_EXPORT!$1:$1,0)),""))</f>
        <v/>
      </c>
      <c r="AF163" s="2" t="str">
        <f>IF($A163="","",IFERROR(INDEX(RAW_DHIS2_EXPORT!$A:$ZZ,ROW(),MATCH("*"&amp;INDEX(INDICATOR_MAP!$D:$D,MATCH(AF$1,INDICATOR_MAP!$B:$B,0))&amp;"*",RAW_DHIS2_EXPORT!$1:$1,0)),""))</f>
        <v/>
      </c>
      <c r="AG163" s="2" t="str">
        <f>IF($A163="","",IFERROR(INDEX(RAW_DHIS2_EXPORT!$A:$ZZ,ROW(),MATCH("*"&amp;INDEX(INDICATOR_MAP!$D:$D,MATCH(AG$1,INDICATOR_MAP!$B:$B,0))&amp;"*",RAW_DHIS2_EXPORT!$1:$1,0)),""))</f>
        <v/>
      </c>
      <c r="AH163" s="2" t="str">
        <f>IF($A163="","",IFERROR(INDEX(RAW_DHIS2_EXPORT!$A:$ZZ,ROW(),MATCH("*"&amp;INDEX(INDICATOR_MAP!$D:$D,MATCH(AH$1,INDICATOR_MAP!$B:$B,0))&amp;"*",RAW_DHIS2_EXPORT!$1:$1,0)),""))</f>
        <v/>
      </c>
      <c r="AI163" s="2" t="str">
        <f>IF($A163="","",IFERROR(INDEX(RAW_DHIS2_EXPORT!$A:$ZZ,ROW(),MATCH("*"&amp;INDEX(INDICATOR_MAP!$D:$D,MATCH(AI$1,INDICATOR_MAP!$B:$B,0))&amp;"*",RAW_DHIS2_EXPORT!$1:$1,0)),""))</f>
        <v/>
      </c>
      <c r="AJ163" s="2" t="str">
        <f>IF($A163="","",IFERROR(INDEX(RAW_DHIS2_EXPORT!$A:$ZZ,ROW(),MATCH("*"&amp;INDEX(INDICATOR_MAP!$D:$D,MATCH(AJ$1,INDICATOR_MAP!$B:$B,0))&amp;"*",RAW_DHIS2_EXPORT!$1:$1,0)),""))</f>
        <v/>
      </c>
      <c r="AK163" s="2" t="str">
        <f>IF($A163="","",IFERROR(INDEX(RAW_DHIS2_EXPORT!$A:$ZZ,ROW(),MATCH("*"&amp;INDEX(INDICATOR_MAP!$D:$D,MATCH(AK$1,INDICATOR_MAP!$B:$B,0))&amp;"*",RAW_DHIS2_EXPORT!$1:$1,0)),""))</f>
        <v/>
      </c>
      <c r="AL163" s="2" t="str">
        <f>IF($A163="","",IFERROR(INDEX(RAW_DHIS2_EXPORT!$A:$ZZ,ROW(),MATCH("*"&amp;INDEX(INDICATOR_MAP!$D:$D,MATCH(AL$1,INDICATOR_MAP!$B:$B,0))&amp;"*",RAW_DHIS2_EXPORT!$1:$1,0)),""))</f>
        <v/>
      </c>
      <c r="AM163" s="2" t="str">
        <f>IF($A163="","",IFERROR(INDEX(RAW_DHIS2_EXPORT!$A:$ZZ,ROW(),MATCH("*"&amp;INDEX(INDICATOR_MAP!$D:$D,MATCH(AM$1,INDICATOR_MAP!$B:$B,0))&amp;"*",RAW_DHIS2_EXPORT!$1:$1,0)),""))</f>
        <v/>
      </c>
      <c r="AN163" s="2" t="str">
        <f>IF($A163="","",IFERROR(INDEX(RAW_DHIS2_EXPORT!$A:$ZZ,ROW(),MATCH("*"&amp;INDEX(INDICATOR_MAP!$D:$D,MATCH(AN$1,INDICATOR_MAP!$B:$B,0))&amp;"*",RAW_DHIS2_EXPORT!$1:$1,0)),""))</f>
        <v/>
      </c>
      <c r="AO163" s="2" t="str">
        <f>IF($A163="","",IFERROR(INDEX(RAW_DHIS2_EXPORT!$A:$ZZ,ROW(),MATCH("*"&amp;INDEX(INDICATOR_MAP!$D:$D,MATCH(AO$1,INDICATOR_MAP!$B:$B,0))&amp;"*",RAW_DHIS2_EXPORT!$1:$1,0)),""))</f>
        <v/>
      </c>
      <c r="AP163" s="2" t="str">
        <f>IF($A163="","",IFERROR(INDEX(RAW_DHIS2_EXPORT!$A:$ZZ,ROW(),MATCH("*"&amp;INDEX(INDICATOR_MAP!$D:$D,MATCH(AP$1,INDICATOR_MAP!$B:$B,0))&amp;"*",RAW_DHIS2_EXPORT!$1:$1,0)),""))</f>
        <v/>
      </c>
      <c r="AQ163" s="2" t="str">
        <f>IF($A163="","",IFERROR(INDEX(RAW_DHIS2_EXPORT!$A:$ZZ,ROW(),MATCH("*"&amp;INDEX(INDICATOR_MAP!$D:$D,MATCH(AQ$1,INDICATOR_MAP!$B:$B,0))&amp;"*",RAW_DHIS2_EXPORT!$1:$1,0)),""))</f>
        <v/>
      </c>
      <c r="AR163" s="2" t="str">
        <f>IF($A163="","",IFERROR(INDEX(RAW_DHIS2_EXPORT!$A:$ZZ,ROW(),MATCH("*"&amp;INDEX(INDICATOR_MAP!$D:$D,MATCH(AR$1,INDICATOR_MAP!$B:$B,0))&amp;"*",RAW_DHIS2_EXPORT!$1:$1,0)),""))</f>
        <v/>
      </c>
      <c r="AS163" s="2" t="str">
        <f>IF($A163="","",IFERROR(INDEX(RAW_DHIS2_EXPORT!$A:$ZZ,ROW(),MATCH("*"&amp;INDEX(INDICATOR_MAP!$D:$D,MATCH(AS$1,INDICATOR_MAP!$B:$B,0))&amp;"*",RAW_DHIS2_EXPORT!$1:$1,0)),""))</f>
        <v/>
      </c>
      <c r="AT163" s="2" t="str">
        <f>IF($A163="","",IFERROR(INDEX(RAW_DHIS2_EXPORT!$A:$ZZ,ROW(),MATCH("*"&amp;INDEX(INDICATOR_MAP!$D:$D,MATCH(AT$1,INDICATOR_MAP!$B:$B,0))&amp;"*",RAW_DHIS2_EXPORT!$1:$1,0)),""))</f>
        <v/>
      </c>
      <c r="AU163" s="2" t="str">
        <f>IF($A163="","",IFERROR(INDEX(RAW_DHIS2_EXPORT!$A:$ZZ,ROW(),MATCH("*"&amp;INDEX(INDICATOR_MAP!$D:$D,MATCH(AU$1,INDICATOR_MAP!$B:$B,0))&amp;"*",RAW_DHIS2_EXPORT!$1:$1,0)),""))</f>
        <v/>
      </c>
      <c r="AV163" s="2" t="str">
        <f>IF($A163="","",IFERROR(INDEX(RAW_DHIS2_EXPORT!$A:$ZZ,ROW(),MATCH("*"&amp;INDEX(INDICATOR_MAP!$D:$D,MATCH(AV$1,INDICATOR_MAP!$B:$B,0))&amp;"*",RAW_DHIS2_EXPORT!$1:$1,0)),""))</f>
        <v/>
      </c>
      <c r="AW163" s="2" t="str">
        <f>IF($A163="","",IFERROR(INDEX(RAW_DHIS2_EXPORT!$A:$ZZ,ROW(),MATCH("*"&amp;INDEX(INDICATOR_MAP!$D:$D,MATCH(AW$1,INDICATOR_MAP!$B:$B,0))&amp;"*",RAW_DHIS2_EXPORT!$1:$1,0)),""))</f>
        <v/>
      </c>
      <c r="AX163" s="2" t="str">
        <f>IF($A163="","",IFERROR(INDEX(RAW_DHIS2_EXPORT!$A:$ZZ,ROW(),MATCH("*"&amp;INDEX(INDICATOR_MAP!$D:$D,MATCH(AX$1,INDICATOR_MAP!$B:$B,0))&amp;"*",RAW_DHIS2_EXPORT!$1:$1,0)),""))</f>
        <v/>
      </c>
      <c r="AY163" s="2" t="str">
        <f>IF($A163="","",IFERROR(INDEX(RAW_DHIS2_EXPORT!$A:$ZZ,ROW(),MATCH("*"&amp;INDEX(INDICATOR_MAP!$D:$D,MATCH(AY$1,INDICATOR_MAP!$B:$B,0))&amp;"*",RAW_DHIS2_EXPORT!$1:$1,0)),""))</f>
        <v/>
      </c>
      <c r="AZ163" s="2" t="str">
        <f>IF($A163="","",IFERROR(INDEX(RAW_DHIS2_EXPORT!$A:$ZZ,ROW(),MATCH("*"&amp;INDEX(INDICATOR_MAP!$D:$D,MATCH(AZ$1,INDICATOR_MAP!$B:$B,0))&amp;"*",RAW_DHIS2_EXPORT!$1:$1,0)),""))</f>
        <v/>
      </c>
      <c r="BA163" s="2" t="str">
        <f>IF($A163="","",IFERROR(INDEX(RAW_DHIS2_EXPORT!$A:$ZZ,ROW(),MATCH("*"&amp;INDEX(INDICATOR_MAP!$D:$D,MATCH(BA$1,INDICATOR_MAP!$B:$B,0))&amp;"*",RAW_DHIS2_EXPORT!$1:$1,0)),""))</f>
        <v/>
      </c>
      <c r="BB163" s="2" t="str">
        <f>IF($A163="","",IFERROR(INDEX(RAW_DHIS2_EXPORT!$A:$ZZ,ROW(),MATCH("*"&amp;INDEX(INDICATOR_MAP!$D:$D,MATCH(BB$1,INDICATOR_MAP!$B:$B,0))&amp;"*",RAW_DHIS2_EXPORT!$1:$1,0)),""))</f>
        <v/>
      </c>
      <c r="BC163" s="2" t="str">
        <f>IF($A163="","",IFERROR(INDEX(RAW_DHIS2_EXPORT!$A:$ZZ,ROW(),MATCH("*"&amp;INDEX(INDICATOR_MAP!$D:$D,MATCH(BC$1,INDICATOR_MAP!$B:$B,0))&amp;"*",RAW_DHIS2_EXPORT!$1:$1,0)),""))</f>
        <v/>
      </c>
    </row>
    <row r="164" spans="1:55">
      <c r="A164" s="2" t="str">
        <f>IF(RAW_DHIS2_EXPORT!A164="","",RAW_DHIS2_EXPORT!A164)</f>
        <v/>
      </c>
      <c r="B164" s="2"/>
      <c r="C164" s="2"/>
      <c r="D164" s="2" t="str">
        <f>IF($A164="","",IFERROR(INDEX(RAW_DHIS2_EXPORT!$A:$ZZ,ROW(),MATCH("*"&amp;INDEX(INDICATOR_MAP!$D:$D,MATCH(D$1,INDICATOR_MAP!$B:$B,0))&amp;"*",RAW_DHIS2_EXPORT!$1:$1,0)),""))</f>
        <v/>
      </c>
      <c r="E164" s="2" t="str">
        <f>IF($A164="","",IFERROR(INDEX(RAW_DHIS2_EXPORT!$A:$ZZ,ROW(),MATCH("*"&amp;INDEX(INDICATOR_MAP!$D:$D,MATCH(E$1,INDICATOR_MAP!$B:$B,0))&amp;"*",RAW_DHIS2_EXPORT!$1:$1,0)),""))</f>
        <v/>
      </c>
      <c r="F164" s="2" t="str">
        <f>IF($A164="","",IFERROR(INDEX(RAW_DHIS2_EXPORT!$A:$ZZ,ROW(),MATCH("*"&amp;INDEX(INDICATOR_MAP!$D:$D,MATCH(F$1,INDICATOR_MAP!$B:$B,0))&amp;"*",RAW_DHIS2_EXPORT!$1:$1,0)),""))</f>
        <v/>
      </c>
      <c r="G164" s="2" t="str">
        <f>IF($A164="","",IFERROR(INDEX(RAW_DHIS2_EXPORT!$A:$ZZ,ROW(),MATCH("*"&amp;INDEX(INDICATOR_MAP!$D:$D,MATCH(G$1,INDICATOR_MAP!$B:$B,0))&amp;"*",RAW_DHIS2_EXPORT!$1:$1,0)),""))</f>
        <v/>
      </c>
      <c r="H164" s="2" t="str">
        <f>IF($A164="","",IFERROR(INDEX(RAW_DHIS2_EXPORT!$A:$ZZ,ROW(),MATCH("*"&amp;INDEX(INDICATOR_MAP!$D:$D,MATCH(H$1,INDICATOR_MAP!$B:$B,0))&amp;"*",RAW_DHIS2_EXPORT!$1:$1,0)),""))</f>
        <v/>
      </c>
      <c r="I164" s="2" t="str">
        <f>IF($A164="","",IFERROR(INDEX(RAW_DHIS2_EXPORT!$A:$ZZ,ROW(),MATCH("*"&amp;INDEX(INDICATOR_MAP!$D:$D,MATCH(I$1,INDICATOR_MAP!$B:$B,0))&amp;"*",RAW_DHIS2_EXPORT!$1:$1,0)),""))</f>
        <v/>
      </c>
      <c r="J164" s="2" t="str">
        <f>IF($A164="","",IFERROR(INDEX(RAW_DHIS2_EXPORT!$A:$ZZ,ROW(),MATCH("*"&amp;INDEX(INDICATOR_MAP!$D:$D,MATCH(J$1,INDICATOR_MAP!$B:$B,0))&amp;"*",RAW_DHIS2_EXPORT!$1:$1,0)),""))</f>
        <v/>
      </c>
      <c r="K164" s="2" t="str">
        <f>IF($A164="","",IFERROR(INDEX(RAW_DHIS2_EXPORT!$A:$ZZ,ROW(),MATCH("*"&amp;INDEX(INDICATOR_MAP!$D:$D,MATCH(K$1,INDICATOR_MAP!$B:$B,0))&amp;"*",RAW_DHIS2_EXPORT!$1:$1,0)),""))</f>
        <v/>
      </c>
      <c r="L164" s="2" t="str">
        <f>IF($A164="","",IFERROR(INDEX(RAW_DHIS2_EXPORT!$A:$ZZ,ROW(),MATCH("*"&amp;INDEX(INDICATOR_MAP!$D:$D,MATCH(L$1,INDICATOR_MAP!$B:$B,0))&amp;"*",RAW_DHIS2_EXPORT!$1:$1,0)),""))</f>
        <v/>
      </c>
      <c r="M164" s="2" t="str">
        <f>IF($A164="","",IFERROR(INDEX(RAW_DHIS2_EXPORT!$A:$ZZ,ROW(),MATCH("*"&amp;INDEX(INDICATOR_MAP!$D:$D,MATCH(M$1,INDICATOR_MAP!$B:$B,0))&amp;"*",RAW_DHIS2_EXPORT!$1:$1,0)),""))</f>
        <v/>
      </c>
      <c r="N164" s="2" t="str">
        <f>IF($A164="","",IFERROR(INDEX(RAW_DHIS2_EXPORT!$A:$ZZ,ROW(),MATCH("*"&amp;INDEX(INDICATOR_MAP!$D:$D,MATCH(N$1,INDICATOR_MAP!$B:$B,0))&amp;"*",RAW_DHIS2_EXPORT!$1:$1,0)),""))</f>
        <v/>
      </c>
      <c r="O164" s="2" t="str">
        <f>IF($A164="","",IFERROR(INDEX(RAW_DHIS2_EXPORT!$A:$ZZ,ROW(),MATCH("*"&amp;INDEX(INDICATOR_MAP!$D:$D,MATCH(O$1,INDICATOR_MAP!$B:$B,0))&amp;"*",RAW_DHIS2_EXPORT!$1:$1,0)),""))</f>
        <v/>
      </c>
      <c r="P164" s="2" t="str">
        <f>IF($A164="","",IFERROR(INDEX(RAW_DHIS2_EXPORT!$A:$ZZ,ROW(),MATCH("*"&amp;INDEX(INDICATOR_MAP!$D:$D,MATCH(P$1,INDICATOR_MAP!$B:$B,0))&amp;"*",RAW_DHIS2_EXPORT!$1:$1,0)),""))</f>
        <v/>
      </c>
      <c r="Q164" s="2" t="str">
        <f>IF($A164="","",IFERROR(INDEX(RAW_DHIS2_EXPORT!$A:$ZZ,ROW(),MATCH("*"&amp;INDEX(INDICATOR_MAP!$D:$D,MATCH(Q$1,INDICATOR_MAP!$B:$B,0))&amp;"*",RAW_DHIS2_EXPORT!$1:$1,0)),""))</f>
        <v/>
      </c>
      <c r="R164" s="2" t="str">
        <f>IF($A164="","",IFERROR(INDEX(RAW_DHIS2_EXPORT!$A:$ZZ,ROW(),MATCH("*"&amp;INDEX(INDICATOR_MAP!$D:$D,MATCH(R$1,INDICATOR_MAP!$B:$B,0))&amp;"*",RAW_DHIS2_EXPORT!$1:$1,0)),""))</f>
        <v/>
      </c>
      <c r="S164" s="2" t="str">
        <f>IF($A164="","",IFERROR(INDEX(RAW_DHIS2_EXPORT!$A:$ZZ,ROW(),MATCH("*"&amp;INDEX(INDICATOR_MAP!$D:$D,MATCH(S$1,INDICATOR_MAP!$B:$B,0))&amp;"*",RAW_DHIS2_EXPORT!$1:$1,0)),""))</f>
        <v/>
      </c>
      <c r="T164" s="2" t="str">
        <f>IF($A164="","",IFERROR(INDEX(RAW_DHIS2_EXPORT!$A:$ZZ,ROW(),MATCH("*"&amp;INDEX(INDICATOR_MAP!$D:$D,MATCH(T$1,INDICATOR_MAP!$B:$B,0))&amp;"*",RAW_DHIS2_EXPORT!$1:$1,0)),""))</f>
        <v/>
      </c>
      <c r="U164" s="2" t="str">
        <f>IF($A164="","",IFERROR(INDEX(RAW_DHIS2_EXPORT!$A:$ZZ,ROW(),MATCH("*"&amp;INDEX(INDICATOR_MAP!$D:$D,MATCH(U$1,INDICATOR_MAP!$B:$B,0))&amp;"*",RAW_DHIS2_EXPORT!$1:$1,0)),""))</f>
        <v/>
      </c>
      <c r="V164" s="2" t="str">
        <f>IF($A164="","",IFERROR(INDEX(RAW_DHIS2_EXPORT!$A:$ZZ,ROW(),MATCH("*"&amp;INDEX(INDICATOR_MAP!$D:$D,MATCH(V$1,INDICATOR_MAP!$B:$B,0))&amp;"*",RAW_DHIS2_EXPORT!$1:$1,0)),""))</f>
        <v/>
      </c>
      <c r="W164" s="2" t="str">
        <f>IF($A164="","",IFERROR(INDEX(RAW_DHIS2_EXPORT!$A:$ZZ,ROW(),MATCH("*"&amp;INDEX(INDICATOR_MAP!$D:$D,MATCH(W$1,INDICATOR_MAP!$B:$B,0))&amp;"*",RAW_DHIS2_EXPORT!$1:$1,0)),""))</f>
        <v/>
      </c>
      <c r="X164" s="2" t="str">
        <f>IF($A164="","",IFERROR(INDEX(RAW_DHIS2_EXPORT!$A:$ZZ,ROW(),MATCH("*"&amp;INDEX(INDICATOR_MAP!$D:$D,MATCH(X$1,INDICATOR_MAP!$B:$B,0))&amp;"*",RAW_DHIS2_EXPORT!$1:$1,0)),""))</f>
        <v/>
      </c>
      <c r="Y164" s="2" t="str">
        <f>IF($A164="","",IFERROR(INDEX(RAW_DHIS2_EXPORT!$A:$ZZ,ROW(),MATCH("*"&amp;INDEX(INDICATOR_MAP!$D:$D,MATCH(Y$1,INDICATOR_MAP!$B:$B,0))&amp;"*",RAW_DHIS2_EXPORT!$1:$1,0)),""))</f>
        <v/>
      </c>
      <c r="Z164" s="2" t="str">
        <f>IF($A164="","",IFERROR(INDEX(RAW_DHIS2_EXPORT!$A:$ZZ,ROW(),MATCH("*"&amp;INDEX(INDICATOR_MAP!$D:$D,MATCH(Z$1,INDICATOR_MAP!$B:$B,0))&amp;"*",RAW_DHIS2_EXPORT!$1:$1,0)),""))</f>
        <v/>
      </c>
      <c r="AA164" s="2" t="str">
        <f>IF($A164="","",IFERROR(INDEX(RAW_DHIS2_EXPORT!$A:$ZZ,ROW(),MATCH("*"&amp;INDEX(INDICATOR_MAP!$D:$D,MATCH(AA$1,INDICATOR_MAP!$B:$B,0))&amp;"*",RAW_DHIS2_EXPORT!$1:$1,0)),""))</f>
        <v/>
      </c>
      <c r="AB164" s="2" t="str">
        <f>IF($A164="","",IFERROR(INDEX(RAW_DHIS2_EXPORT!$A:$ZZ,ROW(),MATCH("*"&amp;INDEX(INDICATOR_MAP!$D:$D,MATCH(AB$1,INDICATOR_MAP!$B:$B,0))&amp;"*",RAW_DHIS2_EXPORT!$1:$1,0)),""))</f>
        <v/>
      </c>
      <c r="AC164" s="2" t="str">
        <f>IF($A164="","",IFERROR(INDEX(RAW_DHIS2_EXPORT!$A:$ZZ,ROW(),MATCH("*"&amp;INDEX(INDICATOR_MAP!$D:$D,MATCH(AC$1,INDICATOR_MAP!$B:$B,0))&amp;"*",RAW_DHIS2_EXPORT!$1:$1,0)),""))</f>
        <v/>
      </c>
      <c r="AD164" s="2" t="str">
        <f>IF($A164="","",IFERROR(INDEX(RAW_DHIS2_EXPORT!$A:$ZZ,ROW(),MATCH("*"&amp;INDEX(INDICATOR_MAP!$D:$D,MATCH(AD$1,INDICATOR_MAP!$B:$B,0))&amp;"*",RAW_DHIS2_EXPORT!$1:$1,0)),""))</f>
        <v/>
      </c>
      <c r="AE164" s="2" t="str">
        <f>IF($A164="","",IFERROR(INDEX(RAW_DHIS2_EXPORT!$A:$ZZ,ROW(),MATCH("*"&amp;INDEX(INDICATOR_MAP!$D:$D,MATCH(AE$1,INDICATOR_MAP!$B:$B,0))&amp;"*",RAW_DHIS2_EXPORT!$1:$1,0)),""))</f>
        <v/>
      </c>
      <c r="AF164" s="2" t="str">
        <f>IF($A164="","",IFERROR(INDEX(RAW_DHIS2_EXPORT!$A:$ZZ,ROW(),MATCH("*"&amp;INDEX(INDICATOR_MAP!$D:$D,MATCH(AF$1,INDICATOR_MAP!$B:$B,0))&amp;"*",RAW_DHIS2_EXPORT!$1:$1,0)),""))</f>
        <v/>
      </c>
      <c r="AG164" s="2" t="str">
        <f>IF($A164="","",IFERROR(INDEX(RAW_DHIS2_EXPORT!$A:$ZZ,ROW(),MATCH("*"&amp;INDEX(INDICATOR_MAP!$D:$D,MATCH(AG$1,INDICATOR_MAP!$B:$B,0))&amp;"*",RAW_DHIS2_EXPORT!$1:$1,0)),""))</f>
        <v/>
      </c>
      <c r="AH164" s="2" t="str">
        <f>IF($A164="","",IFERROR(INDEX(RAW_DHIS2_EXPORT!$A:$ZZ,ROW(),MATCH("*"&amp;INDEX(INDICATOR_MAP!$D:$D,MATCH(AH$1,INDICATOR_MAP!$B:$B,0))&amp;"*",RAW_DHIS2_EXPORT!$1:$1,0)),""))</f>
        <v/>
      </c>
      <c r="AI164" s="2" t="str">
        <f>IF($A164="","",IFERROR(INDEX(RAW_DHIS2_EXPORT!$A:$ZZ,ROW(),MATCH("*"&amp;INDEX(INDICATOR_MAP!$D:$D,MATCH(AI$1,INDICATOR_MAP!$B:$B,0))&amp;"*",RAW_DHIS2_EXPORT!$1:$1,0)),""))</f>
        <v/>
      </c>
      <c r="AJ164" s="2" t="str">
        <f>IF($A164="","",IFERROR(INDEX(RAW_DHIS2_EXPORT!$A:$ZZ,ROW(),MATCH("*"&amp;INDEX(INDICATOR_MAP!$D:$D,MATCH(AJ$1,INDICATOR_MAP!$B:$B,0))&amp;"*",RAW_DHIS2_EXPORT!$1:$1,0)),""))</f>
        <v/>
      </c>
      <c r="AK164" s="2" t="str">
        <f>IF($A164="","",IFERROR(INDEX(RAW_DHIS2_EXPORT!$A:$ZZ,ROW(),MATCH("*"&amp;INDEX(INDICATOR_MAP!$D:$D,MATCH(AK$1,INDICATOR_MAP!$B:$B,0))&amp;"*",RAW_DHIS2_EXPORT!$1:$1,0)),""))</f>
        <v/>
      </c>
      <c r="AL164" s="2" t="str">
        <f>IF($A164="","",IFERROR(INDEX(RAW_DHIS2_EXPORT!$A:$ZZ,ROW(),MATCH("*"&amp;INDEX(INDICATOR_MAP!$D:$D,MATCH(AL$1,INDICATOR_MAP!$B:$B,0))&amp;"*",RAW_DHIS2_EXPORT!$1:$1,0)),""))</f>
        <v/>
      </c>
      <c r="AM164" s="2" t="str">
        <f>IF($A164="","",IFERROR(INDEX(RAW_DHIS2_EXPORT!$A:$ZZ,ROW(),MATCH("*"&amp;INDEX(INDICATOR_MAP!$D:$D,MATCH(AM$1,INDICATOR_MAP!$B:$B,0))&amp;"*",RAW_DHIS2_EXPORT!$1:$1,0)),""))</f>
        <v/>
      </c>
      <c r="AN164" s="2" t="str">
        <f>IF($A164="","",IFERROR(INDEX(RAW_DHIS2_EXPORT!$A:$ZZ,ROW(),MATCH("*"&amp;INDEX(INDICATOR_MAP!$D:$D,MATCH(AN$1,INDICATOR_MAP!$B:$B,0))&amp;"*",RAW_DHIS2_EXPORT!$1:$1,0)),""))</f>
        <v/>
      </c>
      <c r="AO164" s="2" t="str">
        <f>IF($A164="","",IFERROR(INDEX(RAW_DHIS2_EXPORT!$A:$ZZ,ROW(),MATCH("*"&amp;INDEX(INDICATOR_MAP!$D:$D,MATCH(AO$1,INDICATOR_MAP!$B:$B,0))&amp;"*",RAW_DHIS2_EXPORT!$1:$1,0)),""))</f>
        <v/>
      </c>
      <c r="AP164" s="2" t="str">
        <f>IF($A164="","",IFERROR(INDEX(RAW_DHIS2_EXPORT!$A:$ZZ,ROW(),MATCH("*"&amp;INDEX(INDICATOR_MAP!$D:$D,MATCH(AP$1,INDICATOR_MAP!$B:$B,0))&amp;"*",RAW_DHIS2_EXPORT!$1:$1,0)),""))</f>
        <v/>
      </c>
      <c r="AQ164" s="2" t="str">
        <f>IF($A164="","",IFERROR(INDEX(RAW_DHIS2_EXPORT!$A:$ZZ,ROW(),MATCH("*"&amp;INDEX(INDICATOR_MAP!$D:$D,MATCH(AQ$1,INDICATOR_MAP!$B:$B,0))&amp;"*",RAW_DHIS2_EXPORT!$1:$1,0)),""))</f>
        <v/>
      </c>
      <c r="AR164" s="2" t="str">
        <f>IF($A164="","",IFERROR(INDEX(RAW_DHIS2_EXPORT!$A:$ZZ,ROW(),MATCH("*"&amp;INDEX(INDICATOR_MAP!$D:$D,MATCH(AR$1,INDICATOR_MAP!$B:$B,0))&amp;"*",RAW_DHIS2_EXPORT!$1:$1,0)),""))</f>
        <v/>
      </c>
      <c r="AS164" s="2" t="str">
        <f>IF($A164="","",IFERROR(INDEX(RAW_DHIS2_EXPORT!$A:$ZZ,ROW(),MATCH("*"&amp;INDEX(INDICATOR_MAP!$D:$D,MATCH(AS$1,INDICATOR_MAP!$B:$B,0))&amp;"*",RAW_DHIS2_EXPORT!$1:$1,0)),""))</f>
        <v/>
      </c>
      <c r="AT164" s="2" t="str">
        <f>IF($A164="","",IFERROR(INDEX(RAW_DHIS2_EXPORT!$A:$ZZ,ROW(),MATCH("*"&amp;INDEX(INDICATOR_MAP!$D:$D,MATCH(AT$1,INDICATOR_MAP!$B:$B,0))&amp;"*",RAW_DHIS2_EXPORT!$1:$1,0)),""))</f>
        <v/>
      </c>
      <c r="AU164" s="2" t="str">
        <f>IF($A164="","",IFERROR(INDEX(RAW_DHIS2_EXPORT!$A:$ZZ,ROW(),MATCH("*"&amp;INDEX(INDICATOR_MAP!$D:$D,MATCH(AU$1,INDICATOR_MAP!$B:$B,0))&amp;"*",RAW_DHIS2_EXPORT!$1:$1,0)),""))</f>
        <v/>
      </c>
      <c r="AV164" s="2" t="str">
        <f>IF($A164="","",IFERROR(INDEX(RAW_DHIS2_EXPORT!$A:$ZZ,ROW(),MATCH("*"&amp;INDEX(INDICATOR_MAP!$D:$D,MATCH(AV$1,INDICATOR_MAP!$B:$B,0))&amp;"*",RAW_DHIS2_EXPORT!$1:$1,0)),""))</f>
        <v/>
      </c>
      <c r="AW164" s="2" t="str">
        <f>IF($A164="","",IFERROR(INDEX(RAW_DHIS2_EXPORT!$A:$ZZ,ROW(),MATCH("*"&amp;INDEX(INDICATOR_MAP!$D:$D,MATCH(AW$1,INDICATOR_MAP!$B:$B,0))&amp;"*",RAW_DHIS2_EXPORT!$1:$1,0)),""))</f>
        <v/>
      </c>
      <c r="AX164" s="2" t="str">
        <f>IF($A164="","",IFERROR(INDEX(RAW_DHIS2_EXPORT!$A:$ZZ,ROW(),MATCH("*"&amp;INDEX(INDICATOR_MAP!$D:$D,MATCH(AX$1,INDICATOR_MAP!$B:$B,0))&amp;"*",RAW_DHIS2_EXPORT!$1:$1,0)),""))</f>
        <v/>
      </c>
      <c r="AY164" s="2" t="str">
        <f>IF($A164="","",IFERROR(INDEX(RAW_DHIS2_EXPORT!$A:$ZZ,ROW(),MATCH("*"&amp;INDEX(INDICATOR_MAP!$D:$D,MATCH(AY$1,INDICATOR_MAP!$B:$B,0))&amp;"*",RAW_DHIS2_EXPORT!$1:$1,0)),""))</f>
        <v/>
      </c>
      <c r="AZ164" s="2" t="str">
        <f>IF($A164="","",IFERROR(INDEX(RAW_DHIS2_EXPORT!$A:$ZZ,ROW(),MATCH("*"&amp;INDEX(INDICATOR_MAP!$D:$D,MATCH(AZ$1,INDICATOR_MAP!$B:$B,0))&amp;"*",RAW_DHIS2_EXPORT!$1:$1,0)),""))</f>
        <v/>
      </c>
      <c r="BA164" s="2" t="str">
        <f>IF($A164="","",IFERROR(INDEX(RAW_DHIS2_EXPORT!$A:$ZZ,ROW(),MATCH("*"&amp;INDEX(INDICATOR_MAP!$D:$D,MATCH(BA$1,INDICATOR_MAP!$B:$B,0))&amp;"*",RAW_DHIS2_EXPORT!$1:$1,0)),""))</f>
        <v/>
      </c>
      <c r="BB164" s="2" t="str">
        <f>IF($A164="","",IFERROR(INDEX(RAW_DHIS2_EXPORT!$A:$ZZ,ROW(),MATCH("*"&amp;INDEX(INDICATOR_MAP!$D:$D,MATCH(BB$1,INDICATOR_MAP!$B:$B,0))&amp;"*",RAW_DHIS2_EXPORT!$1:$1,0)),""))</f>
        <v/>
      </c>
      <c r="BC164" s="2" t="str">
        <f>IF($A164="","",IFERROR(INDEX(RAW_DHIS2_EXPORT!$A:$ZZ,ROW(),MATCH("*"&amp;INDEX(INDICATOR_MAP!$D:$D,MATCH(BC$1,INDICATOR_MAP!$B:$B,0))&amp;"*",RAW_DHIS2_EXPORT!$1:$1,0)),""))</f>
        <v/>
      </c>
    </row>
    <row r="165" spans="1:55">
      <c r="A165" s="2" t="str">
        <f>IF(RAW_DHIS2_EXPORT!A165="","",RAW_DHIS2_EXPORT!A165)</f>
        <v/>
      </c>
      <c r="B165" s="2"/>
      <c r="C165" s="2"/>
      <c r="D165" s="2" t="str">
        <f>IF($A165="","",IFERROR(INDEX(RAW_DHIS2_EXPORT!$A:$ZZ,ROW(),MATCH("*"&amp;INDEX(INDICATOR_MAP!$D:$D,MATCH(D$1,INDICATOR_MAP!$B:$B,0))&amp;"*",RAW_DHIS2_EXPORT!$1:$1,0)),""))</f>
        <v/>
      </c>
      <c r="E165" s="2" t="str">
        <f>IF($A165="","",IFERROR(INDEX(RAW_DHIS2_EXPORT!$A:$ZZ,ROW(),MATCH("*"&amp;INDEX(INDICATOR_MAP!$D:$D,MATCH(E$1,INDICATOR_MAP!$B:$B,0))&amp;"*",RAW_DHIS2_EXPORT!$1:$1,0)),""))</f>
        <v/>
      </c>
      <c r="F165" s="2" t="str">
        <f>IF($A165="","",IFERROR(INDEX(RAW_DHIS2_EXPORT!$A:$ZZ,ROW(),MATCH("*"&amp;INDEX(INDICATOR_MAP!$D:$D,MATCH(F$1,INDICATOR_MAP!$B:$B,0))&amp;"*",RAW_DHIS2_EXPORT!$1:$1,0)),""))</f>
        <v/>
      </c>
      <c r="G165" s="2" t="str">
        <f>IF($A165="","",IFERROR(INDEX(RAW_DHIS2_EXPORT!$A:$ZZ,ROW(),MATCH("*"&amp;INDEX(INDICATOR_MAP!$D:$D,MATCH(G$1,INDICATOR_MAP!$B:$B,0))&amp;"*",RAW_DHIS2_EXPORT!$1:$1,0)),""))</f>
        <v/>
      </c>
      <c r="H165" s="2" t="str">
        <f>IF($A165="","",IFERROR(INDEX(RAW_DHIS2_EXPORT!$A:$ZZ,ROW(),MATCH("*"&amp;INDEX(INDICATOR_MAP!$D:$D,MATCH(H$1,INDICATOR_MAP!$B:$B,0))&amp;"*",RAW_DHIS2_EXPORT!$1:$1,0)),""))</f>
        <v/>
      </c>
      <c r="I165" s="2" t="str">
        <f>IF($A165="","",IFERROR(INDEX(RAW_DHIS2_EXPORT!$A:$ZZ,ROW(),MATCH("*"&amp;INDEX(INDICATOR_MAP!$D:$D,MATCH(I$1,INDICATOR_MAP!$B:$B,0))&amp;"*",RAW_DHIS2_EXPORT!$1:$1,0)),""))</f>
        <v/>
      </c>
      <c r="J165" s="2" t="str">
        <f>IF($A165="","",IFERROR(INDEX(RAW_DHIS2_EXPORT!$A:$ZZ,ROW(),MATCH("*"&amp;INDEX(INDICATOR_MAP!$D:$D,MATCH(J$1,INDICATOR_MAP!$B:$B,0))&amp;"*",RAW_DHIS2_EXPORT!$1:$1,0)),""))</f>
        <v/>
      </c>
      <c r="K165" s="2" t="str">
        <f>IF($A165="","",IFERROR(INDEX(RAW_DHIS2_EXPORT!$A:$ZZ,ROW(),MATCH("*"&amp;INDEX(INDICATOR_MAP!$D:$D,MATCH(K$1,INDICATOR_MAP!$B:$B,0))&amp;"*",RAW_DHIS2_EXPORT!$1:$1,0)),""))</f>
        <v/>
      </c>
      <c r="L165" s="2" t="str">
        <f>IF($A165="","",IFERROR(INDEX(RAW_DHIS2_EXPORT!$A:$ZZ,ROW(),MATCH("*"&amp;INDEX(INDICATOR_MAP!$D:$D,MATCH(L$1,INDICATOR_MAP!$B:$B,0))&amp;"*",RAW_DHIS2_EXPORT!$1:$1,0)),""))</f>
        <v/>
      </c>
      <c r="M165" s="2" t="str">
        <f>IF($A165="","",IFERROR(INDEX(RAW_DHIS2_EXPORT!$A:$ZZ,ROW(),MATCH("*"&amp;INDEX(INDICATOR_MAP!$D:$D,MATCH(M$1,INDICATOR_MAP!$B:$B,0))&amp;"*",RAW_DHIS2_EXPORT!$1:$1,0)),""))</f>
        <v/>
      </c>
      <c r="N165" s="2" t="str">
        <f>IF($A165="","",IFERROR(INDEX(RAW_DHIS2_EXPORT!$A:$ZZ,ROW(),MATCH("*"&amp;INDEX(INDICATOR_MAP!$D:$D,MATCH(N$1,INDICATOR_MAP!$B:$B,0))&amp;"*",RAW_DHIS2_EXPORT!$1:$1,0)),""))</f>
        <v/>
      </c>
      <c r="O165" s="2" t="str">
        <f>IF($A165="","",IFERROR(INDEX(RAW_DHIS2_EXPORT!$A:$ZZ,ROW(),MATCH("*"&amp;INDEX(INDICATOR_MAP!$D:$D,MATCH(O$1,INDICATOR_MAP!$B:$B,0))&amp;"*",RAW_DHIS2_EXPORT!$1:$1,0)),""))</f>
        <v/>
      </c>
      <c r="P165" s="2" t="str">
        <f>IF($A165="","",IFERROR(INDEX(RAW_DHIS2_EXPORT!$A:$ZZ,ROW(),MATCH("*"&amp;INDEX(INDICATOR_MAP!$D:$D,MATCH(P$1,INDICATOR_MAP!$B:$B,0))&amp;"*",RAW_DHIS2_EXPORT!$1:$1,0)),""))</f>
        <v/>
      </c>
      <c r="Q165" s="2" t="str">
        <f>IF($A165="","",IFERROR(INDEX(RAW_DHIS2_EXPORT!$A:$ZZ,ROW(),MATCH("*"&amp;INDEX(INDICATOR_MAP!$D:$D,MATCH(Q$1,INDICATOR_MAP!$B:$B,0))&amp;"*",RAW_DHIS2_EXPORT!$1:$1,0)),""))</f>
        <v/>
      </c>
      <c r="R165" s="2" t="str">
        <f>IF($A165="","",IFERROR(INDEX(RAW_DHIS2_EXPORT!$A:$ZZ,ROW(),MATCH("*"&amp;INDEX(INDICATOR_MAP!$D:$D,MATCH(R$1,INDICATOR_MAP!$B:$B,0))&amp;"*",RAW_DHIS2_EXPORT!$1:$1,0)),""))</f>
        <v/>
      </c>
      <c r="S165" s="2" t="str">
        <f>IF($A165="","",IFERROR(INDEX(RAW_DHIS2_EXPORT!$A:$ZZ,ROW(),MATCH("*"&amp;INDEX(INDICATOR_MAP!$D:$D,MATCH(S$1,INDICATOR_MAP!$B:$B,0))&amp;"*",RAW_DHIS2_EXPORT!$1:$1,0)),""))</f>
        <v/>
      </c>
      <c r="T165" s="2" t="str">
        <f>IF($A165="","",IFERROR(INDEX(RAW_DHIS2_EXPORT!$A:$ZZ,ROW(),MATCH("*"&amp;INDEX(INDICATOR_MAP!$D:$D,MATCH(T$1,INDICATOR_MAP!$B:$B,0))&amp;"*",RAW_DHIS2_EXPORT!$1:$1,0)),""))</f>
        <v/>
      </c>
      <c r="U165" s="2" t="str">
        <f>IF($A165="","",IFERROR(INDEX(RAW_DHIS2_EXPORT!$A:$ZZ,ROW(),MATCH("*"&amp;INDEX(INDICATOR_MAP!$D:$D,MATCH(U$1,INDICATOR_MAP!$B:$B,0))&amp;"*",RAW_DHIS2_EXPORT!$1:$1,0)),""))</f>
        <v/>
      </c>
      <c r="V165" s="2" t="str">
        <f>IF($A165="","",IFERROR(INDEX(RAW_DHIS2_EXPORT!$A:$ZZ,ROW(),MATCH("*"&amp;INDEX(INDICATOR_MAP!$D:$D,MATCH(V$1,INDICATOR_MAP!$B:$B,0))&amp;"*",RAW_DHIS2_EXPORT!$1:$1,0)),""))</f>
        <v/>
      </c>
      <c r="W165" s="2" t="str">
        <f>IF($A165="","",IFERROR(INDEX(RAW_DHIS2_EXPORT!$A:$ZZ,ROW(),MATCH("*"&amp;INDEX(INDICATOR_MAP!$D:$D,MATCH(W$1,INDICATOR_MAP!$B:$B,0))&amp;"*",RAW_DHIS2_EXPORT!$1:$1,0)),""))</f>
        <v/>
      </c>
      <c r="X165" s="2" t="str">
        <f>IF($A165="","",IFERROR(INDEX(RAW_DHIS2_EXPORT!$A:$ZZ,ROW(),MATCH("*"&amp;INDEX(INDICATOR_MAP!$D:$D,MATCH(X$1,INDICATOR_MAP!$B:$B,0))&amp;"*",RAW_DHIS2_EXPORT!$1:$1,0)),""))</f>
        <v/>
      </c>
      <c r="Y165" s="2" t="str">
        <f>IF($A165="","",IFERROR(INDEX(RAW_DHIS2_EXPORT!$A:$ZZ,ROW(),MATCH("*"&amp;INDEX(INDICATOR_MAP!$D:$D,MATCH(Y$1,INDICATOR_MAP!$B:$B,0))&amp;"*",RAW_DHIS2_EXPORT!$1:$1,0)),""))</f>
        <v/>
      </c>
      <c r="Z165" s="2" t="str">
        <f>IF($A165="","",IFERROR(INDEX(RAW_DHIS2_EXPORT!$A:$ZZ,ROW(),MATCH("*"&amp;INDEX(INDICATOR_MAP!$D:$D,MATCH(Z$1,INDICATOR_MAP!$B:$B,0))&amp;"*",RAW_DHIS2_EXPORT!$1:$1,0)),""))</f>
        <v/>
      </c>
      <c r="AA165" s="2" t="str">
        <f>IF($A165="","",IFERROR(INDEX(RAW_DHIS2_EXPORT!$A:$ZZ,ROW(),MATCH("*"&amp;INDEX(INDICATOR_MAP!$D:$D,MATCH(AA$1,INDICATOR_MAP!$B:$B,0))&amp;"*",RAW_DHIS2_EXPORT!$1:$1,0)),""))</f>
        <v/>
      </c>
      <c r="AB165" s="2" t="str">
        <f>IF($A165="","",IFERROR(INDEX(RAW_DHIS2_EXPORT!$A:$ZZ,ROW(),MATCH("*"&amp;INDEX(INDICATOR_MAP!$D:$D,MATCH(AB$1,INDICATOR_MAP!$B:$B,0))&amp;"*",RAW_DHIS2_EXPORT!$1:$1,0)),""))</f>
        <v/>
      </c>
      <c r="AC165" s="2" t="str">
        <f>IF($A165="","",IFERROR(INDEX(RAW_DHIS2_EXPORT!$A:$ZZ,ROW(),MATCH("*"&amp;INDEX(INDICATOR_MAP!$D:$D,MATCH(AC$1,INDICATOR_MAP!$B:$B,0))&amp;"*",RAW_DHIS2_EXPORT!$1:$1,0)),""))</f>
        <v/>
      </c>
      <c r="AD165" s="2" t="str">
        <f>IF($A165="","",IFERROR(INDEX(RAW_DHIS2_EXPORT!$A:$ZZ,ROW(),MATCH("*"&amp;INDEX(INDICATOR_MAP!$D:$D,MATCH(AD$1,INDICATOR_MAP!$B:$B,0))&amp;"*",RAW_DHIS2_EXPORT!$1:$1,0)),""))</f>
        <v/>
      </c>
      <c r="AE165" s="2" t="str">
        <f>IF($A165="","",IFERROR(INDEX(RAW_DHIS2_EXPORT!$A:$ZZ,ROW(),MATCH("*"&amp;INDEX(INDICATOR_MAP!$D:$D,MATCH(AE$1,INDICATOR_MAP!$B:$B,0))&amp;"*",RAW_DHIS2_EXPORT!$1:$1,0)),""))</f>
        <v/>
      </c>
      <c r="AF165" s="2" t="str">
        <f>IF($A165="","",IFERROR(INDEX(RAW_DHIS2_EXPORT!$A:$ZZ,ROW(),MATCH("*"&amp;INDEX(INDICATOR_MAP!$D:$D,MATCH(AF$1,INDICATOR_MAP!$B:$B,0))&amp;"*",RAW_DHIS2_EXPORT!$1:$1,0)),""))</f>
        <v/>
      </c>
      <c r="AG165" s="2" t="str">
        <f>IF($A165="","",IFERROR(INDEX(RAW_DHIS2_EXPORT!$A:$ZZ,ROW(),MATCH("*"&amp;INDEX(INDICATOR_MAP!$D:$D,MATCH(AG$1,INDICATOR_MAP!$B:$B,0))&amp;"*",RAW_DHIS2_EXPORT!$1:$1,0)),""))</f>
        <v/>
      </c>
      <c r="AH165" s="2" t="str">
        <f>IF($A165="","",IFERROR(INDEX(RAW_DHIS2_EXPORT!$A:$ZZ,ROW(),MATCH("*"&amp;INDEX(INDICATOR_MAP!$D:$D,MATCH(AH$1,INDICATOR_MAP!$B:$B,0))&amp;"*",RAW_DHIS2_EXPORT!$1:$1,0)),""))</f>
        <v/>
      </c>
      <c r="AI165" s="2" t="str">
        <f>IF($A165="","",IFERROR(INDEX(RAW_DHIS2_EXPORT!$A:$ZZ,ROW(),MATCH("*"&amp;INDEX(INDICATOR_MAP!$D:$D,MATCH(AI$1,INDICATOR_MAP!$B:$B,0))&amp;"*",RAW_DHIS2_EXPORT!$1:$1,0)),""))</f>
        <v/>
      </c>
      <c r="AJ165" s="2" t="str">
        <f>IF($A165="","",IFERROR(INDEX(RAW_DHIS2_EXPORT!$A:$ZZ,ROW(),MATCH("*"&amp;INDEX(INDICATOR_MAP!$D:$D,MATCH(AJ$1,INDICATOR_MAP!$B:$B,0))&amp;"*",RAW_DHIS2_EXPORT!$1:$1,0)),""))</f>
        <v/>
      </c>
      <c r="AK165" s="2" t="str">
        <f>IF($A165="","",IFERROR(INDEX(RAW_DHIS2_EXPORT!$A:$ZZ,ROW(),MATCH("*"&amp;INDEX(INDICATOR_MAP!$D:$D,MATCH(AK$1,INDICATOR_MAP!$B:$B,0))&amp;"*",RAW_DHIS2_EXPORT!$1:$1,0)),""))</f>
        <v/>
      </c>
      <c r="AL165" s="2" t="str">
        <f>IF($A165="","",IFERROR(INDEX(RAW_DHIS2_EXPORT!$A:$ZZ,ROW(),MATCH("*"&amp;INDEX(INDICATOR_MAP!$D:$D,MATCH(AL$1,INDICATOR_MAP!$B:$B,0))&amp;"*",RAW_DHIS2_EXPORT!$1:$1,0)),""))</f>
        <v/>
      </c>
      <c r="AM165" s="2" t="str">
        <f>IF($A165="","",IFERROR(INDEX(RAW_DHIS2_EXPORT!$A:$ZZ,ROW(),MATCH("*"&amp;INDEX(INDICATOR_MAP!$D:$D,MATCH(AM$1,INDICATOR_MAP!$B:$B,0))&amp;"*",RAW_DHIS2_EXPORT!$1:$1,0)),""))</f>
        <v/>
      </c>
      <c r="AN165" s="2" t="str">
        <f>IF($A165="","",IFERROR(INDEX(RAW_DHIS2_EXPORT!$A:$ZZ,ROW(),MATCH("*"&amp;INDEX(INDICATOR_MAP!$D:$D,MATCH(AN$1,INDICATOR_MAP!$B:$B,0))&amp;"*",RAW_DHIS2_EXPORT!$1:$1,0)),""))</f>
        <v/>
      </c>
      <c r="AO165" s="2" t="str">
        <f>IF($A165="","",IFERROR(INDEX(RAW_DHIS2_EXPORT!$A:$ZZ,ROW(),MATCH("*"&amp;INDEX(INDICATOR_MAP!$D:$D,MATCH(AO$1,INDICATOR_MAP!$B:$B,0))&amp;"*",RAW_DHIS2_EXPORT!$1:$1,0)),""))</f>
        <v/>
      </c>
      <c r="AP165" s="2" t="str">
        <f>IF($A165="","",IFERROR(INDEX(RAW_DHIS2_EXPORT!$A:$ZZ,ROW(),MATCH("*"&amp;INDEX(INDICATOR_MAP!$D:$D,MATCH(AP$1,INDICATOR_MAP!$B:$B,0))&amp;"*",RAW_DHIS2_EXPORT!$1:$1,0)),""))</f>
        <v/>
      </c>
      <c r="AQ165" s="2" t="str">
        <f>IF($A165="","",IFERROR(INDEX(RAW_DHIS2_EXPORT!$A:$ZZ,ROW(),MATCH("*"&amp;INDEX(INDICATOR_MAP!$D:$D,MATCH(AQ$1,INDICATOR_MAP!$B:$B,0))&amp;"*",RAW_DHIS2_EXPORT!$1:$1,0)),""))</f>
        <v/>
      </c>
      <c r="AR165" s="2" t="str">
        <f>IF($A165="","",IFERROR(INDEX(RAW_DHIS2_EXPORT!$A:$ZZ,ROW(),MATCH("*"&amp;INDEX(INDICATOR_MAP!$D:$D,MATCH(AR$1,INDICATOR_MAP!$B:$B,0))&amp;"*",RAW_DHIS2_EXPORT!$1:$1,0)),""))</f>
        <v/>
      </c>
      <c r="AS165" s="2" t="str">
        <f>IF($A165="","",IFERROR(INDEX(RAW_DHIS2_EXPORT!$A:$ZZ,ROW(),MATCH("*"&amp;INDEX(INDICATOR_MAP!$D:$D,MATCH(AS$1,INDICATOR_MAP!$B:$B,0))&amp;"*",RAW_DHIS2_EXPORT!$1:$1,0)),""))</f>
        <v/>
      </c>
      <c r="AT165" s="2" t="str">
        <f>IF($A165="","",IFERROR(INDEX(RAW_DHIS2_EXPORT!$A:$ZZ,ROW(),MATCH("*"&amp;INDEX(INDICATOR_MAP!$D:$D,MATCH(AT$1,INDICATOR_MAP!$B:$B,0))&amp;"*",RAW_DHIS2_EXPORT!$1:$1,0)),""))</f>
        <v/>
      </c>
      <c r="AU165" s="2" t="str">
        <f>IF($A165="","",IFERROR(INDEX(RAW_DHIS2_EXPORT!$A:$ZZ,ROW(),MATCH("*"&amp;INDEX(INDICATOR_MAP!$D:$D,MATCH(AU$1,INDICATOR_MAP!$B:$B,0))&amp;"*",RAW_DHIS2_EXPORT!$1:$1,0)),""))</f>
        <v/>
      </c>
      <c r="AV165" s="2" t="str">
        <f>IF($A165="","",IFERROR(INDEX(RAW_DHIS2_EXPORT!$A:$ZZ,ROW(),MATCH("*"&amp;INDEX(INDICATOR_MAP!$D:$D,MATCH(AV$1,INDICATOR_MAP!$B:$B,0))&amp;"*",RAW_DHIS2_EXPORT!$1:$1,0)),""))</f>
        <v/>
      </c>
      <c r="AW165" s="2" t="str">
        <f>IF($A165="","",IFERROR(INDEX(RAW_DHIS2_EXPORT!$A:$ZZ,ROW(),MATCH("*"&amp;INDEX(INDICATOR_MAP!$D:$D,MATCH(AW$1,INDICATOR_MAP!$B:$B,0))&amp;"*",RAW_DHIS2_EXPORT!$1:$1,0)),""))</f>
        <v/>
      </c>
      <c r="AX165" s="2" t="str">
        <f>IF($A165="","",IFERROR(INDEX(RAW_DHIS2_EXPORT!$A:$ZZ,ROW(),MATCH("*"&amp;INDEX(INDICATOR_MAP!$D:$D,MATCH(AX$1,INDICATOR_MAP!$B:$B,0))&amp;"*",RAW_DHIS2_EXPORT!$1:$1,0)),""))</f>
        <v/>
      </c>
      <c r="AY165" s="2" t="str">
        <f>IF($A165="","",IFERROR(INDEX(RAW_DHIS2_EXPORT!$A:$ZZ,ROW(),MATCH("*"&amp;INDEX(INDICATOR_MAP!$D:$D,MATCH(AY$1,INDICATOR_MAP!$B:$B,0))&amp;"*",RAW_DHIS2_EXPORT!$1:$1,0)),""))</f>
        <v/>
      </c>
      <c r="AZ165" s="2" t="str">
        <f>IF($A165="","",IFERROR(INDEX(RAW_DHIS2_EXPORT!$A:$ZZ,ROW(),MATCH("*"&amp;INDEX(INDICATOR_MAP!$D:$D,MATCH(AZ$1,INDICATOR_MAP!$B:$B,0))&amp;"*",RAW_DHIS2_EXPORT!$1:$1,0)),""))</f>
        <v/>
      </c>
      <c r="BA165" s="2" t="str">
        <f>IF($A165="","",IFERROR(INDEX(RAW_DHIS2_EXPORT!$A:$ZZ,ROW(),MATCH("*"&amp;INDEX(INDICATOR_MAP!$D:$D,MATCH(BA$1,INDICATOR_MAP!$B:$B,0))&amp;"*",RAW_DHIS2_EXPORT!$1:$1,0)),""))</f>
        <v/>
      </c>
      <c r="BB165" s="2" t="str">
        <f>IF($A165="","",IFERROR(INDEX(RAW_DHIS2_EXPORT!$A:$ZZ,ROW(),MATCH("*"&amp;INDEX(INDICATOR_MAP!$D:$D,MATCH(BB$1,INDICATOR_MAP!$B:$B,0))&amp;"*",RAW_DHIS2_EXPORT!$1:$1,0)),""))</f>
        <v/>
      </c>
      <c r="BC165" s="2" t="str">
        <f>IF($A165="","",IFERROR(INDEX(RAW_DHIS2_EXPORT!$A:$ZZ,ROW(),MATCH("*"&amp;INDEX(INDICATOR_MAP!$D:$D,MATCH(BC$1,INDICATOR_MAP!$B:$B,0))&amp;"*",RAW_DHIS2_EXPORT!$1:$1,0)),""))</f>
        <v/>
      </c>
    </row>
    <row r="166" spans="1:55">
      <c r="A166" s="2" t="str">
        <f>IF(RAW_DHIS2_EXPORT!A166="","",RAW_DHIS2_EXPORT!A166)</f>
        <v/>
      </c>
      <c r="B166" s="2"/>
      <c r="C166" s="2"/>
      <c r="D166" s="2" t="str">
        <f>IF($A166="","",IFERROR(INDEX(RAW_DHIS2_EXPORT!$A:$ZZ,ROW(),MATCH("*"&amp;INDEX(INDICATOR_MAP!$D:$D,MATCH(D$1,INDICATOR_MAP!$B:$B,0))&amp;"*",RAW_DHIS2_EXPORT!$1:$1,0)),""))</f>
        <v/>
      </c>
      <c r="E166" s="2" t="str">
        <f>IF($A166="","",IFERROR(INDEX(RAW_DHIS2_EXPORT!$A:$ZZ,ROW(),MATCH("*"&amp;INDEX(INDICATOR_MAP!$D:$D,MATCH(E$1,INDICATOR_MAP!$B:$B,0))&amp;"*",RAW_DHIS2_EXPORT!$1:$1,0)),""))</f>
        <v/>
      </c>
      <c r="F166" s="2" t="str">
        <f>IF($A166="","",IFERROR(INDEX(RAW_DHIS2_EXPORT!$A:$ZZ,ROW(),MATCH("*"&amp;INDEX(INDICATOR_MAP!$D:$D,MATCH(F$1,INDICATOR_MAP!$B:$B,0))&amp;"*",RAW_DHIS2_EXPORT!$1:$1,0)),""))</f>
        <v/>
      </c>
      <c r="G166" s="2" t="str">
        <f>IF($A166="","",IFERROR(INDEX(RAW_DHIS2_EXPORT!$A:$ZZ,ROW(),MATCH("*"&amp;INDEX(INDICATOR_MAP!$D:$D,MATCH(G$1,INDICATOR_MAP!$B:$B,0))&amp;"*",RAW_DHIS2_EXPORT!$1:$1,0)),""))</f>
        <v/>
      </c>
      <c r="H166" s="2" t="str">
        <f>IF($A166="","",IFERROR(INDEX(RAW_DHIS2_EXPORT!$A:$ZZ,ROW(),MATCH("*"&amp;INDEX(INDICATOR_MAP!$D:$D,MATCH(H$1,INDICATOR_MAP!$B:$B,0))&amp;"*",RAW_DHIS2_EXPORT!$1:$1,0)),""))</f>
        <v/>
      </c>
      <c r="I166" s="2" t="str">
        <f>IF($A166="","",IFERROR(INDEX(RAW_DHIS2_EXPORT!$A:$ZZ,ROW(),MATCH("*"&amp;INDEX(INDICATOR_MAP!$D:$D,MATCH(I$1,INDICATOR_MAP!$B:$B,0))&amp;"*",RAW_DHIS2_EXPORT!$1:$1,0)),""))</f>
        <v/>
      </c>
      <c r="J166" s="2" t="str">
        <f>IF($A166="","",IFERROR(INDEX(RAW_DHIS2_EXPORT!$A:$ZZ,ROW(),MATCH("*"&amp;INDEX(INDICATOR_MAP!$D:$D,MATCH(J$1,INDICATOR_MAP!$B:$B,0))&amp;"*",RAW_DHIS2_EXPORT!$1:$1,0)),""))</f>
        <v/>
      </c>
      <c r="K166" s="2" t="str">
        <f>IF($A166="","",IFERROR(INDEX(RAW_DHIS2_EXPORT!$A:$ZZ,ROW(),MATCH("*"&amp;INDEX(INDICATOR_MAP!$D:$D,MATCH(K$1,INDICATOR_MAP!$B:$B,0))&amp;"*",RAW_DHIS2_EXPORT!$1:$1,0)),""))</f>
        <v/>
      </c>
      <c r="L166" s="2" t="str">
        <f>IF($A166="","",IFERROR(INDEX(RAW_DHIS2_EXPORT!$A:$ZZ,ROW(),MATCH("*"&amp;INDEX(INDICATOR_MAP!$D:$D,MATCH(L$1,INDICATOR_MAP!$B:$B,0))&amp;"*",RAW_DHIS2_EXPORT!$1:$1,0)),""))</f>
        <v/>
      </c>
      <c r="M166" s="2" t="str">
        <f>IF($A166="","",IFERROR(INDEX(RAW_DHIS2_EXPORT!$A:$ZZ,ROW(),MATCH("*"&amp;INDEX(INDICATOR_MAP!$D:$D,MATCH(M$1,INDICATOR_MAP!$B:$B,0))&amp;"*",RAW_DHIS2_EXPORT!$1:$1,0)),""))</f>
        <v/>
      </c>
      <c r="N166" s="2" t="str">
        <f>IF($A166="","",IFERROR(INDEX(RAW_DHIS2_EXPORT!$A:$ZZ,ROW(),MATCH("*"&amp;INDEX(INDICATOR_MAP!$D:$D,MATCH(N$1,INDICATOR_MAP!$B:$B,0))&amp;"*",RAW_DHIS2_EXPORT!$1:$1,0)),""))</f>
        <v/>
      </c>
      <c r="O166" s="2" t="str">
        <f>IF($A166="","",IFERROR(INDEX(RAW_DHIS2_EXPORT!$A:$ZZ,ROW(),MATCH("*"&amp;INDEX(INDICATOR_MAP!$D:$D,MATCH(O$1,INDICATOR_MAP!$B:$B,0))&amp;"*",RAW_DHIS2_EXPORT!$1:$1,0)),""))</f>
        <v/>
      </c>
      <c r="P166" s="2" t="str">
        <f>IF($A166="","",IFERROR(INDEX(RAW_DHIS2_EXPORT!$A:$ZZ,ROW(),MATCH("*"&amp;INDEX(INDICATOR_MAP!$D:$D,MATCH(P$1,INDICATOR_MAP!$B:$B,0))&amp;"*",RAW_DHIS2_EXPORT!$1:$1,0)),""))</f>
        <v/>
      </c>
      <c r="Q166" s="2" t="str">
        <f>IF($A166="","",IFERROR(INDEX(RAW_DHIS2_EXPORT!$A:$ZZ,ROW(),MATCH("*"&amp;INDEX(INDICATOR_MAP!$D:$D,MATCH(Q$1,INDICATOR_MAP!$B:$B,0))&amp;"*",RAW_DHIS2_EXPORT!$1:$1,0)),""))</f>
        <v/>
      </c>
      <c r="R166" s="2" t="str">
        <f>IF($A166="","",IFERROR(INDEX(RAW_DHIS2_EXPORT!$A:$ZZ,ROW(),MATCH("*"&amp;INDEX(INDICATOR_MAP!$D:$D,MATCH(R$1,INDICATOR_MAP!$B:$B,0))&amp;"*",RAW_DHIS2_EXPORT!$1:$1,0)),""))</f>
        <v/>
      </c>
      <c r="S166" s="2" t="str">
        <f>IF($A166="","",IFERROR(INDEX(RAW_DHIS2_EXPORT!$A:$ZZ,ROW(),MATCH("*"&amp;INDEX(INDICATOR_MAP!$D:$D,MATCH(S$1,INDICATOR_MAP!$B:$B,0))&amp;"*",RAW_DHIS2_EXPORT!$1:$1,0)),""))</f>
        <v/>
      </c>
      <c r="T166" s="2" t="str">
        <f>IF($A166="","",IFERROR(INDEX(RAW_DHIS2_EXPORT!$A:$ZZ,ROW(),MATCH("*"&amp;INDEX(INDICATOR_MAP!$D:$D,MATCH(T$1,INDICATOR_MAP!$B:$B,0))&amp;"*",RAW_DHIS2_EXPORT!$1:$1,0)),""))</f>
        <v/>
      </c>
      <c r="U166" s="2" t="str">
        <f>IF($A166="","",IFERROR(INDEX(RAW_DHIS2_EXPORT!$A:$ZZ,ROW(),MATCH("*"&amp;INDEX(INDICATOR_MAP!$D:$D,MATCH(U$1,INDICATOR_MAP!$B:$B,0))&amp;"*",RAW_DHIS2_EXPORT!$1:$1,0)),""))</f>
        <v/>
      </c>
      <c r="V166" s="2" t="str">
        <f>IF($A166="","",IFERROR(INDEX(RAW_DHIS2_EXPORT!$A:$ZZ,ROW(),MATCH("*"&amp;INDEX(INDICATOR_MAP!$D:$D,MATCH(V$1,INDICATOR_MAP!$B:$B,0))&amp;"*",RAW_DHIS2_EXPORT!$1:$1,0)),""))</f>
        <v/>
      </c>
      <c r="W166" s="2" t="str">
        <f>IF($A166="","",IFERROR(INDEX(RAW_DHIS2_EXPORT!$A:$ZZ,ROW(),MATCH("*"&amp;INDEX(INDICATOR_MAP!$D:$D,MATCH(W$1,INDICATOR_MAP!$B:$B,0))&amp;"*",RAW_DHIS2_EXPORT!$1:$1,0)),""))</f>
        <v/>
      </c>
      <c r="X166" s="2" t="str">
        <f>IF($A166="","",IFERROR(INDEX(RAW_DHIS2_EXPORT!$A:$ZZ,ROW(),MATCH("*"&amp;INDEX(INDICATOR_MAP!$D:$D,MATCH(X$1,INDICATOR_MAP!$B:$B,0))&amp;"*",RAW_DHIS2_EXPORT!$1:$1,0)),""))</f>
        <v/>
      </c>
      <c r="Y166" s="2" t="str">
        <f>IF($A166="","",IFERROR(INDEX(RAW_DHIS2_EXPORT!$A:$ZZ,ROW(),MATCH("*"&amp;INDEX(INDICATOR_MAP!$D:$D,MATCH(Y$1,INDICATOR_MAP!$B:$B,0))&amp;"*",RAW_DHIS2_EXPORT!$1:$1,0)),""))</f>
        <v/>
      </c>
      <c r="Z166" s="2" t="str">
        <f>IF($A166="","",IFERROR(INDEX(RAW_DHIS2_EXPORT!$A:$ZZ,ROW(),MATCH("*"&amp;INDEX(INDICATOR_MAP!$D:$D,MATCH(Z$1,INDICATOR_MAP!$B:$B,0))&amp;"*",RAW_DHIS2_EXPORT!$1:$1,0)),""))</f>
        <v/>
      </c>
      <c r="AA166" s="2" t="str">
        <f>IF($A166="","",IFERROR(INDEX(RAW_DHIS2_EXPORT!$A:$ZZ,ROW(),MATCH("*"&amp;INDEX(INDICATOR_MAP!$D:$D,MATCH(AA$1,INDICATOR_MAP!$B:$B,0))&amp;"*",RAW_DHIS2_EXPORT!$1:$1,0)),""))</f>
        <v/>
      </c>
      <c r="AB166" s="2" t="str">
        <f>IF($A166="","",IFERROR(INDEX(RAW_DHIS2_EXPORT!$A:$ZZ,ROW(),MATCH("*"&amp;INDEX(INDICATOR_MAP!$D:$D,MATCH(AB$1,INDICATOR_MAP!$B:$B,0))&amp;"*",RAW_DHIS2_EXPORT!$1:$1,0)),""))</f>
        <v/>
      </c>
      <c r="AC166" s="2" t="str">
        <f>IF($A166="","",IFERROR(INDEX(RAW_DHIS2_EXPORT!$A:$ZZ,ROW(),MATCH("*"&amp;INDEX(INDICATOR_MAP!$D:$D,MATCH(AC$1,INDICATOR_MAP!$B:$B,0))&amp;"*",RAW_DHIS2_EXPORT!$1:$1,0)),""))</f>
        <v/>
      </c>
      <c r="AD166" s="2" t="str">
        <f>IF($A166="","",IFERROR(INDEX(RAW_DHIS2_EXPORT!$A:$ZZ,ROW(),MATCH("*"&amp;INDEX(INDICATOR_MAP!$D:$D,MATCH(AD$1,INDICATOR_MAP!$B:$B,0))&amp;"*",RAW_DHIS2_EXPORT!$1:$1,0)),""))</f>
        <v/>
      </c>
      <c r="AE166" s="2" t="str">
        <f>IF($A166="","",IFERROR(INDEX(RAW_DHIS2_EXPORT!$A:$ZZ,ROW(),MATCH("*"&amp;INDEX(INDICATOR_MAP!$D:$D,MATCH(AE$1,INDICATOR_MAP!$B:$B,0))&amp;"*",RAW_DHIS2_EXPORT!$1:$1,0)),""))</f>
        <v/>
      </c>
      <c r="AF166" s="2" t="str">
        <f>IF($A166="","",IFERROR(INDEX(RAW_DHIS2_EXPORT!$A:$ZZ,ROW(),MATCH("*"&amp;INDEX(INDICATOR_MAP!$D:$D,MATCH(AF$1,INDICATOR_MAP!$B:$B,0))&amp;"*",RAW_DHIS2_EXPORT!$1:$1,0)),""))</f>
        <v/>
      </c>
      <c r="AG166" s="2" t="str">
        <f>IF($A166="","",IFERROR(INDEX(RAW_DHIS2_EXPORT!$A:$ZZ,ROW(),MATCH("*"&amp;INDEX(INDICATOR_MAP!$D:$D,MATCH(AG$1,INDICATOR_MAP!$B:$B,0))&amp;"*",RAW_DHIS2_EXPORT!$1:$1,0)),""))</f>
        <v/>
      </c>
      <c r="AH166" s="2" t="str">
        <f>IF($A166="","",IFERROR(INDEX(RAW_DHIS2_EXPORT!$A:$ZZ,ROW(),MATCH("*"&amp;INDEX(INDICATOR_MAP!$D:$D,MATCH(AH$1,INDICATOR_MAP!$B:$B,0))&amp;"*",RAW_DHIS2_EXPORT!$1:$1,0)),""))</f>
        <v/>
      </c>
      <c r="AI166" s="2" t="str">
        <f>IF($A166="","",IFERROR(INDEX(RAW_DHIS2_EXPORT!$A:$ZZ,ROW(),MATCH("*"&amp;INDEX(INDICATOR_MAP!$D:$D,MATCH(AI$1,INDICATOR_MAP!$B:$B,0))&amp;"*",RAW_DHIS2_EXPORT!$1:$1,0)),""))</f>
        <v/>
      </c>
      <c r="AJ166" s="2" t="str">
        <f>IF($A166="","",IFERROR(INDEX(RAW_DHIS2_EXPORT!$A:$ZZ,ROW(),MATCH("*"&amp;INDEX(INDICATOR_MAP!$D:$D,MATCH(AJ$1,INDICATOR_MAP!$B:$B,0))&amp;"*",RAW_DHIS2_EXPORT!$1:$1,0)),""))</f>
        <v/>
      </c>
      <c r="AK166" s="2" t="str">
        <f>IF($A166="","",IFERROR(INDEX(RAW_DHIS2_EXPORT!$A:$ZZ,ROW(),MATCH("*"&amp;INDEX(INDICATOR_MAP!$D:$D,MATCH(AK$1,INDICATOR_MAP!$B:$B,0))&amp;"*",RAW_DHIS2_EXPORT!$1:$1,0)),""))</f>
        <v/>
      </c>
      <c r="AL166" s="2" t="str">
        <f>IF($A166="","",IFERROR(INDEX(RAW_DHIS2_EXPORT!$A:$ZZ,ROW(),MATCH("*"&amp;INDEX(INDICATOR_MAP!$D:$D,MATCH(AL$1,INDICATOR_MAP!$B:$B,0))&amp;"*",RAW_DHIS2_EXPORT!$1:$1,0)),""))</f>
        <v/>
      </c>
      <c r="AM166" s="2" t="str">
        <f>IF($A166="","",IFERROR(INDEX(RAW_DHIS2_EXPORT!$A:$ZZ,ROW(),MATCH("*"&amp;INDEX(INDICATOR_MAP!$D:$D,MATCH(AM$1,INDICATOR_MAP!$B:$B,0))&amp;"*",RAW_DHIS2_EXPORT!$1:$1,0)),""))</f>
        <v/>
      </c>
      <c r="AN166" s="2" t="str">
        <f>IF($A166="","",IFERROR(INDEX(RAW_DHIS2_EXPORT!$A:$ZZ,ROW(),MATCH("*"&amp;INDEX(INDICATOR_MAP!$D:$D,MATCH(AN$1,INDICATOR_MAP!$B:$B,0))&amp;"*",RAW_DHIS2_EXPORT!$1:$1,0)),""))</f>
        <v/>
      </c>
      <c r="AO166" s="2" t="str">
        <f>IF($A166="","",IFERROR(INDEX(RAW_DHIS2_EXPORT!$A:$ZZ,ROW(),MATCH("*"&amp;INDEX(INDICATOR_MAP!$D:$D,MATCH(AO$1,INDICATOR_MAP!$B:$B,0))&amp;"*",RAW_DHIS2_EXPORT!$1:$1,0)),""))</f>
        <v/>
      </c>
      <c r="AP166" s="2" t="str">
        <f>IF($A166="","",IFERROR(INDEX(RAW_DHIS2_EXPORT!$A:$ZZ,ROW(),MATCH("*"&amp;INDEX(INDICATOR_MAP!$D:$D,MATCH(AP$1,INDICATOR_MAP!$B:$B,0))&amp;"*",RAW_DHIS2_EXPORT!$1:$1,0)),""))</f>
        <v/>
      </c>
      <c r="AQ166" s="2" t="str">
        <f>IF($A166="","",IFERROR(INDEX(RAW_DHIS2_EXPORT!$A:$ZZ,ROW(),MATCH("*"&amp;INDEX(INDICATOR_MAP!$D:$D,MATCH(AQ$1,INDICATOR_MAP!$B:$B,0))&amp;"*",RAW_DHIS2_EXPORT!$1:$1,0)),""))</f>
        <v/>
      </c>
      <c r="AR166" s="2" t="str">
        <f>IF($A166="","",IFERROR(INDEX(RAW_DHIS2_EXPORT!$A:$ZZ,ROW(),MATCH("*"&amp;INDEX(INDICATOR_MAP!$D:$D,MATCH(AR$1,INDICATOR_MAP!$B:$B,0))&amp;"*",RAW_DHIS2_EXPORT!$1:$1,0)),""))</f>
        <v/>
      </c>
      <c r="AS166" s="2" t="str">
        <f>IF($A166="","",IFERROR(INDEX(RAW_DHIS2_EXPORT!$A:$ZZ,ROW(),MATCH("*"&amp;INDEX(INDICATOR_MAP!$D:$D,MATCH(AS$1,INDICATOR_MAP!$B:$B,0))&amp;"*",RAW_DHIS2_EXPORT!$1:$1,0)),""))</f>
        <v/>
      </c>
      <c r="AT166" s="2" t="str">
        <f>IF($A166="","",IFERROR(INDEX(RAW_DHIS2_EXPORT!$A:$ZZ,ROW(),MATCH("*"&amp;INDEX(INDICATOR_MAP!$D:$D,MATCH(AT$1,INDICATOR_MAP!$B:$B,0))&amp;"*",RAW_DHIS2_EXPORT!$1:$1,0)),""))</f>
        <v/>
      </c>
      <c r="AU166" s="2" t="str">
        <f>IF($A166="","",IFERROR(INDEX(RAW_DHIS2_EXPORT!$A:$ZZ,ROW(),MATCH("*"&amp;INDEX(INDICATOR_MAP!$D:$D,MATCH(AU$1,INDICATOR_MAP!$B:$B,0))&amp;"*",RAW_DHIS2_EXPORT!$1:$1,0)),""))</f>
        <v/>
      </c>
      <c r="AV166" s="2" t="str">
        <f>IF($A166="","",IFERROR(INDEX(RAW_DHIS2_EXPORT!$A:$ZZ,ROW(),MATCH("*"&amp;INDEX(INDICATOR_MAP!$D:$D,MATCH(AV$1,INDICATOR_MAP!$B:$B,0))&amp;"*",RAW_DHIS2_EXPORT!$1:$1,0)),""))</f>
        <v/>
      </c>
      <c r="AW166" s="2" t="str">
        <f>IF($A166="","",IFERROR(INDEX(RAW_DHIS2_EXPORT!$A:$ZZ,ROW(),MATCH("*"&amp;INDEX(INDICATOR_MAP!$D:$D,MATCH(AW$1,INDICATOR_MAP!$B:$B,0))&amp;"*",RAW_DHIS2_EXPORT!$1:$1,0)),""))</f>
        <v/>
      </c>
      <c r="AX166" s="2" t="str">
        <f>IF($A166="","",IFERROR(INDEX(RAW_DHIS2_EXPORT!$A:$ZZ,ROW(),MATCH("*"&amp;INDEX(INDICATOR_MAP!$D:$D,MATCH(AX$1,INDICATOR_MAP!$B:$B,0))&amp;"*",RAW_DHIS2_EXPORT!$1:$1,0)),""))</f>
        <v/>
      </c>
      <c r="AY166" s="2" t="str">
        <f>IF($A166="","",IFERROR(INDEX(RAW_DHIS2_EXPORT!$A:$ZZ,ROW(),MATCH("*"&amp;INDEX(INDICATOR_MAP!$D:$D,MATCH(AY$1,INDICATOR_MAP!$B:$B,0))&amp;"*",RAW_DHIS2_EXPORT!$1:$1,0)),""))</f>
        <v/>
      </c>
      <c r="AZ166" s="2" t="str">
        <f>IF($A166="","",IFERROR(INDEX(RAW_DHIS2_EXPORT!$A:$ZZ,ROW(),MATCH("*"&amp;INDEX(INDICATOR_MAP!$D:$D,MATCH(AZ$1,INDICATOR_MAP!$B:$B,0))&amp;"*",RAW_DHIS2_EXPORT!$1:$1,0)),""))</f>
        <v/>
      </c>
      <c r="BA166" s="2" t="str">
        <f>IF($A166="","",IFERROR(INDEX(RAW_DHIS2_EXPORT!$A:$ZZ,ROW(),MATCH("*"&amp;INDEX(INDICATOR_MAP!$D:$D,MATCH(BA$1,INDICATOR_MAP!$B:$B,0))&amp;"*",RAW_DHIS2_EXPORT!$1:$1,0)),""))</f>
        <v/>
      </c>
      <c r="BB166" s="2" t="str">
        <f>IF($A166="","",IFERROR(INDEX(RAW_DHIS2_EXPORT!$A:$ZZ,ROW(),MATCH("*"&amp;INDEX(INDICATOR_MAP!$D:$D,MATCH(BB$1,INDICATOR_MAP!$B:$B,0))&amp;"*",RAW_DHIS2_EXPORT!$1:$1,0)),""))</f>
        <v/>
      </c>
      <c r="BC166" s="2" t="str">
        <f>IF($A166="","",IFERROR(INDEX(RAW_DHIS2_EXPORT!$A:$ZZ,ROW(),MATCH("*"&amp;INDEX(INDICATOR_MAP!$D:$D,MATCH(BC$1,INDICATOR_MAP!$B:$B,0))&amp;"*",RAW_DHIS2_EXPORT!$1:$1,0)),""))</f>
        <v/>
      </c>
    </row>
    <row r="167" spans="1:55">
      <c r="A167" s="2" t="str">
        <f>IF(RAW_DHIS2_EXPORT!A167="","",RAW_DHIS2_EXPORT!A167)</f>
        <v/>
      </c>
      <c r="B167" s="2"/>
      <c r="C167" s="2"/>
      <c r="D167" s="2" t="str">
        <f>IF($A167="","",IFERROR(INDEX(RAW_DHIS2_EXPORT!$A:$ZZ,ROW(),MATCH("*"&amp;INDEX(INDICATOR_MAP!$D:$D,MATCH(D$1,INDICATOR_MAP!$B:$B,0))&amp;"*",RAW_DHIS2_EXPORT!$1:$1,0)),""))</f>
        <v/>
      </c>
      <c r="E167" s="2" t="str">
        <f>IF($A167="","",IFERROR(INDEX(RAW_DHIS2_EXPORT!$A:$ZZ,ROW(),MATCH("*"&amp;INDEX(INDICATOR_MAP!$D:$D,MATCH(E$1,INDICATOR_MAP!$B:$B,0))&amp;"*",RAW_DHIS2_EXPORT!$1:$1,0)),""))</f>
        <v/>
      </c>
      <c r="F167" s="2" t="str">
        <f>IF($A167="","",IFERROR(INDEX(RAW_DHIS2_EXPORT!$A:$ZZ,ROW(),MATCH("*"&amp;INDEX(INDICATOR_MAP!$D:$D,MATCH(F$1,INDICATOR_MAP!$B:$B,0))&amp;"*",RAW_DHIS2_EXPORT!$1:$1,0)),""))</f>
        <v/>
      </c>
      <c r="G167" s="2" t="str">
        <f>IF($A167="","",IFERROR(INDEX(RAW_DHIS2_EXPORT!$A:$ZZ,ROW(),MATCH("*"&amp;INDEX(INDICATOR_MAP!$D:$D,MATCH(G$1,INDICATOR_MAP!$B:$B,0))&amp;"*",RAW_DHIS2_EXPORT!$1:$1,0)),""))</f>
        <v/>
      </c>
      <c r="H167" s="2" t="str">
        <f>IF($A167="","",IFERROR(INDEX(RAW_DHIS2_EXPORT!$A:$ZZ,ROW(),MATCH("*"&amp;INDEX(INDICATOR_MAP!$D:$D,MATCH(H$1,INDICATOR_MAP!$B:$B,0))&amp;"*",RAW_DHIS2_EXPORT!$1:$1,0)),""))</f>
        <v/>
      </c>
      <c r="I167" s="2" t="str">
        <f>IF($A167="","",IFERROR(INDEX(RAW_DHIS2_EXPORT!$A:$ZZ,ROW(),MATCH("*"&amp;INDEX(INDICATOR_MAP!$D:$D,MATCH(I$1,INDICATOR_MAP!$B:$B,0))&amp;"*",RAW_DHIS2_EXPORT!$1:$1,0)),""))</f>
        <v/>
      </c>
      <c r="J167" s="2" t="str">
        <f>IF($A167="","",IFERROR(INDEX(RAW_DHIS2_EXPORT!$A:$ZZ,ROW(),MATCH("*"&amp;INDEX(INDICATOR_MAP!$D:$D,MATCH(J$1,INDICATOR_MAP!$B:$B,0))&amp;"*",RAW_DHIS2_EXPORT!$1:$1,0)),""))</f>
        <v/>
      </c>
      <c r="K167" s="2" t="str">
        <f>IF($A167="","",IFERROR(INDEX(RAW_DHIS2_EXPORT!$A:$ZZ,ROW(),MATCH("*"&amp;INDEX(INDICATOR_MAP!$D:$D,MATCH(K$1,INDICATOR_MAP!$B:$B,0))&amp;"*",RAW_DHIS2_EXPORT!$1:$1,0)),""))</f>
        <v/>
      </c>
      <c r="L167" s="2" t="str">
        <f>IF($A167="","",IFERROR(INDEX(RAW_DHIS2_EXPORT!$A:$ZZ,ROW(),MATCH("*"&amp;INDEX(INDICATOR_MAP!$D:$D,MATCH(L$1,INDICATOR_MAP!$B:$B,0))&amp;"*",RAW_DHIS2_EXPORT!$1:$1,0)),""))</f>
        <v/>
      </c>
      <c r="M167" s="2" t="str">
        <f>IF($A167="","",IFERROR(INDEX(RAW_DHIS2_EXPORT!$A:$ZZ,ROW(),MATCH("*"&amp;INDEX(INDICATOR_MAP!$D:$D,MATCH(M$1,INDICATOR_MAP!$B:$B,0))&amp;"*",RAW_DHIS2_EXPORT!$1:$1,0)),""))</f>
        <v/>
      </c>
      <c r="N167" s="2" t="str">
        <f>IF($A167="","",IFERROR(INDEX(RAW_DHIS2_EXPORT!$A:$ZZ,ROW(),MATCH("*"&amp;INDEX(INDICATOR_MAP!$D:$D,MATCH(N$1,INDICATOR_MAP!$B:$B,0))&amp;"*",RAW_DHIS2_EXPORT!$1:$1,0)),""))</f>
        <v/>
      </c>
      <c r="O167" s="2" t="str">
        <f>IF($A167="","",IFERROR(INDEX(RAW_DHIS2_EXPORT!$A:$ZZ,ROW(),MATCH("*"&amp;INDEX(INDICATOR_MAP!$D:$D,MATCH(O$1,INDICATOR_MAP!$B:$B,0))&amp;"*",RAW_DHIS2_EXPORT!$1:$1,0)),""))</f>
        <v/>
      </c>
      <c r="P167" s="2" t="str">
        <f>IF($A167="","",IFERROR(INDEX(RAW_DHIS2_EXPORT!$A:$ZZ,ROW(),MATCH("*"&amp;INDEX(INDICATOR_MAP!$D:$D,MATCH(P$1,INDICATOR_MAP!$B:$B,0))&amp;"*",RAW_DHIS2_EXPORT!$1:$1,0)),""))</f>
        <v/>
      </c>
      <c r="Q167" s="2" t="str">
        <f>IF($A167="","",IFERROR(INDEX(RAW_DHIS2_EXPORT!$A:$ZZ,ROW(),MATCH("*"&amp;INDEX(INDICATOR_MAP!$D:$D,MATCH(Q$1,INDICATOR_MAP!$B:$B,0))&amp;"*",RAW_DHIS2_EXPORT!$1:$1,0)),""))</f>
        <v/>
      </c>
      <c r="R167" s="2" t="str">
        <f>IF($A167="","",IFERROR(INDEX(RAW_DHIS2_EXPORT!$A:$ZZ,ROW(),MATCH("*"&amp;INDEX(INDICATOR_MAP!$D:$D,MATCH(R$1,INDICATOR_MAP!$B:$B,0))&amp;"*",RAW_DHIS2_EXPORT!$1:$1,0)),""))</f>
        <v/>
      </c>
      <c r="S167" s="2" t="str">
        <f>IF($A167="","",IFERROR(INDEX(RAW_DHIS2_EXPORT!$A:$ZZ,ROW(),MATCH("*"&amp;INDEX(INDICATOR_MAP!$D:$D,MATCH(S$1,INDICATOR_MAP!$B:$B,0))&amp;"*",RAW_DHIS2_EXPORT!$1:$1,0)),""))</f>
        <v/>
      </c>
      <c r="T167" s="2" t="str">
        <f>IF($A167="","",IFERROR(INDEX(RAW_DHIS2_EXPORT!$A:$ZZ,ROW(),MATCH("*"&amp;INDEX(INDICATOR_MAP!$D:$D,MATCH(T$1,INDICATOR_MAP!$B:$B,0))&amp;"*",RAW_DHIS2_EXPORT!$1:$1,0)),""))</f>
        <v/>
      </c>
      <c r="U167" s="2" t="str">
        <f>IF($A167="","",IFERROR(INDEX(RAW_DHIS2_EXPORT!$A:$ZZ,ROW(),MATCH("*"&amp;INDEX(INDICATOR_MAP!$D:$D,MATCH(U$1,INDICATOR_MAP!$B:$B,0))&amp;"*",RAW_DHIS2_EXPORT!$1:$1,0)),""))</f>
        <v/>
      </c>
      <c r="V167" s="2" t="str">
        <f>IF($A167="","",IFERROR(INDEX(RAW_DHIS2_EXPORT!$A:$ZZ,ROW(),MATCH("*"&amp;INDEX(INDICATOR_MAP!$D:$D,MATCH(V$1,INDICATOR_MAP!$B:$B,0))&amp;"*",RAW_DHIS2_EXPORT!$1:$1,0)),""))</f>
        <v/>
      </c>
      <c r="W167" s="2" t="str">
        <f>IF($A167="","",IFERROR(INDEX(RAW_DHIS2_EXPORT!$A:$ZZ,ROW(),MATCH("*"&amp;INDEX(INDICATOR_MAP!$D:$D,MATCH(W$1,INDICATOR_MAP!$B:$B,0))&amp;"*",RAW_DHIS2_EXPORT!$1:$1,0)),""))</f>
        <v/>
      </c>
      <c r="X167" s="2" t="str">
        <f>IF($A167="","",IFERROR(INDEX(RAW_DHIS2_EXPORT!$A:$ZZ,ROW(),MATCH("*"&amp;INDEX(INDICATOR_MAP!$D:$D,MATCH(X$1,INDICATOR_MAP!$B:$B,0))&amp;"*",RAW_DHIS2_EXPORT!$1:$1,0)),""))</f>
        <v/>
      </c>
      <c r="Y167" s="2" t="str">
        <f>IF($A167="","",IFERROR(INDEX(RAW_DHIS2_EXPORT!$A:$ZZ,ROW(),MATCH("*"&amp;INDEX(INDICATOR_MAP!$D:$D,MATCH(Y$1,INDICATOR_MAP!$B:$B,0))&amp;"*",RAW_DHIS2_EXPORT!$1:$1,0)),""))</f>
        <v/>
      </c>
      <c r="Z167" s="2" t="str">
        <f>IF($A167="","",IFERROR(INDEX(RAW_DHIS2_EXPORT!$A:$ZZ,ROW(),MATCH("*"&amp;INDEX(INDICATOR_MAP!$D:$D,MATCH(Z$1,INDICATOR_MAP!$B:$B,0))&amp;"*",RAW_DHIS2_EXPORT!$1:$1,0)),""))</f>
        <v/>
      </c>
      <c r="AA167" s="2" t="str">
        <f>IF($A167="","",IFERROR(INDEX(RAW_DHIS2_EXPORT!$A:$ZZ,ROW(),MATCH("*"&amp;INDEX(INDICATOR_MAP!$D:$D,MATCH(AA$1,INDICATOR_MAP!$B:$B,0))&amp;"*",RAW_DHIS2_EXPORT!$1:$1,0)),""))</f>
        <v/>
      </c>
      <c r="AB167" s="2" t="str">
        <f>IF($A167="","",IFERROR(INDEX(RAW_DHIS2_EXPORT!$A:$ZZ,ROW(),MATCH("*"&amp;INDEX(INDICATOR_MAP!$D:$D,MATCH(AB$1,INDICATOR_MAP!$B:$B,0))&amp;"*",RAW_DHIS2_EXPORT!$1:$1,0)),""))</f>
        <v/>
      </c>
      <c r="AC167" s="2" t="str">
        <f>IF($A167="","",IFERROR(INDEX(RAW_DHIS2_EXPORT!$A:$ZZ,ROW(),MATCH("*"&amp;INDEX(INDICATOR_MAP!$D:$D,MATCH(AC$1,INDICATOR_MAP!$B:$B,0))&amp;"*",RAW_DHIS2_EXPORT!$1:$1,0)),""))</f>
        <v/>
      </c>
      <c r="AD167" s="2" t="str">
        <f>IF($A167="","",IFERROR(INDEX(RAW_DHIS2_EXPORT!$A:$ZZ,ROW(),MATCH("*"&amp;INDEX(INDICATOR_MAP!$D:$D,MATCH(AD$1,INDICATOR_MAP!$B:$B,0))&amp;"*",RAW_DHIS2_EXPORT!$1:$1,0)),""))</f>
        <v/>
      </c>
      <c r="AE167" s="2" t="str">
        <f>IF($A167="","",IFERROR(INDEX(RAW_DHIS2_EXPORT!$A:$ZZ,ROW(),MATCH("*"&amp;INDEX(INDICATOR_MAP!$D:$D,MATCH(AE$1,INDICATOR_MAP!$B:$B,0))&amp;"*",RAW_DHIS2_EXPORT!$1:$1,0)),""))</f>
        <v/>
      </c>
      <c r="AF167" s="2" t="str">
        <f>IF($A167="","",IFERROR(INDEX(RAW_DHIS2_EXPORT!$A:$ZZ,ROW(),MATCH("*"&amp;INDEX(INDICATOR_MAP!$D:$D,MATCH(AF$1,INDICATOR_MAP!$B:$B,0))&amp;"*",RAW_DHIS2_EXPORT!$1:$1,0)),""))</f>
        <v/>
      </c>
      <c r="AG167" s="2" t="str">
        <f>IF($A167="","",IFERROR(INDEX(RAW_DHIS2_EXPORT!$A:$ZZ,ROW(),MATCH("*"&amp;INDEX(INDICATOR_MAP!$D:$D,MATCH(AG$1,INDICATOR_MAP!$B:$B,0))&amp;"*",RAW_DHIS2_EXPORT!$1:$1,0)),""))</f>
        <v/>
      </c>
      <c r="AH167" s="2" t="str">
        <f>IF($A167="","",IFERROR(INDEX(RAW_DHIS2_EXPORT!$A:$ZZ,ROW(),MATCH("*"&amp;INDEX(INDICATOR_MAP!$D:$D,MATCH(AH$1,INDICATOR_MAP!$B:$B,0))&amp;"*",RAW_DHIS2_EXPORT!$1:$1,0)),""))</f>
        <v/>
      </c>
      <c r="AI167" s="2" t="str">
        <f>IF($A167="","",IFERROR(INDEX(RAW_DHIS2_EXPORT!$A:$ZZ,ROW(),MATCH("*"&amp;INDEX(INDICATOR_MAP!$D:$D,MATCH(AI$1,INDICATOR_MAP!$B:$B,0))&amp;"*",RAW_DHIS2_EXPORT!$1:$1,0)),""))</f>
        <v/>
      </c>
      <c r="AJ167" s="2" t="str">
        <f>IF($A167="","",IFERROR(INDEX(RAW_DHIS2_EXPORT!$A:$ZZ,ROW(),MATCH("*"&amp;INDEX(INDICATOR_MAP!$D:$D,MATCH(AJ$1,INDICATOR_MAP!$B:$B,0))&amp;"*",RAW_DHIS2_EXPORT!$1:$1,0)),""))</f>
        <v/>
      </c>
      <c r="AK167" s="2" t="str">
        <f>IF($A167="","",IFERROR(INDEX(RAW_DHIS2_EXPORT!$A:$ZZ,ROW(),MATCH("*"&amp;INDEX(INDICATOR_MAP!$D:$D,MATCH(AK$1,INDICATOR_MAP!$B:$B,0))&amp;"*",RAW_DHIS2_EXPORT!$1:$1,0)),""))</f>
        <v/>
      </c>
      <c r="AL167" s="2" t="str">
        <f>IF($A167="","",IFERROR(INDEX(RAW_DHIS2_EXPORT!$A:$ZZ,ROW(),MATCH("*"&amp;INDEX(INDICATOR_MAP!$D:$D,MATCH(AL$1,INDICATOR_MAP!$B:$B,0))&amp;"*",RAW_DHIS2_EXPORT!$1:$1,0)),""))</f>
        <v/>
      </c>
      <c r="AM167" s="2" t="str">
        <f>IF($A167="","",IFERROR(INDEX(RAW_DHIS2_EXPORT!$A:$ZZ,ROW(),MATCH("*"&amp;INDEX(INDICATOR_MAP!$D:$D,MATCH(AM$1,INDICATOR_MAP!$B:$B,0))&amp;"*",RAW_DHIS2_EXPORT!$1:$1,0)),""))</f>
        <v/>
      </c>
      <c r="AN167" s="2" t="str">
        <f>IF($A167="","",IFERROR(INDEX(RAW_DHIS2_EXPORT!$A:$ZZ,ROW(),MATCH("*"&amp;INDEX(INDICATOR_MAP!$D:$D,MATCH(AN$1,INDICATOR_MAP!$B:$B,0))&amp;"*",RAW_DHIS2_EXPORT!$1:$1,0)),""))</f>
        <v/>
      </c>
      <c r="AO167" s="2" t="str">
        <f>IF($A167="","",IFERROR(INDEX(RAW_DHIS2_EXPORT!$A:$ZZ,ROW(),MATCH("*"&amp;INDEX(INDICATOR_MAP!$D:$D,MATCH(AO$1,INDICATOR_MAP!$B:$B,0))&amp;"*",RAW_DHIS2_EXPORT!$1:$1,0)),""))</f>
        <v/>
      </c>
      <c r="AP167" s="2" t="str">
        <f>IF($A167="","",IFERROR(INDEX(RAW_DHIS2_EXPORT!$A:$ZZ,ROW(),MATCH("*"&amp;INDEX(INDICATOR_MAP!$D:$D,MATCH(AP$1,INDICATOR_MAP!$B:$B,0))&amp;"*",RAW_DHIS2_EXPORT!$1:$1,0)),""))</f>
        <v/>
      </c>
      <c r="AQ167" s="2" t="str">
        <f>IF($A167="","",IFERROR(INDEX(RAW_DHIS2_EXPORT!$A:$ZZ,ROW(),MATCH("*"&amp;INDEX(INDICATOR_MAP!$D:$D,MATCH(AQ$1,INDICATOR_MAP!$B:$B,0))&amp;"*",RAW_DHIS2_EXPORT!$1:$1,0)),""))</f>
        <v/>
      </c>
      <c r="AR167" s="2" t="str">
        <f>IF($A167="","",IFERROR(INDEX(RAW_DHIS2_EXPORT!$A:$ZZ,ROW(),MATCH("*"&amp;INDEX(INDICATOR_MAP!$D:$D,MATCH(AR$1,INDICATOR_MAP!$B:$B,0))&amp;"*",RAW_DHIS2_EXPORT!$1:$1,0)),""))</f>
        <v/>
      </c>
      <c r="AS167" s="2" t="str">
        <f>IF($A167="","",IFERROR(INDEX(RAW_DHIS2_EXPORT!$A:$ZZ,ROW(),MATCH("*"&amp;INDEX(INDICATOR_MAP!$D:$D,MATCH(AS$1,INDICATOR_MAP!$B:$B,0))&amp;"*",RAW_DHIS2_EXPORT!$1:$1,0)),""))</f>
        <v/>
      </c>
      <c r="AT167" s="2" t="str">
        <f>IF($A167="","",IFERROR(INDEX(RAW_DHIS2_EXPORT!$A:$ZZ,ROW(),MATCH("*"&amp;INDEX(INDICATOR_MAP!$D:$D,MATCH(AT$1,INDICATOR_MAP!$B:$B,0))&amp;"*",RAW_DHIS2_EXPORT!$1:$1,0)),""))</f>
        <v/>
      </c>
      <c r="AU167" s="2" t="str">
        <f>IF($A167="","",IFERROR(INDEX(RAW_DHIS2_EXPORT!$A:$ZZ,ROW(),MATCH("*"&amp;INDEX(INDICATOR_MAP!$D:$D,MATCH(AU$1,INDICATOR_MAP!$B:$B,0))&amp;"*",RAW_DHIS2_EXPORT!$1:$1,0)),""))</f>
        <v/>
      </c>
      <c r="AV167" s="2" t="str">
        <f>IF($A167="","",IFERROR(INDEX(RAW_DHIS2_EXPORT!$A:$ZZ,ROW(),MATCH("*"&amp;INDEX(INDICATOR_MAP!$D:$D,MATCH(AV$1,INDICATOR_MAP!$B:$B,0))&amp;"*",RAW_DHIS2_EXPORT!$1:$1,0)),""))</f>
        <v/>
      </c>
      <c r="AW167" s="2" t="str">
        <f>IF($A167="","",IFERROR(INDEX(RAW_DHIS2_EXPORT!$A:$ZZ,ROW(),MATCH("*"&amp;INDEX(INDICATOR_MAP!$D:$D,MATCH(AW$1,INDICATOR_MAP!$B:$B,0))&amp;"*",RAW_DHIS2_EXPORT!$1:$1,0)),""))</f>
        <v/>
      </c>
      <c r="AX167" s="2" t="str">
        <f>IF($A167="","",IFERROR(INDEX(RAW_DHIS2_EXPORT!$A:$ZZ,ROW(),MATCH("*"&amp;INDEX(INDICATOR_MAP!$D:$D,MATCH(AX$1,INDICATOR_MAP!$B:$B,0))&amp;"*",RAW_DHIS2_EXPORT!$1:$1,0)),""))</f>
        <v/>
      </c>
      <c r="AY167" s="2" t="str">
        <f>IF($A167="","",IFERROR(INDEX(RAW_DHIS2_EXPORT!$A:$ZZ,ROW(),MATCH("*"&amp;INDEX(INDICATOR_MAP!$D:$D,MATCH(AY$1,INDICATOR_MAP!$B:$B,0))&amp;"*",RAW_DHIS2_EXPORT!$1:$1,0)),""))</f>
        <v/>
      </c>
      <c r="AZ167" s="2" t="str">
        <f>IF($A167="","",IFERROR(INDEX(RAW_DHIS2_EXPORT!$A:$ZZ,ROW(),MATCH("*"&amp;INDEX(INDICATOR_MAP!$D:$D,MATCH(AZ$1,INDICATOR_MAP!$B:$B,0))&amp;"*",RAW_DHIS2_EXPORT!$1:$1,0)),""))</f>
        <v/>
      </c>
      <c r="BA167" s="2" t="str">
        <f>IF($A167="","",IFERROR(INDEX(RAW_DHIS2_EXPORT!$A:$ZZ,ROW(),MATCH("*"&amp;INDEX(INDICATOR_MAP!$D:$D,MATCH(BA$1,INDICATOR_MAP!$B:$B,0))&amp;"*",RAW_DHIS2_EXPORT!$1:$1,0)),""))</f>
        <v/>
      </c>
      <c r="BB167" s="2" t="str">
        <f>IF($A167="","",IFERROR(INDEX(RAW_DHIS2_EXPORT!$A:$ZZ,ROW(),MATCH("*"&amp;INDEX(INDICATOR_MAP!$D:$D,MATCH(BB$1,INDICATOR_MAP!$B:$B,0))&amp;"*",RAW_DHIS2_EXPORT!$1:$1,0)),""))</f>
        <v/>
      </c>
      <c r="BC167" s="2" t="str">
        <f>IF($A167="","",IFERROR(INDEX(RAW_DHIS2_EXPORT!$A:$ZZ,ROW(),MATCH("*"&amp;INDEX(INDICATOR_MAP!$D:$D,MATCH(BC$1,INDICATOR_MAP!$B:$B,0))&amp;"*",RAW_DHIS2_EXPORT!$1:$1,0)),""))</f>
        <v/>
      </c>
    </row>
    <row r="168" spans="1:55">
      <c r="A168" s="2" t="str">
        <f>IF(RAW_DHIS2_EXPORT!A168="","",RAW_DHIS2_EXPORT!A168)</f>
        <v/>
      </c>
      <c r="B168" s="2"/>
      <c r="C168" s="2"/>
      <c r="D168" s="2" t="str">
        <f>IF($A168="","",IFERROR(INDEX(RAW_DHIS2_EXPORT!$A:$ZZ,ROW(),MATCH("*"&amp;INDEX(INDICATOR_MAP!$D:$D,MATCH(D$1,INDICATOR_MAP!$B:$B,0))&amp;"*",RAW_DHIS2_EXPORT!$1:$1,0)),""))</f>
        <v/>
      </c>
      <c r="E168" s="2" t="str">
        <f>IF($A168="","",IFERROR(INDEX(RAW_DHIS2_EXPORT!$A:$ZZ,ROW(),MATCH("*"&amp;INDEX(INDICATOR_MAP!$D:$D,MATCH(E$1,INDICATOR_MAP!$B:$B,0))&amp;"*",RAW_DHIS2_EXPORT!$1:$1,0)),""))</f>
        <v/>
      </c>
      <c r="F168" s="2" t="str">
        <f>IF($A168="","",IFERROR(INDEX(RAW_DHIS2_EXPORT!$A:$ZZ,ROW(),MATCH("*"&amp;INDEX(INDICATOR_MAP!$D:$D,MATCH(F$1,INDICATOR_MAP!$B:$B,0))&amp;"*",RAW_DHIS2_EXPORT!$1:$1,0)),""))</f>
        <v/>
      </c>
      <c r="G168" s="2" t="str">
        <f>IF($A168="","",IFERROR(INDEX(RAW_DHIS2_EXPORT!$A:$ZZ,ROW(),MATCH("*"&amp;INDEX(INDICATOR_MAP!$D:$D,MATCH(G$1,INDICATOR_MAP!$B:$B,0))&amp;"*",RAW_DHIS2_EXPORT!$1:$1,0)),""))</f>
        <v/>
      </c>
      <c r="H168" s="2" t="str">
        <f>IF($A168="","",IFERROR(INDEX(RAW_DHIS2_EXPORT!$A:$ZZ,ROW(),MATCH("*"&amp;INDEX(INDICATOR_MAP!$D:$D,MATCH(H$1,INDICATOR_MAP!$B:$B,0))&amp;"*",RAW_DHIS2_EXPORT!$1:$1,0)),""))</f>
        <v/>
      </c>
      <c r="I168" s="2" t="str">
        <f>IF($A168="","",IFERROR(INDEX(RAW_DHIS2_EXPORT!$A:$ZZ,ROW(),MATCH("*"&amp;INDEX(INDICATOR_MAP!$D:$D,MATCH(I$1,INDICATOR_MAP!$B:$B,0))&amp;"*",RAW_DHIS2_EXPORT!$1:$1,0)),""))</f>
        <v/>
      </c>
      <c r="J168" s="2" t="str">
        <f>IF($A168="","",IFERROR(INDEX(RAW_DHIS2_EXPORT!$A:$ZZ,ROW(),MATCH("*"&amp;INDEX(INDICATOR_MAP!$D:$D,MATCH(J$1,INDICATOR_MAP!$B:$B,0))&amp;"*",RAW_DHIS2_EXPORT!$1:$1,0)),""))</f>
        <v/>
      </c>
      <c r="K168" s="2" t="str">
        <f>IF($A168="","",IFERROR(INDEX(RAW_DHIS2_EXPORT!$A:$ZZ,ROW(),MATCH("*"&amp;INDEX(INDICATOR_MAP!$D:$D,MATCH(K$1,INDICATOR_MAP!$B:$B,0))&amp;"*",RAW_DHIS2_EXPORT!$1:$1,0)),""))</f>
        <v/>
      </c>
      <c r="L168" s="2" t="str">
        <f>IF($A168="","",IFERROR(INDEX(RAW_DHIS2_EXPORT!$A:$ZZ,ROW(),MATCH("*"&amp;INDEX(INDICATOR_MAP!$D:$D,MATCH(L$1,INDICATOR_MAP!$B:$B,0))&amp;"*",RAW_DHIS2_EXPORT!$1:$1,0)),""))</f>
        <v/>
      </c>
      <c r="M168" s="2" t="str">
        <f>IF($A168="","",IFERROR(INDEX(RAW_DHIS2_EXPORT!$A:$ZZ,ROW(),MATCH("*"&amp;INDEX(INDICATOR_MAP!$D:$D,MATCH(M$1,INDICATOR_MAP!$B:$B,0))&amp;"*",RAW_DHIS2_EXPORT!$1:$1,0)),""))</f>
        <v/>
      </c>
      <c r="N168" s="2" t="str">
        <f>IF($A168="","",IFERROR(INDEX(RAW_DHIS2_EXPORT!$A:$ZZ,ROW(),MATCH("*"&amp;INDEX(INDICATOR_MAP!$D:$D,MATCH(N$1,INDICATOR_MAP!$B:$B,0))&amp;"*",RAW_DHIS2_EXPORT!$1:$1,0)),""))</f>
        <v/>
      </c>
      <c r="O168" s="2" t="str">
        <f>IF($A168="","",IFERROR(INDEX(RAW_DHIS2_EXPORT!$A:$ZZ,ROW(),MATCH("*"&amp;INDEX(INDICATOR_MAP!$D:$D,MATCH(O$1,INDICATOR_MAP!$B:$B,0))&amp;"*",RAW_DHIS2_EXPORT!$1:$1,0)),""))</f>
        <v/>
      </c>
      <c r="P168" s="2" t="str">
        <f>IF($A168="","",IFERROR(INDEX(RAW_DHIS2_EXPORT!$A:$ZZ,ROW(),MATCH("*"&amp;INDEX(INDICATOR_MAP!$D:$D,MATCH(P$1,INDICATOR_MAP!$B:$B,0))&amp;"*",RAW_DHIS2_EXPORT!$1:$1,0)),""))</f>
        <v/>
      </c>
      <c r="Q168" s="2" t="str">
        <f>IF($A168="","",IFERROR(INDEX(RAW_DHIS2_EXPORT!$A:$ZZ,ROW(),MATCH("*"&amp;INDEX(INDICATOR_MAP!$D:$D,MATCH(Q$1,INDICATOR_MAP!$B:$B,0))&amp;"*",RAW_DHIS2_EXPORT!$1:$1,0)),""))</f>
        <v/>
      </c>
      <c r="R168" s="2" t="str">
        <f>IF($A168="","",IFERROR(INDEX(RAW_DHIS2_EXPORT!$A:$ZZ,ROW(),MATCH("*"&amp;INDEX(INDICATOR_MAP!$D:$D,MATCH(R$1,INDICATOR_MAP!$B:$B,0))&amp;"*",RAW_DHIS2_EXPORT!$1:$1,0)),""))</f>
        <v/>
      </c>
      <c r="S168" s="2" t="str">
        <f>IF($A168="","",IFERROR(INDEX(RAW_DHIS2_EXPORT!$A:$ZZ,ROW(),MATCH("*"&amp;INDEX(INDICATOR_MAP!$D:$D,MATCH(S$1,INDICATOR_MAP!$B:$B,0))&amp;"*",RAW_DHIS2_EXPORT!$1:$1,0)),""))</f>
        <v/>
      </c>
      <c r="T168" s="2" t="str">
        <f>IF($A168="","",IFERROR(INDEX(RAW_DHIS2_EXPORT!$A:$ZZ,ROW(),MATCH("*"&amp;INDEX(INDICATOR_MAP!$D:$D,MATCH(T$1,INDICATOR_MAP!$B:$B,0))&amp;"*",RAW_DHIS2_EXPORT!$1:$1,0)),""))</f>
        <v/>
      </c>
      <c r="U168" s="2" t="str">
        <f>IF($A168="","",IFERROR(INDEX(RAW_DHIS2_EXPORT!$A:$ZZ,ROW(),MATCH("*"&amp;INDEX(INDICATOR_MAP!$D:$D,MATCH(U$1,INDICATOR_MAP!$B:$B,0))&amp;"*",RAW_DHIS2_EXPORT!$1:$1,0)),""))</f>
        <v/>
      </c>
      <c r="V168" s="2" t="str">
        <f>IF($A168="","",IFERROR(INDEX(RAW_DHIS2_EXPORT!$A:$ZZ,ROW(),MATCH("*"&amp;INDEX(INDICATOR_MAP!$D:$D,MATCH(V$1,INDICATOR_MAP!$B:$B,0))&amp;"*",RAW_DHIS2_EXPORT!$1:$1,0)),""))</f>
        <v/>
      </c>
      <c r="W168" s="2" t="str">
        <f>IF($A168="","",IFERROR(INDEX(RAW_DHIS2_EXPORT!$A:$ZZ,ROW(),MATCH("*"&amp;INDEX(INDICATOR_MAP!$D:$D,MATCH(W$1,INDICATOR_MAP!$B:$B,0))&amp;"*",RAW_DHIS2_EXPORT!$1:$1,0)),""))</f>
        <v/>
      </c>
      <c r="X168" s="2" t="str">
        <f>IF($A168="","",IFERROR(INDEX(RAW_DHIS2_EXPORT!$A:$ZZ,ROW(),MATCH("*"&amp;INDEX(INDICATOR_MAP!$D:$D,MATCH(X$1,INDICATOR_MAP!$B:$B,0))&amp;"*",RAW_DHIS2_EXPORT!$1:$1,0)),""))</f>
        <v/>
      </c>
      <c r="Y168" s="2" t="str">
        <f>IF($A168="","",IFERROR(INDEX(RAW_DHIS2_EXPORT!$A:$ZZ,ROW(),MATCH("*"&amp;INDEX(INDICATOR_MAP!$D:$D,MATCH(Y$1,INDICATOR_MAP!$B:$B,0))&amp;"*",RAW_DHIS2_EXPORT!$1:$1,0)),""))</f>
        <v/>
      </c>
      <c r="Z168" s="2" t="str">
        <f>IF($A168="","",IFERROR(INDEX(RAW_DHIS2_EXPORT!$A:$ZZ,ROW(),MATCH("*"&amp;INDEX(INDICATOR_MAP!$D:$D,MATCH(Z$1,INDICATOR_MAP!$B:$B,0))&amp;"*",RAW_DHIS2_EXPORT!$1:$1,0)),""))</f>
        <v/>
      </c>
      <c r="AA168" s="2" t="str">
        <f>IF($A168="","",IFERROR(INDEX(RAW_DHIS2_EXPORT!$A:$ZZ,ROW(),MATCH("*"&amp;INDEX(INDICATOR_MAP!$D:$D,MATCH(AA$1,INDICATOR_MAP!$B:$B,0))&amp;"*",RAW_DHIS2_EXPORT!$1:$1,0)),""))</f>
        <v/>
      </c>
      <c r="AB168" s="2" t="str">
        <f>IF($A168="","",IFERROR(INDEX(RAW_DHIS2_EXPORT!$A:$ZZ,ROW(),MATCH("*"&amp;INDEX(INDICATOR_MAP!$D:$D,MATCH(AB$1,INDICATOR_MAP!$B:$B,0))&amp;"*",RAW_DHIS2_EXPORT!$1:$1,0)),""))</f>
        <v/>
      </c>
      <c r="AC168" s="2" t="str">
        <f>IF($A168="","",IFERROR(INDEX(RAW_DHIS2_EXPORT!$A:$ZZ,ROW(),MATCH("*"&amp;INDEX(INDICATOR_MAP!$D:$D,MATCH(AC$1,INDICATOR_MAP!$B:$B,0))&amp;"*",RAW_DHIS2_EXPORT!$1:$1,0)),""))</f>
        <v/>
      </c>
      <c r="AD168" s="2" t="str">
        <f>IF($A168="","",IFERROR(INDEX(RAW_DHIS2_EXPORT!$A:$ZZ,ROW(),MATCH("*"&amp;INDEX(INDICATOR_MAP!$D:$D,MATCH(AD$1,INDICATOR_MAP!$B:$B,0))&amp;"*",RAW_DHIS2_EXPORT!$1:$1,0)),""))</f>
        <v/>
      </c>
      <c r="AE168" s="2" t="str">
        <f>IF($A168="","",IFERROR(INDEX(RAW_DHIS2_EXPORT!$A:$ZZ,ROW(),MATCH("*"&amp;INDEX(INDICATOR_MAP!$D:$D,MATCH(AE$1,INDICATOR_MAP!$B:$B,0))&amp;"*",RAW_DHIS2_EXPORT!$1:$1,0)),""))</f>
        <v/>
      </c>
      <c r="AF168" s="2" t="str">
        <f>IF($A168="","",IFERROR(INDEX(RAW_DHIS2_EXPORT!$A:$ZZ,ROW(),MATCH("*"&amp;INDEX(INDICATOR_MAP!$D:$D,MATCH(AF$1,INDICATOR_MAP!$B:$B,0))&amp;"*",RAW_DHIS2_EXPORT!$1:$1,0)),""))</f>
        <v/>
      </c>
      <c r="AG168" s="2" t="str">
        <f>IF($A168="","",IFERROR(INDEX(RAW_DHIS2_EXPORT!$A:$ZZ,ROW(),MATCH("*"&amp;INDEX(INDICATOR_MAP!$D:$D,MATCH(AG$1,INDICATOR_MAP!$B:$B,0))&amp;"*",RAW_DHIS2_EXPORT!$1:$1,0)),""))</f>
        <v/>
      </c>
      <c r="AH168" s="2" t="str">
        <f>IF($A168="","",IFERROR(INDEX(RAW_DHIS2_EXPORT!$A:$ZZ,ROW(),MATCH("*"&amp;INDEX(INDICATOR_MAP!$D:$D,MATCH(AH$1,INDICATOR_MAP!$B:$B,0))&amp;"*",RAW_DHIS2_EXPORT!$1:$1,0)),""))</f>
        <v/>
      </c>
      <c r="AI168" s="2" t="str">
        <f>IF($A168="","",IFERROR(INDEX(RAW_DHIS2_EXPORT!$A:$ZZ,ROW(),MATCH("*"&amp;INDEX(INDICATOR_MAP!$D:$D,MATCH(AI$1,INDICATOR_MAP!$B:$B,0))&amp;"*",RAW_DHIS2_EXPORT!$1:$1,0)),""))</f>
        <v/>
      </c>
      <c r="AJ168" s="2" t="str">
        <f>IF($A168="","",IFERROR(INDEX(RAW_DHIS2_EXPORT!$A:$ZZ,ROW(),MATCH("*"&amp;INDEX(INDICATOR_MAP!$D:$D,MATCH(AJ$1,INDICATOR_MAP!$B:$B,0))&amp;"*",RAW_DHIS2_EXPORT!$1:$1,0)),""))</f>
        <v/>
      </c>
      <c r="AK168" s="2" t="str">
        <f>IF($A168="","",IFERROR(INDEX(RAW_DHIS2_EXPORT!$A:$ZZ,ROW(),MATCH("*"&amp;INDEX(INDICATOR_MAP!$D:$D,MATCH(AK$1,INDICATOR_MAP!$B:$B,0))&amp;"*",RAW_DHIS2_EXPORT!$1:$1,0)),""))</f>
        <v/>
      </c>
      <c r="AL168" s="2" t="str">
        <f>IF($A168="","",IFERROR(INDEX(RAW_DHIS2_EXPORT!$A:$ZZ,ROW(),MATCH("*"&amp;INDEX(INDICATOR_MAP!$D:$D,MATCH(AL$1,INDICATOR_MAP!$B:$B,0))&amp;"*",RAW_DHIS2_EXPORT!$1:$1,0)),""))</f>
        <v/>
      </c>
      <c r="AM168" s="2" t="str">
        <f>IF($A168="","",IFERROR(INDEX(RAW_DHIS2_EXPORT!$A:$ZZ,ROW(),MATCH("*"&amp;INDEX(INDICATOR_MAP!$D:$D,MATCH(AM$1,INDICATOR_MAP!$B:$B,0))&amp;"*",RAW_DHIS2_EXPORT!$1:$1,0)),""))</f>
        <v/>
      </c>
      <c r="AN168" s="2" t="str">
        <f>IF($A168="","",IFERROR(INDEX(RAW_DHIS2_EXPORT!$A:$ZZ,ROW(),MATCH("*"&amp;INDEX(INDICATOR_MAP!$D:$D,MATCH(AN$1,INDICATOR_MAP!$B:$B,0))&amp;"*",RAW_DHIS2_EXPORT!$1:$1,0)),""))</f>
        <v/>
      </c>
      <c r="AO168" s="2" t="str">
        <f>IF($A168="","",IFERROR(INDEX(RAW_DHIS2_EXPORT!$A:$ZZ,ROW(),MATCH("*"&amp;INDEX(INDICATOR_MAP!$D:$D,MATCH(AO$1,INDICATOR_MAP!$B:$B,0))&amp;"*",RAW_DHIS2_EXPORT!$1:$1,0)),""))</f>
        <v/>
      </c>
      <c r="AP168" s="2" t="str">
        <f>IF($A168="","",IFERROR(INDEX(RAW_DHIS2_EXPORT!$A:$ZZ,ROW(),MATCH("*"&amp;INDEX(INDICATOR_MAP!$D:$D,MATCH(AP$1,INDICATOR_MAP!$B:$B,0))&amp;"*",RAW_DHIS2_EXPORT!$1:$1,0)),""))</f>
        <v/>
      </c>
      <c r="AQ168" s="2" t="str">
        <f>IF($A168="","",IFERROR(INDEX(RAW_DHIS2_EXPORT!$A:$ZZ,ROW(),MATCH("*"&amp;INDEX(INDICATOR_MAP!$D:$D,MATCH(AQ$1,INDICATOR_MAP!$B:$B,0))&amp;"*",RAW_DHIS2_EXPORT!$1:$1,0)),""))</f>
        <v/>
      </c>
      <c r="AR168" s="2" t="str">
        <f>IF($A168="","",IFERROR(INDEX(RAW_DHIS2_EXPORT!$A:$ZZ,ROW(),MATCH("*"&amp;INDEX(INDICATOR_MAP!$D:$D,MATCH(AR$1,INDICATOR_MAP!$B:$B,0))&amp;"*",RAW_DHIS2_EXPORT!$1:$1,0)),""))</f>
        <v/>
      </c>
      <c r="AS168" s="2" t="str">
        <f>IF($A168="","",IFERROR(INDEX(RAW_DHIS2_EXPORT!$A:$ZZ,ROW(),MATCH("*"&amp;INDEX(INDICATOR_MAP!$D:$D,MATCH(AS$1,INDICATOR_MAP!$B:$B,0))&amp;"*",RAW_DHIS2_EXPORT!$1:$1,0)),""))</f>
        <v/>
      </c>
      <c r="AT168" s="2" t="str">
        <f>IF($A168="","",IFERROR(INDEX(RAW_DHIS2_EXPORT!$A:$ZZ,ROW(),MATCH("*"&amp;INDEX(INDICATOR_MAP!$D:$D,MATCH(AT$1,INDICATOR_MAP!$B:$B,0))&amp;"*",RAW_DHIS2_EXPORT!$1:$1,0)),""))</f>
        <v/>
      </c>
      <c r="AU168" s="2" t="str">
        <f>IF($A168="","",IFERROR(INDEX(RAW_DHIS2_EXPORT!$A:$ZZ,ROW(),MATCH("*"&amp;INDEX(INDICATOR_MAP!$D:$D,MATCH(AU$1,INDICATOR_MAP!$B:$B,0))&amp;"*",RAW_DHIS2_EXPORT!$1:$1,0)),""))</f>
        <v/>
      </c>
      <c r="AV168" s="2" t="str">
        <f>IF($A168="","",IFERROR(INDEX(RAW_DHIS2_EXPORT!$A:$ZZ,ROW(),MATCH("*"&amp;INDEX(INDICATOR_MAP!$D:$D,MATCH(AV$1,INDICATOR_MAP!$B:$B,0))&amp;"*",RAW_DHIS2_EXPORT!$1:$1,0)),""))</f>
        <v/>
      </c>
      <c r="AW168" s="2" t="str">
        <f>IF($A168="","",IFERROR(INDEX(RAW_DHIS2_EXPORT!$A:$ZZ,ROW(),MATCH("*"&amp;INDEX(INDICATOR_MAP!$D:$D,MATCH(AW$1,INDICATOR_MAP!$B:$B,0))&amp;"*",RAW_DHIS2_EXPORT!$1:$1,0)),""))</f>
        <v/>
      </c>
      <c r="AX168" s="2" t="str">
        <f>IF($A168="","",IFERROR(INDEX(RAW_DHIS2_EXPORT!$A:$ZZ,ROW(),MATCH("*"&amp;INDEX(INDICATOR_MAP!$D:$D,MATCH(AX$1,INDICATOR_MAP!$B:$B,0))&amp;"*",RAW_DHIS2_EXPORT!$1:$1,0)),""))</f>
        <v/>
      </c>
      <c r="AY168" s="2" t="str">
        <f>IF($A168="","",IFERROR(INDEX(RAW_DHIS2_EXPORT!$A:$ZZ,ROW(),MATCH("*"&amp;INDEX(INDICATOR_MAP!$D:$D,MATCH(AY$1,INDICATOR_MAP!$B:$B,0))&amp;"*",RAW_DHIS2_EXPORT!$1:$1,0)),""))</f>
        <v/>
      </c>
      <c r="AZ168" s="2" t="str">
        <f>IF($A168="","",IFERROR(INDEX(RAW_DHIS2_EXPORT!$A:$ZZ,ROW(),MATCH("*"&amp;INDEX(INDICATOR_MAP!$D:$D,MATCH(AZ$1,INDICATOR_MAP!$B:$B,0))&amp;"*",RAW_DHIS2_EXPORT!$1:$1,0)),""))</f>
        <v/>
      </c>
      <c r="BA168" s="2" t="str">
        <f>IF($A168="","",IFERROR(INDEX(RAW_DHIS2_EXPORT!$A:$ZZ,ROW(),MATCH("*"&amp;INDEX(INDICATOR_MAP!$D:$D,MATCH(BA$1,INDICATOR_MAP!$B:$B,0))&amp;"*",RAW_DHIS2_EXPORT!$1:$1,0)),""))</f>
        <v/>
      </c>
      <c r="BB168" s="2" t="str">
        <f>IF($A168="","",IFERROR(INDEX(RAW_DHIS2_EXPORT!$A:$ZZ,ROW(),MATCH("*"&amp;INDEX(INDICATOR_MAP!$D:$D,MATCH(BB$1,INDICATOR_MAP!$B:$B,0))&amp;"*",RAW_DHIS2_EXPORT!$1:$1,0)),""))</f>
        <v/>
      </c>
      <c r="BC168" s="2" t="str">
        <f>IF($A168="","",IFERROR(INDEX(RAW_DHIS2_EXPORT!$A:$ZZ,ROW(),MATCH("*"&amp;INDEX(INDICATOR_MAP!$D:$D,MATCH(BC$1,INDICATOR_MAP!$B:$B,0))&amp;"*",RAW_DHIS2_EXPORT!$1:$1,0)),""))</f>
        <v/>
      </c>
    </row>
    <row r="169" spans="1:55">
      <c r="A169" s="2" t="str">
        <f>IF(RAW_DHIS2_EXPORT!A169="","",RAW_DHIS2_EXPORT!A169)</f>
        <v/>
      </c>
      <c r="B169" s="2"/>
      <c r="C169" s="2"/>
      <c r="D169" s="2" t="str">
        <f>IF($A169="","",IFERROR(INDEX(RAW_DHIS2_EXPORT!$A:$ZZ,ROW(),MATCH("*"&amp;INDEX(INDICATOR_MAP!$D:$D,MATCH(D$1,INDICATOR_MAP!$B:$B,0))&amp;"*",RAW_DHIS2_EXPORT!$1:$1,0)),""))</f>
        <v/>
      </c>
      <c r="E169" s="2" t="str">
        <f>IF($A169="","",IFERROR(INDEX(RAW_DHIS2_EXPORT!$A:$ZZ,ROW(),MATCH("*"&amp;INDEX(INDICATOR_MAP!$D:$D,MATCH(E$1,INDICATOR_MAP!$B:$B,0))&amp;"*",RAW_DHIS2_EXPORT!$1:$1,0)),""))</f>
        <v/>
      </c>
      <c r="F169" s="2" t="str">
        <f>IF($A169="","",IFERROR(INDEX(RAW_DHIS2_EXPORT!$A:$ZZ,ROW(),MATCH("*"&amp;INDEX(INDICATOR_MAP!$D:$D,MATCH(F$1,INDICATOR_MAP!$B:$B,0))&amp;"*",RAW_DHIS2_EXPORT!$1:$1,0)),""))</f>
        <v/>
      </c>
      <c r="G169" s="2" t="str">
        <f>IF($A169="","",IFERROR(INDEX(RAW_DHIS2_EXPORT!$A:$ZZ,ROW(),MATCH("*"&amp;INDEX(INDICATOR_MAP!$D:$D,MATCH(G$1,INDICATOR_MAP!$B:$B,0))&amp;"*",RAW_DHIS2_EXPORT!$1:$1,0)),""))</f>
        <v/>
      </c>
      <c r="H169" s="2" t="str">
        <f>IF($A169="","",IFERROR(INDEX(RAW_DHIS2_EXPORT!$A:$ZZ,ROW(),MATCH("*"&amp;INDEX(INDICATOR_MAP!$D:$D,MATCH(H$1,INDICATOR_MAP!$B:$B,0))&amp;"*",RAW_DHIS2_EXPORT!$1:$1,0)),""))</f>
        <v/>
      </c>
      <c r="I169" s="2" t="str">
        <f>IF($A169="","",IFERROR(INDEX(RAW_DHIS2_EXPORT!$A:$ZZ,ROW(),MATCH("*"&amp;INDEX(INDICATOR_MAP!$D:$D,MATCH(I$1,INDICATOR_MAP!$B:$B,0))&amp;"*",RAW_DHIS2_EXPORT!$1:$1,0)),""))</f>
        <v/>
      </c>
      <c r="J169" s="2" t="str">
        <f>IF($A169="","",IFERROR(INDEX(RAW_DHIS2_EXPORT!$A:$ZZ,ROW(),MATCH("*"&amp;INDEX(INDICATOR_MAP!$D:$D,MATCH(J$1,INDICATOR_MAP!$B:$B,0))&amp;"*",RAW_DHIS2_EXPORT!$1:$1,0)),""))</f>
        <v/>
      </c>
      <c r="K169" s="2" t="str">
        <f>IF($A169="","",IFERROR(INDEX(RAW_DHIS2_EXPORT!$A:$ZZ,ROW(),MATCH("*"&amp;INDEX(INDICATOR_MAP!$D:$D,MATCH(K$1,INDICATOR_MAP!$B:$B,0))&amp;"*",RAW_DHIS2_EXPORT!$1:$1,0)),""))</f>
        <v/>
      </c>
      <c r="L169" s="2" t="str">
        <f>IF($A169="","",IFERROR(INDEX(RAW_DHIS2_EXPORT!$A:$ZZ,ROW(),MATCH("*"&amp;INDEX(INDICATOR_MAP!$D:$D,MATCH(L$1,INDICATOR_MAP!$B:$B,0))&amp;"*",RAW_DHIS2_EXPORT!$1:$1,0)),""))</f>
        <v/>
      </c>
      <c r="M169" s="2" t="str">
        <f>IF($A169="","",IFERROR(INDEX(RAW_DHIS2_EXPORT!$A:$ZZ,ROW(),MATCH("*"&amp;INDEX(INDICATOR_MAP!$D:$D,MATCH(M$1,INDICATOR_MAP!$B:$B,0))&amp;"*",RAW_DHIS2_EXPORT!$1:$1,0)),""))</f>
        <v/>
      </c>
      <c r="N169" s="2" t="str">
        <f>IF($A169="","",IFERROR(INDEX(RAW_DHIS2_EXPORT!$A:$ZZ,ROW(),MATCH("*"&amp;INDEX(INDICATOR_MAP!$D:$D,MATCH(N$1,INDICATOR_MAP!$B:$B,0))&amp;"*",RAW_DHIS2_EXPORT!$1:$1,0)),""))</f>
        <v/>
      </c>
      <c r="O169" s="2" t="str">
        <f>IF($A169="","",IFERROR(INDEX(RAW_DHIS2_EXPORT!$A:$ZZ,ROW(),MATCH("*"&amp;INDEX(INDICATOR_MAP!$D:$D,MATCH(O$1,INDICATOR_MAP!$B:$B,0))&amp;"*",RAW_DHIS2_EXPORT!$1:$1,0)),""))</f>
        <v/>
      </c>
      <c r="P169" s="2" t="str">
        <f>IF($A169="","",IFERROR(INDEX(RAW_DHIS2_EXPORT!$A:$ZZ,ROW(),MATCH("*"&amp;INDEX(INDICATOR_MAP!$D:$D,MATCH(P$1,INDICATOR_MAP!$B:$B,0))&amp;"*",RAW_DHIS2_EXPORT!$1:$1,0)),""))</f>
        <v/>
      </c>
      <c r="Q169" s="2" t="str">
        <f>IF($A169="","",IFERROR(INDEX(RAW_DHIS2_EXPORT!$A:$ZZ,ROW(),MATCH("*"&amp;INDEX(INDICATOR_MAP!$D:$D,MATCH(Q$1,INDICATOR_MAP!$B:$B,0))&amp;"*",RAW_DHIS2_EXPORT!$1:$1,0)),""))</f>
        <v/>
      </c>
      <c r="R169" s="2" t="str">
        <f>IF($A169="","",IFERROR(INDEX(RAW_DHIS2_EXPORT!$A:$ZZ,ROW(),MATCH("*"&amp;INDEX(INDICATOR_MAP!$D:$D,MATCH(R$1,INDICATOR_MAP!$B:$B,0))&amp;"*",RAW_DHIS2_EXPORT!$1:$1,0)),""))</f>
        <v/>
      </c>
      <c r="S169" s="2" t="str">
        <f>IF($A169="","",IFERROR(INDEX(RAW_DHIS2_EXPORT!$A:$ZZ,ROW(),MATCH("*"&amp;INDEX(INDICATOR_MAP!$D:$D,MATCH(S$1,INDICATOR_MAP!$B:$B,0))&amp;"*",RAW_DHIS2_EXPORT!$1:$1,0)),""))</f>
        <v/>
      </c>
      <c r="T169" s="2" t="str">
        <f>IF($A169="","",IFERROR(INDEX(RAW_DHIS2_EXPORT!$A:$ZZ,ROW(),MATCH("*"&amp;INDEX(INDICATOR_MAP!$D:$D,MATCH(T$1,INDICATOR_MAP!$B:$B,0))&amp;"*",RAW_DHIS2_EXPORT!$1:$1,0)),""))</f>
        <v/>
      </c>
      <c r="U169" s="2" t="str">
        <f>IF($A169="","",IFERROR(INDEX(RAW_DHIS2_EXPORT!$A:$ZZ,ROW(),MATCH("*"&amp;INDEX(INDICATOR_MAP!$D:$D,MATCH(U$1,INDICATOR_MAP!$B:$B,0))&amp;"*",RAW_DHIS2_EXPORT!$1:$1,0)),""))</f>
        <v/>
      </c>
      <c r="V169" s="2" t="str">
        <f>IF($A169="","",IFERROR(INDEX(RAW_DHIS2_EXPORT!$A:$ZZ,ROW(),MATCH("*"&amp;INDEX(INDICATOR_MAP!$D:$D,MATCH(V$1,INDICATOR_MAP!$B:$B,0))&amp;"*",RAW_DHIS2_EXPORT!$1:$1,0)),""))</f>
        <v/>
      </c>
      <c r="W169" s="2" t="str">
        <f>IF($A169="","",IFERROR(INDEX(RAW_DHIS2_EXPORT!$A:$ZZ,ROW(),MATCH("*"&amp;INDEX(INDICATOR_MAP!$D:$D,MATCH(W$1,INDICATOR_MAP!$B:$B,0))&amp;"*",RAW_DHIS2_EXPORT!$1:$1,0)),""))</f>
        <v/>
      </c>
      <c r="X169" s="2" t="str">
        <f>IF($A169="","",IFERROR(INDEX(RAW_DHIS2_EXPORT!$A:$ZZ,ROW(),MATCH("*"&amp;INDEX(INDICATOR_MAP!$D:$D,MATCH(X$1,INDICATOR_MAP!$B:$B,0))&amp;"*",RAW_DHIS2_EXPORT!$1:$1,0)),""))</f>
        <v/>
      </c>
      <c r="Y169" s="2" t="str">
        <f>IF($A169="","",IFERROR(INDEX(RAW_DHIS2_EXPORT!$A:$ZZ,ROW(),MATCH("*"&amp;INDEX(INDICATOR_MAP!$D:$D,MATCH(Y$1,INDICATOR_MAP!$B:$B,0))&amp;"*",RAW_DHIS2_EXPORT!$1:$1,0)),""))</f>
        <v/>
      </c>
      <c r="Z169" s="2" t="str">
        <f>IF($A169="","",IFERROR(INDEX(RAW_DHIS2_EXPORT!$A:$ZZ,ROW(),MATCH("*"&amp;INDEX(INDICATOR_MAP!$D:$D,MATCH(Z$1,INDICATOR_MAP!$B:$B,0))&amp;"*",RAW_DHIS2_EXPORT!$1:$1,0)),""))</f>
        <v/>
      </c>
      <c r="AA169" s="2" t="str">
        <f>IF($A169="","",IFERROR(INDEX(RAW_DHIS2_EXPORT!$A:$ZZ,ROW(),MATCH("*"&amp;INDEX(INDICATOR_MAP!$D:$D,MATCH(AA$1,INDICATOR_MAP!$B:$B,0))&amp;"*",RAW_DHIS2_EXPORT!$1:$1,0)),""))</f>
        <v/>
      </c>
      <c r="AB169" s="2" t="str">
        <f>IF($A169="","",IFERROR(INDEX(RAW_DHIS2_EXPORT!$A:$ZZ,ROW(),MATCH("*"&amp;INDEX(INDICATOR_MAP!$D:$D,MATCH(AB$1,INDICATOR_MAP!$B:$B,0))&amp;"*",RAW_DHIS2_EXPORT!$1:$1,0)),""))</f>
        <v/>
      </c>
      <c r="AC169" s="2" t="str">
        <f>IF($A169="","",IFERROR(INDEX(RAW_DHIS2_EXPORT!$A:$ZZ,ROW(),MATCH("*"&amp;INDEX(INDICATOR_MAP!$D:$D,MATCH(AC$1,INDICATOR_MAP!$B:$B,0))&amp;"*",RAW_DHIS2_EXPORT!$1:$1,0)),""))</f>
        <v/>
      </c>
      <c r="AD169" s="2" t="str">
        <f>IF($A169="","",IFERROR(INDEX(RAW_DHIS2_EXPORT!$A:$ZZ,ROW(),MATCH("*"&amp;INDEX(INDICATOR_MAP!$D:$D,MATCH(AD$1,INDICATOR_MAP!$B:$B,0))&amp;"*",RAW_DHIS2_EXPORT!$1:$1,0)),""))</f>
        <v/>
      </c>
      <c r="AE169" s="2" t="str">
        <f>IF($A169="","",IFERROR(INDEX(RAW_DHIS2_EXPORT!$A:$ZZ,ROW(),MATCH("*"&amp;INDEX(INDICATOR_MAP!$D:$D,MATCH(AE$1,INDICATOR_MAP!$B:$B,0))&amp;"*",RAW_DHIS2_EXPORT!$1:$1,0)),""))</f>
        <v/>
      </c>
      <c r="AF169" s="2" t="str">
        <f>IF($A169="","",IFERROR(INDEX(RAW_DHIS2_EXPORT!$A:$ZZ,ROW(),MATCH("*"&amp;INDEX(INDICATOR_MAP!$D:$D,MATCH(AF$1,INDICATOR_MAP!$B:$B,0))&amp;"*",RAW_DHIS2_EXPORT!$1:$1,0)),""))</f>
        <v/>
      </c>
      <c r="AG169" s="2" t="str">
        <f>IF($A169="","",IFERROR(INDEX(RAW_DHIS2_EXPORT!$A:$ZZ,ROW(),MATCH("*"&amp;INDEX(INDICATOR_MAP!$D:$D,MATCH(AG$1,INDICATOR_MAP!$B:$B,0))&amp;"*",RAW_DHIS2_EXPORT!$1:$1,0)),""))</f>
        <v/>
      </c>
      <c r="AH169" s="2" t="str">
        <f>IF($A169="","",IFERROR(INDEX(RAW_DHIS2_EXPORT!$A:$ZZ,ROW(),MATCH("*"&amp;INDEX(INDICATOR_MAP!$D:$D,MATCH(AH$1,INDICATOR_MAP!$B:$B,0))&amp;"*",RAW_DHIS2_EXPORT!$1:$1,0)),""))</f>
        <v/>
      </c>
      <c r="AI169" s="2" t="str">
        <f>IF($A169="","",IFERROR(INDEX(RAW_DHIS2_EXPORT!$A:$ZZ,ROW(),MATCH("*"&amp;INDEX(INDICATOR_MAP!$D:$D,MATCH(AI$1,INDICATOR_MAP!$B:$B,0))&amp;"*",RAW_DHIS2_EXPORT!$1:$1,0)),""))</f>
        <v/>
      </c>
      <c r="AJ169" s="2" t="str">
        <f>IF($A169="","",IFERROR(INDEX(RAW_DHIS2_EXPORT!$A:$ZZ,ROW(),MATCH("*"&amp;INDEX(INDICATOR_MAP!$D:$D,MATCH(AJ$1,INDICATOR_MAP!$B:$B,0))&amp;"*",RAW_DHIS2_EXPORT!$1:$1,0)),""))</f>
        <v/>
      </c>
      <c r="AK169" s="2" t="str">
        <f>IF($A169="","",IFERROR(INDEX(RAW_DHIS2_EXPORT!$A:$ZZ,ROW(),MATCH("*"&amp;INDEX(INDICATOR_MAP!$D:$D,MATCH(AK$1,INDICATOR_MAP!$B:$B,0))&amp;"*",RAW_DHIS2_EXPORT!$1:$1,0)),""))</f>
        <v/>
      </c>
      <c r="AL169" s="2" t="str">
        <f>IF($A169="","",IFERROR(INDEX(RAW_DHIS2_EXPORT!$A:$ZZ,ROW(),MATCH("*"&amp;INDEX(INDICATOR_MAP!$D:$D,MATCH(AL$1,INDICATOR_MAP!$B:$B,0))&amp;"*",RAW_DHIS2_EXPORT!$1:$1,0)),""))</f>
        <v/>
      </c>
      <c r="AM169" s="2" t="str">
        <f>IF($A169="","",IFERROR(INDEX(RAW_DHIS2_EXPORT!$A:$ZZ,ROW(),MATCH("*"&amp;INDEX(INDICATOR_MAP!$D:$D,MATCH(AM$1,INDICATOR_MAP!$B:$B,0))&amp;"*",RAW_DHIS2_EXPORT!$1:$1,0)),""))</f>
        <v/>
      </c>
      <c r="AN169" s="2" t="str">
        <f>IF($A169="","",IFERROR(INDEX(RAW_DHIS2_EXPORT!$A:$ZZ,ROW(),MATCH("*"&amp;INDEX(INDICATOR_MAP!$D:$D,MATCH(AN$1,INDICATOR_MAP!$B:$B,0))&amp;"*",RAW_DHIS2_EXPORT!$1:$1,0)),""))</f>
        <v/>
      </c>
      <c r="AO169" s="2" t="str">
        <f>IF($A169="","",IFERROR(INDEX(RAW_DHIS2_EXPORT!$A:$ZZ,ROW(),MATCH("*"&amp;INDEX(INDICATOR_MAP!$D:$D,MATCH(AO$1,INDICATOR_MAP!$B:$B,0))&amp;"*",RAW_DHIS2_EXPORT!$1:$1,0)),""))</f>
        <v/>
      </c>
      <c r="AP169" s="2" t="str">
        <f>IF($A169="","",IFERROR(INDEX(RAW_DHIS2_EXPORT!$A:$ZZ,ROW(),MATCH("*"&amp;INDEX(INDICATOR_MAP!$D:$D,MATCH(AP$1,INDICATOR_MAP!$B:$B,0))&amp;"*",RAW_DHIS2_EXPORT!$1:$1,0)),""))</f>
        <v/>
      </c>
      <c r="AQ169" s="2" t="str">
        <f>IF($A169="","",IFERROR(INDEX(RAW_DHIS2_EXPORT!$A:$ZZ,ROW(),MATCH("*"&amp;INDEX(INDICATOR_MAP!$D:$D,MATCH(AQ$1,INDICATOR_MAP!$B:$B,0))&amp;"*",RAW_DHIS2_EXPORT!$1:$1,0)),""))</f>
        <v/>
      </c>
      <c r="AR169" s="2" t="str">
        <f>IF($A169="","",IFERROR(INDEX(RAW_DHIS2_EXPORT!$A:$ZZ,ROW(),MATCH("*"&amp;INDEX(INDICATOR_MAP!$D:$D,MATCH(AR$1,INDICATOR_MAP!$B:$B,0))&amp;"*",RAW_DHIS2_EXPORT!$1:$1,0)),""))</f>
        <v/>
      </c>
      <c r="AS169" s="2" t="str">
        <f>IF($A169="","",IFERROR(INDEX(RAW_DHIS2_EXPORT!$A:$ZZ,ROW(),MATCH("*"&amp;INDEX(INDICATOR_MAP!$D:$D,MATCH(AS$1,INDICATOR_MAP!$B:$B,0))&amp;"*",RAW_DHIS2_EXPORT!$1:$1,0)),""))</f>
        <v/>
      </c>
      <c r="AT169" s="2" t="str">
        <f>IF($A169="","",IFERROR(INDEX(RAW_DHIS2_EXPORT!$A:$ZZ,ROW(),MATCH("*"&amp;INDEX(INDICATOR_MAP!$D:$D,MATCH(AT$1,INDICATOR_MAP!$B:$B,0))&amp;"*",RAW_DHIS2_EXPORT!$1:$1,0)),""))</f>
        <v/>
      </c>
      <c r="AU169" s="2" t="str">
        <f>IF($A169="","",IFERROR(INDEX(RAW_DHIS2_EXPORT!$A:$ZZ,ROW(),MATCH("*"&amp;INDEX(INDICATOR_MAP!$D:$D,MATCH(AU$1,INDICATOR_MAP!$B:$B,0))&amp;"*",RAW_DHIS2_EXPORT!$1:$1,0)),""))</f>
        <v/>
      </c>
      <c r="AV169" s="2" t="str">
        <f>IF($A169="","",IFERROR(INDEX(RAW_DHIS2_EXPORT!$A:$ZZ,ROW(),MATCH("*"&amp;INDEX(INDICATOR_MAP!$D:$D,MATCH(AV$1,INDICATOR_MAP!$B:$B,0))&amp;"*",RAW_DHIS2_EXPORT!$1:$1,0)),""))</f>
        <v/>
      </c>
      <c r="AW169" s="2" t="str">
        <f>IF($A169="","",IFERROR(INDEX(RAW_DHIS2_EXPORT!$A:$ZZ,ROW(),MATCH("*"&amp;INDEX(INDICATOR_MAP!$D:$D,MATCH(AW$1,INDICATOR_MAP!$B:$B,0))&amp;"*",RAW_DHIS2_EXPORT!$1:$1,0)),""))</f>
        <v/>
      </c>
      <c r="AX169" s="2" t="str">
        <f>IF($A169="","",IFERROR(INDEX(RAW_DHIS2_EXPORT!$A:$ZZ,ROW(),MATCH("*"&amp;INDEX(INDICATOR_MAP!$D:$D,MATCH(AX$1,INDICATOR_MAP!$B:$B,0))&amp;"*",RAW_DHIS2_EXPORT!$1:$1,0)),""))</f>
        <v/>
      </c>
      <c r="AY169" s="2" t="str">
        <f>IF($A169="","",IFERROR(INDEX(RAW_DHIS2_EXPORT!$A:$ZZ,ROW(),MATCH("*"&amp;INDEX(INDICATOR_MAP!$D:$D,MATCH(AY$1,INDICATOR_MAP!$B:$B,0))&amp;"*",RAW_DHIS2_EXPORT!$1:$1,0)),""))</f>
        <v/>
      </c>
      <c r="AZ169" s="2" t="str">
        <f>IF($A169="","",IFERROR(INDEX(RAW_DHIS2_EXPORT!$A:$ZZ,ROW(),MATCH("*"&amp;INDEX(INDICATOR_MAP!$D:$D,MATCH(AZ$1,INDICATOR_MAP!$B:$B,0))&amp;"*",RAW_DHIS2_EXPORT!$1:$1,0)),""))</f>
        <v/>
      </c>
      <c r="BA169" s="2" t="str">
        <f>IF($A169="","",IFERROR(INDEX(RAW_DHIS2_EXPORT!$A:$ZZ,ROW(),MATCH("*"&amp;INDEX(INDICATOR_MAP!$D:$D,MATCH(BA$1,INDICATOR_MAP!$B:$B,0))&amp;"*",RAW_DHIS2_EXPORT!$1:$1,0)),""))</f>
        <v/>
      </c>
      <c r="BB169" s="2" t="str">
        <f>IF($A169="","",IFERROR(INDEX(RAW_DHIS2_EXPORT!$A:$ZZ,ROW(),MATCH("*"&amp;INDEX(INDICATOR_MAP!$D:$D,MATCH(BB$1,INDICATOR_MAP!$B:$B,0))&amp;"*",RAW_DHIS2_EXPORT!$1:$1,0)),""))</f>
        <v/>
      </c>
      <c r="BC169" s="2" t="str">
        <f>IF($A169="","",IFERROR(INDEX(RAW_DHIS2_EXPORT!$A:$ZZ,ROW(),MATCH("*"&amp;INDEX(INDICATOR_MAP!$D:$D,MATCH(BC$1,INDICATOR_MAP!$B:$B,0))&amp;"*",RAW_DHIS2_EXPORT!$1:$1,0)),""))</f>
        <v/>
      </c>
    </row>
    <row r="170" spans="1:55">
      <c r="A170" s="2" t="str">
        <f>IF(RAW_DHIS2_EXPORT!A170="","",RAW_DHIS2_EXPORT!A170)</f>
        <v/>
      </c>
      <c r="B170" s="2"/>
      <c r="C170" s="2"/>
      <c r="D170" s="2" t="str">
        <f>IF($A170="","",IFERROR(INDEX(RAW_DHIS2_EXPORT!$A:$ZZ,ROW(),MATCH("*"&amp;INDEX(INDICATOR_MAP!$D:$D,MATCH(D$1,INDICATOR_MAP!$B:$B,0))&amp;"*",RAW_DHIS2_EXPORT!$1:$1,0)),""))</f>
        <v/>
      </c>
      <c r="E170" s="2" t="str">
        <f>IF($A170="","",IFERROR(INDEX(RAW_DHIS2_EXPORT!$A:$ZZ,ROW(),MATCH("*"&amp;INDEX(INDICATOR_MAP!$D:$D,MATCH(E$1,INDICATOR_MAP!$B:$B,0))&amp;"*",RAW_DHIS2_EXPORT!$1:$1,0)),""))</f>
        <v/>
      </c>
      <c r="F170" s="2" t="str">
        <f>IF($A170="","",IFERROR(INDEX(RAW_DHIS2_EXPORT!$A:$ZZ,ROW(),MATCH("*"&amp;INDEX(INDICATOR_MAP!$D:$D,MATCH(F$1,INDICATOR_MAP!$B:$B,0))&amp;"*",RAW_DHIS2_EXPORT!$1:$1,0)),""))</f>
        <v/>
      </c>
      <c r="G170" s="2" t="str">
        <f>IF($A170="","",IFERROR(INDEX(RAW_DHIS2_EXPORT!$A:$ZZ,ROW(),MATCH("*"&amp;INDEX(INDICATOR_MAP!$D:$D,MATCH(G$1,INDICATOR_MAP!$B:$B,0))&amp;"*",RAW_DHIS2_EXPORT!$1:$1,0)),""))</f>
        <v/>
      </c>
      <c r="H170" s="2" t="str">
        <f>IF($A170="","",IFERROR(INDEX(RAW_DHIS2_EXPORT!$A:$ZZ,ROW(),MATCH("*"&amp;INDEX(INDICATOR_MAP!$D:$D,MATCH(H$1,INDICATOR_MAP!$B:$B,0))&amp;"*",RAW_DHIS2_EXPORT!$1:$1,0)),""))</f>
        <v/>
      </c>
      <c r="I170" s="2" t="str">
        <f>IF($A170="","",IFERROR(INDEX(RAW_DHIS2_EXPORT!$A:$ZZ,ROW(),MATCH("*"&amp;INDEX(INDICATOR_MAP!$D:$D,MATCH(I$1,INDICATOR_MAP!$B:$B,0))&amp;"*",RAW_DHIS2_EXPORT!$1:$1,0)),""))</f>
        <v/>
      </c>
      <c r="J170" s="2" t="str">
        <f>IF($A170="","",IFERROR(INDEX(RAW_DHIS2_EXPORT!$A:$ZZ,ROW(),MATCH("*"&amp;INDEX(INDICATOR_MAP!$D:$D,MATCH(J$1,INDICATOR_MAP!$B:$B,0))&amp;"*",RAW_DHIS2_EXPORT!$1:$1,0)),""))</f>
        <v/>
      </c>
      <c r="K170" s="2" t="str">
        <f>IF($A170="","",IFERROR(INDEX(RAW_DHIS2_EXPORT!$A:$ZZ,ROW(),MATCH("*"&amp;INDEX(INDICATOR_MAP!$D:$D,MATCH(K$1,INDICATOR_MAP!$B:$B,0))&amp;"*",RAW_DHIS2_EXPORT!$1:$1,0)),""))</f>
        <v/>
      </c>
      <c r="L170" s="2" t="str">
        <f>IF($A170="","",IFERROR(INDEX(RAW_DHIS2_EXPORT!$A:$ZZ,ROW(),MATCH("*"&amp;INDEX(INDICATOR_MAP!$D:$D,MATCH(L$1,INDICATOR_MAP!$B:$B,0))&amp;"*",RAW_DHIS2_EXPORT!$1:$1,0)),""))</f>
        <v/>
      </c>
      <c r="M170" s="2" t="str">
        <f>IF($A170="","",IFERROR(INDEX(RAW_DHIS2_EXPORT!$A:$ZZ,ROW(),MATCH("*"&amp;INDEX(INDICATOR_MAP!$D:$D,MATCH(M$1,INDICATOR_MAP!$B:$B,0))&amp;"*",RAW_DHIS2_EXPORT!$1:$1,0)),""))</f>
        <v/>
      </c>
      <c r="N170" s="2" t="str">
        <f>IF($A170="","",IFERROR(INDEX(RAW_DHIS2_EXPORT!$A:$ZZ,ROW(),MATCH("*"&amp;INDEX(INDICATOR_MAP!$D:$D,MATCH(N$1,INDICATOR_MAP!$B:$B,0))&amp;"*",RAW_DHIS2_EXPORT!$1:$1,0)),""))</f>
        <v/>
      </c>
      <c r="O170" s="2" t="str">
        <f>IF($A170="","",IFERROR(INDEX(RAW_DHIS2_EXPORT!$A:$ZZ,ROW(),MATCH("*"&amp;INDEX(INDICATOR_MAP!$D:$D,MATCH(O$1,INDICATOR_MAP!$B:$B,0))&amp;"*",RAW_DHIS2_EXPORT!$1:$1,0)),""))</f>
        <v/>
      </c>
      <c r="P170" s="2" t="str">
        <f>IF($A170="","",IFERROR(INDEX(RAW_DHIS2_EXPORT!$A:$ZZ,ROW(),MATCH("*"&amp;INDEX(INDICATOR_MAP!$D:$D,MATCH(P$1,INDICATOR_MAP!$B:$B,0))&amp;"*",RAW_DHIS2_EXPORT!$1:$1,0)),""))</f>
        <v/>
      </c>
      <c r="Q170" s="2" t="str">
        <f>IF($A170="","",IFERROR(INDEX(RAW_DHIS2_EXPORT!$A:$ZZ,ROW(),MATCH("*"&amp;INDEX(INDICATOR_MAP!$D:$D,MATCH(Q$1,INDICATOR_MAP!$B:$B,0))&amp;"*",RAW_DHIS2_EXPORT!$1:$1,0)),""))</f>
        <v/>
      </c>
      <c r="R170" s="2" t="str">
        <f>IF($A170="","",IFERROR(INDEX(RAW_DHIS2_EXPORT!$A:$ZZ,ROW(),MATCH("*"&amp;INDEX(INDICATOR_MAP!$D:$D,MATCH(R$1,INDICATOR_MAP!$B:$B,0))&amp;"*",RAW_DHIS2_EXPORT!$1:$1,0)),""))</f>
        <v/>
      </c>
      <c r="S170" s="2" t="str">
        <f>IF($A170="","",IFERROR(INDEX(RAW_DHIS2_EXPORT!$A:$ZZ,ROW(),MATCH("*"&amp;INDEX(INDICATOR_MAP!$D:$D,MATCH(S$1,INDICATOR_MAP!$B:$B,0))&amp;"*",RAW_DHIS2_EXPORT!$1:$1,0)),""))</f>
        <v/>
      </c>
      <c r="T170" s="2" t="str">
        <f>IF($A170="","",IFERROR(INDEX(RAW_DHIS2_EXPORT!$A:$ZZ,ROW(),MATCH("*"&amp;INDEX(INDICATOR_MAP!$D:$D,MATCH(T$1,INDICATOR_MAP!$B:$B,0))&amp;"*",RAW_DHIS2_EXPORT!$1:$1,0)),""))</f>
        <v/>
      </c>
      <c r="U170" s="2" t="str">
        <f>IF($A170="","",IFERROR(INDEX(RAW_DHIS2_EXPORT!$A:$ZZ,ROW(),MATCH("*"&amp;INDEX(INDICATOR_MAP!$D:$D,MATCH(U$1,INDICATOR_MAP!$B:$B,0))&amp;"*",RAW_DHIS2_EXPORT!$1:$1,0)),""))</f>
        <v/>
      </c>
      <c r="V170" s="2" t="str">
        <f>IF($A170="","",IFERROR(INDEX(RAW_DHIS2_EXPORT!$A:$ZZ,ROW(),MATCH("*"&amp;INDEX(INDICATOR_MAP!$D:$D,MATCH(V$1,INDICATOR_MAP!$B:$B,0))&amp;"*",RAW_DHIS2_EXPORT!$1:$1,0)),""))</f>
        <v/>
      </c>
      <c r="W170" s="2" t="str">
        <f>IF($A170="","",IFERROR(INDEX(RAW_DHIS2_EXPORT!$A:$ZZ,ROW(),MATCH("*"&amp;INDEX(INDICATOR_MAP!$D:$D,MATCH(W$1,INDICATOR_MAP!$B:$B,0))&amp;"*",RAW_DHIS2_EXPORT!$1:$1,0)),""))</f>
        <v/>
      </c>
      <c r="X170" s="2" t="str">
        <f>IF($A170="","",IFERROR(INDEX(RAW_DHIS2_EXPORT!$A:$ZZ,ROW(),MATCH("*"&amp;INDEX(INDICATOR_MAP!$D:$D,MATCH(X$1,INDICATOR_MAP!$B:$B,0))&amp;"*",RAW_DHIS2_EXPORT!$1:$1,0)),""))</f>
        <v/>
      </c>
      <c r="Y170" s="2" t="str">
        <f>IF($A170="","",IFERROR(INDEX(RAW_DHIS2_EXPORT!$A:$ZZ,ROW(),MATCH("*"&amp;INDEX(INDICATOR_MAP!$D:$D,MATCH(Y$1,INDICATOR_MAP!$B:$B,0))&amp;"*",RAW_DHIS2_EXPORT!$1:$1,0)),""))</f>
        <v/>
      </c>
      <c r="Z170" s="2" t="str">
        <f>IF($A170="","",IFERROR(INDEX(RAW_DHIS2_EXPORT!$A:$ZZ,ROW(),MATCH("*"&amp;INDEX(INDICATOR_MAP!$D:$D,MATCH(Z$1,INDICATOR_MAP!$B:$B,0))&amp;"*",RAW_DHIS2_EXPORT!$1:$1,0)),""))</f>
        <v/>
      </c>
      <c r="AA170" s="2" t="str">
        <f>IF($A170="","",IFERROR(INDEX(RAW_DHIS2_EXPORT!$A:$ZZ,ROW(),MATCH("*"&amp;INDEX(INDICATOR_MAP!$D:$D,MATCH(AA$1,INDICATOR_MAP!$B:$B,0))&amp;"*",RAW_DHIS2_EXPORT!$1:$1,0)),""))</f>
        <v/>
      </c>
      <c r="AB170" s="2" t="str">
        <f>IF($A170="","",IFERROR(INDEX(RAW_DHIS2_EXPORT!$A:$ZZ,ROW(),MATCH("*"&amp;INDEX(INDICATOR_MAP!$D:$D,MATCH(AB$1,INDICATOR_MAP!$B:$B,0))&amp;"*",RAW_DHIS2_EXPORT!$1:$1,0)),""))</f>
        <v/>
      </c>
      <c r="AC170" s="2" t="str">
        <f>IF($A170="","",IFERROR(INDEX(RAW_DHIS2_EXPORT!$A:$ZZ,ROW(),MATCH("*"&amp;INDEX(INDICATOR_MAP!$D:$D,MATCH(AC$1,INDICATOR_MAP!$B:$B,0))&amp;"*",RAW_DHIS2_EXPORT!$1:$1,0)),""))</f>
        <v/>
      </c>
      <c r="AD170" s="2" t="str">
        <f>IF($A170="","",IFERROR(INDEX(RAW_DHIS2_EXPORT!$A:$ZZ,ROW(),MATCH("*"&amp;INDEX(INDICATOR_MAP!$D:$D,MATCH(AD$1,INDICATOR_MAP!$B:$B,0))&amp;"*",RAW_DHIS2_EXPORT!$1:$1,0)),""))</f>
        <v/>
      </c>
      <c r="AE170" s="2" t="str">
        <f>IF($A170="","",IFERROR(INDEX(RAW_DHIS2_EXPORT!$A:$ZZ,ROW(),MATCH("*"&amp;INDEX(INDICATOR_MAP!$D:$D,MATCH(AE$1,INDICATOR_MAP!$B:$B,0))&amp;"*",RAW_DHIS2_EXPORT!$1:$1,0)),""))</f>
        <v/>
      </c>
      <c r="AF170" s="2" t="str">
        <f>IF($A170="","",IFERROR(INDEX(RAW_DHIS2_EXPORT!$A:$ZZ,ROW(),MATCH("*"&amp;INDEX(INDICATOR_MAP!$D:$D,MATCH(AF$1,INDICATOR_MAP!$B:$B,0))&amp;"*",RAW_DHIS2_EXPORT!$1:$1,0)),""))</f>
        <v/>
      </c>
      <c r="AG170" s="2" t="str">
        <f>IF($A170="","",IFERROR(INDEX(RAW_DHIS2_EXPORT!$A:$ZZ,ROW(),MATCH("*"&amp;INDEX(INDICATOR_MAP!$D:$D,MATCH(AG$1,INDICATOR_MAP!$B:$B,0))&amp;"*",RAW_DHIS2_EXPORT!$1:$1,0)),""))</f>
        <v/>
      </c>
      <c r="AH170" s="2" t="str">
        <f>IF($A170="","",IFERROR(INDEX(RAW_DHIS2_EXPORT!$A:$ZZ,ROW(),MATCH("*"&amp;INDEX(INDICATOR_MAP!$D:$D,MATCH(AH$1,INDICATOR_MAP!$B:$B,0))&amp;"*",RAW_DHIS2_EXPORT!$1:$1,0)),""))</f>
        <v/>
      </c>
      <c r="AI170" s="2" t="str">
        <f>IF($A170="","",IFERROR(INDEX(RAW_DHIS2_EXPORT!$A:$ZZ,ROW(),MATCH("*"&amp;INDEX(INDICATOR_MAP!$D:$D,MATCH(AI$1,INDICATOR_MAP!$B:$B,0))&amp;"*",RAW_DHIS2_EXPORT!$1:$1,0)),""))</f>
        <v/>
      </c>
      <c r="AJ170" s="2" t="str">
        <f>IF($A170="","",IFERROR(INDEX(RAW_DHIS2_EXPORT!$A:$ZZ,ROW(),MATCH("*"&amp;INDEX(INDICATOR_MAP!$D:$D,MATCH(AJ$1,INDICATOR_MAP!$B:$B,0))&amp;"*",RAW_DHIS2_EXPORT!$1:$1,0)),""))</f>
        <v/>
      </c>
      <c r="AK170" s="2" t="str">
        <f>IF($A170="","",IFERROR(INDEX(RAW_DHIS2_EXPORT!$A:$ZZ,ROW(),MATCH("*"&amp;INDEX(INDICATOR_MAP!$D:$D,MATCH(AK$1,INDICATOR_MAP!$B:$B,0))&amp;"*",RAW_DHIS2_EXPORT!$1:$1,0)),""))</f>
        <v/>
      </c>
      <c r="AL170" s="2" t="str">
        <f>IF($A170="","",IFERROR(INDEX(RAW_DHIS2_EXPORT!$A:$ZZ,ROW(),MATCH("*"&amp;INDEX(INDICATOR_MAP!$D:$D,MATCH(AL$1,INDICATOR_MAP!$B:$B,0))&amp;"*",RAW_DHIS2_EXPORT!$1:$1,0)),""))</f>
        <v/>
      </c>
      <c r="AM170" s="2" t="str">
        <f>IF($A170="","",IFERROR(INDEX(RAW_DHIS2_EXPORT!$A:$ZZ,ROW(),MATCH("*"&amp;INDEX(INDICATOR_MAP!$D:$D,MATCH(AM$1,INDICATOR_MAP!$B:$B,0))&amp;"*",RAW_DHIS2_EXPORT!$1:$1,0)),""))</f>
        <v/>
      </c>
      <c r="AN170" s="2" t="str">
        <f>IF($A170="","",IFERROR(INDEX(RAW_DHIS2_EXPORT!$A:$ZZ,ROW(),MATCH("*"&amp;INDEX(INDICATOR_MAP!$D:$D,MATCH(AN$1,INDICATOR_MAP!$B:$B,0))&amp;"*",RAW_DHIS2_EXPORT!$1:$1,0)),""))</f>
        <v/>
      </c>
      <c r="AO170" s="2" t="str">
        <f>IF($A170="","",IFERROR(INDEX(RAW_DHIS2_EXPORT!$A:$ZZ,ROW(),MATCH("*"&amp;INDEX(INDICATOR_MAP!$D:$D,MATCH(AO$1,INDICATOR_MAP!$B:$B,0))&amp;"*",RAW_DHIS2_EXPORT!$1:$1,0)),""))</f>
        <v/>
      </c>
      <c r="AP170" s="2" t="str">
        <f>IF($A170="","",IFERROR(INDEX(RAW_DHIS2_EXPORT!$A:$ZZ,ROW(),MATCH("*"&amp;INDEX(INDICATOR_MAP!$D:$D,MATCH(AP$1,INDICATOR_MAP!$B:$B,0))&amp;"*",RAW_DHIS2_EXPORT!$1:$1,0)),""))</f>
        <v/>
      </c>
      <c r="AQ170" s="2" t="str">
        <f>IF($A170="","",IFERROR(INDEX(RAW_DHIS2_EXPORT!$A:$ZZ,ROW(),MATCH("*"&amp;INDEX(INDICATOR_MAP!$D:$D,MATCH(AQ$1,INDICATOR_MAP!$B:$B,0))&amp;"*",RAW_DHIS2_EXPORT!$1:$1,0)),""))</f>
        <v/>
      </c>
      <c r="AR170" s="2" t="str">
        <f>IF($A170="","",IFERROR(INDEX(RAW_DHIS2_EXPORT!$A:$ZZ,ROW(),MATCH("*"&amp;INDEX(INDICATOR_MAP!$D:$D,MATCH(AR$1,INDICATOR_MAP!$B:$B,0))&amp;"*",RAW_DHIS2_EXPORT!$1:$1,0)),""))</f>
        <v/>
      </c>
      <c r="AS170" s="2" t="str">
        <f>IF($A170="","",IFERROR(INDEX(RAW_DHIS2_EXPORT!$A:$ZZ,ROW(),MATCH("*"&amp;INDEX(INDICATOR_MAP!$D:$D,MATCH(AS$1,INDICATOR_MAP!$B:$B,0))&amp;"*",RAW_DHIS2_EXPORT!$1:$1,0)),""))</f>
        <v/>
      </c>
      <c r="AT170" s="2" t="str">
        <f>IF($A170="","",IFERROR(INDEX(RAW_DHIS2_EXPORT!$A:$ZZ,ROW(),MATCH("*"&amp;INDEX(INDICATOR_MAP!$D:$D,MATCH(AT$1,INDICATOR_MAP!$B:$B,0))&amp;"*",RAW_DHIS2_EXPORT!$1:$1,0)),""))</f>
        <v/>
      </c>
      <c r="AU170" s="2" t="str">
        <f>IF($A170="","",IFERROR(INDEX(RAW_DHIS2_EXPORT!$A:$ZZ,ROW(),MATCH("*"&amp;INDEX(INDICATOR_MAP!$D:$D,MATCH(AU$1,INDICATOR_MAP!$B:$B,0))&amp;"*",RAW_DHIS2_EXPORT!$1:$1,0)),""))</f>
        <v/>
      </c>
      <c r="AV170" s="2" t="str">
        <f>IF($A170="","",IFERROR(INDEX(RAW_DHIS2_EXPORT!$A:$ZZ,ROW(),MATCH("*"&amp;INDEX(INDICATOR_MAP!$D:$D,MATCH(AV$1,INDICATOR_MAP!$B:$B,0))&amp;"*",RAW_DHIS2_EXPORT!$1:$1,0)),""))</f>
        <v/>
      </c>
      <c r="AW170" s="2" t="str">
        <f>IF($A170="","",IFERROR(INDEX(RAW_DHIS2_EXPORT!$A:$ZZ,ROW(),MATCH("*"&amp;INDEX(INDICATOR_MAP!$D:$D,MATCH(AW$1,INDICATOR_MAP!$B:$B,0))&amp;"*",RAW_DHIS2_EXPORT!$1:$1,0)),""))</f>
        <v/>
      </c>
      <c r="AX170" s="2" t="str">
        <f>IF($A170="","",IFERROR(INDEX(RAW_DHIS2_EXPORT!$A:$ZZ,ROW(),MATCH("*"&amp;INDEX(INDICATOR_MAP!$D:$D,MATCH(AX$1,INDICATOR_MAP!$B:$B,0))&amp;"*",RAW_DHIS2_EXPORT!$1:$1,0)),""))</f>
        <v/>
      </c>
      <c r="AY170" s="2" t="str">
        <f>IF($A170="","",IFERROR(INDEX(RAW_DHIS2_EXPORT!$A:$ZZ,ROW(),MATCH("*"&amp;INDEX(INDICATOR_MAP!$D:$D,MATCH(AY$1,INDICATOR_MAP!$B:$B,0))&amp;"*",RAW_DHIS2_EXPORT!$1:$1,0)),""))</f>
        <v/>
      </c>
      <c r="AZ170" s="2" t="str">
        <f>IF($A170="","",IFERROR(INDEX(RAW_DHIS2_EXPORT!$A:$ZZ,ROW(),MATCH("*"&amp;INDEX(INDICATOR_MAP!$D:$D,MATCH(AZ$1,INDICATOR_MAP!$B:$B,0))&amp;"*",RAW_DHIS2_EXPORT!$1:$1,0)),""))</f>
        <v/>
      </c>
      <c r="BA170" s="2" t="str">
        <f>IF($A170="","",IFERROR(INDEX(RAW_DHIS2_EXPORT!$A:$ZZ,ROW(),MATCH("*"&amp;INDEX(INDICATOR_MAP!$D:$D,MATCH(BA$1,INDICATOR_MAP!$B:$B,0))&amp;"*",RAW_DHIS2_EXPORT!$1:$1,0)),""))</f>
        <v/>
      </c>
      <c r="BB170" s="2" t="str">
        <f>IF($A170="","",IFERROR(INDEX(RAW_DHIS2_EXPORT!$A:$ZZ,ROW(),MATCH("*"&amp;INDEX(INDICATOR_MAP!$D:$D,MATCH(BB$1,INDICATOR_MAP!$B:$B,0))&amp;"*",RAW_DHIS2_EXPORT!$1:$1,0)),""))</f>
        <v/>
      </c>
      <c r="BC170" s="2" t="str">
        <f>IF($A170="","",IFERROR(INDEX(RAW_DHIS2_EXPORT!$A:$ZZ,ROW(),MATCH("*"&amp;INDEX(INDICATOR_MAP!$D:$D,MATCH(BC$1,INDICATOR_MAP!$B:$B,0))&amp;"*",RAW_DHIS2_EXPORT!$1:$1,0)),""))</f>
        <v/>
      </c>
    </row>
    <row r="171" spans="1:55">
      <c r="A171" s="2" t="str">
        <f>IF(RAW_DHIS2_EXPORT!A171="","",RAW_DHIS2_EXPORT!A171)</f>
        <v/>
      </c>
      <c r="B171" s="2"/>
      <c r="C171" s="2"/>
      <c r="D171" s="2" t="str">
        <f>IF($A171="","",IFERROR(INDEX(RAW_DHIS2_EXPORT!$A:$ZZ,ROW(),MATCH("*"&amp;INDEX(INDICATOR_MAP!$D:$D,MATCH(D$1,INDICATOR_MAP!$B:$B,0))&amp;"*",RAW_DHIS2_EXPORT!$1:$1,0)),""))</f>
        <v/>
      </c>
      <c r="E171" s="2" t="str">
        <f>IF($A171="","",IFERROR(INDEX(RAW_DHIS2_EXPORT!$A:$ZZ,ROW(),MATCH("*"&amp;INDEX(INDICATOR_MAP!$D:$D,MATCH(E$1,INDICATOR_MAP!$B:$B,0))&amp;"*",RAW_DHIS2_EXPORT!$1:$1,0)),""))</f>
        <v/>
      </c>
      <c r="F171" s="2" t="str">
        <f>IF($A171="","",IFERROR(INDEX(RAW_DHIS2_EXPORT!$A:$ZZ,ROW(),MATCH("*"&amp;INDEX(INDICATOR_MAP!$D:$D,MATCH(F$1,INDICATOR_MAP!$B:$B,0))&amp;"*",RAW_DHIS2_EXPORT!$1:$1,0)),""))</f>
        <v/>
      </c>
      <c r="G171" s="2" t="str">
        <f>IF($A171="","",IFERROR(INDEX(RAW_DHIS2_EXPORT!$A:$ZZ,ROW(),MATCH("*"&amp;INDEX(INDICATOR_MAP!$D:$D,MATCH(G$1,INDICATOR_MAP!$B:$B,0))&amp;"*",RAW_DHIS2_EXPORT!$1:$1,0)),""))</f>
        <v/>
      </c>
      <c r="H171" s="2" t="str">
        <f>IF($A171="","",IFERROR(INDEX(RAW_DHIS2_EXPORT!$A:$ZZ,ROW(),MATCH("*"&amp;INDEX(INDICATOR_MAP!$D:$D,MATCH(H$1,INDICATOR_MAP!$B:$B,0))&amp;"*",RAW_DHIS2_EXPORT!$1:$1,0)),""))</f>
        <v/>
      </c>
      <c r="I171" s="2" t="str">
        <f>IF($A171="","",IFERROR(INDEX(RAW_DHIS2_EXPORT!$A:$ZZ,ROW(),MATCH("*"&amp;INDEX(INDICATOR_MAP!$D:$D,MATCH(I$1,INDICATOR_MAP!$B:$B,0))&amp;"*",RAW_DHIS2_EXPORT!$1:$1,0)),""))</f>
        <v/>
      </c>
      <c r="J171" s="2" t="str">
        <f>IF($A171="","",IFERROR(INDEX(RAW_DHIS2_EXPORT!$A:$ZZ,ROW(),MATCH("*"&amp;INDEX(INDICATOR_MAP!$D:$D,MATCH(J$1,INDICATOR_MAP!$B:$B,0))&amp;"*",RAW_DHIS2_EXPORT!$1:$1,0)),""))</f>
        <v/>
      </c>
      <c r="K171" s="2" t="str">
        <f>IF($A171="","",IFERROR(INDEX(RAW_DHIS2_EXPORT!$A:$ZZ,ROW(),MATCH("*"&amp;INDEX(INDICATOR_MAP!$D:$D,MATCH(K$1,INDICATOR_MAP!$B:$B,0))&amp;"*",RAW_DHIS2_EXPORT!$1:$1,0)),""))</f>
        <v/>
      </c>
      <c r="L171" s="2" t="str">
        <f>IF($A171="","",IFERROR(INDEX(RAW_DHIS2_EXPORT!$A:$ZZ,ROW(),MATCH("*"&amp;INDEX(INDICATOR_MAP!$D:$D,MATCH(L$1,INDICATOR_MAP!$B:$B,0))&amp;"*",RAW_DHIS2_EXPORT!$1:$1,0)),""))</f>
        <v/>
      </c>
      <c r="M171" s="2" t="str">
        <f>IF($A171="","",IFERROR(INDEX(RAW_DHIS2_EXPORT!$A:$ZZ,ROW(),MATCH("*"&amp;INDEX(INDICATOR_MAP!$D:$D,MATCH(M$1,INDICATOR_MAP!$B:$B,0))&amp;"*",RAW_DHIS2_EXPORT!$1:$1,0)),""))</f>
        <v/>
      </c>
      <c r="N171" s="2" t="str">
        <f>IF($A171="","",IFERROR(INDEX(RAW_DHIS2_EXPORT!$A:$ZZ,ROW(),MATCH("*"&amp;INDEX(INDICATOR_MAP!$D:$D,MATCH(N$1,INDICATOR_MAP!$B:$B,0))&amp;"*",RAW_DHIS2_EXPORT!$1:$1,0)),""))</f>
        <v/>
      </c>
      <c r="O171" s="2" t="str">
        <f>IF($A171="","",IFERROR(INDEX(RAW_DHIS2_EXPORT!$A:$ZZ,ROW(),MATCH("*"&amp;INDEX(INDICATOR_MAP!$D:$D,MATCH(O$1,INDICATOR_MAP!$B:$B,0))&amp;"*",RAW_DHIS2_EXPORT!$1:$1,0)),""))</f>
        <v/>
      </c>
      <c r="P171" s="2" t="str">
        <f>IF($A171="","",IFERROR(INDEX(RAW_DHIS2_EXPORT!$A:$ZZ,ROW(),MATCH("*"&amp;INDEX(INDICATOR_MAP!$D:$D,MATCH(P$1,INDICATOR_MAP!$B:$B,0))&amp;"*",RAW_DHIS2_EXPORT!$1:$1,0)),""))</f>
        <v/>
      </c>
      <c r="Q171" s="2" t="str">
        <f>IF($A171="","",IFERROR(INDEX(RAW_DHIS2_EXPORT!$A:$ZZ,ROW(),MATCH("*"&amp;INDEX(INDICATOR_MAP!$D:$D,MATCH(Q$1,INDICATOR_MAP!$B:$B,0))&amp;"*",RAW_DHIS2_EXPORT!$1:$1,0)),""))</f>
        <v/>
      </c>
      <c r="R171" s="2" t="str">
        <f>IF($A171="","",IFERROR(INDEX(RAW_DHIS2_EXPORT!$A:$ZZ,ROW(),MATCH("*"&amp;INDEX(INDICATOR_MAP!$D:$D,MATCH(R$1,INDICATOR_MAP!$B:$B,0))&amp;"*",RAW_DHIS2_EXPORT!$1:$1,0)),""))</f>
        <v/>
      </c>
      <c r="S171" s="2" t="str">
        <f>IF($A171="","",IFERROR(INDEX(RAW_DHIS2_EXPORT!$A:$ZZ,ROW(),MATCH("*"&amp;INDEX(INDICATOR_MAP!$D:$D,MATCH(S$1,INDICATOR_MAP!$B:$B,0))&amp;"*",RAW_DHIS2_EXPORT!$1:$1,0)),""))</f>
        <v/>
      </c>
      <c r="T171" s="2" t="str">
        <f>IF($A171="","",IFERROR(INDEX(RAW_DHIS2_EXPORT!$A:$ZZ,ROW(),MATCH("*"&amp;INDEX(INDICATOR_MAP!$D:$D,MATCH(T$1,INDICATOR_MAP!$B:$B,0))&amp;"*",RAW_DHIS2_EXPORT!$1:$1,0)),""))</f>
        <v/>
      </c>
      <c r="U171" s="2" t="str">
        <f>IF($A171="","",IFERROR(INDEX(RAW_DHIS2_EXPORT!$A:$ZZ,ROW(),MATCH("*"&amp;INDEX(INDICATOR_MAP!$D:$D,MATCH(U$1,INDICATOR_MAP!$B:$B,0))&amp;"*",RAW_DHIS2_EXPORT!$1:$1,0)),""))</f>
        <v/>
      </c>
      <c r="V171" s="2" t="str">
        <f>IF($A171="","",IFERROR(INDEX(RAW_DHIS2_EXPORT!$A:$ZZ,ROW(),MATCH("*"&amp;INDEX(INDICATOR_MAP!$D:$D,MATCH(V$1,INDICATOR_MAP!$B:$B,0))&amp;"*",RAW_DHIS2_EXPORT!$1:$1,0)),""))</f>
        <v/>
      </c>
      <c r="W171" s="2" t="str">
        <f>IF($A171="","",IFERROR(INDEX(RAW_DHIS2_EXPORT!$A:$ZZ,ROW(),MATCH("*"&amp;INDEX(INDICATOR_MAP!$D:$D,MATCH(W$1,INDICATOR_MAP!$B:$B,0))&amp;"*",RAW_DHIS2_EXPORT!$1:$1,0)),""))</f>
        <v/>
      </c>
      <c r="X171" s="2" t="str">
        <f>IF($A171="","",IFERROR(INDEX(RAW_DHIS2_EXPORT!$A:$ZZ,ROW(),MATCH("*"&amp;INDEX(INDICATOR_MAP!$D:$D,MATCH(X$1,INDICATOR_MAP!$B:$B,0))&amp;"*",RAW_DHIS2_EXPORT!$1:$1,0)),""))</f>
        <v/>
      </c>
      <c r="Y171" s="2" t="str">
        <f>IF($A171="","",IFERROR(INDEX(RAW_DHIS2_EXPORT!$A:$ZZ,ROW(),MATCH("*"&amp;INDEX(INDICATOR_MAP!$D:$D,MATCH(Y$1,INDICATOR_MAP!$B:$B,0))&amp;"*",RAW_DHIS2_EXPORT!$1:$1,0)),""))</f>
        <v/>
      </c>
      <c r="Z171" s="2" t="str">
        <f>IF($A171="","",IFERROR(INDEX(RAW_DHIS2_EXPORT!$A:$ZZ,ROW(),MATCH("*"&amp;INDEX(INDICATOR_MAP!$D:$D,MATCH(Z$1,INDICATOR_MAP!$B:$B,0))&amp;"*",RAW_DHIS2_EXPORT!$1:$1,0)),""))</f>
        <v/>
      </c>
      <c r="AA171" s="2" t="str">
        <f>IF($A171="","",IFERROR(INDEX(RAW_DHIS2_EXPORT!$A:$ZZ,ROW(),MATCH("*"&amp;INDEX(INDICATOR_MAP!$D:$D,MATCH(AA$1,INDICATOR_MAP!$B:$B,0))&amp;"*",RAW_DHIS2_EXPORT!$1:$1,0)),""))</f>
        <v/>
      </c>
      <c r="AB171" s="2" t="str">
        <f>IF($A171="","",IFERROR(INDEX(RAW_DHIS2_EXPORT!$A:$ZZ,ROW(),MATCH("*"&amp;INDEX(INDICATOR_MAP!$D:$D,MATCH(AB$1,INDICATOR_MAP!$B:$B,0))&amp;"*",RAW_DHIS2_EXPORT!$1:$1,0)),""))</f>
        <v/>
      </c>
      <c r="AC171" s="2" t="str">
        <f>IF($A171="","",IFERROR(INDEX(RAW_DHIS2_EXPORT!$A:$ZZ,ROW(),MATCH("*"&amp;INDEX(INDICATOR_MAP!$D:$D,MATCH(AC$1,INDICATOR_MAP!$B:$B,0))&amp;"*",RAW_DHIS2_EXPORT!$1:$1,0)),""))</f>
        <v/>
      </c>
      <c r="AD171" s="2" t="str">
        <f>IF($A171="","",IFERROR(INDEX(RAW_DHIS2_EXPORT!$A:$ZZ,ROW(),MATCH("*"&amp;INDEX(INDICATOR_MAP!$D:$D,MATCH(AD$1,INDICATOR_MAP!$B:$B,0))&amp;"*",RAW_DHIS2_EXPORT!$1:$1,0)),""))</f>
        <v/>
      </c>
      <c r="AE171" s="2" t="str">
        <f>IF($A171="","",IFERROR(INDEX(RAW_DHIS2_EXPORT!$A:$ZZ,ROW(),MATCH("*"&amp;INDEX(INDICATOR_MAP!$D:$D,MATCH(AE$1,INDICATOR_MAP!$B:$B,0))&amp;"*",RAW_DHIS2_EXPORT!$1:$1,0)),""))</f>
        <v/>
      </c>
      <c r="AF171" s="2" t="str">
        <f>IF($A171="","",IFERROR(INDEX(RAW_DHIS2_EXPORT!$A:$ZZ,ROW(),MATCH("*"&amp;INDEX(INDICATOR_MAP!$D:$D,MATCH(AF$1,INDICATOR_MAP!$B:$B,0))&amp;"*",RAW_DHIS2_EXPORT!$1:$1,0)),""))</f>
        <v/>
      </c>
      <c r="AG171" s="2" t="str">
        <f>IF($A171="","",IFERROR(INDEX(RAW_DHIS2_EXPORT!$A:$ZZ,ROW(),MATCH("*"&amp;INDEX(INDICATOR_MAP!$D:$D,MATCH(AG$1,INDICATOR_MAP!$B:$B,0))&amp;"*",RAW_DHIS2_EXPORT!$1:$1,0)),""))</f>
        <v/>
      </c>
      <c r="AH171" s="2" t="str">
        <f>IF($A171="","",IFERROR(INDEX(RAW_DHIS2_EXPORT!$A:$ZZ,ROW(),MATCH("*"&amp;INDEX(INDICATOR_MAP!$D:$D,MATCH(AH$1,INDICATOR_MAP!$B:$B,0))&amp;"*",RAW_DHIS2_EXPORT!$1:$1,0)),""))</f>
        <v/>
      </c>
      <c r="AI171" s="2" t="str">
        <f>IF($A171="","",IFERROR(INDEX(RAW_DHIS2_EXPORT!$A:$ZZ,ROW(),MATCH("*"&amp;INDEX(INDICATOR_MAP!$D:$D,MATCH(AI$1,INDICATOR_MAP!$B:$B,0))&amp;"*",RAW_DHIS2_EXPORT!$1:$1,0)),""))</f>
        <v/>
      </c>
      <c r="AJ171" s="2" t="str">
        <f>IF($A171="","",IFERROR(INDEX(RAW_DHIS2_EXPORT!$A:$ZZ,ROW(),MATCH("*"&amp;INDEX(INDICATOR_MAP!$D:$D,MATCH(AJ$1,INDICATOR_MAP!$B:$B,0))&amp;"*",RAW_DHIS2_EXPORT!$1:$1,0)),""))</f>
        <v/>
      </c>
      <c r="AK171" s="2" t="str">
        <f>IF($A171="","",IFERROR(INDEX(RAW_DHIS2_EXPORT!$A:$ZZ,ROW(),MATCH("*"&amp;INDEX(INDICATOR_MAP!$D:$D,MATCH(AK$1,INDICATOR_MAP!$B:$B,0))&amp;"*",RAW_DHIS2_EXPORT!$1:$1,0)),""))</f>
        <v/>
      </c>
      <c r="AL171" s="2" t="str">
        <f>IF($A171="","",IFERROR(INDEX(RAW_DHIS2_EXPORT!$A:$ZZ,ROW(),MATCH("*"&amp;INDEX(INDICATOR_MAP!$D:$D,MATCH(AL$1,INDICATOR_MAP!$B:$B,0))&amp;"*",RAW_DHIS2_EXPORT!$1:$1,0)),""))</f>
        <v/>
      </c>
      <c r="AM171" s="2" t="str">
        <f>IF($A171="","",IFERROR(INDEX(RAW_DHIS2_EXPORT!$A:$ZZ,ROW(),MATCH("*"&amp;INDEX(INDICATOR_MAP!$D:$D,MATCH(AM$1,INDICATOR_MAP!$B:$B,0))&amp;"*",RAW_DHIS2_EXPORT!$1:$1,0)),""))</f>
        <v/>
      </c>
      <c r="AN171" s="2" t="str">
        <f>IF($A171="","",IFERROR(INDEX(RAW_DHIS2_EXPORT!$A:$ZZ,ROW(),MATCH("*"&amp;INDEX(INDICATOR_MAP!$D:$D,MATCH(AN$1,INDICATOR_MAP!$B:$B,0))&amp;"*",RAW_DHIS2_EXPORT!$1:$1,0)),""))</f>
        <v/>
      </c>
      <c r="AO171" s="2" t="str">
        <f>IF($A171="","",IFERROR(INDEX(RAW_DHIS2_EXPORT!$A:$ZZ,ROW(),MATCH("*"&amp;INDEX(INDICATOR_MAP!$D:$D,MATCH(AO$1,INDICATOR_MAP!$B:$B,0))&amp;"*",RAW_DHIS2_EXPORT!$1:$1,0)),""))</f>
        <v/>
      </c>
      <c r="AP171" s="2" t="str">
        <f>IF($A171="","",IFERROR(INDEX(RAW_DHIS2_EXPORT!$A:$ZZ,ROW(),MATCH("*"&amp;INDEX(INDICATOR_MAP!$D:$D,MATCH(AP$1,INDICATOR_MAP!$B:$B,0))&amp;"*",RAW_DHIS2_EXPORT!$1:$1,0)),""))</f>
        <v/>
      </c>
      <c r="AQ171" s="2" t="str">
        <f>IF($A171="","",IFERROR(INDEX(RAW_DHIS2_EXPORT!$A:$ZZ,ROW(),MATCH("*"&amp;INDEX(INDICATOR_MAP!$D:$D,MATCH(AQ$1,INDICATOR_MAP!$B:$B,0))&amp;"*",RAW_DHIS2_EXPORT!$1:$1,0)),""))</f>
        <v/>
      </c>
      <c r="AR171" s="2" t="str">
        <f>IF($A171="","",IFERROR(INDEX(RAW_DHIS2_EXPORT!$A:$ZZ,ROW(),MATCH("*"&amp;INDEX(INDICATOR_MAP!$D:$D,MATCH(AR$1,INDICATOR_MAP!$B:$B,0))&amp;"*",RAW_DHIS2_EXPORT!$1:$1,0)),""))</f>
        <v/>
      </c>
      <c r="AS171" s="2" t="str">
        <f>IF($A171="","",IFERROR(INDEX(RAW_DHIS2_EXPORT!$A:$ZZ,ROW(),MATCH("*"&amp;INDEX(INDICATOR_MAP!$D:$D,MATCH(AS$1,INDICATOR_MAP!$B:$B,0))&amp;"*",RAW_DHIS2_EXPORT!$1:$1,0)),""))</f>
        <v/>
      </c>
      <c r="AT171" s="2" t="str">
        <f>IF($A171="","",IFERROR(INDEX(RAW_DHIS2_EXPORT!$A:$ZZ,ROW(),MATCH("*"&amp;INDEX(INDICATOR_MAP!$D:$D,MATCH(AT$1,INDICATOR_MAP!$B:$B,0))&amp;"*",RAW_DHIS2_EXPORT!$1:$1,0)),""))</f>
        <v/>
      </c>
      <c r="AU171" s="2" t="str">
        <f>IF($A171="","",IFERROR(INDEX(RAW_DHIS2_EXPORT!$A:$ZZ,ROW(),MATCH("*"&amp;INDEX(INDICATOR_MAP!$D:$D,MATCH(AU$1,INDICATOR_MAP!$B:$B,0))&amp;"*",RAW_DHIS2_EXPORT!$1:$1,0)),""))</f>
        <v/>
      </c>
      <c r="AV171" s="2" t="str">
        <f>IF($A171="","",IFERROR(INDEX(RAW_DHIS2_EXPORT!$A:$ZZ,ROW(),MATCH("*"&amp;INDEX(INDICATOR_MAP!$D:$D,MATCH(AV$1,INDICATOR_MAP!$B:$B,0))&amp;"*",RAW_DHIS2_EXPORT!$1:$1,0)),""))</f>
        <v/>
      </c>
      <c r="AW171" s="2" t="str">
        <f>IF($A171="","",IFERROR(INDEX(RAW_DHIS2_EXPORT!$A:$ZZ,ROW(),MATCH("*"&amp;INDEX(INDICATOR_MAP!$D:$D,MATCH(AW$1,INDICATOR_MAP!$B:$B,0))&amp;"*",RAW_DHIS2_EXPORT!$1:$1,0)),""))</f>
        <v/>
      </c>
      <c r="AX171" s="2" t="str">
        <f>IF($A171="","",IFERROR(INDEX(RAW_DHIS2_EXPORT!$A:$ZZ,ROW(),MATCH("*"&amp;INDEX(INDICATOR_MAP!$D:$D,MATCH(AX$1,INDICATOR_MAP!$B:$B,0))&amp;"*",RAW_DHIS2_EXPORT!$1:$1,0)),""))</f>
        <v/>
      </c>
      <c r="AY171" s="2" t="str">
        <f>IF($A171="","",IFERROR(INDEX(RAW_DHIS2_EXPORT!$A:$ZZ,ROW(),MATCH("*"&amp;INDEX(INDICATOR_MAP!$D:$D,MATCH(AY$1,INDICATOR_MAP!$B:$B,0))&amp;"*",RAW_DHIS2_EXPORT!$1:$1,0)),""))</f>
        <v/>
      </c>
      <c r="AZ171" s="2" t="str">
        <f>IF($A171="","",IFERROR(INDEX(RAW_DHIS2_EXPORT!$A:$ZZ,ROW(),MATCH("*"&amp;INDEX(INDICATOR_MAP!$D:$D,MATCH(AZ$1,INDICATOR_MAP!$B:$B,0))&amp;"*",RAW_DHIS2_EXPORT!$1:$1,0)),""))</f>
        <v/>
      </c>
      <c r="BA171" s="2" t="str">
        <f>IF($A171="","",IFERROR(INDEX(RAW_DHIS2_EXPORT!$A:$ZZ,ROW(),MATCH("*"&amp;INDEX(INDICATOR_MAP!$D:$D,MATCH(BA$1,INDICATOR_MAP!$B:$B,0))&amp;"*",RAW_DHIS2_EXPORT!$1:$1,0)),""))</f>
        <v/>
      </c>
      <c r="BB171" s="2" t="str">
        <f>IF($A171="","",IFERROR(INDEX(RAW_DHIS2_EXPORT!$A:$ZZ,ROW(),MATCH("*"&amp;INDEX(INDICATOR_MAP!$D:$D,MATCH(BB$1,INDICATOR_MAP!$B:$B,0))&amp;"*",RAW_DHIS2_EXPORT!$1:$1,0)),""))</f>
        <v/>
      </c>
      <c r="BC171" s="2" t="str">
        <f>IF($A171="","",IFERROR(INDEX(RAW_DHIS2_EXPORT!$A:$ZZ,ROW(),MATCH("*"&amp;INDEX(INDICATOR_MAP!$D:$D,MATCH(BC$1,INDICATOR_MAP!$B:$B,0))&amp;"*",RAW_DHIS2_EXPORT!$1:$1,0)),""))</f>
        <v/>
      </c>
    </row>
    <row r="172" spans="1:55">
      <c r="A172" s="2" t="str">
        <f>IF(RAW_DHIS2_EXPORT!A172="","",RAW_DHIS2_EXPORT!A172)</f>
        <v/>
      </c>
      <c r="B172" s="2"/>
      <c r="C172" s="2"/>
      <c r="D172" s="2" t="str">
        <f>IF($A172="","",IFERROR(INDEX(RAW_DHIS2_EXPORT!$A:$ZZ,ROW(),MATCH("*"&amp;INDEX(INDICATOR_MAP!$D:$D,MATCH(D$1,INDICATOR_MAP!$B:$B,0))&amp;"*",RAW_DHIS2_EXPORT!$1:$1,0)),""))</f>
        <v/>
      </c>
      <c r="E172" s="2" t="str">
        <f>IF($A172="","",IFERROR(INDEX(RAW_DHIS2_EXPORT!$A:$ZZ,ROW(),MATCH("*"&amp;INDEX(INDICATOR_MAP!$D:$D,MATCH(E$1,INDICATOR_MAP!$B:$B,0))&amp;"*",RAW_DHIS2_EXPORT!$1:$1,0)),""))</f>
        <v/>
      </c>
      <c r="F172" s="2" t="str">
        <f>IF($A172="","",IFERROR(INDEX(RAW_DHIS2_EXPORT!$A:$ZZ,ROW(),MATCH("*"&amp;INDEX(INDICATOR_MAP!$D:$D,MATCH(F$1,INDICATOR_MAP!$B:$B,0))&amp;"*",RAW_DHIS2_EXPORT!$1:$1,0)),""))</f>
        <v/>
      </c>
      <c r="G172" s="2" t="str">
        <f>IF($A172="","",IFERROR(INDEX(RAW_DHIS2_EXPORT!$A:$ZZ,ROW(),MATCH("*"&amp;INDEX(INDICATOR_MAP!$D:$D,MATCH(G$1,INDICATOR_MAP!$B:$B,0))&amp;"*",RAW_DHIS2_EXPORT!$1:$1,0)),""))</f>
        <v/>
      </c>
      <c r="H172" s="2" t="str">
        <f>IF($A172="","",IFERROR(INDEX(RAW_DHIS2_EXPORT!$A:$ZZ,ROW(),MATCH("*"&amp;INDEX(INDICATOR_MAP!$D:$D,MATCH(H$1,INDICATOR_MAP!$B:$B,0))&amp;"*",RAW_DHIS2_EXPORT!$1:$1,0)),""))</f>
        <v/>
      </c>
      <c r="I172" s="2" t="str">
        <f>IF($A172="","",IFERROR(INDEX(RAW_DHIS2_EXPORT!$A:$ZZ,ROW(),MATCH("*"&amp;INDEX(INDICATOR_MAP!$D:$D,MATCH(I$1,INDICATOR_MAP!$B:$B,0))&amp;"*",RAW_DHIS2_EXPORT!$1:$1,0)),""))</f>
        <v/>
      </c>
      <c r="J172" s="2" t="str">
        <f>IF($A172="","",IFERROR(INDEX(RAW_DHIS2_EXPORT!$A:$ZZ,ROW(),MATCH("*"&amp;INDEX(INDICATOR_MAP!$D:$D,MATCH(J$1,INDICATOR_MAP!$B:$B,0))&amp;"*",RAW_DHIS2_EXPORT!$1:$1,0)),""))</f>
        <v/>
      </c>
      <c r="K172" s="2" t="str">
        <f>IF($A172="","",IFERROR(INDEX(RAW_DHIS2_EXPORT!$A:$ZZ,ROW(),MATCH("*"&amp;INDEX(INDICATOR_MAP!$D:$D,MATCH(K$1,INDICATOR_MAP!$B:$B,0))&amp;"*",RAW_DHIS2_EXPORT!$1:$1,0)),""))</f>
        <v/>
      </c>
      <c r="L172" s="2" t="str">
        <f>IF($A172="","",IFERROR(INDEX(RAW_DHIS2_EXPORT!$A:$ZZ,ROW(),MATCH("*"&amp;INDEX(INDICATOR_MAP!$D:$D,MATCH(L$1,INDICATOR_MAP!$B:$B,0))&amp;"*",RAW_DHIS2_EXPORT!$1:$1,0)),""))</f>
        <v/>
      </c>
      <c r="M172" s="2" t="str">
        <f>IF($A172="","",IFERROR(INDEX(RAW_DHIS2_EXPORT!$A:$ZZ,ROW(),MATCH("*"&amp;INDEX(INDICATOR_MAP!$D:$D,MATCH(M$1,INDICATOR_MAP!$B:$B,0))&amp;"*",RAW_DHIS2_EXPORT!$1:$1,0)),""))</f>
        <v/>
      </c>
      <c r="N172" s="2" t="str">
        <f>IF($A172="","",IFERROR(INDEX(RAW_DHIS2_EXPORT!$A:$ZZ,ROW(),MATCH("*"&amp;INDEX(INDICATOR_MAP!$D:$D,MATCH(N$1,INDICATOR_MAP!$B:$B,0))&amp;"*",RAW_DHIS2_EXPORT!$1:$1,0)),""))</f>
        <v/>
      </c>
      <c r="O172" s="2" t="str">
        <f>IF($A172="","",IFERROR(INDEX(RAW_DHIS2_EXPORT!$A:$ZZ,ROW(),MATCH("*"&amp;INDEX(INDICATOR_MAP!$D:$D,MATCH(O$1,INDICATOR_MAP!$B:$B,0))&amp;"*",RAW_DHIS2_EXPORT!$1:$1,0)),""))</f>
        <v/>
      </c>
      <c r="P172" s="2" t="str">
        <f>IF($A172="","",IFERROR(INDEX(RAW_DHIS2_EXPORT!$A:$ZZ,ROW(),MATCH("*"&amp;INDEX(INDICATOR_MAP!$D:$D,MATCH(P$1,INDICATOR_MAP!$B:$B,0))&amp;"*",RAW_DHIS2_EXPORT!$1:$1,0)),""))</f>
        <v/>
      </c>
      <c r="Q172" s="2" t="str">
        <f>IF($A172="","",IFERROR(INDEX(RAW_DHIS2_EXPORT!$A:$ZZ,ROW(),MATCH("*"&amp;INDEX(INDICATOR_MAP!$D:$D,MATCH(Q$1,INDICATOR_MAP!$B:$B,0))&amp;"*",RAW_DHIS2_EXPORT!$1:$1,0)),""))</f>
        <v/>
      </c>
      <c r="R172" s="2" t="str">
        <f>IF($A172="","",IFERROR(INDEX(RAW_DHIS2_EXPORT!$A:$ZZ,ROW(),MATCH("*"&amp;INDEX(INDICATOR_MAP!$D:$D,MATCH(R$1,INDICATOR_MAP!$B:$B,0))&amp;"*",RAW_DHIS2_EXPORT!$1:$1,0)),""))</f>
        <v/>
      </c>
      <c r="S172" s="2" t="str">
        <f>IF($A172="","",IFERROR(INDEX(RAW_DHIS2_EXPORT!$A:$ZZ,ROW(),MATCH("*"&amp;INDEX(INDICATOR_MAP!$D:$D,MATCH(S$1,INDICATOR_MAP!$B:$B,0))&amp;"*",RAW_DHIS2_EXPORT!$1:$1,0)),""))</f>
        <v/>
      </c>
      <c r="T172" s="2" t="str">
        <f>IF($A172="","",IFERROR(INDEX(RAW_DHIS2_EXPORT!$A:$ZZ,ROW(),MATCH("*"&amp;INDEX(INDICATOR_MAP!$D:$D,MATCH(T$1,INDICATOR_MAP!$B:$B,0))&amp;"*",RAW_DHIS2_EXPORT!$1:$1,0)),""))</f>
        <v/>
      </c>
      <c r="U172" s="2" t="str">
        <f>IF($A172="","",IFERROR(INDEX(RAW_DHIS2_EXPORT!$A:$ZZ,ROW(),MATCH("*"&amp;INDEX(INDICATOR_MAP!$D:$D,MATCH(U$1,INDICATOR_MAP!$B:$B,0))&amp;"*",RAW_DHIS2_EXPORT!$1:$1,0)),""))</f>
        <v/>
      </c>
      <c r="V172" s="2" t="str">
        <f>IF($A172="","",IFERROR(INDEX(RAW_DHIS2_EXPORT!$A:$ZZ,ROW(),MATCH("*"&amp;INDEX(INDICATOR_MAP!$D:$D,MATCH(V$1,INDICATOR_MAP!$B:$B,0))&amp;"*",RAW_DHIS2_EXPORT!$1:$1,0)),""))</f>
        <v/>
      </c>
      <c r="W172" s="2" t="str">
        <f>IF($A172="","",IFERROR(INDEX(RAW_DHIS2_EXPORT!$A:$ZZ,ROW(),MATCH("*"&amp;INDEX(INDICATOR_MAP!$D:$D,MATCH(W$1,INDICATOR_MAP!$B:$B,0))&amp;"*",RAW_DHIS2_EXPORT!$1:$1,0)),""))</f>
        <v/>
      </c>
      <c r="X172" s="2" t="str">
        <f>IF($A172="","",IFERROR(INDEX(RAW_DHIS2_EXPORT!$A:$ZZ,ROW(),MATCH("*"&amp;INDEX(INDICATOR_MAP!$D:$D,MATCH(X$1,INDICATOR_MAP!$B:$B,0))&amp;"*",RAW_DHIS2_EXPORT!$1:$1,0)),""))</f>
        <v/>
      </c>
      <c r="Y172" s="2" t="str">
        <f>IF($A172="","",IFERROR(INDEX(RAW_DHIS2_EXPORT!$A:$ZZ,ROW(),MATCH("*"&amp;INDEX(INDICATOR_MAP!$D:$D,MATCH(Y$1,INDICATOR_MAP!$B:$B,0))&amp;"*",RAW_DHIS2_EXPORT!$1:$1,0)),""))</f>
        <v/>
      </c>
      <c r="Z172" s="2" t="str">
        <f>IF($A172="","",IFERROR(INDEX(RAW_DHIS2_EXPORT!$A:$ZZ,ROW(),MATCH("*"&amp;INDEX(INDICATOR_MAP!$D:$D,MATCH(Z$1,INDICATOR_MAP!$B:$B,0))&amp;"*",RAW_DHIS2_EXPORT!$1:$1,0)),""))</f>
        <v/>
      </c>
      <c r="AA172" s="2" t="str">
        <f>IF($A172="","",IFERROR(INDEX(RAW_DHIS2_EXPORT!$A:$ZZ,ROW(),MATCH("*"&amp;INDEX(INDICATOR_MAP!$D:$D,MATCH(AA$1,INDICATOR_MAP!$B:$B,0))&amp;"*",RAW_DHIS2_EXPORT!$1:$1,0)),""))</f>
        <v/>
      </c>
      <c r="AB172" s="2" t="str">
        <f>IF($A172="","",IFERROR(INDEX(RAW_DHIS2_EXPORT!$A:$ZZ,ROW(),MATCH("*"&amp;INDEX(INDICATOR_MAP!$D:$D,MATCH(AB$1,INDICATOR_MAP!$B:$B,0))&amp;"*",RAW_DHIS2_EXPORT!$1:$1,0)),""))</f>
        <v/>
      </c>
      <c r="AC172" s="2" t="str">
        <f>IF($A172="","",IFERROR(INDEX(RAW_DHIS2_EXPORT!$A:$ZZ,ROW(),MATCH("*"&amp;INDEX(INDICATOR_MAP!$D:$D,MATCH(AC$1,INDICATOR_MAP!$B:$B,0))&amp;"*",RAW_DHIS2_EXPORT!$1:$1,0)),""))</f>
        <v/>
      </c>
      <c r="AD172" s="2" t="str">
        <f>IF($A172="","",IFERROR(INDEX(RAW_DHIS2_EXPORT!$A:$ZZ,ROW(),MATCH("*"&amp;INDEX(INDICATOR_MAP!$D:$D,MATCH(AD$1,INDICATOR_MAP!$B:$B,0))&amp;"*",RAW_DHIS2_EXPORT!$1:$1,0)),""))</f>
        <v/>
      </c>
      <c r="AE172" s="2" t="str">
        <f>IF($A172="","",IFERROR(INDEX(RAW_DHIS2_EXPORT!$A:$ZZ,ROW(),MATCH("*"&amp;INDEX(INDICATOR_MAP!$D:$D,MATCH(AE$1,INDICATOR_MAP!$B:$B,0))&amp;"*",RAW_DHIS2_EXPORT!$1:$1,0)),""))</f>
        <v/>
      </c>
      <c r="AF172" s="2" t="str">
        <f>IF($A172="","",IFERROR(INDEX(RAW_DHIS2_EXPORT!$A:$ZZ,ROW(),MATCH("*"&amp;INDEX(INDICATOR_MAP!$D:$D,MATCH(AF$1,INDICATOR_MAP!$B:$B,0))&amp;"*",RAW_DHIS2_EXPORT!$1:$1,0)),""))</f>
        <v/>
      </c>
      <c r="AG172" s="2" t="str">
        <f>IF($A172="","",IFERROR(INDEX(RAW_DHIS2_EXPORT!$A:$ZZ,ROW(),MATCH("*"&amp;INDEX(INDICATOR_MAP!$D:$D,MATCH(AG$1,INDICATOR_MAP!$B:$B,0))&amp;"*",RAW_DHIS2_EXPORT!$1:$1,0)),""))</f>
        <v/>
      </c>
      <c r="AH172" s="2" t="str">
        <f>IF($A172="","",IFERROR(INDEX(RAW_DHIS2_EXPORT!$A:$ZZ,ROW(),MATCH("*"&amp;INDEX(INDICATOR_MAP!$D:$D,MATCH(AH$1,INDICATOR_MAP!$B:$B,0))&amp;"*",RAW_DHIS2_EXPORT!$1:$1,0)),""))</f>
        <v/>
      </c>
      <c r="AI172" s="2" t="str">
        <f>IF($A172="","",IFERROR(INDEX(RAW_DHIS2_EXPORT!$A:$ZZ,ROW(),MATCH("*"&amp;INDEX(INDICATOR_MAP!$D:$D,MATCH(AI$1,INDICATOR_MAP!$B:$B,0))&amp;"*",RAW_DHIS2_EXPORT!$1:$1,0)),""))</f>
        <v/>
      </c>
      <c r="AJ172" s="2" t="str">
        <f>IF($A172="","",IFERROR(INDEX(RAW_DHIS2_EXPORT!$A:$ZZ,ROW(),MATCH("*"&amp;INDEX(INDICATOR_MAP!$D:$D,MATCH(AJ$1,INDICATOR_MAP!$B:$B,0))&amp;"*",RAW_DHIS2_EXPORT!$1:$1,0)),""))</f>
        <v/>
      </c>
      <c r="AK172" s="2" t="str">
        <f>IF($A172="","",IFERROR(INDEX(RAW_DHIS2_EXPORT!$A:$ZZ,ROW(),MATCH("*"&amp;INDEX(INDICATOR_MAP!$D:$D,MATCH(AK$1,INDICATOR_MAP!$B:$B,0))&amp;"*",RAW_DHIS2_EXPORT!$1:$1,0)),""))</f>
        <v/>
      </c>
      <c r="AL172" s="2" t="str">
        <f>IF($A172="","",IFERROR(INDEX(RAW_DHIS2_EXPORT!$A:$ZZ,ROW(),MATCH("*"&amp;INDEX(INDICATOR_MAP!$D:$D,MATCH(AL$1,INDICATOR_MAP!$B:$B,0))&amp;"*",RAW_DHIS2_EXPORT!$1:$1,0)),""))</f>
        <v/>
      </c>
      <c r="AM172" s="2" t="str">
        <f>IF($A172="","",IFERROR(INDEX(RAW_DHIS2_EXPORT!$A:$ZZ,ROW(),MATCH("*"&amp;INDEX(INDICATOR_MAP!$D:$D,MATCH(AM$1,INDICATOR_MAP!$B:$B,0))&amp;"*",RAW_DHIS2_EXPORT!$1:$1,0)),""))</f>
        <v/>
      </c>
      <c r="AN172" s="2" t="str">
        <f>IF($A172="","",IFERROR(INDEX(RAW_DHIS2_EXPORT!$A:$ZZ,ROW(),MATCH("*"&amp;INDEX(INDICATOR_MAP!$D:$D,MATCH(AN$1,INDICATOR_MAP!$B:$B,0))&amp;"*",RAW_DHIS2_EXPORT!$1:$1,0)),""))</f>
        <v/>
      </c>
      <c r="AO172" s="2" t="str">
        <f>IF($A172="","",IFERROR(INDEX(RAW_DHIS2_EXPORT!$A:$ZZ,ROW(),MATCH("*"&amp;INDEX(INDICATOR_MAP!$D:$D,MATCH(AO$1,INDICATOR_MAP!$B:$B,0))&amp;"*",RAW_DHIS2_EXPORT!$1:$1,0)),""))</f>
        <v/>
      </c>
      <c r="AP172" s="2" t="str">
        <f>IF($A172="","",IFERROR(INDEX(RAW_DHIS2_EXPORT!$A:$ZZ,ROW(),MATCH("*"&amp;INDEX(INDICATOR_MAP!$D:$D,MATCH(AP$1,INDICATOR_MAP!$B:$B,0))&amp;"*",RAW_DHIS2_EXPORT!$1:$1,0)),""))</f>
        <v/>
      </c>
      <c r="AQ172" s="2" t="str">
        <f>IF($A172="","",IFERROR(INDEX(RAW_DHIS2_EXPORT!$A:$ZZ,ROW(),MATCH("*"&amp;INDEX(INDICATOR_MAP!$D:$D,MATCH(AQ$1,INDICATOR_MAP!$B:$B,0))&amp;"*",RAW_DHIS2_EXPORT!$1:$1,0)),""))</f>
        <v/>
      </c>
      <c r="AR172" s="2" t="str">
        <f>IF($A172="","",IFERROR(INDEX(RAW_DHIS2_EXPORT!$A:$ZZ,ROW(),MATCH("*"&amp;INDEX(INDICATOR_MAP!$D:$D,MATCH(AR$1,INDICATOR_MAP!$B:$B,0))&amp;"*",RAW_DHIS2_EXPORT!$1:$1,0)),""))</f>
        <v/>
      </c>
      <c r="AS172" s="2" t="str">
        <f>IF($A172="","",IFERROR(INDEX(RAW_DHIS2_EXPORT!$A:$ZZ,ROW(),MATCH("*"&amp;INDEX(INDICATOR_MAP!$D:$D,MATCH(AS$1,INDICATOR_MAP!$B:$B,0))&amp;"*",RAW_DHIS2_EXPORT!$1:$1,0)),""))</f>
        <v/>
      </c>
      <c r="AT172" s="2" t="str">
        <f>IF($A172="","",IFERROR(INDEX(RAW_DHIS2_EXPORT!$A:$ZZ,ROW(),MATCH("*"&amp;INDEX(INDICATOR_MAP!$D:$D,MATCH(AT$1,INDICATOR_MAP!$B:$B,0))&amp;"*",RAW_DHIS2_EXPORT!$1:$1,0)),""))</f>
        <v/>
      </c>
      <c r="AU172" s="2" t="str">
        <f>IF($A172="","",IFERROR(INDEX(RAW_DHIS2_EXPORT!$A:$ZZ,ROW(),MATCH("*"&amp;INDEX(INDICATOR_MAP!$D:$D,MATCH(AU$1,INDICATOR_MAP!$B:$B,0))&amp;"*",RAW_DHIS2_EXPORT!$1:$1,0)),""))</f>
        <v/>
      </c>
      <c r="AV172" s="2" t="str">
        <f>IF($A172="","",IFERROR(INDEX(RAW_DHIS2_EXPORT!$A:$ZZ,ROW(),MATCH("*"&amp;INDEX(INDICATOR_MAP!$D:$D,MATCH(AV$1,INDICATOR_MAP!$B:$B,0))&amp;"*",RAW_DHIS2_EXPORT!$1:$1,0)),""))</f>
        <v/>
      </c>
      <c r="AW172" s="2" t="str">
        <f>IF($A172="","",IFERROR(INDEX(RAW_DHIS2_EXPORT!$A:$ZZ,ROW(),MATCH("*"&amp;INDEX(INDICATOR_MAP!$D:$D,MATCH(AW$1,INDICATOR_MAP!$B:$B,0))&amp;"*",RAW_DHIS2_EXPORT!$1:$1,0)),""))</f>
        <v/>
      </c>
      <c r="AX172" s="2" t="str">
        <f>IF($A172="","",IFERROR(INDEX(RAW_DHIS2_EXPORT!$A:$ZZ,ROW(),MATCH("*"&amp;INDEX(INDICATOR_MAP!$D:$D,MATCH(AX$1,INDICATOR_MAP!$B:$B,0))&amp;"*",RAW_DHIS2_EXPORT!$1:$1,0)),""))</f>
        <v/>
      </c>
      <c r="AY172" s="2" t="str">
        <f>IF($A172="","",IFERROR(INDEX(RAW_DHIS2_EXPORT!$A:$ZZ,ROW(),MATCH("*"&amp;INDEX(INDICATOR_MAP!$D:$D,MATCH(AY$1,INDICATOR_MAP!$B:$B,0))&amp;"*",RAW_DHIS2_EXPORT!$1:$1,0)),""))</f>
        <v/>
      </c>
      <c r="AZ172" s="2" t="str">
        <f>IF($A172="","",IFERROR(INDEX(RAW_DHIS2_EXPORT!$A:$ZZ,ROW(),MATCH("*"&amp;INDEX(INDICATOR_MAP!$D:$D,MATCH(AZ$1,INDICATOR_MAP!$B:$B,0))&amp;"*",RAW_DHIS2_EXPORT!$1:$1,0)),""))</f>
        <v/>
      </c>
      <c r="BA172" s="2" t="str">
        <f>IF($A172="","",IFERROR(INDEX(RAW_DHIS2_EXPORT!$A:$ZZ,ROW(),MATCH("*"&amp;INDEX(INDICATOR_MAP!$D:$D,MATCH(BA$1,INDICATOR_MAP!$B:$B,0))&amp;"*",RAW_DHIS2_EXPORT!$1:$1,0)),""))</f>
        <v/>
      </c>
      <c r="BB172" s="2" t="str">
        <f>IF($A172="","",IFERROR(INDEX(RAW_DHIS2_EXPORT!$A:$ZZ,ROW(),MATCH("*"&amp;INDEX(INDICATOR_MAP!$D:$D,MATCH(BB$1,INDICATOR_MAP!$B:$B,0))&amp;"*",RAW_DHIS2_EXPORT!$1:$1,0)),""))</f>
        <v/>
      </c>
      <c r="BC172" s="2" t="str">
        <f>IF($A172="","",IFERROR(INDEX(RAW_DHIS2_EXPORT!$A:$ZZ,ROW(),MATCH("*"&amp;INDEX(INDICATOR_MAP!$D:$D,MATCH(BC$1,INDICATOR_MAP!$B:$B,0))&amp;"*",RAW_DHIS2_EXPORT!$1:$1,0)),""))</f>
        <v/>
      </c>
    </row>
    <row r="173" spans="1:55">
      <c r="A173" s="2" t="str">
        <f>IF(RAW_DHIS2_EXPORT!A173="","",RAW_DHIS2_EXPORT!A173)</f>
        <v/>
      </c>
      <c r="B173" s="2"/>
      <c r="C173" s="2"/>
      <c r="D173" s="2" t="str">
        <f>IF($A173="","",IFERROR(INDEX(RAW_DHIS2_EXPORT!$A:$ZZ,ROW(),MATCH("*"&amp;INDEX(INDICATOR_MAP!$D:$D,MATCH(D$1,INDICATOR_MAP!$B:$B,0))&amp;"*",RAW_DHIS2_EXPORT!$1:$1,0)),""))</f>
        <v/>
      </c>
      <c r="E173" s="2" t="str">
        <f>IF($A173="","",IFERROR(INDEX(RAW_DHIS2_EXPORT!$A:$ZZ,ROW(),MATCH("*"&amp;INDEX(INDICATOR_MAP!$D:$D,MATCH(E$1,INDICATOR_MAP!$B:$B,0))&amp;"*",RAW_DHIS2_EXPORT!$1:$1,0)),""))</f>
        <v/>
      </c>
      <c r="F173" s="2" t="str">
        <f>IF($A173="","",IFERROR(INDEX(RAW_DHIS2_EXPORT!$A:$ZZ,ROW(),MATCH("*"&amp;INDEX(INDICATOR_MAP!$D:$D,MATCH(F$1,INDICATOR_MAP!$B:$B,0))&amp;"*",RAW_DHIS2_EXPORT!$1:$1,0)),""))</f>
        <v/>
      </c>
      <c r="G173" s="2" t="str">
        <f>IF($A173="","",IFERROR(INDEX(RAW_DHIS2_EXPORT!$A:$ZZ,ROW(),MATCH("*"&amp;INDEX(INDICATOR_MAP!$D:$D,MATCH(G$1,INDICATOR_MAP!$B:$B,0))&amp;"*",RAW_DHIS2_EXPORT!$1:$1,0)),""))</f>
        <v/>
      </c>
      <c r="H173" s="2" t="str">
        <f>IF($A173="","",IFERROR(INDEX(RAW_DHIS2_EXPORT!$A:$ZZ,ROW(),MATCH("*"&amp;INDEX(INDICATOR_MAP!$D:$D,MATCH(H$1,INDICATOR_MAP!$B:$B,0))&amp;"*",RAW_DHIS2_EXPORT!$1:$1,0)),""))</f>
        <v/>
      </c>
      <c r="I173" s="2" t="str">
        <f>IF($A173="","",IFERROR(INDEX(RAW_DHIS2_EXPORT!$A:$ZZ,ROW(),MATCH("*"&amp;INDEX(INDICATOR_MAP!$D:$D,MATCH(I$1,INDICATOR_MAP!$B:$B,0))&amp;"*",RAW_DHIS2_EXPORT!$1:$1,0)),""))</f>
        <v/>
      </c>
      <c r="J173" s="2" t="str">
        <f>IF($A173="","",IFERROR(INDEX(RAW_DHIS2_EXPORT!$A:$ZZ,ROW(),MATCH("*"&amp;INDEX(INDICATOR_MAP!$D:$D,MATCH(J$1,INDICATOR_MAP!$B:$B,0))&amp;"*",RAW_DHIS2_EXPORT!$1:$1,0)),""))</f>
        <v/>
      </c>
      <c r="K173" s="2" t="str">
        <f>IF($A173="","",IFERROR(INDEX(RAW_DHIS2_EXPORT!$A:$ZZ,ROW(),MATCH("*"&amp;INDEX(INDICATOR_MAP!$D:$D,MATCH(K$1,INDICATOR_MAP!$B:$B,0))&amp;"*",RAW_DHIS2_EXPORT!$1:$1,0)),""))</f>
        <v/>
      </c>
      <c r="L173" s="2" t="str">
        <f>IF($A173="","",IFERROR(INDEX(RAW_DHIS2_EXPORT!$A:$ZZ,ROW(),MATCH("*"&amp;INDEX(INDICATOR_MAP!$D:$D,MATCH(L$1,INDICATOR_MAP!$B:$B,0))&amp;"*",RAW_DHIS2_EXPORT!$1:$1,0)),""))</f>
        <v/>
      </c>
      <c r="M173" s="2" t="str">
        <f>IF($A173="","",IFERROR(INDEX(RAW_DHIS2_EXPORT!$A:$ZZ,ROW(),MATCH("*"&amp;INDEX(INDICATOR_MAP!$D:$D,MATCH(M$1,INDICATOR_MAP!$B:$B,0))&amp;"*",RAW_DHIS2_EXPORT!$1:$1,0)),""))</f>
        <v/>
      </c>
      <c r="N173" s="2" t="str">
        <f>IF($A173="","",IFERROR(INDEX(RAW_DHIS2_EXPORT!$A:$ZZ,ROW(),MATCH("*"&amp;INDEX(INDICATOR_MAP!$D:$D,MATCH(N$1,INDICATOR_MAP!$B:$B,0))&amp;"*",RAW_DHIS2_EXPORT!$1:$1,0)),""))</f>
        <v/>
      </c>
      <c r="O173" s="2" t="str">
        <f>IF($A173="","",IFERROR(INDEX(RAW_DHIS2_EXPORT!$A:$ZZ,ROW(),MATCH("*"&amp;INDEX(INDICATOR_MAP!$D:$D,MATCH(O$1,INDICATOR_MAP!$B:$B,0))&amp;"*",RAW_DHIS2_EXPORT!$1:$1,0)),""))</f>
        <v/>
      </c>
      <c r="P173" s="2" t="str">
        <f>IF($A173="","",IFERROR(INDEX(RAW_DHIS2_EXPORT!$A:$ZZ,ROW(),MATCH("*"&amp;INDEX(INDICATOR_MAP!$D:$D,MATCH(P$1,INDICATOR_MAP!$B:$B,0))&amp;"*",RAW_DHIS2_EXPORT!$1:$1,0)),""))</f>
        <v/>
      </c>
      <c r="Q173" s="2" t="str">
        <f>IF($A173="","",IFERROR(INDEX(RAW_DHIS2_EXPORT!$A:$ZZ,ROW(),MATCH("*"&amp;INDEX(INDICATOR_MAP!$D:$D,MATCH(Q$1,INDICATOR_MAP!$B:$B,0))&amp;"*",RAW_DHIS2_EXPORT!$1:$1,0)),""))</f>
        <v/>
      </c>
      <c r="R173" s="2" t="str">
        <f>IF($A173="","",IFERROR(INDEX(RAW_DHIS2_EXPORT!$A:$ZZ,ROW(),MATCH("*"&amp;INDEX(INDICATOR_MAP!$D:$D,MATCH(R$1,INDICATOR_MAP!$B:$B,0))&amp;"*",RAW_DHIS2_EXPORT!$1:$1,0)),""))</f>
        <v/>
      </c>
      <c r="S173" s="2" t="str">
        <f>IF($A173="","",IFERROR(INDEX(RAW_DHIS2_EXPORT!$A:$ZZ,ROW(),MATCH("*"&amp;INDEX(INDICATOR_MAP!$D:$D,MATCH(S$1,INDICATOR_MAP!$B:$B,0))&amp;"*",RAW_DHIS2_EXPORT!$1:$1,0)),""))</f>
        <v/>
      </c>
      <c r="T173" s="2" t="str">
        <f>IF($A173="","",IFERROR(INDEX(RAW_DHIS2_EXPORT!$A:$ZZ,ROW(),MATCH("*"&amp;INDEX(INDICATOR_MAP!$D:$D,MATCH(T$1,INDICATOR_MAP!$B:$B,0))&amp;"*",RAW_DHIS2_EXPORT!$1:$1,0)),""))</f>
        <v/>
      </c>
      <c r="U173" s="2" t="str">
        <f>IF($A173="","",IFERROR(INDEX(RAW_DHIS2_EXPORT!$A:$ZZ,ROW(),MATCH("*"&amp;INDEX(INDICATOR_MAP!$D:$D,MATCH(U$1,INDICATOR_MAP!$B:$B,0))&amp;"*",RAW_DHIS2_EXPORT!$1:$1,0)),""))</f>
        <v/>
      </c>
      <c r="V173" s="2" t="str">
        <f>IF($A173="","",IFERROR(INDEX(RAW_DHIS2_EXPORT!$A:$ZZ,ROW(),MATCH("*"&amp;INDEX(INDICATOR_MAP!$D:$D,MATCH(V$1,INDICATOR_MAP!$B:$B,0))&amp;"*",RAW_DHIS2_EXPORT!$1:$1,0)),""))</f>
        <v/>
      </c>
      <c r="W173" s="2" t="str">
        <f>IF($A173="","",IFERROR(INDEX(RAW_DHIS2_EXPORT!$A:$ZZ,ROW(),MATCH("*"&amp;INDEX(INDICATOR_MAP!$D:$D,MATCH(W$1,INDICATOR_MAP!$B:$B,0))&amp;"*",RAW_DHIS2_EXPORT!$1:$1,0)),""))</f>
        <v/>
      </c>
      <c r="X173" s="2" t="str">
        <f>IF($A173="","",IFERROR(INDEX(RAW_DHIS2_EXPORT!$A:$ZZ,ROW(),MATCH("*"&amp;INDEX(INDICATOR_MAP!$D:$D,MATCH(X$1,INDICATOR_MAP!$B:$B,0))&amp;"*",RAW_DHIS2_EXPORT!$1:$1,0)),""))</f>
        <v/>
      </c>
      <c r="Y173" s="2" t="str">
        <f>IF($A173="","",IFERROR(INDEX(RAW_DHIS2_EXPORT!$A:$ZZ,ROW(),MATCH("*"&amp;INDEX(INDICATOR_MAP!$D:$D,MATCH(Y$1,INDICATOR_MAP!$B:$B,0))&amp;"*",RAW_DHIS2_EXPORT!$1:$1,0)),""))</f>
        <v/>
      </c>
      <c r="Z173" s="2" t="str">
        <f>IF($A173="","",IFERROR(INDEX(RAW_DHIS2_EXPORT!$A:$ZZ,ROW(),MATCH("*"&amp;INDEX(INDICATOR_MAP!$D:$D,MATCH(Z$1,INDICATOR_MAP!$B:$B,0))&amp;"*",RAW_DHIS2_EXPORT!$1:$1,0)),""))</f>
        <v/>
      </c>
      <c r="AA173" s="2" t="str">
        <f>IF($A173="","",IFERROR(INDEX(RAW_DHIS2_EXPORT!$A:$ZZ,ROW(),MATCH("*"&amp;INDEX(INDICATOR_MAP!$D:$D,MATCH(AA$1,INDICATOR_MAP!$B:$B,0))&amp;"*",RAW_DHIS2_EXPORT!$1:$1,0)),""))</f>
        <v/>
      </c>
      <c r="AB173" s="2" t="str">
        <f>IF($A173="","",IFERROR(INDEX(RAW_DHIS2_EXPORT!$A:$ZZ,ROW(),MATCH("*"&amp;INDEX(INDICATOR_MAP!$D:$D,MATCH(AB$1,INDICATOR_MAP!$B:$B,0))&amp;"*",RAW_DHIS2_EXPORT!$1:$1,0)),""))</f>
        <v/>
      </c>
      <c r="AC173" s="2" t="str">
        <f>IF($A173="","",IFERROR(INDEX(RAW_DHIS2_EXPORT!$A:$ZZ,ROW(),MATCH("*"&amp;INDEX(INDICATOR_MAP!$D:$D,MATCH(AC$1,INDICATOR_MAP!$B:$B,0))&amp;"*",RAW_DHIS2_EXPORT!$1:$1,0)),""))</f>
        <v/>
      </c>
      <c r="AD173" s="2" t="str">
        <f>IF($A173="","",IFERROR(INDEX(RAW_DHIS2_EXPORT!$A:$ZZ,ROW(),MATCH("*"&amp;INDEX(INDICATOR_MAP!$D:$D,MATCH(AD$1,INDICATOR_MAP!$B:$B,0))&amp;"*",RAW_DHIS2_EXPORT!$1:$1,0)),""))</f>
        <v/>
      </c>
      <c r="AE173" s="2" t="str">
        <f>IF($A173="","",IFERROR(INDEX(RAW_DHIS2_EXPORT!$A:$ZZ,ROW(),MATCH("*"&amp;INDEX(INDICATOR_MAP!$D:$D,MATCH(AE$1,INDICATOR_MAP!$B:$B,0))&amp;"*",RAW_DHIS2_EXPORT!$1:$1,0)),""))</f>
        <v/>
      </c>
      <c r="AF173" s="2" t="str">
        <f>IF($A173="","",IFERROR(INDEX(RAW_DHIS2_EXPORT!$A:$ZZ,ROW(),MATCH("*"&amp;INDEX(INDICATOR_MAP!$D:$D,MATCH(AF$1,INDICATOR_MAP!$B:$B,0))&amp;"*",RAW_DHIS2_EXPORT!$1:$1,0)),""))</f>
        <v/>
      </c>
      <c r="AG173" s="2" t="str">
        <f>IF($A173="","",IFERROR(INDEX(RAW_DHIS2_EXPORT!$A:$ZZ,ROW(),MATCH("*"&amp;INDEX(INDICATOR_MAP!$D:$D,MATCH(AG$1,INDICATOR_MAP!$B:$B,0))&amp;"*",RAW_DHIS2_EXPORT!$1:$1,0)),""))</f>
        <v/>
      </c>
      <c r="AH173" s="2" t="str">
        <f>IF($A173="","",IFERROR(INDEX(RAW_DHIS2_EXPORT!$A:$ZZ,ROW(),MATCH("*"&amp;INDEX(INDICATOR_MAP!$D:$D,MATCH(AH$1,INDICATOR_MAP!$B:$B,0))&amp;"*",RAW_DHIS2_EXPORT!$1:$1,0)),""))</f>
        <v/>
      </c>
      <c r="AI173" s="2" t="str">
        <f>IF($A173="","",IFERROR(INDEX(RAW_DHIS2_EXPORT!$A:$ZZ,ROW(),MATCH("*"&amp;INDEX(INDICATOR_MAP!$D:$D,MATCH(AI$1,INDICATOR_MAP!$B:$B,0))&amp;"*",RAW_DHIS2_EXPORT!$1:$1,0)),""))</f>
        <v/>
      </c>
      <c r="AJ173" s="2" t="str">
        <f>IF($A173="","",IFERROR(INDEX(RAW_DHIS2_EXPORT!$A:$ZZ,ROW(),MATCH("*"&amp;INDEX(INDICATOR_MAP!$D:$D,MATCH(AJ$1,INDICATOR_MAP!$B:$B,0))&amp;"*",RAW_DHIS2_EXPORT!$1:$1,0)),""))</f>
        <v/>
      </c>
      <c r="AK173" s="2" t="str">
        <f>IF($A173="","",IFERROR(INDEX(RAW_DHIS2_EXPORT!$A:$ZZ,ROW(),MATCH("*"&amp;INDEX(INDICATOR_MAP!$D:$D,MATCH(AK$1,INDICATOR_MAP!$B:$B,0))&amp;"*",RAW_DHIS2_EXPORT!$1:$1,0)),""))</f>
        <v/>
      </c>
      <c r="AL173" s="2" t="str">
        <f>IF($A173="","",IFERROR(INDEX(RAW_DHIS2_EXPORT!$A:$ZZ,ROW(),MATCH("*"&amp;INDEX(INDICATOR_MAP!$D:$D,MATCH(AL$1,INDICATOR_MAP!$B:$B,0))&amp;"*",RAW_DHIS2_EXPORT!$1:$1,0)),""))</f>
        <v/>
      </c>
      <c r="AM173" s="2" t="str">
        <f>IF($A173="","",IFERROR(INDEX(RAW_DHIS2_EXPORT!$A:$ZZ,ROW(),MATCH("*"&amp;INDEX(INDICATOR_MAP!$D:$D,MATCH(AM$1,INDICATOR_MAP!$B:$B,0))&amp;"*",RAW_DHIS2_EXPORT!$1:$1,0)),""))</f>
        <v/>
      </c>
      <c r="AN173" s="2" t="str">
        <f>IF($A173="","",IFERROR(INDEX(RAW_DHIS2_EXPORT!$A:$ZZ,ROW(),MATCH("*"&amp;INDEX(INDICATOR_MAP!$D:$D,MATCH(AN$1,INDICATOR_MAP!$B:$B,0))&amp;"*",RAW_DHIS2_EXPORT!$1:$1,0)),""))</f>
        <v/>
      </c>
      <c r="AO173" s="2" t="str">
        <f>IF($A173="","",IFERROR(INDEX(RAW_DHIS2_EXPORT!$A:$ZZ,ROW(),MATCH("*"&amp;INDEX(INDICATOR_MAP!$D:$D,MATCH(AO$1,INDICATOR_MAP!$B:$B,0))&amp;"*",RAW_DHIS2_EXPORT!$1:$1,0)),""))</f>
        <v/>
      </c>
      <c r="AP173" s="2" t="str">
        <f>IF($A173="","",IFERROR(INDEX(RAW_DHIS2_EXPORT!$A:$ZZ,ROW(),MATCH("*"&amp;INDEX(INDICATOR_MAP!$D:$D,MATCH(AP$1,INDICATOR_MAP!$B:$B,0))&amp;"*",RAW_DHIS2_EXPORT!$1:$1,0)),""))</f>
        <v/>
      </c>
      <c r="AQ173" s="2" t="str">
        <f>IF($A173="","",IFERROR(INDEX(RAW_DHIS2_EXPORT!$A:$ZZ,ROW(),MATCH("*"&amp;INDEX(INDICATOR_MAP!$D:$D,MATCH(AQ$1,INDICATOR_MAP!$B:$B,0))&amp;"*",RAW_DHIS2_EXPORT!$1:$1,0)),""))</f>
        <v/>
      </c>
      <c r="AR173" s="2" t="str">
        <f>IF($A173="","",IFERROR(INDEX(RAW_DHIS2_EXPORT!$A:$ZZ,ROW(),MATCH("*"&amp;INDEX(INDICATOR_MAP!$D:$D,MATCH(AR$1,INDICATOR_MAP!$B:$B,0))&amp;"*",RAW_DHIS2_EXPORT!$1:$1,0)),""))</f>
        <v/>
      </c>
      <c r="AS173" s="2" t="str">
        <f>IF($A173="","",IFERROR(INDEX(RAW_DHIS2_EXPORT!$A:$ZZ,ROW(),MATCH("*"&amp;INDEX(INDICATOR_MAP!$D:$D,MATCH(AS$1,INDICATOR_MAP!$B:$B,0))&amp;"*",RAW_DHIS2_EXPORT!$1:$1,0)),""))</f>
        <v/>
      </c>
      <c r="AT173" s="2" t="str">
        <f>IF($A173="","",IFERROR(INDEX(RAW_DHIS2_EXPORT!$A:$ZZ,ROW(),MATCH("*"&amp;INDEX(INDICATOR_MAP!$D:$D,MATCH(AT$1,INDICATOR_MAP!$B:$B,0))&amp;"*",RAW_DHIS2_EXPORT!$1:$1,0)),""))</f>
        <v/>
      </c>
      <c r="AU173" s="2" t="str">
        <f>IF($A173="","",IFERROR(INDEX(RAW_DHIS2_EXPORT!$A:$ZZ,ROW(),MATCH("*"&amp;INDEX(INDICATOR_MAP!$D:$D,MATCH(AU$1,INDICATOR_MAP!$B:$B,0))&amp;"*",RAW_DHIS2_EXPORT!$1:$1,0)),""))</f>
        <v/>
      </c>
      <c r="AV173" s="2" t="str">
        <f>IF($A173="","",IFERROR(INDEX(RAW_DHIS2_EXPORT!$A:$ZZ,ROW(),MATCH("*"&amp;INDEX(INDICATOR_MAP!$D:$D,MATCH(AV$1,INDICATOR_MAP!$B:$B,0))&amp;"*",RAW_DHIS2_EXPORT!$1:$1,0)),""))</f>
        <v/>
      </c>
      <c r="AW173" s="2" t="str">
        <f>IF($A173="","",IFERROR(INDEX(RAW_DHIS2_EXPORT!$A:$ZZ,ROW(),MATCH("*"&amp;INDEX(INDICATOR_MAP!$D:$D,MATCH(AW$1,INDICATOR_MAP!$B:$B,0))&amp;"*",RAW_DHIS2_EXPORT!$1:$1,0)),""))</f>
        <v/>
      </c>
      <c r="AX173" s="2" t="str">
        <f>IF($A173="","",IFERROR(INDEX(RAW_DHIS2_EXPORT!$A:$ZZ,ROW(),MATCH("*"&amp;INDEX(INDICATOR_MAP!$D:$D,MATCH(AX$1,INDICATOR_MAP!$B:$B,0))&amp;"*",RAW_DHIS2_EXPORT!$1:$1,0)),""))</f>
        <v/>
      </c>
      <c r="AY173" s="2" t="str">
        <f>IF($A173="","",IFERROR(INDEX(RAW_DHIS2_EXPORT!$A:$ZZ,ROW(),MATCH("*"&amp;INDEX(INDICATOR_MAP!$D:$D,MATCH(AY$1,INDICATOR_MAP!$B:$B,0))&amp;"*",RAW_DHIS2_EXPORT!$1:$1,0)),""))</f>
        <v/>
      </c>
      <c r="AZ173" s="2" t="str">
        <f>IF($A173="","",IFERROR(INDEX(RAW_DHIS2_EXPORT!$A:$ZZ,ROW(),MATCH("*"&amp;INDEX(INDICATOR_MAP!$D:$D,MATCH(AZ$1,INDICATOR_MAP!$B:$B,0))&amp;"*",RAW_DHIS2_EXPORT!$1:$1,0)),""))</f>
        <v/>
      </c>
      <c r="BA173" s="2" t="str">
        <f>IF($A173="","",IFERROR(INDEX(RAW_DHIS2_EXPORT!$A:$ZZ,ROW(),MATCH("*"&amp;INDEX(INDICATOR_MAP!$D:$D,MATCH(BA$1,INDICATOR_MAP!$B:$B,0))&amp;"*",RAW_DHIS2_EXPORT!$1:$1,0)),""))</f>
        <v/>
      </c>
      <c r="BB173" s="2" t="str">
        <f>IF($A173="","",IFERROR(INDEX(RAW_DHIS2_EXPORT!$A:$ZZ,ROW(),MATCH("*"&amp;INDEX(INDICATOR_MAP!$D:$D,MATCH(BB$1,INDICATOR_MAP!$B:$B,0))&amp;"*",RAW_DHIS2_EXPORT!$1:$1,0)),""))</f>
        <v/>
      </c>
      <c r="BC173" s="2" t="str">
        <f>IF($A173="","",IFERROR(INDEX(RAW_DHIS2_EXPORT!$A:$ZZ,ROW(),MATCH("*"&amp;INDEX(INDICATOR_MAP!$D:$D,MATCH(BC$1,INDICATOR_MAP!$B:$B,0))&amp;"*",RAW_DHIS2_EXPORT!$1:$1,0)),""))</f>
        <v/>
      </c>
    </row>
    <row r="174" spans="1:55">
      <c r="A174" s="2" t="str">
        <f>IF(RAW_DHIS2_EXPORT!A174="","",RAW_DHIS2_EXPORT!A174)</f>
        <v/>
      </c>
      <c r="B174" s="2"/>
      <c r="C174" s="2"/>
      <c r="D174" s="2" t="str">
        <f>IF($A174="","",IFERROR(INDEX(RAW_DHIS2_EXPORT!$A:$ZZ,ROW(),MATCH("*"&amp;INDEX(INDICATOR_MAP!$D:$D,MATCH(D$1,INDICATOR_MAP!$B:$B,0))&amp;"*",RAW_DHIS2_EXPORT!$1:$1,0)),""))</f>
        <v/>
      </c>
      <c r="E174" s="2" t="str">
        <f>IF($A174="","",IFERROR(INDEX(RAW_DHIS2_EXPORT!$A:$ZZ,ROW(),MATCH("*"&amp;INDEX(INDICATOR_MAP!$D:$D,MATCH(E$1,INDICATOR_MAP!$B:$B,0))&amp;"*",RAW_DHIS2_EXPORT!$1:$1,0)),""))</f>
        <v/>
      </c>
      <c r="F174" s="2" t="str">
        <f>IF($A174="","",IFERROR(INDEX(RAW_DHIS2_EXPORT!$A:$ZZ,ROW(),MATCH("*"&amp;INDEX(INDICATOR_MAP!$D:$D,MATCH(F$1,INDICATOR_MAP!$B:$B,0))&amp;"*",RAW_DHIS2_EXPORT!$1:$1,0)),""))</f>
        <v/>
      </c>
      <c r="G174" s="2" t="str">
        <f>IF($A174="","",IFERROR(INDEX(RAW_DHIS2_EXPORT!$A:$ZZ,ROW(),MATCH("*"&amp;INDEX(INDICATOR_MAP!$D:$D,MATCH(G$1,INDICATOR_MAP!$B:$B,0))&amp;"*",RAW_DHIS2_EXPORT!$1:$1,0)),""))</f>
        <v/>
      </c>
      <c r="H174" s="2" t="str">
        <f>IF($A174="","",IFERROR(INDEX(RAW_DHIS2_EXPORT!$A:$ZZ,ROW(),MATCH("*"&amp;INDEX(INDICATOR_MAP!$D:$D,MATCH(H$1,INDICATOR_MAP!$B:$B,0))&amp;"*",RAW_DHIS2_EXPORT!$1:$1,0)),""))</f>
        <v/>
      </c>
      <c r="I174" s="2" t="str">
        <f>IF($A174="","",IFERROR(INDEX(RAW_DHIS2_EXPORT!$A:$ZZ,ROW(),MATCH("*"&amp;INDEX(INDICATOR_MAP!$D:$D,MATCH(I$1,INDICATOR_MAP!$B:$B,0))&amp;"*",RAW_DHIS2_EXPORT!$1:$1,0)),""))</f>
        <v/>
      </c>
      <c r="J174" s="2" t="str">
        <f>IF($A174="","",IFERROR(INDEX(RAW_DHIS2_EXPORT!$A:$ZZ,ROW(),MATCH("*"&amp;INDEX(INDICATOR_MAP!$D:$D,MATCH(J$1,INDICATOR_MAP!$B:$B,0))&amp;"*",RAW_DHIS2_EXPORT!$1:$1,0)),""))</f>
        <v/>
      </c>
      <c r="K174" s="2" t="str">
        <f>IF($A174="","",IFERROR(INDEX(RAW_DHIS2_EXPORT!$A:$ZZ,ROW(),MATCH("*"&amp;INDEX(INDICATOR_MAP!$D:$D,MATCH(K$1,INDICATOR_MAP!$B:$B,0))&amp;"*",RAW_DHIS2_EXPORT!$1:$1,0)),""))</f>
        <v/>
      </c>
      <c r="L174" s="2" t="str">
        <f>IF($A174="","",IFERROR(INDEX(RAW_DHIS2_EXPORT!$A:$ZZ,ROW(),MATCH("*"&amp;INDEX(INDICATOR_MAP!$D:$D,MATCH(L$1,INDICATOR_MAP!$B:$B,0))&amp;"*",RAW_DHIS2_EXPORT!$1:$1,0)),""))</f>
        <v/>
      </c>
      <c r="M174" s="2" t="str">
        <f>IF($A174="","",IFERROR(INDEX(RAW_DHIS2_EXPORT!$A:$ZZ,ROW(),MATCH("*"&amp;INDEX(INDICATOR_MAP!$D:$D,MATCH(M$1,INDICATOR_MAP!$B:$B,0))&amp;"*",RAW_DHIS2_EXPORT!$1:$1,0)),""))</f>
        <v/>
      </c>
      <c r="N174" s="2" t="str">
        <f>IF($A174="","",IFERROR(INDEX(RAW_DHIS2_EXPORT!$A:$ZZ,ROW(),MATCH("*"&amp;INDEX(INDICATOR_MAP!$D:$D,MATCH(N$1,INDICATOR_MAP!$B:$B,0))&amp;"*",RAW_DHIS2_EXPORT!$1:$1,0)),""))</f>
        <v/>
      </c>
      <c r="O174" s="2" t="str">
        <f>IF($A174="","",IFERROR(INDEX(RAW_DHIS2_EXPORT!$A:$ZZ,ROW(),MATCH("*"&amp;INDEX(INDICATOR_MAP!$D:$D,MATCH(O$1,INDICATOR_MAP!$B:$B,0))&amp;"*",RAW_DHIS2_EXPORT!$1:$1,0)),""))</f>
        <v/>
      </c>
      <c r="P174" s="2" t="str">
        <f>IF($A174="","",IFERROR(INDEX(RAW_DHIS2_EXPORT!$A:$ZZ,ROW(),MATCH("*"&amp;INDEX(INDICATOR_MAP!$D:$D,MATCH(P$1,INDICATOR_MAP!$B:$B,0))&amp;"*",RAW_DHIS2_EXPORT!$1:$1,0)),""))</f>
        <v/>
      </c>
      <c r="Q174" s="2" t="str">
        <f>IF($A174="","",IFERROR(INDEX(RAW_DHIS2_EXPORT!$A:$ZZ,ROW(),MATCH("*"&amp;INDEX(INDICATOR_MAP!$D:$D,MATCH(Q$1,INDICATOR_MAP!$B:$B,0))&amp;"*",RAW_DHIS2_EXPORT!$1:$1,0)),""))</f>
        <v/>
      </c>
      <c r="R174" s="2" t="str">
        <f>IF($A174="","",IFERROR(INDEX(RAW_DHIS2_EXPORT!$A:$ZZ,ROW(),MATCH("*"&amp;INDEX(INDICATOR_MAP!$D:$D,MATCH(R$1,INDICATOR_MAP!$B:$B,0))&amp;"*",RAW_DHIS2_EXPORT!$1:$1,0)),""))</f>
        <v/>
      </c>
      <c r="S174" s="2" t="str">
        <f>IF($A174="","",IFERROR(INDEX(RAW_DHIS2_EXPORT!$A:$ZZ,ROW(),MATCH("*"&amp;INDEX(INDICATOR_MAP!$D:$D,MATCH(S$1,INDICATOR_MAP!$B:$B,0))&amp;"*",RAW_DHIS2_EXPORT!$1:$1,0)),""))</f>
        <v/>
      </c>
      <c r="T174" s="2" t="str">
        <f>IF($A174="","",IFERROR(INDEX(RAW_DHIS2_EXPORT!$A:$ZZ,ROW(),MATCH("*"&amp;INDEX(INDICATOR_MAP!$D:$D,MATCH(T$1,INDICATOR_MAP!$B:$B,0))&amp;"*",RAW_DHIS2_EXPORT!$1:$1,0)),""))</f>
        <v/>
      </c>
      <c r="U174" s="2" t="str">
        <f>IF($A174="","",IFERROR(INDEX(RAW_DHIS2_EXPORT!$A:$ZZ,ROW(),MATCH("*"&amp;INDEX(INDICATOR_MAP!$D:$D,MATCH(U$1,INDICATOR_MAP!$B:$B,0))&amp;"*",RAW_DHIS2_EXPORT!$1:$1,0)),""))</f>
        <v/>
      </c>
      <c r="V174" s="2" t="str">
        <f>IF($A174="","",IFERROR(INDEX(RAW_DHIS2_EXPORT!$A:$ZZ,ROW(),MATCH("*"&amp;INDEX(INDICATOR_MAP!$D:$D,MATCH(V$1,INDICATOR_MAP!$B:$B,0))&amp;"*",RAW_DHIS2_EXPORT!$1:$1,0)),""))</f>
        <v/>
      </c>
      <c r="W174" s="2" t="str">
        <f>IF($A174="","",IFERROR(INDEX(RAW_DHIS2_EXPORT!$A:$ZZ,ROW(),MATCH("*"&amp;INDEX(INDICATOR_MAP!$D:$D,MATCH(W$1,INDICATOR_MAP!$B:$B,0))&amp;"*",RAW_DHIS2_EXPORT!$1:$1,0)),""))</f>
        <v/>
      </c>
      <c r="X174" s="2" t="str">
        <f>IF($A174="","",IFERROR(INDEX(RAW_DHIS2_EXPORT!$A:$ZZ,ROW(),MATCH("*"&amp;INDEX(INDICATOR_MAP!$D:$D,MATCH(X$1,INDICATOR_MAP!$B:$B,0))&amp;"*",RAW_DHIS2_EXPORT!$1:$1,0)),""))</f>
        <v/>
      </c>
      <c r="Y174" s="2" t="str">
        <f>IF($A174="","",IFERROR(INDEX(RAW_DHIS2_EXPORT!$A:$ZZ,ROW(),MATCH("*"&amp;INDEX(INDICATOR_MAP!$D:$D,MATCH(Y$1,INDICATOR_MAP!$B:$B,0))&amp;"*",RAW_DHIS2_EXPORT!$1:$1,0)),""))</f>
        <v/>
      </c>
      <c r="Z174" s="2" t="str">
        <f>IF($A174="","",IFERROR(INDEX(RAW_DHIS2_EXPORT!$A:$ZZ,ROW(),MATCH("*"&amp;INDEX(INDICATOR_MAP!$D:$D,MATCH(Z$1,INDICATOR_MAP!$B:$B,0))&amp;"*",RAW_DHIS2_EXPORT!$1:$1,0)),""))</f>
        <v/>
      </c>
      <c r="AA174" s="2" t="str">
        <f>IF($A174="","",IFERROR(INDEX(RAW_DHIS2_EXPORT!$A:$ZZ,ROW(),MATCH("*"&amp;INDEX(INDICATOR_MAP!$D:$D,MATCH(AA$1,INDICATOR_MAP!$B:$B,0))&amp;"*",RAW_DHIS2_EXPORT!$1:$1,0)),""))</f>
        <v/>
      </c>
      <c r="AB174" s="2" t="str">
        <f>IF($A174="","",IFERROR(INDEX(RAW_DHIS2_EXPORT!$A:$ZZ,ROW(),MATCH("*"&amp;INDEX(INDICATOR_MAP!$D:$D,MATCH(AB$1,INDICATOR_MAP!$B:$B,0))&amp;"*",RAW_DHIS2_EXPORT!$1:$1,0)),""))</f>
        <v/>
      </c>
      <c r="AC174" s="2" t="str">
        <f>IF($A174="","",IFERROR(INDEX(RAW_DHIS2_EXPORT!$A:$ZZ,ROW(),MATCH("*"&amp;INDEX(INDICATOR_MAP!$D:$D,MATCH(AC$1,INDICATOR_MAP!$B:$B,0))&amp;"*",RAW_DHIS2_EXPORT!$1:$1,0)),""))</f>
        <v/>
      </c>
      <c r="AD174" s="2" t="str">
        <f>IF($A174="","",IFERROR(INDEX(RAW_DHIS2_EXPORT!$A:$ZZ,ROW(),MATCH("*"&amp;INDEX(INDICATOR_MAP!$D:$D,MATCH(AD$1,INDICATOR_MAP!$B:$B,0))&amp;"*",RAW_DHIS2_EXPORT!$1:$1,0)),""))</f>
        <v/>
      </c>
      <c r="AE174" s="2" t="str">
        <f>IF($A174="","",IFERROR(INDEX(RAW_DHIS2_EXPORT!$A:$ZZ,ROW(),MATCH("*"&amp;INDEX(INDICATOR_MAP!$D:$D,MATCH(AE$1,INDICATOR_MAP!$B:$B,0))&amp;"*",RAW_DHIS2_EXPORT!$1:$1,0)),""))</f>
        <v/>
      </c>
      <c r="AF174" s="2" t="str">
        <f>IF($A174="","",IFERROR(INDEX(RAW_DHIS2_EXPORT!$A:$ZZ,ROW(),MATCH("*"&amp;INDEX(INDICATOR_MAP!$D:$D,MATCH(AF$1,INDICATOR_MAP!$B:$B,0))&amp;"*",RAW_DHIS2_EXPORT!$1:$1,0)),""))</f>
        <v/>
      </c>
      <c r="AG174" s="2" t="str">
        <f>IF($A174="","",IFERROR(INDEX(RAW_DHIS2_EXPORT!$A:$ZZ,ROW(),MATCH("*"&amp;INDEX(INDICATOR_MAP!$D:$D,MATCH(AG$1,INDICATOR_MAP!$B:$B,0))&amp;"*",RAW_DHIS2_EXPORT!$1:$1,0)),""))</f>
        <v/>
      </c>
      <c r="AH174" s="2" t="str">
        <f>IF($A174="","",IFERROR(INDEX(RAW_DHIS2_EXPORT!$A:$ZZ,ROW(),MATCH("*"&amp;INDEX(INDICATOR_MAP!$D:$D,MATCH(AH$1,INDICATOR_MAP!$B:$B,0))&amp;"*",RAW_DHIS2_EXPORT!$1:$1,0)),""))</f>
        <v/>
      </c>
      <c r="AI174" s="2" t="str">
        <f>IF($A174="","",IFERROR(INDEX(RAW_DHIS2_EXPORT!$A:$ZZ,ROW(),MATCH("*"&amp;INDEX(INDICATOR_MAP!$D:$D,MATCH(AI$1,INDICATOR_MAP!$B:$B,0))&amp;"*",RAW_DHIS2_EXPORT!$1:$1,0)),""))</f>
        <v/>
      </c>
      <c r="AJ174" s="2" t="str">
        <f>IF($A174="","",IFERROR(INDEX(RAW_DHIS2_EXPORT!$A:$ZZ,ROW(),MATCH("*"&amp;INDEX(INDICATOR_MAP!$D:$D,MATCH(AJ$1,INDICATOR_MAP!$B:$B,0))&amp;"*",RAW_DHIS2_EXPORT!$1:$1,0)),""))</f>
        <v/>
      </c>
      <c r="AK174" s="2" t="str">
        <f>IF($A174="","",IFERROR(INDEX(RAW_DHIS2_EXPORT!$A:$ZZ,ROW(),MATCH("*"&amp;INDEX(INDICATOR_MAP!$D:$D,MATCH(AK$1,INDICATOR_MAP!$B:$B,0))&amp;"*",RAW_DHIS2_EXPORT!$1:$1,0)),""))</f>
        <v/>
      </c>
      <c r="AL174" s="2" t="str">
        <f>IF($A174="","",IFERROR(INDEX(RAW_DHIS2_EXPORT!$A:$ZZ,ROW(),MATCH("*"&amp;INDEX(INDICATOR_MAP!$D:$D,MATCH(AL$1,INDICATOR_MAP!$B:$B,0))&amp;"*",RAW_DHIS2_EXPORT!$1:$1,0)),""))</f>
        <v/>
      </c>
      <c r="AM174" s="2" t="str">
        <f>IF($A174="","",IFERROR(INDEX(RAW_DHIS2_EXPORT!$A:$ZZ,ROW(),MATCH("*"&amp;INDEX(INDICATOR_MAP!$D:$D,MATCH(AM$1,INDICATOR_MAP!$B:$B,0))&amp;"*",RAW_DHIS2_EXPORT!$1:$1,0)),""))</f>
        <v/>
      </c>
      <c r="AN174" s="2" t="str">
        <f>IF($A174="","",IFERROR(INDEX(RAW_DHIS2_EXPORT!$A:$ZZ,ROW(),MATCH("*"&amp;INDEX(INDICATOR_MAP!$D:$D,MATCH(AN$1,INDICATOR_MAP!$B:$B,0))&amp;"*",RAW_DHIS2_EXPORT!$1:$1,0)),""))</f>
        <v/>
      </c>
      <c r="AO174" s="2" t="str">
        <f>IF($A174="","",IFERROR(INDEX(RAW_DHIS2_EXPORT!$A:$ZZ,ROW(),MATCH("*"&amp;INDEX(INDICATOR_MAP!$D:$D,MATCH(AO$1,INDICATOR_MAP!$B:$B,0))&amp;"*",RAW_DHIS2_EXPORT!$1:$1,0)),""))</f>
        <v/>
      </c>
      <c r="AP174" s="2" t="str">
        <f>IF($A174="","",IFERROR(INDEX(RAW_DHIS2_EXPORT!$A:$ZZ,ROW(),MATCH("*"&amp;INDEX(INDICATOR_MAP!$D:$D,MATCH(AP$1,INDICATOR_MAP!$B:$B,0))&amp;"*",RAW_DHIS2_EXPORT!$1:$1,0)),""))</f>
        <v/>
      </c>
      <c r="AQ174" s="2" t="str">
        <f>IF($A174="","",IFERROR(INDEX(RAW_DHIS2_EXPORT!$A:$ZZ,ROW(),MATCH("*"&amp;INDEX(INDICATOR_MAP!$D:$D,MATCH(AQ$1,INDICATOR_MAP!$B:$B,0))&amp;"*",RAW_DHIS2_EXPORT!$1:$1,0)),""))</f>
        <v/>
      </c>
      <c r="AR174" s="2" t="str">
        <f>IF($A174="","",IFERROR(INDEX(RAW_DHIS2_EXPORT!$A:$ZZ,ROW(),MATCH("*"&amp;INDEX(INDICATOR_MAP!$D:$D,MATCH(AR$1,INDICATOR_MAP!$B:$B,0))&amp;"*",RAW_DHIS2_EXPORT!$1:$1,0)),""))</f>
        <v/>
      </c>
      <c r="AS174" s="2" t="str">
        <f>IF($A174="","",IFERROR(INDEX(RAW_DHIS2_EXPORT!$A:$ZZ,ROW(),MATCH("*"&amp;INDEX(INDICATOR_MAP!$D:$D,MATCH(AS$1,INDICATOR_MAP!$B:$B,0))&amp;"*",RAW_DHIS2_EXPORT!$1:$1,0)),""))</f>
        <v/>
      </c>
      <c r="AT174" s="2" t="str">
        <f>IF($A174="","",IFERROR(INDEX(RAW_DHIS2_EXPORT!$A:$ZZ,ROW(),MATCH("*"&amp;INDEX(INDICATOR_MAP!$D:$D,MATCH(AT$1,INDICATOR_MAP!$B:$B,0))&amp;"*",RAW_DHIS2_EXPORT!$1:$1,0)),""))</f>
        <v/>
      </c>
      <c r="AU174" s="2" t="str">
        <f>IF($A174="","",IFERROR(INDEX(RAW_DHIS2_EXPORT!$A:$ZZ,ROW(),MATCH("*"&amp;INDEX(INDICATOR_MAP!$D:$D,MATCH(AU$1,INDICATOR_MAP!$B:$B,0))&amp;"*",RAW_DHIS2_EXPORT!$1:$1,0)),""))</f>
        <v/>
      </c>
      <c r="AV174" s="2" t="str">
        <f>IF($A174="","",IFERROR(INDEX(RAW_DHIS2_EXPORT!$A:$ZZ,ROW(),MATCH("*"&amp;INDEX(INDICATOR_MAP!$D:$D,MATCH(AV$1,INDICATOR_MAP!$B:$B,0))&amp;"*",RAW_DHIS2_EXPORT!$1:$1,0)),""))</f>
        <v/>
      </c>
      <c r="AW174" s="2" t="str">
        <f>IF($A174="","",IFERROR(INDEX(RAW_DHIS2_EXPORT!$A:$ZZ,ROW(),MATCH("*"&amp;INDEX(INDICATOR_MAP!$D:$D,MATCH(AW$1,INDICATOR_MAP!$B:$B,0))&amp;"*",RAW_DHIS2_EXPORT!$1:$1,0)),""))</f>
        <v/>
      </c>
      <c r="AX174" s="2" t="str">
        <f>IF($A174="","",IFERROR(INDEX(RAW_DHIS2_EXPORT!$A:$ZZ,ROW(),MATCH("*"&amp;INDEX(INDICATOR_MAP!$D:$D,MATCH(AX$1,INDICATOR_MAP!$B:$B,0))&amp;"*",RAW_DHIS2_EXPORT!$1:$1,0)),""))</f>
        <v/>
      </c>
      <c r="AY174" s="2" t="str">
        <f>IF($A174="","",IFERROR(INDEX(RAW_DHIS2_EXPORT!$A:$ZZ,ROW(),MATCH("*"&amp;INDEX(INDICATOR_MAP!$D:$D,MATCH(AY$1,INDICATOR_MAP!$B:$B,0))&amp;"*",RAW_DHIS2_EXPORT!$1:$1,0)),""))</f>
        <v/>
      </c>
      <c r="AZ174" s="2" t="str">
        <f>IF($A174="","",IFERROR(INDEX(RAW_DHIS2_EXPORT!$A:$ZZ,ROW(),MATCH("*"&amp;INDEX(INDICATOR_MAP!$D:$D,MATCH(AZ$1,INDICATOR_MAP!$B:$B,0))&amp;"*",RAW_DHIS2_EXPORT!$1:$1,0)),""))</f>
        <v/>
      </c>
      <c r="BA174" s="2" t="str">
        <f>IF($A174="","",IFERROR(INDEX(RAW_DHIS2_EXPORT!$A:$ZZ,ROW(),MATCH("*"&amp;INDEX(INDICATOR_MAP!$D:$D,MATCH(BA$1,INDICATOR_MAP!$B:$B,0))&amp;"*",RAW_DHIS2_EXPORT!$1:$1,0)),""))</f>
        <v/>
      </c>
      <c r="BB174" s="2" t="str">
        <f>IF($A174="","",IFERROR(INDEX(RAW_DHIS2_EXPORT!$A:$ZZ,ROW(),MATCH("*"&amp;INDEX(INDICATOR_MAP!$D:$D,MATCH(BB$1,INDICATOR_MAP!$B:$B,0))&amp;"*",RAW_DHIS2_EXPORT!$1:$1,0)),""))</f>
        <v/>
      </c>
      <c r="BC174" s="2" t="str">
        <f>IF($A174="","",IFERROR(INDEX(RAW_DHIS2_EXPORT!$A:$ZZ,ROW(),MATCH("*"&amp;INDEX(INDICATOR_MAP!$D:$D,MATCH(BC$1,INDICATOR_MAP!$B:$B,0))&amp;"*",RAW_DHIS2_EXPORT!$1:$1,0)),""))</f>
        <v/>
      </c>
    </row>
    <row r="175" spans="1:55">
      <c r="A175" s="2" t="str">
        <f>IF(RAW_DHIS2_EXPORT!A175="","",RAW_DHIS2_EXPORT!A175)</f>
        <v/>
      </c>
      <c r="B175" s="2"/>
      <c r="C175" s="2"/>
      <c r="D175" s="2" t="str">
        <f>IF($A175="","",IFERROR(INDEX(RAW_DHIS2_EXPORT!$A:$ZZ,ROW(),MATCH("*"&amp;INDEX(INDICATOR_MAP!$D:$D,MATCH(D$1,INDICATOR_MAP!$B:$B,0))&amp;"*",RAW_DHIS2_EXPORT!$1:$1,0)),""))</f>
        <v/>
      </c>
      <c r="E175" s="2" t="str">
        <f>IF($A175="","",IFERROR(INDEX(RAW_DHIS2_EXPORT!$A:$ZZ,ROW(),MATCH("*"&amp;INDEX(INDICATOR_MAP!$D:$D,MATCH(E$1,INDICATOR_MAP!$B:$B,0))&amp;"*",RAW_DHIS2_EXPORT!$1:$1,0)),""))</f>
        <v/>
      </c>
      <c r="F175" s="2" t="str">
        <f>IF($A175="","",IFERROR(INDEX(RAW_DHIS2_EXPORT!$A:$ZZ,ROW(),MATCH("*"&amp;INDEX(INDICATOR_MAP!$D:$D,MATCH(F$1,INDICATOR_MAP!$B:$B,0))&amp;"*",RAW_DHIS2_EXPORT!$1:$1,0)),""))</f>
        <v/>
      </c>
      <c r="G175" s="2" t="str">
        <f>IF($A175="","",IFERROR(INDEX(RAW_DHIS2_EXPORT!$A:$ZZ,ROW(),MATCH("*"&amp;INDEX(INDICATOR_MAP!$D:$D,MATCH(G$1,INDICATOR_MAP!$B:$B,0))&amp;"*",RAW_DHIS2_EXPORT!$1:$1,0)),""))</f>
        <v/>
      </c>
      <c r="H175" s="2" t="str">
        <f>IF($A175="","",IFERROR(INDEX(RAW_DHIS2_EXPORT!$A:$ZZ,ROW(),MATCH("*"&amp;INDEX(INDICATOR_MAP!$D:$D,MATCH(H$1,INDICATOR_MAP!$B:$B,0))&amp;"*",RAW_DHIS2_EXPORT!$1:$1,0)),""))</f>
        <v/>
      </c>
      <c r="I175" s="2" t="str">
        <f>IF($A175="","",IFERROR(INDEX(RAW_DHIS2_EXPORT!$A:$ZZ,ROW(),MATCH("*"&amp;INDEX(INDICATOR_MAP!$D:$D,MATCH(I$1,INDICATOR_MAP!$B:$B,0))&amp;"*",RAW_DHIS2_EXPORT!$1:$1,0)),""))</f>
        <v/>
      </c>
      <c r="J175" s="2" t="str">
        <f>IF($A175="","",IFERROR(INDEX(RAW_DHIS2_EXPORT!$A:$ZZ,ROW(),MATCH("*"&amp;INDEX(INDICATOR_MAP!$D:$D,MATCH(J$1,INDICATOR_MAP!$B:$B,0))&amp;"*",RAW_DHIS2_EXPORT!$1:$1,0)),""))</f>
        <v/>
      </c>
      <c r="K175" s="2" t="str">
        <f>IF($A175="","",IFERROR(INDEX(RAW_DHIS2_EXPORT!$A:$ZZ,ROW(),MATCH("*"&amp;INDEX(INDICATOR_MAP!$D:$D,MATCH(K$1,INDICATOR_MAP!$B:$B,0))&amp;"*",RAW_DHIS2_EXPORT!$1:$1,0)),""))</f>
        <v/>
      </c>
      <c r="L175" s="2" t="str">
        <f>IF($A175="","",IFERROR(INDEX(RAW_DHIS2_EXPORT!$A:$ZZ,ROW(),MATCH("*"&amp;INDEX(INDICATOR_MAP!$D:$D,MATCH(L$1,INDICATOR_MAP!$B:$B,0))&amp;"*",RAW_DHIS2_EXPORT!$1:$1,0)),""))</f>
        <v/>
      </c>
      <c r="M175" s="2" t="str">
        <f>IF($A175="","",IFERROR(INDEX(RAW_DHIS2_EXPORT!$A:$ZZ,ROW(),MATCH("*"&amp;INDEX(INDICATOR_MAP!$D:$D,MATCH(M$1,INDICATOR_MAP!$B:$B,0))&amp;"*",RAW_DHIS2_EXPORT!$1:$1,0)),""))</f>
        <v/>
      </c>
      <c r="N175" s="2" t="str">
        <f>IF($A175="","",IFERROR(INDEX(RAW_DHIS2_EXPORT!$A:$ZZ,ROW(),MATCH("*"&amp;INDEX(INDICATOR_MAP!$D:$D,MATCH(N$1,INDICATOR_MAP!$B:$B,0))&amp;"*",RAW_DHIS2_EXPORT!$1:$1,0)),""))</f>
        <v/>
      </c>
      <c r="O175" s="2" t="str">
        <f>IF($A175="","",IFERROR(INDEX(RAW_DHIS2_EXPORT!$A:$ZZ,ROW(),MATCH("*"&amp;INDEX(INDICATOR_MAP!$D:$D,MATCH(O$1,INDICATOR_MAP!$B:$B,0))&amp;"*",RAW_DHIS2_EXPORT!$1:$1,0)),""))</f>
        <v/>
      </c>
      <c r="P175" s="2" t="str">
        <f>IF($A175="","",IFERROR(INDEX(RAW_DHIS2_EXPORT!$A:$ZZ,ROW(),MATCH("*"&amp;INDEX(INDICATOR_MAP!$D:$D,MATCH(P$1,INDICATOR_MAP!$B:$B,0))&amp;"*",RAW_DHIS2_EXPORT!$1:$1,0)),""))</f>
        <v/>
      </c>
      <c r="Q175" s="2" t="str">
        <f>IF($A175="","",IFERROR(INDEX(RAW_DHIS2_EXPORT!$A:$ZZ,ROW(),MATCH("*"&amp;INDEX(INDICATOR_MAP!$D:$D,MATCH(Q$1,INDICATOR_MAP!$B:$B,0))&amp;"*",RAW_DHIS2_EXPORT!$1:$1,0)),""))</f>
        <v/>
      </c>
      <c r="R175" s="2" t="str">
        <f>IF($A175="","",IFERROR(INDEX(RAW_DHIS2_EXPORT!$A:$ZZ,ROW(),MATCH("*"&amp;INDEX(INDICATOR_MAP!$D:$D,MATCH(R$1,INDICATOR_MAP!$B:$B,0))&amp;"*",RAW_DHIS2_EXPORT!$1:$1,0)),""))</f>
        <v/>
      </c>
      <c r="S175" s="2" t="str">
        <f>IF($A175="","",IFERROR(INDEX(RAW_DHIS2_EXPORT!$A:$ZZ,ROW(),MATCH("*"&amp;INDEX(INDICATOR_MAP!$D:$D,MATCH(S$1,INDICATOR_MAP!$B:$B,0))&amp;"*",RAW_DHIS2_EXPORT!$1:$1,0)),""))</f>
        <v/>
      </c>
      <c r="T175" s="2" t="str">
        <f>IF($A175="","",IFERROR(INDEX(RAW_DHIS2_EXPORT!$A:$ZZ,ROW(),MATCH("*"&amp;INDEX(INDICATOR_MAP!$D:$D,MATCH(T$1,INDICATOR_MAP!$B:$B,0))&amp;"*",RAW_DHIS2_EXPORT!$1:$1,0)),""))</f>
        <v/>
      </c>
      <c r="U175" s="2" t="str">
        <f>IF($A175="","",IFERROR(INDEX(RAW_DHIS2_EXPORT!$A:$ZZ,ROW(),MATCH("*"&amp;INDEX(INDICATOR_MAP!$D:$D,MATCH(U$1,INDICATOR_MAP!$B:$B,0))&amp;"*",RAW_DHIS2_EXPORT!$1:$1,0)),""))</f>
        <v/>
      </c>
      <c r="V175" s="2" t="str">
        <f>IF($A175="","",IFERROR(INDEX(RAW_DHIS2_EXPORT!$A:$ZZ,ROW(),MATCH("*"&amp;INDEX(INDICATOR_MAP!$D:$D,MATCH(V$1,INDICATOR_MAP!$B:$B,0))&amp;"*",RAW_DHIS2_EXPORT!$1:$1,0)),""))</f>
        <v/>
      </c>
      <c r="W175" s="2" t="str">
        <f>IF($A175="","",IFERROR(INDEX(RAW_DHIS2_EXPORT!$A:$ZZ,ROW(),MATCH("*"&amp;INDEX(INDICATOR_MAP!$D:$D,MATCH(W$1,INDICATOR_MAP!$B:$B,0))&amp;"*",RAW_DHIS2_EXPORT!$1:$1,0)),""))</f>
        <v/>
      </c>
      <c r="X175" s="2" t="str">
        <f>IF($A175="","",IFERROR(INDEX(RAW_DHIS2_EXPORT!$A:$ZZ,ROW(),MATCH("*"&amp;INDEX(INDICATOR_MAP!$D:$D,MATCH(X$1,INDICATOR_MAP!$B:$B,0))&amp;"*",RAW_DHIS2_EXPORT!$1:$1,0)),""))</f>
        <v/>
      </c>
      <c r="Y175" s="2" t="str">
        <f>IF($A175="","",IFERROR(INDEX(RAW_DHIS2_EXPORT!$A:$ZZ,ROW(),MATCH("*"&amp;INDEX(INDICATOR_MAP!$D:$D,MATCH(Y$1,INDICATOR_MAP!$B:$B,0))&amp;"*",RAW_DHIS2_EXPORT!$1:$1,0)),""))</f>
        <v/>
      </c>
      <c r="Z175" s="2" t="str">
        <f>IF($A175="","",IFERROR(INDEX(RAW_DHIS2_EXPORT!$A:$ZZ,ROW(),MATCH("*"&amp;INDEX(INDICATOR_MAP!$D:$D,MATCH(Z$1,INDICATOR_MAP!$B:$B,0))&amp;"*",RAW_DHIS2_EXPORT!$1:$1,0)),""))</f>
        <v/>
      </c>
      <c r="AA175" s="2" t="str">
        <f>IF($A175="","",IFERROR(INDEX(RAW_DHIS2_EXPORT!$A:$ZZ,ROW(),MATCH("*"&amp;INDEX(INDICATOR_MAP!$D:$D,MATCH(AA$1,INDICATOR_MAP!$B:$B,0))&amp;"*",RAW_DHIS2_EXPORT!$1:$1,0)),""))</f>
        <v/>
      </c>
      <c r="AB175" s="2" t="str">
        <f>IF($A175="","",IFERROR(INDEX(RAW_DHIS2_EXPORT!$A:$ZZ,ROW(),MATCH("*"&amp;INDEX(INDICATOR_MAP!$D:$D,MATCH(AB$1,INDICATOR_MAP!$B:$B,0))&amp;"*",RAW_DHIS2_EXPORT!$1:$1,0)),""))</f>
        <v/>
      </c>
      <c r="AC175" s="2" t="str">
        <f>IF($A175="","",IFERROR(INDEX(RAW_DHIS2_EXPORT!$A:$ZZ,ROW(),MATCH("*"&amp;INDEX(INDICATOR_MAP!$D:$D,MATCH(AC$1,INDICATOR_MAP!$B:$B,0))&amp;"*",RAW_DHIS2_EXPORT!$1:$1,0)),""))</f>
        <v/>
      </c>
      <c r="AD175" s="2" t="str">
        <f>IF($A175="","",IFERROR(INDEX(RAW_DHIS2_EXPORT!$A:$ZZ,ROW(),MATCH("*"&amp;INDEX(INDICATOR_MAP!$D:$D,MATCH(AD$1,INDICATOR_MAP!$B:$B,0))&amp;"*",RAW_DHIS2_EXPORT!$1:$1,0)),""))</f>
        <v/>
      </c>
      <c r="AE175" s="2" t="str">
        <f>IF($A175="","",IFERROR(INDEX(RAW_DHIS2_EXPORT!$A:$ZZ,ROW(),MATCH("*"&amp;INDEX(INDICATOR_MAP!$D:$D,MATCH(AE$1,INDICATOR_MAP!$B:$B,0))&amp;"*",RAW_DHIS2_EXPORT!$1:$1,0)),""))</f>
        <v/>
      </c>
      <c r="AF175" s="2" t="str">
        <f>IF($A175="","",IFERROR(INDEX(RAW_DHIS2_EXPORT!$A:$ZZ,ROW(),MATCH("*"&amp;INDEX(INDICATOR_MAP!$D:$D,MATCH(AF$1,INDICATOR_MAP!$B:$B,0))&amp;"*",RAW_DHIS2_EXPORT!$1:$1,0)),""))</f>
        <v/>
      </c>
      <c r="AG175" s="2" t="str">
        <f>IF($A175="","",IFERROR(INDEX(RAW_DHIS2_EXPORT!$A:$ZZ,ROW(),MATCH("*"&amp;INDEX(INDICATOR_MAP!$D:$D,MATCH(AG$1,INDICATOR_MAP!$B:$B,0))&amp;"*",RAW_DHIS2_EXPORT!$1:$1,0)),""))</f>
        <v/>
      </c>
      <c r="AH175" s="2" t="str">
        <f>IF($A175="","",IFERROR(INDEX(RAW_DHIS2_EXPORT!$A:$ZZ,ROW(),MATCH("*"&amp;INDEX(INDICATOR_MAP!$D:$D,MATCH(AH$1,INDICATOR_MAP!$B:$B,0))&amp;"*",RAW_DHIS2_EXPORT!$1:$1,0)),""))</f>
        <v/>
      </c>
      <c r="AI175" s="2" t="str">
        <f>IF($A175="","",IFERROR(INDEX(RAW_DHIS2_EXPORT!$A:$ZZ,ROW(),MATCH("*"&amp;INDEX(INDICATOR_MAP!$D:$D,MATCH(AI$1,INDICATOR_MAP!$B:$B,0))&amp;"*",RAW_DHIS2_EXPORT!$1:$1,0)),""))</f>
        <v/>
      </c>
      <c r="AJ175" s="2" t="str">
        <f>IF($A175="","",IFERROR(INDEX(RAW_DHIS2_EXPORT!$A:$ZZ,ROW(),MATCH("*"&amp;INDEX(INDICATOR_MAP!$D:$D,MATCH(AJ$1,INDICATOR_MAP!$B:$B,0))&amp;"*",RAW_DHIS2_EXPORT!$1:$1,0)),""))</f>
        <v/>
      </c>
      <c r="AK175" s="2" t="str">
        <f>IF($A175="","",IFERROR(INDEX(RAW_DHIS2_EXPORT!$A:$ZZ,ROW(),MATCH("*"&amp;INDEX(INDICATOR_MAP!$D:$D,MATCH(AK$1,INDICATOR_MAP!$B:$B,0))&amp;"*",RAW_DHIS2_EXPORT!$1:$1,0)),""))</f>
        <v/>
      </c>
      <c r="AL175" s="2" t="str">
        <f>IF($A175="","",IFERROR(INDEX(RAW_DHIS2_EXPORT!$A:$ZZ,ROW(),MATCH("*"&amp;INDEX(INDICATOR_MAP!$D:$D,MATCH(AL$1,INDICATOR_MAP!$B:$B,0))&amp;"*",RAW_DHIS2_EXPORT!$1:$1,0)),""))</f>
        <v/>
      </c>
      <c r="AM175" s="2" t="str">
        <f>IF($A175="","",IFERROR(INDEX(RAW_DHIS2_EXPORT!$A:$ZZ,ROW(),MATCH("*"&amp;INDEX(INDICATOR_MAP!$D:$D,MATCH(AM$1,INDICATOR_MAP!$B:$B,0))&amp;"*",RAW_DHIS2_EXPORT!$1:$1,0)),""))</f>
        <v/>
      </c>
      <c r="AN175" s="2" t="str">
        <f>IF($A175="","",IFERROR(INDEX(RAW_DHIS2_EXPORT!$A:$ZZ,ROW(),MATCH("*"&amp;INDEX(INDICATOR_MAP!$D:$D,MATCH(AN$1,INDICATOR_MAP!$B:$B,0))&amp;"*",RAW_DHIS2_EXPORT!$1:$1,0)),""))</f>
        <v/>
      </c>
      <c r="AO175" s="2" t="str">
        <f>IF($A175="","",IFERROR(INDEX(RAW_DHIS2_EXPORT!$A:$ZZ,ROW(),MATCH("*"&amp;INDEX(INDICATOR_MAP!$D:$D,MATCH(AO$1,INDICATOR_MAP!$B:$B,0))&amp;"*",RAW_DHIS2_EXPORT!$1:$1,0)),""))</f>
        <v/>
      </c>
      <c r="AP175" s="2" t="str">
        <f>IF($A175="","",IFERROR(INDEX(RAW_DHIS2_EXPORT!$A:$ZZ,ROW(),MATCH("*"&amp;INDEX(INDICATOR_MAP!$D:$D,MATCH(AP$1,INDICATOR_MAP!$B:$B,0))&amp;"*",RAW_DHIS2_EXPORT!$1:$1,0)),""))</f>
        <v/>
      </c>
      <c r="AQ175" s="2" t="str">
        <f>IF($A175="","",IFERROR(INDEX(RAW_DHIS2_EXPORT!$A:$ZZ,ROW(),MATCH("*"&amp;INDEX(INDICATOR_MAP!$D:$D,MATCH(AQ$1,INDICATOR_MAP!$B:$B,0))&amp;"*",RAW_DHIS2_EXPORT!$1:$1,0)),""))</f>
        <v/>
      </c>
      <c r="AR175" s="2" t="str">
        <f>IF($A175="","",IFERROR(INDEX(RAW_DHIS2_EXPORT!$A:$ZZ,ROW(),MATCH("*"&amp;INDEX(INDICATOR_MAP!$D:$D,MATCH(AR$1,INDICATOR_MAP!$B:$B,0))&amp;"*",RAW_DHIS2_EXPORT!$1:$1,0)),""))</f>
        <v/>
      </c>
      <c r="AS175" s="2" t="str">
        <f>IF($A175="","",IFERROR(INDEX(RAW_DHIS2_EXPORT!$A:$ZZ,ROW(),MATCH("*"&amp;INDEX(INDICATOR_MAP!$D:$D,MATCH(AS$1,INDICATOR_MAP!$B:$B,0))&amp;"*",RAW_DHIS2_EXPORT!$1:$1,0)),""))</f>
        <v/>
      </c>
      <c r="AT175" s="2" t="str">
        <f>IF($A175="","",IFERROR(INDEX(RAW_DHIS2_EXPORT!$A:$ZZ,ROW(),MATCH("*"&amp;INDEX(INDICATOR_MAP!$D:$D,MATCH(AT$1,INDICATOR_MAP!$B:$B,0))&amp;"*",RAW_DHIS2_EXPORT!$1:$1,0)),""))</f>
        <v/>
      </c>
      <c r="AU175" s="2" t="str">
        <f>IF($A175="","",IFERROR(INDEX(RAW_DHIS2_EXPORT!$A:$ZZ,ROW(),MATCH("*"&amp;INDEX(INDICATOR_MAP!$D:$D,MATCH(AU$1,INDICATOR_MAP!$B:$B,0))&amp;"*",RAW_DHIS2_EXPORT!$1:$1,0)),""))</f>
        <v/>
      </c>
      <c r="AV175" s="2" t="str">
        <f>IF($A175="","",IFERROR(INDEX(RAW_DHIS2_EXPORT!$A:$ZZ,ROW(),MATCH("*"&amp;INDEX(INDICATOR_MAP!$D:$D,MATCH(AV$1,INDICATOR_MAP!$B:$B,0))&amp;"*",RAW_DHIS2_EXPORT!$1:$1,0)),""))</f>
        <v/>
      </c>
      <c r="AW175" s="2" t="str">
        <f>IF($A175="","",IFERROR(INDEX(RAW_DHIS2_EXPORT!$A:$ZZ,ROW(),MATCH("*"&amp;INDEX(INDICATOR_MAP!$D:$D,MATCH(AW$1,INDICATOR_MAP!$B:$B,0))&amp;"*",RAW_DHIS2_EXPORT!$1:$1,0)),""))</f>
        <v/>
      </c>
      <c r="AX175" s="2" t="str">
        <f>IF($A175="","",IFERROR(INDEX(RAW_DHIS2_EXPORT!$A:$ZZ,ROW(),MATCH("*"&amp;INDEX(INDICATOR_MAP!$D:$D,MATCH(AX$1,INDICATOR_MAP!$B:$B,0))&amp;"*",RAW_DHIS2_EXPORT!$1:$1,0)),""))</f>
        <v/>
      </c>
      <c r="AY175" s="2" t="str">
        <f>IF($A175="","",IFERROR(INDEX(RAW_DHIS2_EXPORT!$A:$ZZ,ROW(),MATCH("*"&amp;INDEX(INDICATOR_MAP!$D:$D,MATCH(AY$1,INDICATOR_MAP!$B:$B,0))&amp;"*",RAW_DHIS2_EXPORT!$1:$1,0)),""))</f>
        <v/>
      </c>
      <c r="AZ175" s="2" t="str">
        <f>IF($A175="","",IFERROR(INDEX(RAW_DHIS2_EXPORT!$A:$ZZ,ROW(),MATCH("*"&amp;INDEX(INDICATOR_MAP!$D:$D,MATCH(AZ$1,INDICATOR_MAP!$B:$B,0))&amp;"*",RAW_DHIS2_EXPORT!$1:$1,0)),""))</f>
        <v/>
      </c>
      <c r="BA175" s="2" t="str">
        <f>IF($A175="","",IFERROR(INDEX(RAW_DHIS2_EXPORT!$A:$ZZ,ROW(),MATCH("*"&amp;INDEX(INDICATOR_MAP!$D:$D,MATCH(BA$1,INDICATOR_MAP!$B:$B,0))&amp;"*",RAW_DHIS2_EXPORT!$1:$1,0)),""))</f>
        <v/>
      </c>
      <c r="BB175" s="2" t="str">
        <f>IF($A175="","",IFERROR(INDEX(RAW_DHIS2_EXPORT!$A:$ZZ,ROW(),MATCH("*"&amp;INDEX(INDICATOR_MAP!$D:$D,MATCH(BB$1,INDICATOR_MAP!$B:$B,0))&amp;"*",RAW_DHIS2_EXPORT!$1:$1,0)),""))</f>
        <v/>
      </c>
      <c r="BC175" s="2" t="str">
        <f>IF($A175="","",IFERROR(INDEX(RAW_DHIS2_EXPORT!$A:$ZZ,ROW(),MATCH("*"&amp;INDEX(INDICATOR_MAP!$D:$D,MATCH(BC$1,INDICATOR_MAP!$B:$B,0))&amp;"*",RAW_DHIS2_EXPORT!$1:$1,0)),""))</f>
        <v/>
      </c>
    </row>
    <row r="176" spans="1:55">
      <c r="A176" s="2" t="str">
        <f>IF(RAW_DHIS2_EXPORT!A176="","",RAW_DHIS2_EXPORT!A176)</f>
        <v/>
      </c>
      <c r="B176" s="2"/>
      <c r="C176" s="2"/>
      <c r="D176" s="2" t="str">
        <f>IF($A176="","",IFERROR(INDEX(RAW_DHIS2_EXPORT!$A:$ZZ,ROW(),MATCH("*"&amp;INDEX(INDICATOR_MAP!$D:$D,MATCH(D$1,INDICATOR_MAP!$B:$B,0))&amp;"*",RAW_DHIS2_EXPORT!$1:$1,0)),""))</f>
        <v/>
      </c>
      <c r="E176" s="2" t="str">
        <f>IF($A176="","",IFERROR(INDEX(RAW_DHIS2_EXPORT!$A:$ZZ,ROW(),MATCH("*"&amp;INDEX(INDICATOR_MAP!$D:$D,MATCH(E$1,INDICATOR_MAP!$B:$B,0))&amp;"*",RAW_DHIS2_EXPORT!$1:$1,0)),""))</f>
        <v/>
      </c>
      <c r="F176" s="2" t="str">
        <f>IF($A176="","",IFERROR(INDEX(RAW_DHIS2_EXPORT!$A:$ZZ,ROW(),MATCH("*"&amp;INDEX(INDICATOR_MAP!$D:$D,MATCH(F$1,INDICATOR_MAP!$B:$B,0))&amp;"*",RAW_DHIS2_EXPORT!$1:$1,0)),""))</f>
        <v/>
      </c>
      <c r="G176" s="2" t="str">
        <f>IF($A176="","",IFERROR(INDEX(RAW_DHIS2_EXPORT!$A:$ZZ,ROW(),MATCH("*"&amp;INDEX(INDICATOR_MAP!$D:$D,MATCH(G$1,INDICATOR_MAP!$B:$B,0))&amp;"*",RAW_DHIS2_EXPORT!$1:$1,0)),""))</f>
        <v/>
      </c>
      <c r="H176" s="2" t="str">
        <f>IF($A176="","",IFERROR(INDEX(RAW_DHIS2_EXPORT!$A:$ZZ,ROW(),MATCH("*"&amp;INDEX(INDICATOR_MAP!$D:$D,MATCH(H$1,INDICATOR_MAP!$B:$B,0))&amp;"*",RAW_DHIS2_EXPORT!$1:$1,0)),""))</f>
        <v/>
      </c>
      <c r="I176" s="2" t="str">
        <f>IF($A176="","",IFERROR(INDEX(RAW_DHIS2_EXPORT!$A:$ZZ,ROW(),MATCH("*"&amp;INDEX(INDICATOR_MAP!$D:$D,MATCH(I$1,INDICATOR_MAP!$B:$B,0))&amp;"*",RAW_DHIS2_EXPORT!$1:$1,0)),""))</f>
        <v/>
      </c>
      <c r="J176" s="2" t="str">
        <f>IF($A176="","",IFERROR(INDEX(RAW_DHIS2_EXPORT!$A:$ZZ,ROW(),MATCH("*"&amp;INDEX(INDICATOR_MAP!$D:$D,MATCH(J$1,INDICATOR_MAP!$B:$B,0))&amp;"*",RAW_DHIS2_EXPORT!$1:$1,0)),""))</f>
        <v/>
      </c>
      <c r="K176" s="2" t="str">
        <f>IF($A176="","",IFERROR(INDEX(RAW_DHIS2_EXPORT!$A:$ZZ,ROW(),MATCH("*"&amp;INDEX(INDICATOR_MAP!$D:$D,MATCH(K$1,INDICATOR_MAP!$B:$B,0))&amp;"*",RAW_DHIS2_EXPORT!$1:$1,0)),""))</f>
        <v/>
      </c>
      <c r="L176" s="2" t="str">
        <f>IF($A176="","",IFERROR(INDEX(RAW_DHIS2_EXPORT!$A:$ZZ,ROW(),MATCH("*"&amp;INDEX(INDICATOR_MAP!$D:$D,MATCH(L$1,INDICATOR_MAP!$B:$B,0))&amp;"*",RAW_DHIS2_EXPORT!$1:$1,0)),""))</f>
        <v/>
      </c>
      <c r="M176" s="2" t="str">
        <f>IF($A176="","",IFERROR(INDEX(RAW_DHIS2_EXPORT!$A:$ZZ,ROW(),MATCH("*"&amp;INDEX(INDICATOR_MAP!$D:$D,MATCH(M$1,INDICATOR_MAP!$B:$B,0))&amp;"*",RAW_DHIS2_EXPORT!$1:$1,0)),""))</f>
        <v/>
      </c>
      <c r="N176" s="2" t="str">
        <f>IF($A176="","",IFERROR(INDEX(RAW_DHIS2_EXPORT!$A:$ZZ,ROW(),MATCH("*"&amp;INDEX(INDICATOR_MAP!$D:$D,MATCH(N$1,INDICATOR_MAP!$B:$B,0))&amp;"*",RAW_DHIS2_EXPORT!$1:$1,0)),""))</f>
        <v/>
      </c>
      <c r="O176" s="2" t="str">
        <f>IF($A176="","",IFERROR(INDEX(RAW_DHIS2_EXPORT!$A:$ZZ,ROW(),MATCH("*"&amp;INDEX(INDICATOR_MAP!$D:$D,MATCH(O$1,INDICATOR_MAP!$B:$B,0))&amp;"*",RAW_DHIS2_EXPORT!$1:$1,0)),""))</f>
        <v/>
      </c>
      <c r="P176" s="2" t="str">
        <f>IF($A176="","",IFERROR(INDEX(RAW_DHIS2_EXPORT!$A:$ZZ,ROW(),MATCH("*"&amp;INDEX(INDICATOR_MAP!$D:$D,MATCH(P$1,INDICATOR_MAP!$B:$B,0))&amp;"*",RAW_DHIS2_EXPORT!$1:$1,0)),""))</f>
        <v/>
      </c>
      <c r="Q176" s="2" t="str">
        <f>IF($A176="","",IFERROR(INDEX(RAW_DHIS2_EXPORT!$A:$ZZ,ROW(),MATCH("*"&amp;INDEX(INDICATOR_MAP!$D:$D,MATCH(Q$1,INDICATOR_MAP!$B:$B,0))&amp;"*",RAW_DHIS2_EXPORT!$1:$1,0)),""))</f>
        <v/>
      </c>
      <c r="R176" s="2" t="str">
        <f>IF($A176="","",IFERROR(INDEX(RAW_DHIS2_EXPORT!$A:$ZZ,ROW(),MATCH("*"&amp;INDEX(INDICATOR_MAP!$D:$D,MATCH(R$1,INDICATOR_MAP!$B:$B,0))&amp;"*",RAW_DHIS2_EXPORT!$1:$1,0)),""))</f>
        <v/>
      </c>
      <c r="S176" s="2" t="str">
        <f>IF($A176="","",IFERROR(INDEX(RAW_DHIS2_EXPORT!$A:$ZZ,ROW(),MATCH("*"&amp;INDEX(INDICATOR_MAP!$D:$D,MATCH(S$1,INDICATOR_MAP!$B:$B,0))&amp;"*",RAW_DHIS2_EXPORT!$1:$1,0)),""))</f>
        <v/>
      </c>
      <c r="T176" s="2" t="str">
        <f>IF($A176="","",IFERROR(INDEX(RAW_DHIS2_EXPORT!$A:$ZZ,ROW(),MATCH("*"&amp;INDEX(INDICATOR_MAP!$D:$D,MATCH(T$1,INDICATOR_MAP!$B:$B,0))&amp;"*",RAW_DHIS2_EXPORT!$1:$1,0)),""))</f>
        <v/>
      </c>
      <c r="U176" s="2" t="str">
        <f>IF($A176="","",IFERROR(INDEX(RAW_DHIS2_EXPORT!$A:$ZZ,ROW(),MATCH("*"&amp;INDEX(INDICATOR_MAP!$D:$D,MATCH(U$1,INDICATOR_MAP!$B:$B,0))&amp;"*",RAW_DHIS2_EXPORT!$1:$1,0)),""))</f>
        <v/>
      </c>
      <c r="V176" s="2" t="str">
        <f>IF($A176="","",IFERROR(INDEX(RAW_DHIS2_EXPORT!$A:$ZZ,ROW(),MATCH("*"&amp;INDEX(INDICATOR_MAP!$D:$D,MATCH(V$1,INDICATOR_MAP!$B:$B,0))&amp;"*",RAW_DHIS2_EXPORT!$1:$1,0)),""))</f>
        <v/>
      </c>
      <c r="W176" s="2" t="str">
        <f>IF($A176="","",IFERROR(INDEX(RAW_DHIS2_EXPORT!$A:$ZZ,ROW(),MATCH("*"&amp;INDEX(INDICATOR_MAP!$D:$D,MATCH(W$1,INDICATOR_MAP!$B:$B,0))&amp;"*",RAW_DHIS2_EXPORT!$1:$1,0)),""))</f>
        <v/>
      </c>
      <c r="X176" s="2" t="str">
        <f>IF($A176="","",IFERROR(INDEX(RAW_DHIS2_EXPORT!$A:$ZZ,ROW(),MATCH("*"&amp;INDEX(INDICATOR_MAP!$D:$D,MATCH(X$1,INDICATOR_MAP!$B:$B,0))&amp;"*",RAW_DHIS2_EXPORT!$1:$1,0)),""))</f>
        <v/>
      </c>
      <c r="Y176" s="2" t="str">
        <f>IF($A176="","",IFERROR(INDEX(RAW_DHIS2_EXPORT!$A:$ZZ,ROW(),MATCH("*"&amp;INDEX(INDICATOR_MAP!$D:$D,MATCH(Y$1,INDICATOR_MAP!$B:$B,0))&amp;"*",RAW_DHIS2_EXPORT!$1:$1,0)),""))</f>
        <v/>
      </c>
      <c r="Z176" s="2" t="str">
        <f>IF($A176="","",IFERROR(INDEX(RAW_DHIS2_EXPORT!$A:$ZZ,ROW(),MATCH("*"&amp;INDEX(INDICATOR_MAP!$D:$D,MATCH(Z$1,INDICATOR_MAP!$B:$B,0))&amp;"*",RAW_DHIS2_EXPORT!$1:$1,0)),""))</f>
        <v/>
      </c>
      <c r="AA176" s="2" t="str">
        <f>IF($A176="","",IFERROR(INDEX(RAW_DHIS2_EXPORT!$A:$ZZ,ROW(),MATCH("*"&amp;INDEX(INDICATOR_MAP!$D:$D,MATCH(AA$1,INDICATOR_MAP!$B:$B,0))&amp;"*",RAW_DHIS2_EXPORT!$1:$1,0)),""))</f>
        <v/>
      </c>
      <c r="AB176" s="2" t="str">
        <f>IF($A176="","",IFERROR(INDEX(RAW_DHIS2_EXPORT!$A:$ZZ,ROW(),MATCH("*"&amp;INDEX(INDICATOR_MAP!$D:$D,MATCH(AB$1,INDICATOR_MAP!$B:$B,0))&amp;"*",RAW_DHIS2_EXPORT!$1:$1,0)),""))</f>
        <v/>
      </c>
      <c r="AC176" s="2" t="str">
        <f>IF($A176="","",IFERROR(INDEX(RAW_DHIS2_EXPORT!$A:$ZZ,ROW(),MATCH("*"&amp;INDEX(INDICATOR_MAP!$D:$D,MATCH(AC$1,INDICATOR_MAP!$B:$B,0))&amp;"*",RAW_DHIS2_EXPORT!$1:$1,0)),""))</f>
        <v/>
      </c>
      <c r="AD176" s="2" t="str">
        <f>IF($A176="","",IFERROR(INDEX(RAW_DHIS2_EXPORT!$A:$ZZ,ROW(),MATCH("*"&amp;INDEX(INDICATOR_MAP!$D:$D,MATCH(AD$1,INDICATOR_MAP!$B:$B,0))&amp;"*",RAW_DHIS2_EXPORT!$1:$1,0)),""))</f>
        <v/>
      </c>
      <c r="AE176" s="2" t="str">
        <f>IF($A176="","",IFERROR(INDEX(RAW_DHIS2_EXPORT!$A:$ZZ,ROW(),MATCH("*"&amp;INDEX(INDICATOR_MAP!$D:$D,MATCH(AE$1,INDICATOR_MAP!$B:$B,0))&amp;"*",RAW_DHIS2_EXPORT!$1:$1,0)),""))</f>
        <v/>
      </c>
      <c r="AF176" s="2" t="str">
        <f>IF($A176="","",IFERROR(INDEX(RAW_DHIS2_EXPORT!$A:$ZZ,ROW(),MATCH("*"&amp;INDEX(INDICATOR_MAP!$D:$D,MATCH(AF$1,INDICATOR_MAP!$B:$B,0))&amp;"*",RAW_DHIS2_EXPORT!$1:$1,0)),""))</f>
        <v/>
      </c>
      <c r="AG176" s="2" t="str">
        <f>IF($A176="","",IFERROR(INDEX(RAW_DHIS2_EXPORT!$A:$ZZ,ROW(),MATCH("*"&amp;INDEX(INDICATOR_MAP!$D:$D,MATCH(AG$1,INDICATOR_MAP!$B:$B,0))&amp;"*",RAW_DHIS2_EXPORT!$1:$1,0)),""))</f>
        <v/>
      </c>
      <c r="AH176" s="2" t="str">
        <f>IF($A176="","",IFERROR(INDEX(RAW_DHIS2_EXPORT!$A:$ZZ,ROW(),MATCH("*"&amp;INDEX(INDICATOR_MAP!$D:$D,MATCH(AH$1,INDICATOR_MAP!$B:$B,0))&amp;"*",RAW_DHIS2_EXPORT!$1:$1,0)),""))</f>
        <v/>
      </c>
      <c r="AI176" s="2" t="str">
        <f>IF($A176="","",IFERROR(INDEX(RAW_DHIS2_EXPORT!$A:$ZZ,ROW(),MATCH("*"&amp;INDEX(INDICATOR_MAP!$D:$D,MATCH(AI$1,INDICATOR_MAP!$B:$B,0))&amp;"*",RAW_DHIS2_EXPORT!$1:$1,0)),""))</f>
        <v/>
      </c>
      <c r="AJ176" s="2" t="str">
        <f>IF($A176="","",IFERROR(INDEX(RAW_DHIS2_EXPORT!$A:$ZZ,ROW(),MATCH("*"&amp;INDEX(INDICATOR_MAP!$D:$D,MATCH(AJ$1,INDICATOR_MAP!$B:$B,0))&amp;"*",RAW_DHIS2_EXPORT!$1:$1,0)),""))</f>
        <v/>
      </c>
      <c r="AK176" s="2" t="str">
        <f>IF($A176="","",IFERROR(INDEX(RAW_DHIS2_EXPORT!$A:$ZZ,ROW(),MATCH("*"&amp;INDEX(INDICATOR_MAP!$D:$D,MATCH(AK$1,INDICATOR_MAP!$B:$B,0))&amp;"*",RAW_DHIS2_EXPORT!$1:$1,0)),""))</f>
        <v/>
      </c>
      <c r="AL176" s="2" t="str">
        <f>IF($A176="","",IFERROR(INDEX(RAW_DHIS2_EXPORT!$A:$ZZ,ROW(),MATCH("*"&amp;INDEX(INDICATOR_MAP!$D:$D,MATCH(AL$1,INDICATOR_MAP!$B:$B,0))&amp;"*",RAW_DHIS2_EXPORT!$1:$1,0)),""))</f>
        <v/>
      </c>
      <c r="AM176" s="2" t="str">
        <f>IF($A176="","",IFERROR(INDEX(RAW_DHIS2_EXPORT!$A:$ZZ,ROW(),MATCH("*"&amp;INDEX(INDICATOR_MAP!$D:$D,MATCH(AM$1,INDICATOR_MAP!$B:$B,0))&amp;"*",RAW_DHIS2_EXPORT!$1:$1,0)),""))</f>
        <v/>
      </c>
      <c r="AN176" s="2" t="str">
        <f>IF($A176="","",IFERROR(INDEX(RAW_DHIS2_EXPORT!$A:$ZZ,ROW(),MATCH("*"&amp;INDEX(INDICATOR_MAP!$D:$D,MATCH(AN$1,INDICATOR_MAP!$B:$B,0))&amp;"*",RAW_DHIS2_EXPORT!$1:$1,0)),""))</f>
        <v/>
      </c>
      <c r="AO176" s="2" t="str">
        <f>IF($A176="","",IFERROR(INDEX(RAW_DHIS2_EXPORT!$A:$ZZ,ROW(),MATCH("*"&amp;INDEX(INDICATOR_MAP!$D:$D,MATCH(AO$1,INDICATOR_MAP!$B:$B,0))&amp;"*",RAW_DHIS2_EXPORT!$1:$1,0)),""))</f>
        <v/>
      </c>
      <c r="AP176" s="2" t="str">
        <f>IF($A176="","",IFERROR(INDEX(RAW_DHIS2_EXPORT!$A:$ZZ,ROW(),MATCH("*"&amp;INDEX(INDICATOR_MAP!$D:$D,MATCH(AP$1,INDICATOR_MAP!$B:$B,0))&amp;"*",RAW_DHIS2_EXPORT!$1:$1,0)),""))</f>
        <v/>
      </c>
      <c r="AQ176" s="2" t="str">
        <f>IF($A176="","",IFERROR(INDEX(RAW_DHIS2_EXPORT!$A:$ZZ,ROW(),MATCH("*"&amp;INDEX(INDICATOR_MAP!$D:$D,MATCH(AQ$1,INDICATOR_MAP!$B:$B,0))&amp;"*",RAW_DHIS2_EXPORT!$1:$1,0)),""))</f>
        <v/>
      </c>
      <c r="AR176" s="2" t="str">
        <f>IF($A176="","",IFERROR(INDEX(RAW_DHIS2_EXPORT!$A:$ZZ,ROW(),MATCH("*"&amp;INDEX(INDICATOR_MAP!$D:$D,MATCH(AR$1,INDICATOR_MAP!$B:$B,0))&amp;"*",RAW_DHIS2_EXPORT!$1:$1,0)),""))</f>
        <v/>
      </c>
      <c r="AS176" s="2" t="str">
        <f>IF($A176="","",IFERROR(INDEX(RAW_DHIS2_EXPORT!$A:$ZZ,ROW(),MATCH("*"&amp;INDEX(INDICATOR_MAP!$D:$D,MATCH(AS$1,INDICATOR_MAP!$B:$B,0))&amp;"*",RAW_DHIS2_EXPORT!$1:$1,0)),""))</f>
        <v/>
      </c>
      <c r="AT176" s="2" t="str">
        <f>IF($A176="","",IFERROR(INDEX(RAW_DHIS2_EXPORT!$A:$ZZ,ROW(),MATCH("*"&amp;INDEX(INDICATOR_MAP!$D:$D,MATCH(AT$1,INDICATOR_MAP!$B:$B,0))&amp;"*",RAW_DHIS2_EXPORT!$1:$1,0)),""))</f>
        <v/>
      </c>
      <c r="AU176" s="2" t="str">
        <f>IF($A176="","",IFERROR(INDEX(RAW_DHIS2_EXPORT!$A:$ZZ,ROW(),MATCH("*"&amp;INDEX(INDICATOR_MAP!$D:$D,MATCH(AU$1,INDICATOR_MAP!$B:$B,0))&amp;"*",RAW_DHIS2_EXPORT!$1:$1,0)),""))</f>
        <v/>
      </c>
      <c r="AV176" s="2" t="str">
        <f>IF($A176="","",IFERROR(INDEX(RAW_DHIS2_EXPORT!$A:$ZZ,ROW(),MATCH("*"&amp;INDEX(INDICATOR_MAP!$D:$D,MATCH(AV$1,INDICATOR_MAP!$B:$B,0))&amp;"*",RAW_DHIS2_EXPORT!$1:$1,0)),""))</f>
        <v/>
      </c>
      <c r="AW176" s="2" t="str">
        <f>IF($A176="","",IFERROR(INDEX(RAW_DHIS2_EXPORT!$A:$ZZ,ROW(),MATCH("*"&amp;INDEX(INDICATOR_MAP!$D:$D,MATCH(AW$1,INDICATOR_MAP!$B:$B,0))&amp;"*",RAW_DHIS2_EXPORT!$1:$1,0)),""))</f>
        <v/>
      </c>
      <c r="AX176" s="2" t="str">
        <f>IF($A176="","",IFERROR(INDEX(RAW_DHIS2_EXPORT!$A:$ZZ,ROW(),MATCH("*"&amp;INDEX(INDICATOR_MAP!$D:$D,MATCH(AX$1,INDICATOR_MAP!$B:$B,0))&amp;"*",RAW_DHIS2_EXPORT!$1:$1,0)),""))</f>
        <v/>
      </c>
      <c r="AY176" s="2" t="str">
        <f>IF($A176="","",IFERROR(INDEX(RAW_DHIS2_EXPORT!$A:$ZZ,ROW(),MATCH("*"&amp;INDEX(INDICATOR_MAP!$D:$D,MATCH(AY$1,INDICATOR_MAP!$B:$B,0))&amp;"*",RAW_DHIS2_EXPORT!$1:$1,0)),""))</f>
        <v/>
      </c>
      <c r="AZ176" s="2" t="str">
        <f>IF($A176="","",IFERROR(INDEX(RAW_DHIS2_EXPORT!$A:$ZZ,ROW(),MATCH("*"&amp;INDEX(INDICATOR_MAP!$D:$D,MATCH(AZ$1,INDICATOR_MAP!$B:$B,0))&amp;"*",RAW_DHIS2_EXPORT!$1:$1,0)),""))</f>
        <v/>
      </c>
      <c r="BA176" s="2" t="str">
        <f>IF($A176="","",IFERROR(INDEX(RAW_DHIS2_EXPORT!$A:$ZZ,ROW(),MATCH("*"&amp;INDEX(INDICATOR_MAP!$D:$D,MATCH(BA$1,INDICATOR_MAP!$B:$B,0))&amp;"*",RAW_DHIS2_EXPORT!$1:$1,0)),""))</f>
        <v/>
      </c>
      <c r="BB176" s="2" t="str">
        <f>IF($A176="","",IFERROR(INDEX(RAW_DHIS2_EXPORT!$A:$ZZ,ROW(),MATCH("*"&amp;INDEX(INDICATOR_MAP!$D:$D,MATCH(BB$1,INDICATOR_MAP!$B:$B,0))&amp;"*",RAW_DHIS2_EXPORT!$1:$1,0)),""))</f>
        <v/>
      </c>
      <c r="BC176" s="2" t="str">
        <f>IF($A176="","",IFERROR(INDEX(RAW_DHIS2_EXPORT!$A:$ZZ,ROW(),MATCH("*"&amp;INDEX(INDICATOR_MAP!$D:$D,MATCH(BC$1,INDICATOR_MAP!$B:$B,0))&amp;"*",RAW_DHIS2_EXPORT!$1:$1,0)),""))</f>
        <v/>
      </c>
    </row>
    <row r="177" spans="1:55">
      <c r="A177" s="2" t="str">
        <f>IF(RAW_DHIS2_EXPORT!A177="","",RAW_DHIS2_EXPORT!A177)</f>
        <v/>
      </c>
      <c r="B177" s="2"/>
      <c r="C177" s="2"/>
      <c r="D177" s="2" t="str">
        <f>IF($A177="","",IFERROR(INDEX(RAW_DHIS2_EXPORT!$A:$ZZ,ROW(),MATCH("*"&amp;INDEX(INDICATOR_MAP!$D:$D,MATCH(D$1,INDICATOR_MAP!$B:$B,0))&amp;"*",RAW_DHIS2_EXPORT!$1:$1,0)),""))</f>
        <v/>
      </c>
      <c r="E177" s="2" t="str">
        <f>IF($A177="","",IFERROR(INDEX(RAW_DHIS2_EXPORT!$A:$ZZ,ROW(),MATCH("*"&amp;INDEX(INDICATOR_MAP!$D:$D,MATCH(E$1,INDICATOR_MAP!$B:$B,0))&amp;"*",RAW_DHIS2_EXPORT!$1:$1,0)),""))</f>
        <v/>
      </c>
      <c r="F177" s="2" t="str">
        <f>IF($A177="","",IFERROR(INDEX(RAW_DHIS2_EXPORT!$A:$ZZ,ROW(),MATCH("*"&amp;INDEX(INDICATOR_MAP!$D:$D,MATCH(F$1,INDICATOR_MAP!$B:$B,0))&amp;"*",RAW_DHIS2_EXPORT!$1:$1,0)),""))</f>
        <v/>
      </c>
      <c r="G177" s="2" t="str">
        <f>IF($A177="","",IFERROR(INDEX(RAW_DHIS2_EXPORT!$A:$ZZ,ROW(),MATCH("*"&amp;INDEX(INDICATOR_MAP!$D:$D,MATCH(G$1,INDICATOR_MAP!$B:$B,0))&amp;"*",RAW_DHIS2_EXPORT!$1:$1,0)),""))</f>
        <v/>
      </c>
      <c r="H177" s="2" t="str">
        <f>IF($A177="","",IFERROR(INDEX(RAW_DHIS2_EXPORT!$A:$ZZ,ROW(),MATCH("*"&amp;INDEX(INDICATOR_MAP!$D:$D,MATCH(H$1,INDICATOR_MAP!$B:$B,0))&amp;"*",RAW_DHIS2_EXPORT!$1:$1,0)),""))</f>
        <v/>
      </c>
      <c r="I177" s="2" t="str">
        <f>IF($A177="","",IFERROR(INDEX(RAW_DHIS2_EXPORT!$A:$ZZ,ROW(),MATCH("*"&amp;INDEX(INDICATOR_MAP!$D:$D,MATCH(I$1,INDICATOR_MAP!$B:$B,0))&amp;"*",RAW_DHIS2_EXPORT!$1:$1,0)),""))</f>
        <v/>
      </c>
      <c r="J177" s="2" t="str">
        <f>IF($A177="","",IFERROR(INDEX(RAW_DHIS2_EXPORT!$A:$ZZ,ROW(),MATCH("*"&amp;INDEX(INDICATOR_MAP!$D:$D,MATCH(J$1,INDICATOR_MAP!$B:$B,0))&amp;"*",RAW_DHIS2_EXPORT!$1:$1,0)),""))</f>
        <v/>
      </c>
      <c r="K177" s="2" t="str">
        <f>IF($A177="","",IFERROR(INDEX(RAW_DHIS2_EXPORT!$A:$ZZ,ROW(),MATCH("*"&amp;INDEX(INDICATOR_MAP!$D:$D,MATCH(K$1,INDICATOR_MAP!$B:$B,0))&amp;"*",RAW_DHIS2_EXPORT!$1:$1,0)),""))</f>
        <v/>
      </c>
      <c r="L177" s="2" t="str">
        <f>IF($A177="","",IFERROR(INDEX(RAW_DHIS2_EXPORT!$A:$ZZ,ROW(),MATCH("*"&amp;INDEX(INDICATOR_MAP!$D:$D,MATCH(L$1,INDICATOR_MAP!$B:$B,0))&amp;"*",RAW_DHIS2_EXPORT!$1:$1,0)),""))</f>
        <v/>
      </c>
      <c r="M177" s="2" t="str">
        <f>IF($A177="","",IFERROR(INDEX(RAW_DHIS2_EXPORT!$A:$ZZ,ROW(),MATCH("*"&amp;INDEX(INDICATOR_MAP!$D:$D,MATCH(M$1,INDICATOR_MAP!$B:$B,0))&amp;"*",RAW_DHIS2_EXPORT!$1:$1,0)),""))</f>
        <v/>
      </c>
      <c r="N177" s="2" t="str">
        <f>IF($A177="","",IFERROR(INDEX(RAW_DHIS2_EXPORT!$A:$ZZ,ROW(),MATCH("*"&amp;INDEX(INDICATOR_MAP!$D:$D,MATCH(N$1,INDICATOR_MAP!$B:$B,0))&amp;"*",RAW_DHIS2_EXPORT!$1:$1,0)),""))</f>
        <v/>
      </c>
      <c r="O177" s="2" t="str">
        <f>IF($A177="","",IFERROR(INDEX(RAW_DHIS2_EXPORT!$A:$ZZ,ROW(),MATCH("*"&amp;INDEX(INDICATOR_MAP!$D:$D,MATCH(O$1,INDICATOR_MAP!$B:$B,0))&amp;"*",RAW_DHIS2_EXPORT!$1:$1,0)),""))</f>
        <v/>
      </c>
      <c r="P177" s="2" t="str">
        <f>IF($A177="","",IFERROR(INDEX(RAW_DHIS2_EXPORT!$A:$ZZ,ROW(),MATCH("*"&amp;INDEX(INDICATOR_MAP!$D:$D,MATCH(P$1,INDICATOR_MAP!$B:$B,0))&amp;"*",RAW_DHIS2_EXPORT!$1:$1,0)),""))</f>
        <v/>
      </c>
      <c r="Q177" s="2" t="str">
        <f>IF($A177="","",IFERROR(INDEX(RAW_DHIS2_EXPORT!$A:$ZZ,ROW(),MATCH("*"&amp;INDEX(INDICATOR_MAP!$D:$D,MATCH(Q$1,INDICATOR_MAP!$B:$B,0))&amp;"*",RAW_DHIS2_EXPORT!$1:$1,0)),""))</f>
        <v/>
      </c>
      <c r="R177" s="2" t="str">
        <f>IF($A177="","",IFERROR(INDEX(RAW_DHIS2_EXPORT!$A:$ZZ,ROW(),MATCH("*"&amp;INDEX(INDICATOR_MAP!$D:$D,MATCH(R$1,INDICATOR_MAP!$B:$B,0))&amp;"*",RAW_DHIS2_EXPORT!$1:$1,0)),""))</f>
        <v/>
      </c>
      <c r="S177" s="2" t="str">
        <f>IF($A177="","",IFERROR(INDEX(RAW_DHIS2_EXPORT!$A:$ZZ,ROW(),MATCH("*"&amp;INDEX(INDICATOR_MAP!$D:$D,MATCH(S$1,INDICATOR_MAP!$B:$B,0))&amp;"*",RAW_DHIS2_EXPORT!$1:$1,0)),""))</f>
        <v/>
      </c>
      <c r="T177" s="2" t="str">
        <f>IF($A177="","",IFERROR(INDEX(RAW_DHIS2_EXPORT!$A:$ZZ,ROW(),MATCH("*"&amp;INDEX(INDICATOR_MAP!$D:$D,MATCH(T$1,INDICATOR_MAP!$B:$B,0))&amp;"*",RAW_DHIS2_EXPORT!$1:$1,0)),""))</f>
        <v/>
      </c>
      <c r="U177" s="2" t="str">
        <f>IF($A177="","",IFERROR(INDEX(RAW_DHIS2_EXPORT!$A:$ZZ,ROW(),MATCH("*"&amp;INDEX(INDICATOR_MAP!$D:$D,MATCH(U$1,INDICATOR_MAP!$B:$B,0))&amp;"*",RAW_DHIS2_EXPORT!$1:$1,0)),""))</f>
        <v/>
      </c>
      <c r="V177" s="2" t="str">
        <f>IF($A177="","",IFERROR(INDEX(RAW_DHIS2_EXPORT!$A:$ZZ,ROW(),MATCH("*"&amp;INDEX(INDICATOR_MAP!$D:$D,MATCH(V$1,INDICATOR_MAP!$B:$B,0))&amp;"*",RAW_DHIS2_EXPORT!$1:$1,0)),""))</f>
        <v/>
      </c>
      <c r="W177" s="2" t="str">
        <f>IF($A177="","",IFERROR(INDEX(RAW_DHIS2_EXPORT!$A:$ZZ,ROW(),MATCH("*"&amp;INDEX(INDICATOR_MAP!$D:$D,MATCH(W$1,INDICATOR_MAP!$B:$B,0))&amp;"*",RAW_DHIS2_EXPORT!$1:$1,0)),""))</f>
        <v/>
      </c>
      <c r="X177" s="2" t="str">
        <f>IF($A177="","",IFERROR(INDEX(RAW_DHIS2_EXPORT!$A:$ZZ,ROW(),MATCH("*"&amp;INDEX(INDICATOR_MAP!$D:$D,MATCH(X$1,INDICATOR_MAP!$B:$B,0))&amp;"*",RAW_DHIS2_EXPORT!$1:$1,0)),""))</f>
        <v/>
      </c>
      <c r="Y177" s="2" t="str">
        <f>IF($A177="","",IFERROR(INDEX(RAW_DHIS2_EXPORT!$A:$ZZ,ROW(),MATCH("*"&amp;INDEX(INDICATOR_MAP!$D:$D,MATCH(Y$1,INDICATOR_MAP!$B:$B,0))&amp;"*",RAW_DHIS2_EXPORT!$1:$1,0)),""))</f>
        <v/>
      </c>
      <c r="Z177" s="2" t="str">
        <f>IF($A177="","",IFERROR(INDEX(RAW_DHIS2_EXPORT!$A:$ZZ,ROW(),MATCH("*"&amp;INDEX(INDICATOR_MAP!$D:$D,MATCH(Z$1,INDICATOR_MAP!$B:$B,0))&amp;"*",RAW_DHIS2_EXPORT!$1:$1,0)),""))</f>
        <v/>
      </c>
      <c r="AA177" s="2" t="str">
        <f>IF($A177="","",IFERROR(INDEX(RAW_DHIS2_EXPORT!$A:$ZZ,ROW(),MATCH("*"&amp;INDEX(INDICATOR_MAP!$D:$D,MATCH(AA$1,INDICATOR_MAP!$B:$B,0))&amp;"*",RAW_DHIS2_EXPORT!$1:$1,0)),""))</f>
        <v/>
      </c>
      <c r="AB177" s="2" t="str">
        <f>IF($A177="","",IFERROR(INDEX(RAW_DHIS2_EXPORT!$A:$ZZ,ROW(),MATCH("*"&amp;INDEX(INDICATOR_MAP!$D:$D,MATCH(AB$1,INDICATOR_MAP!$B:$B,0))&amp;"*",RAW_DHIS2_EXPORT!$1:$1,0)),""))</f>
        <v/>
      </c>
      <c r="AC177" s="2" t="str">
        <f>IF($A177="","",IFERROR(INDEX(RAW_DHIS2_EXPORT!$A:$ZZ,ROW(),MATCH("*"&amp;INDEX(INDICATOR_MAP!$D:$D,MATCH(AC$1,INDICATOR_MAP!$B:$B,0))&amp;"*",RAW_DHIS2_EXPORT!$1:$1,0)),""))</f>
        <v/>
      </c>
      <c r="AD177" s="2" t="str">
        <f>IF($A177="","",IFERROR(INDEX(RAW_DHIS2_EXPORT!$A:$ZZ,ROW(),MATCH("*"&amp;INDEX(INDICATOR_MAP!$D:$D,MATCH(AD$1,INDICATOR_MAP!$B:$B,0))&amp;"*",RAW_DHIS2_EXPORT!$1:$1,0)),""))</f>
        <v/>
      </c>
      <c r="AE177" s="2" t="str">
        <f>IF($A177="","",IFERROR(INDEX(RAW_DHIS2_EXPORT!$A:$ZZ,ROW(),MATCH("*"&amp;INDEX(INDICATOR_MAP!$D:$D,MATCH(AE$1,INDICATOR_MAP!$B:$B,0))&amp;"*",RAW_DHIS2_EXPORT!$1:$1,0)),""))</f>
        <v/>
      </c>
      <c r="AF177" s="2" t="str">
        <f>IF($A177="","",IFERROR(INDEX(RAW_DHIS2_EXPORT!$A:$ZZ,ROW(),MATCH("*"&amp;INDEX(INDICATOR_MAP!$D:$D,MATCH(AF$1,INDICATOR_MAP!$B:$B,0))&amp;"*",RAW_DHIS2_EXPORT!$1:$1,0)),""))</f>
        <v/>
      </c>
      <c r="AG177" s="2" t="str">
        <f>IF($A177="","",IFERROR(INDEX(RAW_DHIS2_EXPORT!$A:$ZZ,ROW(),MATCH("*"&amp;INDEX(INDICATOR_MAP!$D:$D,MATCH(AG$1,INDICATOR_MAP!$B:$B,0))&amp;"*",RAW_DHIS2_EXPORT!$1:$1,0)),""))</f>
        <v/>
      </c>
      <c r="AH177" s="2" t="str">
        <f>IF($A177="","",IFERROR(INDEX(RAW_DHIS2_EXPORT!$A:$ZZ,ROW(),MATCH("*"&amp;INDEX(INDICATOR_MAP!$D:$D,MATCH(AH$1,INDICATOR_MAP!$B:$B,0))&amp;"*",RAW_DHIS2_EXPORT!$1:$1,0)),""))</f>
        <v/>
      </c>
      <c r="AI177" s="2" t="str">
        <f>IF($A177="","",IFERROR(INDEX(RAW_DHIS2_EXPORT!$A:$ZZ,ROW(),MATCH("*"&amp;INDEX(INDICATOR_MAP!$D:$D,MATCH(AI$1,INDICATOR_MAP!$B:$B,0))&amp;"*",RAW_DHIS2_EXPORT!$1:$1,0)),""))</f>
        <v/>
      </c>
      <c r="AJ177" s="2" t="str">
        <f>IF($A177="","",IFERROR(INDEX(RAW_DHIS2_EXPORT!$A:$ZZ,ROW(),MATCH("*"&amp;INDEX(INDICATOR_MAP!$D:$D,MATCH(AJ$1,INDICATOR_MAP!$B:$B,0))&amp;"*",RAW_DHIS2_EXPORT!$1:$1,0)),""))</f>
        <v/>
      </c>
      <c r="AK177" s="2" t="str">
        <f>IF($A177="","",IFERROR(INDEX(RAW_DHIS2_EXPORT!$A:$ZZ,ROW(),MATCH("*"&amp;INDEX(INDICATOR_MAP!$D:$D,MATCH(AK$1,INDICATOR_MAP!$B:$B,0))&amp;"*",RAW_DHIS2_EXPORT!$1:$1,0)),""))</f>
        <v/>
      </c>
      <c r="AL177" s="2" t="str">
        <f>IF($A177="","",IFERROR(INDEX(RAW_DHIS2_EXPORT!$A:$ZZ,ROW(),MATCH("*"&amp;INDEX(INDICATOR_MAP!$D:$D,MATCH(AL$1,INDICATOR_MAP!$B:$B,0))&amp;"*",RAW_DHIS2_EXPORT!$1:$1,0)),""))</f>
        <v/>
      </c>
      <c r="AM177" s="2" t="str">
        <f>IF($A177="","",IFERROR(INDEX(RAW_DHIS2_EXPORT!$A:$ZZ,ROW(),MATCH("*"&amp;INDEX(INDICATOR_MAP!$D:$D,MATCH(AM$1,INDICATOR_MAP!$B:$B,0))&amp;"*",RAW_DHIS2_EXPORT!$1:$1,0)),""))</f>
        <v/>
      </c>
      <c r="AN177" s="2" t="str">
        <f>IF($A177="","",IFERROR(INDEX(RAW_DHIS2_EXPORT!$A:$ZZ,ROW(),MATCH("*"&amp;INDEX(INDICATOR_MAP!$D:$D,MATCH(AN$1,INDICATOR_MAP!$B:$B,0))&amp;"*",RAW_DHIS2_EXPORT!$1:$1,0)),""))</f>
        <v/>
      </c>
      <c r="AO177" s="2" t="str">
        <f>IF($A177="","",IFERROR(INDEX(RAW_DHIS2_EXPORT!$A:$ZZ,ROW(),MATCH("*"&amp;INDEX(INDICATOR_MAP!$D:$D,MATCH(AO$1,INDICATOR_MAP!$B:$B,0))&amp;"*",RAW_DHIS2_EXPORT!$1:$1,0)),""))</f>
        <v/>
      </c>
      <c r="AP177" s="2" t="str">
        <f>IF($A177="","",IFERROR(INDEX(RAW_DHIS2_EXPORT!$A:$ZZ,ROW(),MATCH("*"&amp;INDEX(INDICATOR_MAP!$D:$D,MATCH(AP$1,INDICATOR_MAP!$B:$B,0))&amp;"*",RAW_DHIS2_EXPORT!$1:$1,0)),""))</f>
        <v/>
      </c>
      <c r="AQ177" s="2" t="str">
        <f>IF($A177="","",IFERROR(INDEX(RAW_DHIS2_EXPORT!$A:$ZZ,ROW(),MATCH("*"&amp;INDEX(INDICATOR_MAP!$D:$D,MATCH(AQ$1,INDICATOR_MAP!$B:$B,0))&amp;"*",RAW_DHIS2_EXPORT!$1:$1,0)),""))</f>
        <v/>
      </c>
      <c r="AR177" s="2" t="str">
        <f>IF($A177="","",IFERROR(INDEX(RAW_DHIS2_EXPORT!$A:$ZZ,ROW(),MATCH("*"&amp;INDEX(INDICATOR_MAP!$D:$D,MATCH(AR$1,INDICATOR_MAP!$B:$B,0))&amp;"*",RAW_DHIS2_EXPORT!$1:$1,0)),""))</f>
        <v/>
      </c>
      <c r="AS177" s="2" t="str">
        <f>IF($A177="","",IFERROR(INDEX(RAW_DHIS2_EXPORT!$A:$ZZ,ROW(),MATCH("*"&amp;INDEX(INDICATOR_MAP!$D:$D,MATCH(AS$1,INDICATOR_MAP!$B:$B,0))&amp;"*",RAW_DHIS2_EXPORT!$1:$1,0)),""))</f>
        <v/>
      </c>
      <c r="AT177" s="2" t="str">
        <f>IF($A177="","",IFERROR(INDEX(RAW_DHIS2_EXPORT!$A:$ZZ,ROW(),MATCH("*"&amp;INDEX(INDICATOR_MAP!$D:$D,MATCH(AT$1,INDICATOR_MAP!$B:$B,0))&amp;"*",RAW_DHIS2_EXPORT!$1:$1,0)),""))</f>
        <v/>
      </c>
      <c r="AU177" s="2" t="str">
        <f>IF($A177="","",IFERROR(INDEX(RAW_DHIS2_EXPORT!$A:$ZZ,ROW(),MATCH("*"&amp;INDEX(INDICATOR_MAP!$D:$D,MATCH(AU$1,INDICATOR_MAP!$B:$B,0))&amp;"*",RAW_DHIS2_EXPORT!$1:$1,0)),""))</f>
        <v/>
      </c>
      <c r="AV177" s="2" t="str">
        <f>IF($A177="","",IFERROR(INDEX(RAW_DHIS2_EXPORT!$A:$ZZ,ROW(),MATCH("*"&amp;INDEX(INDICATOR_MAP!$D:$D,MATCH(AV$1,INDICATOR_MAP!$B:$B,0))&amp;"*",RAW_DHIS2_EXPORT!$1:$1,0)),""))</f>
        <v/>
      </c>
      <c r="AW177" s="2" t="str">
        <f>IF($A177="","",IFERROR(INDEX(RAW_DHIS2_EXPORT!$A:$ZZ,ROW(),MATCH("*"&amp;INDEX(INDICATOR_MAP!$D:$D,MATCH(AW$1,INDICATOR_MAP!$B:$B,0))&amp;"*",RAW_DHIS2_EXPORT!$1:$1,0)),""))</f>
        <v/>
      </c>
      <c r="AX177" s="2" t="str">
        <f>IF($A177="","",IFERROR(INDEX(RAW_DHIS2_EXPORT!$A:$ZZ,ROW(),MATCH("*"&amp;INDEX(INDICATOR_MAP!$D:$D,MATCH(AX$1,INDICATOR_MAP!$B:$B,0))&amp;"*",RAW_DHIS2_EXPORT!$1:$1,0)),""))</f>
        <v/>
      </c>
      <c r="AY177" s="2" t="str">
        <f>IF($A177="","",IFERROR(INDEX(RAW_DHIS2_EXPORT!$A:$ZZ,ROW(),MATCH("*"&amp;INDEX(INDICATOR_MAP!$D:$D,MATCH(AY$1,INDICATOR_MAP!$B:$B,0))&amp;"*",RAW_DHIS2_EXPORT!$1:$1,0)),""))</f>
        <v/>
      </c>
      <c r="AZ177" s="2" t="str">
        <f>IF($A177="","",IFERROR(INDEX(RAW_DHIS2_EXPORT!$A:$ZZ,ROW(),MATCH("*"&amp;INDEX(INDICATOR_MAP!$D:$D,MATCH(AZ$1,INDICATOR_MAP!$B:$B,0))&amp;"*",RAW_DHIS2_EXPORT!$1:$1,0)),""))</f>
        <v/>
      </c>
      <c r="BA177" s="2" t="str">
        <f>IF($A177="","",IFERROR(INDEX(RAW_DHIS2_EXPORT!$A:$ZZ,ROW(),MATCH("*"&amp;INDEX(INDICATOR_MAP!$D:$D,MATCH(BA$1,INDICATOR_MAP!$B:$B,0))&amp;"*",RAW_DHIS2_EXPORT!$1:$1,0)),""))</f>
        <v/>
      </c>
      <c r="BB177" s="2" t="str">
        <f>IF($A177="","",IFERROR(INDEX(RAW_DHIS2_EXPORT!$A:$ZZ,ROW(),MATCH("*"&amp;INDEX(INDICATOR_MAP!$D:$D,MATCH(BB$1,INDICATOR_MAP!$B:$B,0))&amp;"*",RAW_DHIS2_EXPORT!$1:$1,0)),""))</f>
        <v/>
      </c>
      <c r="BC177" s="2" t="str">
        <f>IF($A177="","",IFERROR(INDEX(RAW_DHIS2_EXPORT!$A:$ZZ,ROW(),MATCH("*"&amp;INDEX(INDICATOR_MAP!$D:$D,MATCH(BC$1,INDICATOR_MAP!$B:$B,0))&amp;"*",RAW_DHIS2_EXPORT!$1:$1,0)),""))</f>
        <v/>
      </c>
    </row>
    <row r="178" spans="1:55">
      <c r="A178" s="2" t="str">
        <f>IF(RAW_DHIS2_EXPORT!A178="","",RAW_DHIS2_EXPORT!A178)</f>
        <v/>
      </c>
      <c r="B178" s="2"/>
      <c r="C178" s="2"/>
      <c r="D178" s="2" t="str">
        <f>IF($A178="","",IFERROR(INDEX(RAW_DHIS2_EXPORT!$A:$ZZ,ROW(),MATCH("*"&amp;INDEX(INDICATOR_MAP!$D:$D,MATCH(D$1,INDICATOR_MAP!$B:$B,0))&amp;"*",RAW_DHIS2_EXPORT!$1:$1,0)),""))</f>
        <v/>
      </c>
      <c r="E178" s="2" t="str">
        <f>IF($A178="","",IFERROR(INDEX(RAW_DHIS2_EXPORT!$A:$ZZ,ROW(),MATCH("*"&amp;INDEX(INDICATOR_MAP!$D:$D,MATCH(E$1,INDICATOR_MAP!$B:$B,0))&amp;"*",RAW_DHIS2_EXPORT!$1:$1,0)),""))</f>
        <v/>
      </c>
      <c r="F178" s="2" t="str">
        <f>IF($A178="","",IFERROR(INDEX(RAW_DHIS2_EXPORT!$A:$ZZ,ROW(),MATCH("*"&amp;INDEX(INDICATOR_MAP!$D:$D,MATCH(F$1,INDICATOR_MAP!$B:$B,0))&amp;"*",RAW_DHIS2_EXPORT!$1:$1,0)),""))</f>
        <v/>
      </c>
      <c r="G178" s="2" t="str">
        <f>IF($A178="","",IFERROR(INDEX(RAW_DHIS2_EXPORT!$A:$ZZ,ROW(),MATCH("*"&amp;INDEX(INDICATOR_MAP!$D:$D,MATCH(G$1,INDICATOR_MAP!$B:$B,0))&amp;"*",RAW_DHIS2_EXPORT!$1:$1,0)),""))</f>
        <v/>
      </c>
      <c r="H178" s="2" t="str">
        <f>IF($A178="","",IFERROR(INDEX(RAW_DHIS2_EXPORT!$A:$ZZ,ROW(),MATCH("*"&amp;INDEX(INDICATOR_MAP!$D:$D,MATCH(H$1,INDICATOR_MAP!$B:$B,0))&amp;"*",RAW_DHIS2_EXPORT!$1:$1,0)),""))</f>
        <v/>
      </c>
      <c r="I178" s="2" t="str">
        <f>IF($A178="","",IFERROR(INDEX(RAW_DHIS2_EXPORT!$A:$ZZ,ROW(),MATCH("*"&amp;INDEX(INDICATOR_MAP!$D:$D,MATCH(I$1,INDICATOR_MAP!$B:$B,0))&amp;"*",RAW_DHIS2_EXPORT!$1:$1,0)),""))</f>
        <v/>
      </c>
      <c r="J178" s="2" t="str">
        <f>IF($A178="","",IFERROR(INDEX(RAW_DHIS2_EXPORT!$A:$ZZ,ROW(),MATCH("*"&amp;INDEX(INDICATOR_MAP!$D:$D,MATCH(J$1,INDICATOR_MAP!$B:$B,0))&amp;"*",RAW_DHIS2_EXPORT!$1:$1,0)),""))</f>
        <v/>
      </c>
      <c r="K178" s="2" t="str">
        <f>IF($A178="","",IFERROR(INDEX(RAW_DHIS2_EXPORT!$A:$ZZ,ROW(),MATCH("*"&amp;INDEX(INDICATOR_MAP!$D:$D,MATCH(K$1,INDICATOR_MAP!$B:$B,0))&amp;"*",RAW_DHIS2_EXPORT!$1:$1,0)),""))</f>
        <v/>
      </c>
      <c r="L178" s="2" t="str">
        <f>IF($A178="","",IFERROR(INDEX(RAW_DHIS2_EXPORT!$A:$ZZ,ROW(),MATCH("*"&amp;INDEX(INDICATOR_MAP!$D:$D,MATCH(L$1,INDICATOR_MAP!$B:$B,0))&amp;"*",RAW_DHIS2_EXPORT!$1:$1,0)),""))</f>
        <v/>
      </c>
      <c r="M178" s="2" t="str">
        <f>IF($A178="","",IFERROR(INDEX(RAW_DHIS2_EXPORT!$A:$ZZ,ROW(),MATCH("*"&amp;INDEX(INDICATOR_MAP!$D:$D,MATCH(M$1,INDICATOR_MAP!$B:$B,0))&amp;"*",RAW_DHIS2_EXPORT!$1:$1,0)),""))</f>
        <v/>
      </c>
      <c r="N178" s="2" t="str">
        <f>IF($A178="","",IFERROR(INDEX(RAW_DHIS2_EXPORT!$A:$ZZ,ROW(),MATCH("*"&amp;INDEX(INDICATOR_MAP!$D:$D,MATCH(N$1,INDICATOR_MAP!$B:$B,0))&amp;"*",RAW_DHIS2_EXPORT!$1:$1,0)),""))</f>
        <v/>
      </c>
      <c r="O178" s="2" t="str">
        <f>IF($A178="","",IFERROR(INDEX(RAW_DHIS2_EXPORT!$A:$ZZ,ROW(),MATCH("*"&amp;INDEX(INDICATOR_MAP!$D:$D,MATCH(O$1,INDICATOR_MAP!$B:$B,0))&amp;"*",RAW_DHIS2_EXPORT!$1:$1,0)),""))</f>
        <v/>
      </c>
      <c r="P178" s="2" t="str">
        <f>IF($A178="","",IFERROR(INDEX(RAW_DHIS2_EXPORT!$A:$ZZ,ROW(),MATCH("*"&amp;INDEX(INDICATOR_MAP!$D:$D,MATCH(P$1,INDICATOR_MAP!$B:$B,0))&amp;"*",RAW_DHIS2_EXPORT!$1:$1,0)),""))</f>
        <v/>
      </c>
      <c r="Q178" s="2" t="str">
        <f>IF($A178="","",IFERROR(INDEX(RAW_DHIS2_EXPORT!$A:$ZZ,ROW(),MATCH("*"&amp;INDEX(INDICATOR_MAP!$D:$D,MATCH(Q$1,INDICATOR_MAP!$B:$B,0))&amp;"*",RAW_DHIS2_EXPORT!$1:$1,0)),""))</f>
        <v/>
      </c>
      <c r="R178" s="2" t="str">
        <f>IF($A178="","",IFERROR(INDEX(RAW_DHIS2_EXPORT!$A:$ZZ,ROW(),MATCH("*"&amp;INDEX(INDICATOR_MAP!$D:$D,MATCH(R$1,INDICATOR_MAP!$B:$B,0))&amp;"*",RAW_DHIS2_EXPORT!$1:$1,0)),""))</f>
        <v/>
      </c>
      <c r="S178" s="2" t="str">
        <f>IF($A178="","",IFERROR(INDEX(RAW_DHIS2_EXPORT!$A:$ZZ,ROW(),MATCH("*"&amp;INDEX(INDICATOR_MAP!$D:$D,MATCH(S$1,INDICATOR_MAP!$B:$B,0))&amp;"*",RAW_DHIS2_EXPORT!$1:$1,0)),""))</f>
        <v/>
      </c>
      <c r="T178" s="2" t="str">
        <f>IF($A178="","",IFERROR(INDEX(RAW_DHIS2_EXPORT!$A:$ZZ,ROW(),MATCH("*"&amp;INDEX(INDICATOR_MAP!$D:$D,MATCH(T$1,INDICATOR_MAP!$B:$B,0))&amp;"*",RAW_DHIS2_EXPORT!$1:$1,0)),""))</f>
        <v/>
      </c>
      <c r="U178" s="2" t="str">
        <f>IF($A178="","",IFERROR(INDEX(RAW_DHIS2_EXPORT!$A:$ZZ,ROW(),MATCH("*"&amp;INDEX(INDICATOR_MAP!$D:$D,MATCH(U$1,INDICATOR_MAP!$B:$B,0))&amp;"*",RAW_DHIS2_EXPORT!$1:$1,0)),""))</f>
        <v/>
      </c>
      <c r="V178" s="2" t="str">
        <f>IF($A178="","",IFERROR(INDEX(RAW_DHIS2_EXPORT!$A:$ZZ,ROW(),MATCH("*"&amp;INDEX(INDICATOR_MAP!$D:$D,MATCH(V$1,INDICATOR_MAP!$B:$B,0))&amp;"*",RAW_DHIS2_EXPORT!$1:$1,0)),""))</f>
        <v/>
      </c>
      <c r="W178" s="2" t="str">
        <f>IF($A178="","",IFERROR(INDEX(RAW_DHIS2_EXPORT!$A:$ZZ,ROW(),MATCH("*"&amp;INDEX(INDICATOR_MAP!$D:$D,MATCH(W$1,INDICATOR_MAP!$B:$B,0))&amp;"*",RAW_DHIS2_EXPORT!$1:$1,0)),""))</f>
        <v/>
      </c>
      <c r="X178" s="2" t="str">
        <f>IF($A178="","",IFERROR(INDEX(RAW_DHIS2_EXPORT!$A:$ZZ,ROW(),MATCH("*"&amp;INDEX(INDICATOR_MAP!$D:$D,MATCH(X$1,INDICATOR_MAP!$B:$B,0))&amp;"*",RAW_DHIS2_EXPORT!$1:$1,0)),""))</f>
        <v/>
      </c>
      <c r="Y178" s="2" t="str">
        <f>IF($A178="","",IFERROR(INDEX(RAW_DHIS2_EXPORT!$A:$ZZ,ROW(),MATCH("*"&amp;INDEX(INDICATOR_MAP!$D:$D,MATCH(Y$1,INDICATOR_MAP!$B:$B,0))&amp;"*",RAW_DHIS2_EXPORT!$1:$1,0)),""))</f>
        <v/>
      </c>
      <c r="Z178" s="2" t="str">
        <f>IF($A178="","",IFERROR(INDEX(RAW_DHIS2_EXPORT!$A:$ZZ,ROW(),MATCH("*"&amp;INDEX(INDICATOR_MAP!$D:$D,MATCH(Z$1,INDICATOR_MAP!$B:$B,0))&amp;"*",RAW_DHIS2_EXPORT!$1:$1,0)),""))</f>
        <v/>
      </c>
      <c r="AA178" s="2" t="str">
        <f>IF($A178="","",IFERROR(INDEX(RAW_DHIS2_EXPORT!$A:$ZZ,ROW(),MATCH("*"&amp;INDEX(INDICATOR_MAP!$D:$D,MATCH(AA$1,INDICATOR_MAP!$B:$B,0))&amp;"*",RAW_DHIS2_EXPORT!$1:$1,0)),""))</f>
        <v/>
      </c>
      <c r="AB178" s="2" t="str">
        <f>IF($A178="","",IFERROR(INDEX(RAW_DHIS2_EXPORT!$A:$ZZ,ROW(),MATCH("*"&amp;INDEX(INDICATOR_MAP!$D:$D,MATCH(AB$1,INDICATOR_MAP!$B:$B,0))&amp;"*",RAW_DHIS2_EXPORT!$1:$1,0)),""))</f>
        <v/>
      </c>
      <c r="AC178" s="2" t="str">
        <f>IF($A178="","",IFERROR(INDEX(RAW_DHIS2_EXPORT!$A:$ZZ,ROW(),MATCH("*"&amp;INDEX(INDICATOR_MAP!$D:$D,MATCH(AC$1,INDICATOR_MAP!$B:$B,0))&amp;"*",RAW_DHIS2_EXPORT!$1:$1,0)),""))</f>
        <v/>
      </c>
      <c r="AD178" s="2" t="str">
        <f>IF($A178="","",IFERROR(INDEX(RAW_DHIS2_EXPORT!$A:$ZZ,ROW(),MATCH("*"&amp;INDEX(INDICATOR_MAP!$D:$D,MATCH(AD$1,INDICATOR_MAP!$B:$B,0))&amp;"*",RAW_DHIS2_EXPORT!$1:$1,0)),""))</f>
        <v/>
      </c>
      <c r="AE178" s="2" t="str">
        <f>IF($A178="","",IFERROR(INDEX(RAW_DHIS2_EXPORT!$A:$ZZ,ROW(),MATCH("*"&amp;INDEX(INDICATOR_MAP!$D:$D,MATCH(AE$1,INDICATOR_MAP!$B:$B,0))&amp;"*",RAW_DHIS2_EXPORT!$1:$1,0)),""))</f>
        <v/>
      </c>
      <c r="AF178" s="2" t="str">
        <f>IF($A178="","",IFERROR(INDEX(RAW_DHIS2_EXPORT!$A:$ZZ,ROW(),MATCH("*"&amp;INDEX(INDICATOR_MAP!$D:$D,MATCH(AF$1,INDICATOR_MAP!$B:$B,0))&amp;"*",RAW_DHIS2_EXPORT!$1:$1,0)),""))</f>
        <v/>
      </c>
      <c r="AG178" s="2" t="str">
        <f>IF($A178="","",IFERROR(INDEX(RAW_DHIS2_EXPORT!$A:$ZZ,ROW(),MATCH("*"&amp;INDEX(INDICATOR_MAP!$D:$D,MATCH(AG$1,INDICATOR_MAP!$B:$B,0))&amp;"*",RAW_DHIS2_EXPORT!$1:$1,0)),""))</f>
        <v/>
      </c>
      <c r="AH178" s="2" t="str">
        <f>IF($A178="","",IFERROR(INDEX(RAW_DHIS2_EXPORT!$A:$ZZ,ROW(),MATCH("*"&amp;INDEX(INDICATOR_MAP!$D:$D,MATCH(AH$1,INDICATOR_MAP!$B:$B,0))&amp;"*",RAW_DHIS2_EXPORT!$1:$1,0)),""))</f>
        <v/>
      </c>
      <c r="AI178" s="2" t="str">
        <f>IF($A178="","",IFERROR(INDEX(RAW_DHIS2_EXPORT!$A:$ZZ,ROW(),MATCH("*"&amp;INDEX(INDICATOR_MAP!$D:$D,MATCH(AI$1,INDICATOR_MAP!$B:$B,0))&amp;"*",RAW_DHIS2_EXPORT!$1:$1,0)),""))</f>
        <v/>
      </c>
      <c r="AJ178" s="2" t="str">
        <f>IF($A178="","",IFERROR(INDEX(RAW_DHIS2_EXPORT!$A:$ZZ,ROW(),MATCH("*"&amp;INDEX(INDICATOR_MAP!$D:$D,MATCH(AJ$1,INDICATOR_MAP!$B:$B,0))&amp;"*",RAW_DHIS2_EXPORT!$1:$1,0)),""))</f>
        <v/>
      </c>
      <c r="AK178" s="2" t="str">
        <f>IF($A178="","",IFERROR(INDEX(RAW_DHIS2_EXPORT!$A:$ZZ,ROW(),MATCH("*"&amp;INDEX(INDICATOR_MAP!$D:$D,MATCH(AK$1,INDICATOR_MAP!$B:$B,0))&amp;"*",RAW_DHIS2_EXPORT!$1:$1,0)),""))</f>
        <v/>
      </c>
      <c r="AL178" s="2" t="str">
        <f>IF($A178="","",IFERROR(INDEX(RAW_DHIS2_EXPORT!$A:$ZZ,ROW(),MATCH("*"&amp;INDEX(INDICATOR_MAP!$D:$D,MATCH(AL$1,INDICATOR_MAP!$B:$B,0))&amp;"*",RAW_DHIS2_EXPORT!$1:$1,0)),""))</f>
        <v/>
      </c>
      <c r="AM178" s="2" t="str">
        <f>IF($A178="","",IFERROR(INDEX(RAW_DHIS2_EXPORT!$A:$ZZ,ROW(),MATCH("*"&amp;INDEX(INDICATOR_MAP!$D:$D,MATCH(AM$1,INDICATOR_MAP!$B:$B,0))&amp;"*",RAW_DHIS2_EXPORT!$1:$1,0)),""))</f>
        <v/>
      </c>
      <c r="AN178" s="2" t="str">
        <f>IF($A178="","",IFERROR(INDEX(RAW_DHIS2_EXPORT!$A:$ZZ,ROW(),MATCH("*"&amp;INDEX(INDICATOR_MAP!$D:$D,MATCH(AN$1,INDICATOR_MAP!$B:$B,0))&amp;"*",RAW_DHIS2_EXPORT!$1:$1,0)),""))</f>
        <v/>
      </c>
      <c r="AO178" s="2" t="str">
        <f>IF($A178="","",IFERROR(INDEX(RAW_DHIS2_EXPORT!$A:$ZZ,ROW(),MATCH("*"&amp;INDEX(INDICATOR_MAP!$D:$D,MATCH(AO$1,INDICATOR_MAP!$B:$B,0))&amp;"*",RAW_DHIS2_EXPORT!$1:$1,0)),""))</f>
        <v/>
      </c>
      <c r="AP178" s="2" t="str">
        <f>IF($A178="","",IFERROR(INDEX(RAW_DHIS2_EXPORT!$A:$ZZ,ROW(),MATCH("*"&amp;INDEX(INDICATOR_MAP!$D:$D,MATCH(AP$1,INDICATOR_MAP!$B:$B,0))&amp;"*",RAW_DHIS2_EXPORT!$1:$1,0)),""))</f>
        <v/>
      </c>
      <c r="AQ178" s="2" t="str">
        <f>IF($A178="","",IFERROR(INDEX(RAW_DHIS2_EXPORT!$A:$ZZ,ROW(),MATCH("*"&amp;INDEX(INDICATOR_MAP!$D:$D,MATCH(AQ$1,INDICATOR_MAP!$B:$B,0))&amp;"*",RAW_DHIS2_EXPORT!$1:$1,0)),""))</f>
        <v/>
      </c>
      <c r="AR178" s="2" t="str">
        <f>IF($A178="","",IFERROR(INDEX(RAW_DHIS2_EXPORT!$A:$ZZ,ROW(),MATCH("*"&amp;INDEX(INDICATOR_MAP!$D:$D,MATCH(AR$1,INDICATOR_MAP!$B:$B,0))&amp;"*",RAW_DHIS2_EXPORT!$1:$1,0)),""))</f>
        <v/>
      </c>
      <c r="AS178" s="2" t="str">
        <f>IF($A178="","",IFERROR(INDEX(RAW_DHIS2_EXPORT!$A:$ZZ,ROW(),MATCH("*"&amp;INDEX(INDICATOR_MAP!$D:$D,MATCH(AS$1,INDICATOR_MAP!$B:$B,0))&amp;"*",RAW_DHIS2_EXPORT!$1:$1,0)),""))</f>
        <v/>
      </c>
      <c r="AT178" s="2" t="str">
        <f>IF($A178="","",IFERROR(INDEX(RAW_DHIS2_EXPORT!$A:$ZZ,ROW(),MATCH("*"&amp;INDEX(INDICATOR_MAP!$D:$D,MATCH(AT$1,INDICATOR_MAP!$B:$B,0))&amp;"*",RAW_DHIS2_EXPORT!$1:$1,0)),""))</f>
        <v/>
      </c>
      <c r="AU178" s="2" t="str">
        <f>IF($A178="","",IFERROR(INDEX(RAW_DHIS2_EXPORT!$A:$ZZ,ROW(),MATCH("*"&amp;INDEX(INDICATOR_MAP!$D:$D,MATCH(AU$1,INDICATOR_MAP!$B:$B,0))&amp;"*",RAW_DHIS2_EXPORT!$1:$1,0)),""))</f>
        <v/>
      </c>
      <c r="AV178" s="2" t="str">
        <f>IF($A178="","",IFERROR(INDEX(RAW_DHIS2_EXPORT!$A:$ZZ,ROW(),MATCH("*"&amp;INDEX(INDICATOR_MAP!$D:$D,MATCH(AV$1,INDICATOR_MAP!$B:$B,0))&amp;"*",RAW_DHIS2_EXPORT!$1:$1,0)),""))</f>
        <v/>
      </c>
      <c r="AW178" s="2" t="str">
        <f>IF($A178="","",IFERROR(INDEX(RAW_DHIS2_EXPORT!$A:$ZZ,ROW(),MATCH("*"&amp;INDEX(INDICATOR_MAP!$D:$D,MATCH(AW$1,INDICATOR_MAP!$B:$B,0))&amp;"*",RAW_DHIS2_EXPORT!$1:$1,0)),""))</f>
        <v/>
      </c>
      <c r="AX178" s="2" t="str">
        <f>IF($A178="","",IFERROR(INDEX(RAW_DHIS2_EXPORT!$A:$ZZ,ROW(),MATCH("*"&amp;INDEX(INDICATOR_MAP!$D:$D,MATCH(AX$1,INDICATOR_MAP!$B:$B,0))&amp;"*",RAW_DHIS2_EXPORT!$1:$1,0)),""))</f>
        <v/>
      </c>
      <c r="AY178" s="2" t="str">
        <f>IF($A178="","",IFERROR(INDEX(RAW_DHIS2_EXPORT!$A:$ZZ,ROW(),MATCH("*"&amp;INDEX(INDICATOR_MAP!$D:$D,MATCH(AY$1,INDICATOR_MAP!$B:$B,0))&amp;"*",RAW_DHIS2_EXPORT!$1:$1,0)),""))</f>
        <v/>
      </c>
      <c r="AZ178" s="2" t="str">
        <f>IF($A178="","",IFERROR(INDEX(RAW_DHIS2_EXPORT!$A:$ZZ,ROW(),MATCH("*"&amp;INDEX(INDICATOR_MAP!$D:$D,MATCH(AZ$1,INDICATOR_MAP!$B:$B,0))&amp;"*",RAW_DHIS2_EXPORT!$1:$1,0)),""))</f>
        <v/>
      </c>
      <c r="BA178" s="2" t="str">
        <f>IF($A178="","",IFERROR(INDEX(RAW_DHIS2_EXPORT!$A:$ZZ,ROW(),MATCH("*"&amp;INDEX(INDICATOR_MAP!$D:$D,MATCH(BA$1,INDICATOR_MAP!$B:$B,0))&amp;"*",RAW_DHIS2_EXPORT!$1:$1,0)),""))</f>
        <v/>
      </c>
      <c r="BB178" s="2" t="str">
        <f>IF($A178="","",IFERROR(INDEX(RAW_DHIS2_EXPORT!$A:$ZZ,ROW(),MATCH("*"&amp;INDEX(INDICATOR_MAP!$D:$D,MATCH(BB$1,INDICATOR_MAP!$B:$B,0))&amp;"*",RAW_DHIS2_EXPORT!$1:$1,0)),""))</f>
        <v/>
      </c>
      <c r="BC178" s="2" t="str">
        <f>IF($A178="","",IFERROR(INDEX(RAW_DHIS2_EXPORT!$A:$ZZ,ROW(),MATCH("*"&amp;INDEX(INDICATOR_MAP!$D:$D,MATCH(BC$1,INDICATOR_MAP!$B:$B,0))&amp;"*",RAW_DHIS2_EXPORT!$1:$1,0)),""))</f>
        <v/>
      </c>
    </row>
    <row r="179" spans="1:55">
      <c r="A179" s="2" t="str">
        <f>IF(RAW_DHIS2_EXPORT!A179="","",RAW_DHIS2_EXPORT!A179)</f>
        <v/>
      </c>
      <c r="B179" s="2"/>
      <c r="C179" s="2"/>
      <c r="D179" s="2" t="str">
        <f>IF($A179="","",IFERROR(INDEX(RAW_DHIS2_EXPORT!$A:$ZZ,ROW(),MATCH("*"&amp;INDEX(INDICATOR_MAP!$D:$D,MATCH(D$1,INDICATOR_MAP!$B:$B,0))&amp;"*",RAW_DHIS2_EXPORT!$1:$1,0)),""))</f>
        <v/>
      </c>
      <c r="E179" s="2" t="str">
        <f>IF($A179="","",IFERROR(INDEX(RAW_DHIS2_EXPORT!$A:$ZZ,ROW(),MATCH("*"&amp;INDEX(INDICATOR_MAP!$D:$D,MATCH(E$1,INDICATOR_MAP!$B:$B,0))&amp;"*",RAW_DHIS2_EXPORT!$1:$1,0)),""))</f>
        <v/>
      </c>
      <c r="F179" s="2" t="str">
        <f>IF($A179="","",IFERROR(INDEX(RAW_DHIS2_EXPORT!$A:$ZZ,ROW(),MATCH("*"&amp;INDEX(INDICATOR_MAP!$D:$D,MATCH(F$1,INDICATOR_MAP!$B:$B,0))&amp;"*",RAW_DHIS2_EXPORT!$1:$1,0)),""))</f>
        <v/>
      </c>
      <c r="G179" s="2" t="str">
        <f>IF($A179="","",IFERROR(INDEX(RAW_DHIS2_EXPORT!$A:$ZZ,ROW(),MATCH("*"&amp;INDEX(INDICATOR_MAP!$D:$D,MATCH(G$1,INDICATOR_MAP!$B:$B,0))&amp;"*",RAW_DHIS2_EXPORT!$1:$1,0)),""))</f>
        <v/>
      </c>
      <c r="H179" s="2" t="str">
        <f>IF($A179="","",IFERROR(INDEX(RAW_DHIS2_EXPORT!$A:$ZZ,ROW(),MATCH("*"&amp;INDEX(INDICATOR_MAP!$D:$D,MATCH(H$1,INDICATOR_MAP!$B:$B,0))&amp;"*",RAW_DHIS2_EXPORT!$1:$1,0)),""))</f>
        <v/>
      </c>
      <c r="I179" s="2" t="str">
        <f>IF($A179="","",IFERROR(INDEX(RAW_DHIS2_EXPORT!$A:$ZZ,ROW(),MATCH("*"&amp;INDEX(INDICATOR_MAP!$D:$D,MATCH(I$1,INDICATOR_MAP!$B:$B,0))&amp;"*",RAW_DHIS2_EXPORT!$1:$1,0)),""))</f>
        <v/>
      </c>
      <c r="J179" s="2" t="str">
        <f>IF($A179="","",IFERROR(INDEX(RAW_DHIS2_EXPORT!$A:$ZZ,ROW(),MATCH("*"&amp;INDEX(INDICATOR_MAP!$D:$D,MATCH(J$1,INDICATOR_MAP!$B:$B,0))&amp;"*",RAW_DHIS2_EXPORT!$1:$1,0)),""))</f>
        <v/>
      </c>
      <c r="K179" s="2" t="str">
        <f>IF($A179="","",IFERROR(INDEX(RAW_DHIS2_EXPORT!$A:$ZZ,ROW(),MATCH("*"&amp;INDEX(INDICATOR_MAP!$D:$D,MATCH(K$1,INDICATOR_MAP!$B:$B,0))&amp;"*",RAW_DHIS2_EXPORT!$1:$1,0)),""))</f>
        <v/>
      </c>
      <c r="L179" s="2" t="str">
        <f>IF($A179="","",IFERROR(INDEX(RAW_DHIS2_EXPORT!$A:$ZZ,ROW(),MATCH("*"&amp;INDEX(INDICATOR_MAP!$D:$D,MATCH(L$1,INDICATOR_MAP!$B:$B,0))&amp;"*",RAW_DHIS2_EXPORT!$1:$1,0)),""))</f>
        <v/>
      </c>
      <c r="M179" s="2" t="str">
        <f>IF($A179="","",IFERROR(INDEX(RAW_DHIS2_EXPORT!$A:$ZZ,ROW(),MATCH("*"&amp;INDEX(INDICATOR_MAP!$D:$D,MATCH(M$1,INDICATOR_MAP!$B:$B,0))&amp;"*",RAW_DHIS2_EXPORT!$1:$1,0)),""))</f>
        <v/>
      </c>
      <c r="N179" s="2" t="str">
        <f>IF($A179="","",IFERROR(INDEX(RAW_DHIS2_EXPORT!$A:$ZZ,ROW(),MATCH("*"&amp;INDEX(INDICATOR_MAP!$D:$D,MATCH(N$1,INDICATOR_MAP!$B:$B,0))&amp;"*",RAW_DHIS2_EXPORT!$1:$1,0)),""))</f>
        <v/>
      </c>
      <c r="O179" s="2" t="str">
        <f>IF($A179="","",IFERROR(INDEX(RAW_DHIS2_EXPORT!$A:$ZZ,ROW(),MATCH("*"&amp;INDEX(INDICATOR_MAP!$D:$D,MATCH(O$1,INDICATOR_MAP!$B:$B,0))&amp;"*",RAW_DHIS2_EXPORT!$1:$1,0)),""))</f>
        <v/>
      </c>
      <c r="P179" s="2" t="str">
        <f>IF($A179="","",IFERROR(INDEX(RAW_DHIS2_EXPORT!$A:$ZZ,ROW(),MATCH("*"&amp;INDEX(INDICATOR_MAP!$D:$D,MATCH(P$1,INDICATOR_MAP!$B:$B,0))&amp;"*",RAW_DHIS2_EXPORT!$1:$1,0)),""))</f>
        <v/>
      </c>
      <c r="Q179" s="2" t="str">
        <f>IF($A179="","",IFERROR(INDEX(RAW_DHIS2_EXPORT!$A:$ZZ,ROW(),MATCH("*"&amp;INDEX(INDICATOR_MAP!$D:$D,MATCH(Q$1,INDICATOR_MAP!$B:$B,0))&amp;"*",RAW_DHIS2_EXPORT!$1:$1,0)),""))</f>
        <v/>
      </c>
      <c r="R179" s="2" t="str">
        <f>IF($A179="","",IFERROR(INDEX(RAW_DHIS2_EXPORT!$A:$ZZ,ROW(),MATCH("*"&amp;INDEX(INDICATOR_MAP!$D:$D,MATCH(R$1,INDICATOR_MAP!$B:$B,0))&amp;"*",RAW_DHIS2_EXPORT!$1:$1,0)),""))</f>
        <v/>
      </c>
      <c r="S179" s="2" t="str">
        <f>IF($A179="","",IFERROR(INDEX(RAW_DHIS2_EXPORT!$A:$ZZ,ROW(),MATCH("*"&amp;INDEX(INDICATOR_MAP!$D:$D,MATCH(S$1,INDICATOR_MAP!$B:$B,0))&amp;"*",RAW_DHIS2_EXPORT!$1:$1,0)),""))</f>
        <v/>
      </c>
      <c r="T179" s="2" t="str">
        <f>IF($A179="","",IFERROR(INDEX(RAW_DHIS2_EXPORT!$A:$ZZ,ROW(),MATCH("*"&amp;INDEX(INDICATOR_MAP!$D:$D,MATCH(T$1,INDICATOR_MAP!$B:$B,0))&amp;"*",RAW_DHIS2_EXPORT!$1:$1,0)),""))</f>
        <v/>
      </c>
      <c r="U179" s="2" t="str">
        <f>IF($A179="","",IFERROR(INDEX(RAW_DHIS2_EXPORT!$A:$ZZ,ROW(),MATCH("*"&amp;INDEX(INDICATOR_MAP!$D:$D,MATCH(U$1,INDICATOR_MAP!$B:$B,0))&amp;"*",RAW_DHIS2_EXPORT!$1:$1,0)),""))</f>
        <v/>
      </c>
      <c r="V179" s="2" t="str">
        <f>IF($A179="","",IFERROR(INDEX(RAW_DHIS2_EXPORT!$A:$ZZ,ROW(),MATCH("*"&amp;INDEX(INDICATOR_MAP!$D:$D,MATCH(V$1,INDICATOR_MAP!$B:$B,0))&amp;"*",RAW_DHIS2_EXPORT!$1:$1,0)),""))</f>
        <v/>
      </c>
      <c r="W179" s="2" t="str">
        <f>IF($A179="","",IFERROR(INDEX(RAW_DHIS2_EXPORT!$A:$ZZ,ROW(),MATCH("*"&amp;INDEX(INDICATOR_MAP!$D:$D,MATCH(W$1,INDICATOR_MAP!$B:$B,0))&amp;"*",RAW_DHIS2_EXPORT!$1:$1,0)),""))</f>
        <v/>
      </c>
      <c r="X179" s="2" t="str">
        <f>IF($A179="","",IFERROR(INDEX(RAW_DHIS2_EXPORT!$A:$ZZ,ROW(),MATCH("*"&amp;INDEX(INDICATOR_MAP!$D:$D,MATCH(X$1,INDICATOR_MAP!$B:$B,0))&amp;"*",RAW_DHIS2_EXPORT!$1:$1,0)),""))</f>
        <v/>
      </c>
      <c r="Y179" s="2" t="str">
        <f>IF($A179="","",IFERROR(INDEX(RAW_DHIS2_EXPORT!$A:$ZZ,ROW(),MATCH("*"&amp;INDEX(INDICATOR_MAP!$D:$D,MATCH(Y$1,INDICATOR_MAP!$B:$B,0))&amp;"*",RAW_DHIS2_EXPORT!$1:$1,0)),""))</f>
        <v/>
      </c>
      <c r="Z179" s="2" t="str">
        <f>IF($A179="","",IFERROR(INDEX(RAW_DHIS2_EXPORT!$A:$ZZ,ROW(),MATCH("*"&amp;INDEX(INDICATOR_MAP!$D:$D,MATCH(Z$1,INDICATOR_MAP!$B:$B,0))&amp;"*",RAW_DHIS2_EXPORT!$1:$1,0)),""))</f>
        <v/>
      </c>
      <c r="AA179" s="2" t="str">
        <f>IF($A179="","",IFERROR(INDEX(RAW_DHIS2_EXPORT!$A:$ZZ,ROW(),MATCH("*"&amp;INDEX(INDICATOR_MAP!$D:$D,MATCH(AA$1,INDICATOR_MAP!$B:$B,0))&amp;"*",RAW_DHIS2_EXPORT!$1:$1,0)),""))</f>
        <v/>
      </c>
      <c r="AB179" s="2" t="str">
        <f>IF($A179="","",IFERROR(INDEX(RAW_DHIS2_EXPORT!$A:$ZZ,ROW(),MATCH("*"&amp;INDEX(INDICATOR_MAP!$D:$D,MATCH(AB$1,INDICATOR_MAP!$B:$B,0))&amp;"*",RAW_DHIS2_EXPORT!$1:$1,0)),""))</f>
        <v/>
      </c>
      <c r="AC179" s="2" t="str">
        <f>IF($A179="","",IFERROR(INDEX(RAW_DHIS2_EXPORT!$A:$ZZ,ROW(),MATCH("*"&amp;INDEX(INDICATOR_MAP!$D:$D,MATCH(AC$1,INDICATOR_MAP!$B:$B,0))&amp;"*",RAW_DHIS2_EXPORT!$1:$1,0)),""))</f>
        <v/>
      </c>
      <c r="AD179" s="2" t="str">
        <f>IF($A179="","",IFERROR(INDEX(RAW_DHIS2_EXPORT!$A:$ZZ,ROW(),MATCH("*"&amp;INDEX(INDICATOR_MAP!$D:$D,MATCH(AD$1,INDICATOR_MAP!$B:$B,0))&amp;"*",RAW_DHIS2_EXPORT!$1:$1,0)),""))</f>
        <v/>
      </c>
      <c r="AE179" s="2" t="str">
        <f>IF($A179="","",IFERROR(INDEX(RAW_DHIS2_EXPORT!$A:$ZZ,ROW(),MATCH("*"&amp;INDEX(INDICATOR_MAP!$D:$D,MATCH(AE$1,INDICATOR_MAP!$B:$B,0))&amp;"*",RAW_DHIS2_EXPORT!$1:$1,0)),""))</f>
        <v/>
      </c>
      <c r="AF179" s="2" t="str">
        <f>IF($A179="","",IFERROR(INDEX(RAW_DHIS2_EXPORT!$A:$ZZ,ROW(),MATCH("*"&amp;INDEX(INDICATOR_MAP!$D:$D,MATCH(AF$1,INDICATOR_MAP!$B:$B,0))&amp;"*",RAW_DHIS2_EXPORT!$1:$1,0)),""))</f>
        <v/>
      </c>
      <c r="AG179" s="2" t="str">
        <f>IF($A179="","",IFERROR(INDEX(RAW_DHIS2_EXPORT!$A:$ZZ,ROW(),MATCH("*"&amp;INDEX(INDICATOR_MAP!$D:$D,MATCH(AG$1,INDICATOR_MAP!$B:$B,0))&amp;"*",RAW_DHIS2_EXPORT!$1:$1,0)),""))</f>
        <v/>
      </c>
      <c r="AH179" s="2" t="str">
        <f>IF($A179="","",IFERROR(INDEX(RAW_DHIS2_EXPORT!$A:$ZZ,ROW(),MATCH("*"&amp;INDEX(INDICATOR_MAP!$D:$D,MATCH(AH$1,INDICATOR_MAP!$B:$B,0))&amp;"*",RAW_DHIS2_EXPORT!$1:$1,0)),""))</f>
        <v/>
      </c>
      <c r="AI179" s="2" t="str">
        <f>IF($A179="","",IFERROR(INDEX(RAW_DHIS2_EXPORT!$A:$ZZ,ROW(),MATCH("*"&amp;INDEX(INDICATOR_MAP!$D:$D,MATCH(AI$1,INDICATOR_MAP!$B:$B,0))&amp;"*",RAW_DHIS2_EXPORT!$1:$1,0)),""))</f>
        <v/>
      </c>
      <c r="AJ179" s="2" t="str">
        <f>IF($A179="","",IFERROR(INDEX(RAW_DHIS2_EXPORT!$A:$ZZ,ROW(),MATCH("*"&amp;INDEX(INDICATOR_MAP!$D:$D,MATCH(AJ$1,INDICATOR_MAP!$B:$B,0))&amp;"*",RAW_DHIS2_EXPORT!$1:$1,0)),""))</f>
        <v/>
      </c>
      <c r="AK179" s="2" t="str">
        <f>IF($A179="","",IFERROR(INDEX(RAW_DHIS2_EXPORT!$A:$ZZ,ROW(),MATCH("*"&amp;INDEX(INDICATOR_MAP!$D:$D,MATCH(AK$1,INDICATOR_MAP!$B:$B,0))&amp;"*",RAW_DHIS2_EXPORT!$1:$1,0)),""))</f>
        <v/>
      </c>
      <c r="AL179" s="2" t="str">
        <f>IF($A179="","",IFERROR(INDEX(RAW_DHIS2_EXPORT!$A:$ZZ,ROW(),MATCH("*"&amp;INDEX(INDICATOR_MAP!$D:$D,MATCH(AL$1,INDICATOR_MAP!$B:$B,0))&amp;"*",RAW_DHIS2_EXPORT!$1:$1,0)),""))</f>
        <v/>
      </c>
      <c r="AM179" s="2" t="str">
        <f>IF($A179="","",IFERROR(INDEX(RAW_DHIS2_EXPORT!$A:$ZZ,ROW(),MATCH("*"&amp;INDEX(INDICATOR_MAP!$D:$D,MATCH(AM$1,INDICATOR_MAP!$B:$B,0))&amp;"*",RAW_DHIS2_EXPORT!$1:$1,0)),""))</f>
        <v/>
      </c>
      <c r="AN179" s="2" t="str">
        <f>IF($A179="","",IFERROR(INDEX(RAW_DHIS2_EXPORT!$A:$ZZ,ROW(),MATCH("*"&amp;INDEX(INDICATOR_MAP!$D:$D,MATCH(AN$1,INDICATOR_MAP!$B:$B,0))&amp;"*",RAW_DHIS2_EXPORT!$1:$1,0)),""))</f>
        <v/>
      </c>
      <c r="AO179" s="2" t="str">
        <f>IF($A179="","",IFERROR(INDEX(RAW_DHIS2_EXPORT!$A:$ZZ,ROW(),MATCH("*"&amp;INDEX(INDICATOR_MAP!$D:$D,MATCH(AO$1,INDICATOR_MAP!$B:$B,0))&amp;"*",RAW_DHIS2_EXPORT!$1:$1,0)),""))</f>
        <v/>
      </c>
      <c r="AP179" s="2" t="str">
        <f>IF($A179="","",IFERROR(INDEX(RAW_DHIS2_EXPORT!$A:$ZZ,ROW(),MATCH("*"&amp;INDEX(INDICATOR_MAP!$D:$D,MATCH(AP$1,INDICATOR_MAP!$B:$B,0))&amp;"*",RAW_DHIS2_EXPORT!$1:$1,0)),""))</f>
        <v/>
      </c>
      <c r="AQ179" s="2" t="str">
        <f>IF($A179="","",IFERROR(INDEX(RAW_DHIS2_EXPORT!$A:$ZZ,ROW(),MATCH("*"&amp;INDEX(INDICATOR_MAP!$D:$D,MATCH(AQ$1,INDICATOR_MAP!$B:$B,0))&amp;"*",RAW_DHIS2_EXPORT!$1:$1,0)),""))</f>
        <v/>
      </c>
      <c r="AR179" s="2" t="str">
        <f>IF($A179="","",IFERROR(INDEX(RAW_DHIS2_EXPORT!$A:$ZZ,ROW(),MATCH("*"&amp;INDEX(INDICATOR_MAP!$D:$D,MATCH(AR$1,INDICATOR_MAP!$B:$B,0))&amp;"*",RAW_DHIS2_EXPORT!$1:$1,0)),""))</f>
        <v/>
      </c>
      <c r="AS179" s="2" t="str">
        <f>IF($A179="","",IFERROR(INDEX(RAW_DHIS2_EXPORT!$A:$ZZ,ROW(),MATCH("*"&amp;INDEX(INDICATOR_MAP!$D:$D,MATCH(AS$1,INDICATOR_MAP!$B:$B,0))&amp;"*",RAW_DHIS2_EXPORT!$1:$1,0)),""))</f>
        <v/>
      </c>
      <c r="AT179" s="2" t="str">
        <f>IF($A179="","",IFERROR(INDEX(RAW_DHIS2_EXPORT!$A:$ZZ,ROW(),MATCH("*"&amp;INDEX(INDICATOR_MAP!$D:$D,MATCH(AT$1,INDICATOR_MAP!$B:$B,0))&amp;"*",RAW_DHIS2_EXPORT!$1:$1,0)),""))</f>
        <v/>
      </c>
      <c r="AU179" s="2" t="str">
        <f>IF($A179="","",IFERROR(INDEX(RAW_DHIS2_EXPORT!$A:$ZZ,ROW(),MATCH("*"&amp;INDEX(INDICATOR_MAP!$D:$D,MATCH(AU$1,INDICATOR_MAP!$B:$B,0))&amp;"*",RAW_DHIS2_EXPORT!$1:$1,0)),""))</f>
        <v/>
      </c>
      <c r="AV179" s="2" t="str">
        <f>IF($A179="","",IFERROR(INDEX(RAW_DHIS2_EXPORT!$A:$ZZ,ROW(),MATCH("*"&amp;INDEX(INDICATOR_MAP!$D:$D,MATCH(AV$1,INDICATOR_MAP!$B:$B,0))&amp;"*",RAW_DHIS2_EXPORT!$1:$1,0)),""))</f>
        <v/>
      </c>
      <c r="AW179" s="2" t="str">
        <f>IF($A179="","",IFERROR(INDEX(RAW_DHIS2_EXPORT!$A:$ZZ,ROW(),MATCH("*"&amp;INDEX(INDICATOR_MAP!$D:$D,MATCH(AW$1,INDICATOR_MAP!$B:$B,0))&amp;"*",RAW_DHIS2_EXPORT!$1:$1,0)),""))</f>
        <v/>
      </c>
      <c r="AX179" s="2" t="str">
        <f>IF($A179="","",IFERROR(INDEX(RAW_DHIS2_EXPORT!$A:$ZZ,ROW(),MATCH("*"&amp;INDEX(INDICATOR_MAP!$D:$D,MATCH(AX$1,INDICATOR_MAP!$B:$B,0))&amp;"*",RAW_DHIS2_EXPORT!$1:$1,0)),""))</f>
        <v/>
      </c>
      <c r="AY179" s="2" t="str">
        <f>IF($A179="","",IFERROR(INDEX(RAW_DHIS2_EXPORT!$A:$ZZ,ROW(),MATCH("*"&amp;INDEX(INDICATOR_MAP!$D:$D,MATCH(AY$1,INDICATOR_MAP!$B:$B,0))&amp;"*",RAW_DHIS2_EXPORT!$1:$1,0)),""))</f>
        <v/>
      </c>
      <c r="AZ179" s="2" t="str">
        <f>IF($A179="","",IFERROR(INDEX(RAW_DHIS2_EXPORT!$A:$ZZ,ROW(),MATCH("*"&amp;INDEX(INDICATOR_MAP!$D:$D,MATCH(AZ$1,INDICATOR_MAP!$B:$B,0))&amp;"*",RAW_DHIS2_EXPORT!$1:$1,0)),""))</f>
        <v/>
      </c>
      <c r="BA179" s="2" t="str">
        <f>IF($A179="","",IFERROR(INDEX(RAW_DHIS2_EXPORT!$A:$ZZ,ROW(),MATCH("*"&amp;INDEX(INDICATOR_MAP!$D:$D,MATCH(BA$1,INDICATOR_MAP!$B:$B,0))&amp;"*",RAW_DHIS2_EXPORT!$1:$1,0)),""))</f>
        <v/>
      </c>
      <c r="BB179" s="2" t="str">
        <f>IF($A179="","",IFERROR(INDEX(RAW_DHIS2_EXPORT!$A:$ZZ,ROW(),MATCH("*"&amp;INDEX(INDICATOR_MAP!$D:$D,MATCH(BB$1,INDICATOR_MAP!$B:$B,0))&amp;"*",RAW_DHIS2_EXPORT!$1:$1,0)),""))</f>
        <v/>
      </c>
      <c r="BC179" s="2" t="str">
        <f>IF($A179="","",IFERROR(INDEX(RAW_DHIS2_EXPORT!$A:$ZZ,ROW(),MATCH("*"&amp;INDEX(INDICATOR_MAP!$D:$D,MATCH(BC$1,INDICATOR_MAP!$B:$B,0))&amp;"*",RAW_DHIS2_EXPORT!$1:$1,0)),""))</f>
        <v/>
      </c>
    </row>
    <row r="180" spans="1:55">
      <c r="A180" s="2" t="str">
        <f>IF(RAW_DHIS2_EXPORT!A180="","",RAW_DHIS2_EXPORT!A180)</f>
        <v/>
      </c>
      <c r="B180" s="2"/>
      <c r="C180" s="2"/>
      <c r="D180" s="2" t="str">
        <f>IF($A180="","",IFERROR(INDEX(RAW_DHIS2_EXPORT!$A:$ZZ,ROW(),MATCH("*"&amp;INDEX(INDICATOR_MAP!$D:$D,MATCH(D$1,INDICATOR_MAP!$B:$B,0))&amp;"*",RAW_DHIS2_EXPORT!$1:$1,0)),""))</f>
        <v/>
      </c>
      <c r="E180" s="2" t="str">
        <f>IF($A180="","",IFERROR(INDEX(RAW_DHIS2_EXPORT!$A:$ZZ,ROW(),MATCH("*"&amp;INDEX(INDICATOR_MAP!$D:$D,MATCH(E$1,INDICATOR_MAP!$B:$B,0))&amp;"*",RAW_DHIS2_EXPORT!$1:$1,0)),""))</f>
        <v/>
      </c>
      <c r="F180" s="2" t="str">
        <f>IF($A180="","",IFERROR(INDEX(RAW_DHIS2_EXPORT!$A:$ZZ,ROW(),MATCH("*"&amp;INDEX(INDICATOR_MAP!$D:$D,MATCH(F$1,INDICATOR_MAP!$B:$B,0))&amp;"*",RAW_DHIS2_EXPORT!$1:$1,0)),""))</f>
        <v/>
      </c>
      <c r="G180" s="2" t="str">
        <f>IF($A180="","",IFERROR(INDEX(RAW_DHIS2_EXPORT!$A:$ZZ,ROW(),MATCH("*"&amp;INDEX(INDICATOR_MAP!$D:$D,MATCH(G$1,INDICATOR_MAP!$B:$B,0))&amp;"*",RAW_DHIS2_EXPORT!$1:$1,0)),""))</f>
        <v/>
      </c>
      <c r="H180" s="2" t="str">
        <f>IF($A180="","",IFERROR(INDEX(RAW_DHIS2_EXPORT!$A:$ZZ,ROW(),MATCH("*"&amp;INDEX(INDICATOR_MAP!$D:$D,MATCH(H$1,INDICATOR_MAP!$B:$B,0))&amp;"*",RAW_DHIS2_EXPORT!$1:$1,0)),""))</f>
        <v/>
      </c>
      <c r="I180" s="2" t="str">
        <f>IF($A180="","",IFERROR(INDEX(RAW_DHIS2_EXPORT!$A:$ZZ,ROW(),MATCH("*"&amp;INDEX(INDICATOR_MAP!$D:$D,MATCH(I$1,INDICATOR_MAP!$B:$B,0))&amp;"*",RAW_DHIS2_EXPORT!$1:$1,0)),""))</f>
        <v/>
      </c>
      <c r="J180" s="2" t="str">
        <f>IF($A180="","",IFERROR(INDEX(RAW_DHIS2_EXPORT!$A:$ZZ,ROW(),MATCH("*"&amp;INDEX(INDICATOR_MAP!$D:$D,MATCH(J$1,INDICATOR_MAP!$B:$B,0))&amp;"*",RAW_DHIS2_EXPORT!$1:$1,0)),""))</f>
        <v/>
      </c>
      <c r="K180" s="2" t="str">
        <f>IF($A180="","",IFERROR(INDEX(RAW_DHIS2_EXPORT!$A:$ZZ,ROW(),MATCH("*"&amp;INDEX(INDICATOR_MAP!$D:$D,MATCH(K$1,INDICATOR_MAP!$B:$B,0))&amp;"*",RAW_DHIS2_EXPORT!$1:$1,0)),""))</f>
        <v/>
      </c>
      <c r="L180" s="2" t="str">
        <f>IF($A180="","",IFERROR(INDEX(RAW_DHIS2_EXPORT!$A:$ZZ,ROW(),MATCH("*"&amp;INDEX(INDICATOR_MAP!$D:$D,MATCH(L$1,INDICATOR_MAP!$B:$B,0))&amp;"*",RAW_DHIS2_EXPORT!$1:$1,0)),""))</f>
        <v/>
      </c>
      <c r="M180" s="2" t="str">
        <f>IF($A180="","",IFERROR(INDEX(RAW_DHIS2_EXPORT!$A:$ZZ,ROW(),MATCH("*"&amp;INDEX(INDICATOR_MAP!$D:$D,MATCH(M$1,INDICATOR_MAP!$B:$B,0))&amp;"*",RAW_DHIS2_EXPORT!$1:$1,0)),""))</f>
        <v/>
      </c>
      <c r="N180" s="2" t="str">
        <f>IF($A180="","",IFERROR(INDEX(RAW_DHIS2_EXPORT!$A:$ZZ,ROW(),MATCH("*"&amp;INDEX(INDICATOR_MAP!$D:$D,MATCH(N$1,INDICATOR_MAP!$B:$B,0))&amp;"*",RAW_DHIS2_EXPORT!$1:$1,0)),""))</f>
        <v/>
      </c>
      <c r="O180" s="2" t="str">
        <f>IF($A180="","",IFERROR(INDEX(RAW_DHIS2_EXPORT!$A:$ZZ,ROW(),MATCH("*"&amp;INDEX(INDICATOR_MAP!$D:$D,MATCH(O$1,INDICATOR_MAP!$B:$B,0))&amp;"*",RAW_DHIS2_EXPORT!$1:$1,0)),""))</f>
        <v/>
      </c>
      <c r="P180" s="2" t="str">
        <f>IF($A180="","",IFERROR(INDEX(RAW_DHIS2_EXPORT!$A:$ZZ,ROW(),MATCH("*"&amp;INDEX(INDICATOR_MAP!$D:$D,MATCH(P$1,INDICATOR_MAP!$B:$B,0))&amp;"*",RAW_DHIS2_EXPORT!$1:$1,0)),""))</f>
        <v/>
      </c>
      <c r="Q180" s="2" t="str">
        <f>IF($A180="","",IFERROR(INDEX(RAW_DHIS2_EXPORT!$A:$ZZ,ROW(),MATCH("*"&amp;INDEX(INDICATOR_MAP!$D:$D,MATCH(Q$1,INDICATOR_MAP!$B:$B,0))&amp;"*",RAW_DHIS2_EXPORT!$1:$1,0)),""))</f>
        <v/>
      </c>
      <c r="R180" s="2" t="str">
        <f>IF($A180="","",IFERROR(INDEX(RAW_DHIS2_EXPORT!$A:$ZZ,ROW(),MATCH("*"&amp;INDEX(INDICATOR_MAP!$D:$D,MATCH(R$1,INDICATOR_MAP!$B:$B,0))&amp;"*",RAW_DHIS2_EXPORT!$1:$1,0)),""))</f>
        <v/>
      </c>
      <c r="S180" s="2" t="str">
        <f>IF($A180="","",IFERROR(INDEX(RAW_DHIS2_EXPORT!$A:$ZZ,ROW(),MATCH("*"&amp;INDEX(INDICATOR_MAP!$D:$D,MATCH(S$1,INDICATOR_MAP!$B:$B,0))&amp;"*",RAW_DHIS2_EXPORT!$1:$1,0)),""))</f>
        <v/>
      </c>
      <c r="T180" s="2" t="str">
        <f>IF($A180="","",IFERROR(INDEX(RAW_DHIS2_EXPORT!$A:$ZZ,ROW(),MATCH("*"&amp;INDEX(INDICATOR_MAP!$D:$D,MATCH(T$1,INDICATOR_MAP!$B:$B,0))&amp;"*",RAW_DHIS2_EXPORT!$1:$1,0)),""))</f>
        <v/>
      </c>
      <c r="U180" s="2" t="str">
        <f>IF($A180="","",IFERROR(INDEX(RAW_DHIS2_EXPORT!$A:$ZZ,ROW(),MATCH("*"&amp;INDEX(INDICATOR_MAP!$D:$D,MATCH(U$1,INDICATOR_MAP!$B:$B,0))&amp;"*",RAW_DHIS2_EXPORT!$1:$1,0)),""))</f>
        <v/>
      </c>
      <c r="V180" s="2" t="str">
        <f>IF($A180="","",IFERROR(INDEX(RAW_DHIS2_EXPORT!$A:$ZZ,ROW(),MATCH("*"&amp;INDEX(INDICATOR_MAP!$D:$D,MATCH(V$1,INDICATOR_MAP!$B:$B,0))&amp;"*",RAW_DHIS2_EXPORT!$1:$1,0)),""))</f>
        <v/>
      </c>
      <c r="W180" s="2" t="str">
        <f>IF($A180="","",IFERROR(INDEX(RAW_DHIS2_EXPORT!$A:$ZZ,ROW(),MATCH("*"&amp;INDEX(INDICATOR_MAP!$D:$D,MATCH(W$1,INDICATOR_MAP!$B:$B,0))&amp;"*",RAW_DHIS2_EXPORT!$1:$1,0)),""))</f>
        <v/>
      </c>
      <c r="X180" s="2" t="str">
        <f>IF($A180="","",IFERROR(INDEX(RAW_DHIS2_EXPORT!$A:$ZZ,ROW(),MATCH("*"&amp;INDEX(INDICATOR_MAP!$D:$D,MATCH(X$1,INDICATOR_MAP!$B:$B,0))&amp;"*",RAW_DHIS2_EXPORT!$1:$1,0)),""))</f>
        <v/>
      </c>
      <c r="Y180" s="2" t="str">
        <f>IF($A180="","",IFERROR(INDEX(RAW_DHIS2_EXPORT!$A:$ZZ,ROW(),MATCH("*"&amp;INDEX(INDICATOR_MAP!$D:$D,MATCH(Y$1,INDICATOR_MAP!$B:$B,0))&amp;"*",RAW_DHIS2_EXPORT!$1:$1,0)),""))</f>
        <v/>
      </c>
      <c r="Z180" s="2" t="str">
        <f>IF($A180="","",IFERROR(INDEX(RAW_DHIS2_EXPORT!$A:$ZZ,ROW(),MATCH("*"&amp;INDEX(INDICATOR_MAP!$D:$D,MATCH(Z$1,INDICATOR_MAP!$B:$B,0))&amp;"*",RAW_DHIS2_EXPORT!$1:$1,0)),""))</f>
        <v/>
      </c>
      <c r="AA180" s="2" t="str">
        <f>IF($A180="","",IFERROR(INDEX(RAW_DHIS2_EXPORT!$A:$ZZ,ROW(),MATCH("*"&amp;INDEX(INDICATOR_MAP!$D:$D,MATCH(AA$1,INDICATOR_MAP!$B:$B,0))&amp;"*",RAW_DHIS2_EXPORT!$1:$1,0)),""))</f>
        <v/>
      </c>
      <c r="AB180" s="2" t="str">
        <f>IF($A180="","",IFERROR(INDEX(RAW_DHIS2_EXPORT!$A:$ZZ,ROW(),MATCH("*"&amp;INDEX(INDICATOR_MAP!$D:$D,MATCH(AB$1,INDICATOR_MAP!$B:$B,0))&amp;"*",RAW_DHIS2_EXPORT!$1:$1,0)),""))</f>
        <v/>
      </c>
      <c r="AC180" s="2" t="str">
        <f>IF($A180="","",IFERROR(INDEX(RAW_DHIS2_EXPORT!$A:$ZZ,ROW(),MATCH("*"&amp;INDEX(INDICATOR_MAP!$D:$D,MATCH(AC$1,INDICATOR_MAP!$B:$B,0))&amp;"*",RAW_DHIS2_EXPORT!$1:$1,0)),""))</f>
        <v/>
      </c>
      <c r="AD180" s="2" t="str">
        <f>IF($A180="","",IFERROR(INDEX(RAW_DHIS2_EXPORT!$A:$ZZ,ROW(),MATCH("*"&amp;INDEX(INDICATOR_MAP!$D:$D,MATCH(AD$1,INDICATOR_MAP!$B:$B,0))&amp;"*",RAW_DHIS2_EXPORT!$1:$1,0)),""))</f>
        <v/>
      </c>
      <c r="AE180" s="2" t="str">
        <f>IF($A180="","",IFERROR(INDEX(RAW_DHIS2_EXPORT!$A:$ZZ,ROW(),MATCH("*"&amp;INDEX(INDICATOR_MAP!$D:$D,MATCH(AE$1,INDICATOR_MAP!$B:$B,0))&amp;"*",RAW_DHIS2_EXPORT!$1:$1,0)),""))</f>
        <v/>
      </c>
      <c r="AF180" s="2" t="str">
        <f>IF($A180="","",IFERROR(INDEX(RAW_DHIS2_EXPORT!$A:$ZZ,ROW(),MATCH("*"&amp;INDEX(INDICATOR_MAP!$D:$D,MATCH(AF$1,INDICATOR_MAP!$B:$B,0))&amp;"*",RAW_DHIS2_EXPORT!$1:$1,0)),""))</f>
        <v/>
      </c>
      <c r="AG180" s="2" t="str">
        <f>IF($A180="","",IFERROR(INDEX(RAW_DHIS2_EXPORT!$A:$ZZ,ROW(),MATCH("*"&amp;INDEX(INDICATOR_MAP!$D:$D,MATCH(AG$1,INDICATOR_MAP!$B:$B,0))&amp;"*",RAW_DHIS2_EXPORT!$1:$1,0)),""))</f>
        <v/>
      </c>
      <c r="AH180" s="2" t="str">
        <f>IF($A180="","",IFERROR(INDEX(RAW_DHIS2_EXPORT!$A:$ZZ,ROW(),MATCH("*"&amp;INDEX(INDICATOR_MAP!$D:$D,MATCH(AH$1,INDICATOR_MAP!$B:$B,0))&amp;"*",RAW_DHIS2_EXPORT!$1:$1,0)),""))</f>
        <v/>
      </c>
      <c r="AI180" s="2" t="str">
        <f>IF($A180="","",IFERROR(INDEX(RAW_DHIS2_EXPORT!$A:$ZZ,ROW(),MATCH("*"&amp;INDEX(INDICATOR_MAP!$D:$D,MATCH(AI$1,INDICATOR_MAP!$B:$B,0))&amp;"*",RAW_DHIS2_EXPORT!$1:$1,0)),""))</f>
        <v/>
      </c>
      <c r="AJ180" s="2" t="str">
        <f>IF($A180="","",IFERROR(INDEX(RAW_DHIS2_EXPORT!$A:$ZZ,ROW(),MATCH("*"&amp;INDEX(INDICATOR_MAP!$D:$D,MATCH(AJ$1,INDICATOR_MAP!$B:$B,0))&amp;"*",RAW_DHIS2_EXPORT!$1:$1,0)),""))</f>
        <v/>
      </c>
      <c r="AK180" s="2" t="str">
        <f>IF($A180="","",IFERROR(INDEX(RAW_DHIS2_EXPORT!$A:$ZZ,ROW(),MATCH("*"&amp;INDEX(INDICATOR_MAP!$D:$D,MATCH(AK$1,INDICATOR_MAP!$B:$B,0))&amp;"*",RAW_DHIS2_EXPORT!$1:$1,0)),""))</f>
        <v/>
      </c>
      <c r="AL180" s="2" t="str">
        <f>IF($A180="","",IFERROR(INDEX(RAW_DHIS2_EXPORT!$A:$ZZ,ROW(),MATCH("*"&amp;INDEX(INDICATOR_MAP!$D:$D,MATCH(AL$1,INDICATOR_MAP!$B:$B,0))&amp;"*",RAW_DHIS2_EXPORT!$1:$1,0)),""))</f>
        <v/>
      </c>
      <c r="AM180" s="2" t="str">
        <f>IF($A180="","",IFERROR(INDEX(RAW_DHIS2_EXPORT!$A:$ZZ,ROW(),MATCH("*"&amp;INDEX(INDICATOR_MAP!$D:$D,MATCH(AM$1,INDICATOR_MAP!$B:$B,0))&amp;"*",RAW_DHIS2_EXPORT!$1:$1,0)),""))</f>
        <v/>
      </c>
      <c r="AN180" s="2" t="str">
        <f>IF($A180="","",IFERROR(INDEX(RAW_DHIS2_EXPORT!$A:$ZZ,ROW(),MATCH("*"&amp;INDEX(INDICATOR_MAP!$D:$D,MATCH(AN$1,INDICATOR_MAP!$B:$B,0))&amp;"*",RAW_DHIS2_EXPORT!$1:$1,0)),""))</f>
        <v/>
      </c>
      <c r="AO180" s="2" t="str">
        <f>IF($A180="","",IFERROR(INDEX(RAW_DHIS2_EXPORT!$A:$ZZ,ROW(),MATCH("*"&amp;INDEX(INDICATOR_MAP!$D:$D,MATCH(AO$1,INDICATOR_MAP!$B:$B,0))&amp;"*",RAW_DHIS2_EXPORT!$1:$1,0)),""))</f>
        <v/>
      </c>
      <c r="AP180" s="2" t="str">
        <f>IF($A180="","",IFERROR(INDEX(RAW_DHIS2_EXPORT!$A:$ZZ,ROW(),MATCH("*"&amp;INDEX(INDICATOR_MAP!$D:$D,MATCH(AP$1,INDICATOR_MAP!$B:$B,0))&amp;"*",RAW_DHIS2_EXPORT!$1:$1,0)),""))</f>
        <v/>
      </c>
      <c r="AQ180" s="2" t="str">
        <f>IF($A180="","",IFERROR(INDEX(RAW_DHIS2_EXPORT!$A:$ZZ,ROW(),MATCH("*"&amp;INDEX(INDICATOR_MAP!$D:$D,MATCH(AQ$1,INDICATOR_MAP!$B:$B,0))&amp;"*",RAW_DHIS2_EXPORT!$1:$1,0)),""))</f>
        <v/>
      </c>
      <c r="AR180" s="2" t="str">
        <f>IF($A180="","",IFERROR(INDEX(RAW_DHIS2_EXPORT!$A:$ZZ,ROW(),MATCH("*"&amp;INDEX(INDICATOR_MAP!$D:$D,MATCH(AR$1,INDICATOR_MAP!$B:$B,0))&amp;"*",RAW_DHIS2_EXPORT!$1:$1,0)),""))</f>
        <v/>
      </c>
      <c r="AS180" s="2" t="str">
        <f>IF($A180="","",IFERROR(INDEX(RAW_DHIS2_EXPORT!$A:$ZZ,ROW(),MATCH("*"&amp;INDEX(INDICATOR_MAP!$D:$D,MATCH(AS$1,INDICATOR_MAP!$B:$B,0))&amp;"*",RAW_DHIS2_EXPORT!$1:$1,0)),""))</f>
        <v/>
      </c>
      <c r="AT180" s="2" t="str">
        <f>IF($A180="","",IFERROR(INDEX(RAW_DHIS2_EXPORT!$A:$ZZ,ROW(),MATCH("*"&amp;INDEX(INDICATOR_MAP!$D:$D,MATCH(AT$1,INDICATOR_MAP!$B:$B,0))&amp;"*",RAW_DHIS2_EXPORT!$1:$1,0)),""))</f>
        <v/>
      </c>
      <c r="AU180" s="2" t="str">
        <f>IF($A180="","",IFERROR(INDEX(RAW_DHIS2_EXPORT!$A:$ZZ,ROW(),MATCH("*"&amp;INDEX(INDICATOR_MAP!$D:$D,MATCH(AU$1,INDICATOR_MAP!$B:$B,0))&amp;"*",RAW_DHIS2_EXPORT!$1:$1,0)),""))</f>
        <v/>
      </c>
      <c r="AV180" s="2" t="str">
        <f>IF($A180="","",IFERROR(INDEX(RAW_DHIS2_EXPORT!$A:$ZZ,ROW(),MATCH("*"&amp;INDEX(INDICATOR_MAP!$D:$D,MATCH(AV$1,INDICATOR_MAP!$B:$B,0))&amp;"*",RAW_DHIS2_EXPORT!$1:$1,0)),""))</f>
        <v/>
      </c>
      <c r="AW180" s="2" t="str">
        <f>IF($A180="","",IFERROR(INDEX(RAW_DHIS2_EXPORT!$A:$ZZ,ROW(),MATCH("*"&amp;INDEX(INDICATOR_MAP!$D:$D,MATCH(AW$1,INDICATOR_MAP!$B:$B,0))&amp;"*",RAW_DHIS2_EXPORT!$1:$1,0)),""))</f>
        <v/>
      </c>
      <c r="AX180" s="2" t="str">
        <f>IF($A180="","",IFERROR(INDEX(RAW_DHIS2_EXPORT!$A:$ZZ,ROW(),MATCH("*"&amp;INDEX(INDICATOR_MAP!$D:$D,MATCH(AX$1,INDICATOR_MAP!$B:$B,0))&amp;"*",RAW_DHIS2_EXPORT!$1:$1,0)),""))</f>
        <v/>
      </c>
      <c r="AY180" s="2" t="str">
        <f>IF($A180="","",IFERROR(INDEX(RAW_DHIS2_EXPORT!$A:$ZZ,ROW(),MATCH("*"&amp;INDEX(INDICATOR_MAP!$D:$D,MATCH(AY$1,INDICATOR_MAP!$B:$B,0))&amp;"*",RAW_DHIS2_EXPORT!$1:$1,0)),""))</f>
        <v/>
      </c>
      <c r="AZ180" s="2" t="str">
        <f>IF($A180="","",IFERROR(INDEX(RAW_DHIS2_EXPORT!$A:$ZZ,ROW(),MATCH("*"&amp;INDEX(INDICATOR_MAP!$D:$D,MATCH(AZ$1,INDICATOR_MAP!$B:$B,0))&amp;"*",RAW_DHIS2_EXPORT!$1:$1,0)),""))</f>
        <v/>
      </c>
      <c r="BA180" s="2" t="str">
        <f>IF($A180="","",IFERROR(INDEX(RAW_DHIS2_EXPORT!$A:$ZZ,ROW(),MATCH("*"&amp;INDEX(INDICATOR_MAP!$D:$D,MATCH(BA$1,INDICATOR_MAP!$B:$B,0))&amp;"*",RAW_DHIS2_EXPORT!$1:$1,0)),""))</f>
        <v/>
      </c>
      <c r="BB180" s="2" t="str">
        <f>IF($A180="","",IFERROR(INDEX(RAW_DHIS2_EXPORT!$A:$ZZ,ROW(),MATCH("*"&amp;INDEX(INDICATOR_MAP!$D:$D,MATCH(BB$1,INDICATOR_MAP!$B:$B,0))&amp;"*",RAW_DHIS2_EXPORT!$1:$1,0)),""))</f>
        <v/>
      </c>
      <c r="BC180" s="2" t="str">
        <f>IF($A180="","",IFERROR(INDEX(RAW_DHIS2_EXPORT!$A:$ZZ,ROW(),MATCH("*"&amp;INDEX(INDICATOR_MAP!$D:$D,MATCH(BC$1,INDICATOR_MAP!$B:$B,0))&amp;"*",RAW_DHIS2_EXPORT!$1:$1,0)),""))</f>
        <v/>
      </c>
    </row>
    <row r="181" spans="1:55">
      <c r="A181" s="2" t="str">
        <f>IF(RAW_DHIS2_EXPORT!A181="","",RAW_DHIS2_EXPORT!A181)</f>
        <v/>
      </c>
      <c r="B181" s="2"/>
      <c r="C181" s="2"/>
      <c r="D181" s="2" t="str">
        <f>IF($A181="","",IFERROR(INDEX(RAW_DHIS2_EXPORT!$A:$ZZ,ROW(),MATCH("*"&amp;INDEX(INDICATOR_MAP!$D:$D,MATCH(D$1,INDICATOR_MAP!$B:$B,0))&amp;"*",RAW_DHIS2_EXPORT!$1:$1,0)),""))</f>
        <v/>
      </c>
      <c r="E181" s="2" t="str">
        <f>IF($A181="","",IFERROR(INDEX(RAW_DHIS2_EXPORT!$A:$ZZ,ROW(),MATCH("*"&amp;INDEX(INDICATOR_MAP!$D:$D,MATCH(E$1,INDICATOR_MAP!$B:$B,0))&amp;"*",RAW_DHIS2_EXPORT!$1:$1,0)),""))</f>
        <v/>
      </c>
      <c r="F181" s="2" t="str">
        <f>IF($A181="","",IFERROR(INDEX(RAW_DHIS2_EXPORT!$A:$ZZ,ROW(),MATCH("*"&amp;INDEX(INDICATOR_MAP!$D:$D,MATCH(F$1,INDICATOR_MAP!$B:$B,0))&amp;"*",RAW_DHIS2_EXPORT!$1:$1,0)),""))</f>
        <v/>
      </c>
      <c r="G181" s="2" t="str">
        <f>IF($A181="","",IFERROR(INDEX(RAW_DHIS2_EXPORT!$A:$ZZ,ROW(),MATCH("*"&amp;INDEX(INDICATOR_MAP!$D:$D,MATCH(G$1,INDICATOR_MAP!$B:$B,0))&amp;"*",RAW_DHIS2_EXPORT!$1:$1,0)),""))</f>
        <v/>
      </c>
      <c r="H181" s="2" t="str">
        <f>IF($A181="","",IFERROR(INDEX(RAW_DHIS2_EXPORT!$A:$ZZ,ROW(),MATCH("*"&amp;INDEX(INDICATOR_MAP!$D:$D,MATCH(H$1,INDICATOR_MAP!$B:$B,0))&amp;"*",RAW_DHIS2_EXPORT!$1:$1,0)),""))</f>
        <v/>
      </c>
      <c r="I181" s="2" t="str">
        <f>IF($A181="","",IFERROR(INDEX(RAW_DHIS2_EXPORT!$A:$ZZ,ROW(),MATCH("*"&amp;INDEX(INDICATOR_MAP!$D:$D,MATCH(I$1,INDICATOR_MAP!$B:$B,0))&amp;"*",RAW_DHIS2_EXPORT!$1:$1,0)),""))</f>
        <v/>
      </c>
      <c r="J181" s="2" t="str">
        <f>IF($A181="","",IFERROR(INDEX(RAW_DHIS2_EXPORT!$A:$ZZ,ROW(),MATCH("*"&amp;INDEX(INDICATOR_MAP!$D:$D,MATCH(J$1,INDICATOR_MAP!$B:$B,0))&amp;"*",RAW_DHIS2_EXPORT!$1:$1,0)),""))</f>
        <v/>
      </c>
      <c r="K181" s="2" t="str">
        <f>IF($A181="","",IFERROR(INDEX(RAW_DHIS2_EXPORT!$A:$ZZ,ROW(),MATCH("*"&amp;INDEX(INDICATOR_MAP!$D:$D,MATCH(K$1,INDICATOR_MAP!$B:$B,0))&amp;"*",RAW_DHIS2_EXPORT!$1:$1,0)),""))</f>
        <v/>
      </c>
      <c r="L181" s="2" t="str">
        <f>IF($A181="","",IFERROR(INDEX(RAW_DHIS2_EXPORT!$A:$ZZ,ROW(),MATCH("*"&amp;INDEX(INDICATOR_MAP!$D:$D,MATCH(L$1,INDICATOR_MAP!$B:$B,0))&amp;"*",RAW_DHIS2_EXPORT!$1:$1,0)),""))</f>
        <v/>
      </c>
      <c r="M181" s="2" t="str">
        <f>IF($A181="","",IFERROR(INDEX(RAW_DHIS2_EXPORT!$A:$ZZ,ROW(),MATCH("*"&amp;INDEX(INDICATOR_MAP!$D:$D,MATCH(M$1,INDICATOR_MAP!$B:$B,0))&amp;"*",RAW_DHIS2_EXPORT!$1:$1,0)),""))</f>
        <v/>
      </c>
      <c r="N181" s="2" t="str">
        <f>IF($A181="","",IFERROR(INDEX(RAW_DHIS2_EXPORT!$A:$ZZ,ROW(),MATCH("*"&amp;INDEX(INDICATOR_MAP!$D:$D,MATCH(N$1,INDICATOR_MAP!$B:$B,0))&amp;"*",RAW_DHIS2_EXPORT!$1:$1,0)),""))</f>
        <v/>
      </c>
      <c r="O181" s="2" t="str">
        <f>IF($A181="","",IFERROR(INDEX(RAW_DHIS2_EXPORT!$A:$ZZ,ROW(),MATCH("*"&amp;INDEX(INDICATOR_MAP!$D:$D,MATCH(O$1,INDICATOR_MAP!$B:$B,0))&amp;"*",RAW_DHIS2_EXPORT!$1:$1,0)),""))</f>
        <v/>
      </c>
      <c r="P181" s="2" t="str">
        <f>IF($A181="","",IFERROR(INDEX(RAW_DHIS2_EXPORT!$A:$ZZ,ROW(),MATCH("*"&amp;INDEX(INDICATOR_MAP!$D:$D,MATCH(P$1,INDICATOR_MAP!$B:$B,0))&amp;"*",RAW_DHIS2_EXPORT!$1:$1,0)),""))</f>
        <v/>
      </c>
      <c r="Q181" s="2" t="str">
        <f>IF($A181="","",IFERROR(INDEX(RAW_DHIS2_EXPORT!$A:$ZZ,ROW(),MATCH("*"&amp;INDEX(INDICATOR_MAP!$D:$D,MATCH(Q$1,INDICATOR_MAP!$B:$B,0))&amp;"*",RAW_DHIS2_EXPORT!$1:$1,0)),""))</f>
        <v/>
      </c>
      <c r="R181" s="2" t="str">
        <f>IF($A181="","",IFERROR(INDEX(RAW_DHIS2_EXPORT!$A:$ZZ,ROW(),MATCH("*"&amp;INDEX(INDICATOR_MAP!$D:$D,MATCH(R$1,INDICATOR_MAP!$B:$B,0))&amp;"*",RAW_DHIS2_EXPORT!$1:$1,0)),""))</f>
        <v/>
      </c>
      <c r="S181" s="2" t="str">
        <f>IF($A181="","",IFERROR(INDEX(RAW_DHIS2_EXPORT!$A:$ZZ,ROW(),MATCH("*"&amp;INDEX(INDICATOR_MAP!$D:$D,MATCH(S$1,INDICATOR_MAP!$B:$B,0))&amp;"*",RAW_DHIS2_EXPORT!$1:$1,0)),""))</f>
        <v/>
      </c>
      <c r="T181" s="2" t="str">
        <f>IF($A181="","",IFERROR(INDEX(RAW_DHIS2_EXPORT!$A:$ZZ,ROW(),MATCH("*"&amp;INDEX(INDICATOR_MAP!$D:$D,MATCH(T$1,INDICATOR_MAP!$B:$B,0))&amp;"*",RAW_DHIS2_EXPORT!$1:$1,0)),""))</f>
        <v/>
      </c>
      <c r="U181" s="2" t="str">
        <f>IF($A181="","",IFERROR(INDEX(RAW_DHIS2_EXPORT!$A:$ZZ,ROW(),MATCH("*"&amp;INDEX(INDICATOR_MAP!$D:$D,MATCH(U$1,INDICATOR_MAP!$B:$B,0))&amp;"*",RAW_DHIS2_EXPORT!$1:$1,0)),""))</f>
        <v/>
      </c>
      <c r="V181" s="2" t="str">
        <f>IF($A181="","",IFERROR(INDEX(RAW_DHIS2_EXPORT!$A:$ZZ,ROW(),MATCH("*"&amp;INDEX(INDICATOR_MAP!$D:$D,MATCH(V$1,INDICATOR_MAP!$B:$B,0))&amp;"*",RAW_DHIS2_EXPORT!$1:$1,0)),""))</f>
        <v/>
      </c>
      <c r="W181" s="2" t="str">
        <f>IF($A181="","",IFERROR(INDEX(RAW_DHIS2_EXPORT!$A:$ZZ,ROW(),MATCH("*"&amp;INDEX(INDICATOR_MAP!$D:$D,MATCH(W$1,INDICATOR_MAP!$B:$B,0))&amp;"*",RAW_DHIS2_EXPORT!$1:$1,0)),""))</f>
        <v/>
      </c>
      <c r="X181" s="2" t="str">
        <f>IF($A181="","",IFERROR(INDEX(RAW_DHIS2_EXPORT!$A:$ZZ,ROW(),MATCH("*"&amp;INDEX(INDICATOR_MAP!$D:$D,MATCH(X$1,INDICATOR_MAP!$B:$B,0))&amp;"*",RAW_DHIS2_EXPORT!$1:$1,0)),""))</f>
        <v/>
      </c>
      <c r="Y181" s="2" t="str">
        <f>IF($A181="","",IFERROR(INDEX(RAW_DHIS2_EXPORT!$A:$ZZ,ROW(),MATCH("*"&amp;INDEX(INDICATOR_MAP!$D:$D,MATCH(Y$1,INDICATOR_MAP!$B:$B,0))&amp;"*",RAW_DHIS2_EXPORT!$1:$1,0)),""))</f>
        <v/>
      </c>
      <c r="Z181" s="2" t="str">
        <f>IF($A181="","",IFERROR(INDEX(RAW_DHIS2_EXPORT!$A:$ZZ,ROW(),MATCH("*"&amp;INDEX(INDICATOR_MAP!$D:$D,MATCH(Z$1,INDICATOR_MAP!$B:$B,0))&amp;"*",RAW_DHIS2_EXPORT!$1:$1,0)),""))</f>
        <v/>
      </c>
      <c r="AA181" s="2" t="str">
        <f>IF($A181="","",IFERROR(INDEX(RAW_DHIS2_EXPORT!$A:$ZZ,ROW(),MATCH("*"&amp;INDEX(INDICATOR_MAP!$D:$D,MATCH(AA$1,INDICATOR_MAP!$B:$B,0))&amp;"*",RAW_DHIS2_EXPORT!$1:$1,0)),""))</f>
        <v/>
      </c>
      <c r="AB181" s="2" t="str">
        <f>IF($A181="","",IFERROR(INDEX(RAW_DHIS2_EXPORT!$A:$ZZ,ROW(),MATCH("*"&amp;INDEX(INDICATOR_MAP!$D:$D,MATCH(AB$1,INDICATOR_MAP!$B:$B,0))&amp;"*",RAW_DHIS2_EXPORT!$1:$1,0)),""))</f>
        <v/>
      </c>
      <c r="AC181" s="2" t="str">
        <f>IF($A181="","",IFERROR(INDEX(RAW_DHIS2_EXPORT!$A:$ZZ,ROW(),MATCH("*"&amp;INDEX(INDICATOR_MAP!$D:$D,MATCH(AC$1,INDICATOR_MAP!$B:$B,0))&amp;"*",RAW_DHIS2_EXPORT!$1:$1,0)),""))</f>
        <v/>
      </c>
      <c r="AD181" s="2" t="str">
        <f>IF($A181="","",IFERROR(INDEX(RAW_DHIS2_EXPORT!$A:$ZZ,ROW(),MATCH("*"&amp;INDEX(INDICATOR_MAP!$D:$D,MATCH(AD$1,INDICATOR_MAP!$B:$B,0))&amp;"*",RAW_DHIS2_EXPORT!$1:$1,0)),""))</f>
        <v/>
      </c>
      <c r="AE181" s="2" t="str">
        <f>IF($A181="","",IFERROR(INDEX(RAW_DHIS2_EXPORT!$A:$ZZ,ROW(),MATCH("*"&amp;INDEX(INDICATOR_MAP!$D:$D,MATCH(AE$1,INDICATOR_MAP!$B:$B,0))&amp;"*",RAW_DHIS2_EXPORT!$1:$1,0)),""))</f>
        <v/>
      </c>
      <c r="AF181" s="2" t="str">
        <f>IF($A181="","",IFERROR(INDEX(RAW_DHIS2_EXPORT!$A:$ZZ,ROW(),MATCH("*"&amp;INDEX(INDICATOR_MAP!$D:$D,MATCH(AF$1,INDICATOR_MAP!$B:$B,0))&amp;"*",RAW_DHIS2_EXPORT!$1:$1,0)),""))</f>
        <v/>
      </c>
      <c r="AG181" s="2" t="str">
        <f>IF($A181="","",IFERROR(INDEX(RAW_DHIS2_EXPORT!$A:$ZZ,ROW(),MATCH("*"&amp;INDEX(INDICATOR_MAP!$D:$D,MATCH(AG$1,INDICATOR_MAP!$B:$B,0))&amp;"*",RAW_DHIS2_EXPORT!$1:$1,0)),""))</f>
        <v/>
      </c>
      <c r="AH181" s="2" t="str">
        <f>IF($A181="","",IFERROR(INDEX(RAW_DHIS2_EXPORT!$A:$ZZ,ROW(),MATCH("*"&amp;INDEX(INDICATOR_MAP!$D:$D,MATCH(AH$1,INDICATOR_MAP!$B:$B,0))&amp;"*",RAW_DHIS2_EXPORT!$1:$1,0)),""))</f>
        <v/>
      </c>
      <c r="AI181" s="2" t="str">
        <f>IF($A181="","",IFERROR(INDEX(RAW_DHIS2_EXPORT!$A:$ZZ,ROW(),MATCH("*"&amp;INDEX(INDICATOR_MAP!$D:$D,MATCH(AI$1,INDICATOR_MAP!$B:$B,0))&amp;"*",RAW_DHIS2_EXPORT!$1:$1,0)),""))</f>
        <v/>
      </c>
      <c r="AJ181" s="2" t="str">
        <f>IF($A181="","",IFERROR(INDEX(RAW_DHIS2_EXPORT!$A:$ZZ,ROW(),MATCH("*"&amp;INDEX(INDICATOR_MAP!$D:$D,MATCH(AJ$1,INDICATOR_MAP!$B:$B,0))&amp;"*",RAW_DHIS2_EXPORT!$1:$1,0)),""))</f>
        <v/>
      </c>
      <c r="AK181" s="2" t="str">
        <f>IF($A181="","",IFERROR(INDEX(RAW_DHIS2_EXPORT!$A:$ZZ,ROW(),MATCH("*"&amp;INDEX(INDICATOR_MAP!$D:$D,MATCH(AK$1,INDICATOR_MAP!$B:$B,0))&amp;"*",RAW_DHIS2_EXPORT!$1:$1,0)),""))</f>
        <v/>
      </c>
      <c r="AL181" s="2" t="str">
        <f>IF($A181="","",IFERROR(INDEX(RAW_DHIS2_EXPORT!$A:$ZZ,ROW(),MATCH("*"&amp;INDEX(INDICATOR_MAP!$D:$D,MATCH(AL$1,INDICATOR_MAP!$B:$B,0))&amp;"*",RAW_DHIS2_EXPORT!$1:$1,0)),""))</f>
        <v/>
      </c>
      <c r="AM181" s="2" t="str">
        <f>IF($A181="","",IFERROR(INDEX(RAW_DHIS2_EXPORT!$A:$ZZ,ROW(),MATCH("*"&amp;INDEX(INDICATOR_MAP!$D:$D,MATCH(AM$1,INDICATOR_MAP!$B:$B,0))&amp;"*",RAW_DHIS2_EXPORT!$1:$1,0)),""))</f>
        <v/>
      </c>
      <c r="AN181" s="2" t="str">
        <f>IF($A181="","",IFERROR(INDEX(RAW_DHIS2_EXPORT!$A:$ZZ,ROW(),MATCH("*"&amp;INDEX(INDICATOR_MAP!$D:$D,MATCH(AN$1,INDICATOR_MAP!$B:$B,0))&amp;"*",RAW_DHIS2_EXPORT!$1:$1,0)),""))</f>
        <v/>
      </c>
      <c r="AO181" s="2" t="str">
        <f>IF($A181="","",IFERROR(INDEX(RAW_DHIS2_EXPORT!$A:$ZZ,ROW(),MATCH("*"&amp;INDEX(INDICATOR_MAP!$D:$D,MATCH(AO$1,INDICATOR_MAP!$B:$B,0))&amp;"*",RAW_DHIS2_EXPORT!$1:$1,0)),""))</f>
        <v/>
      </c>
      <c r="AP181" s="2" t="str">
        <f>IF($A181="","",IFERROR(INDEX(RAW_DHIS2_EXPORT!$A:$ZZ,ROW(),MATCH("*"&amp;INDEX(INDICATOR_MAP!$D:$D,MATCH(AP$1,INDICATOR_MAP!$B:$B,0))&amp;"*",RAW_DHIS2_EXPORT!$1:$1,0)),""))</f>
        <v/>
      </c>
      <c r="AQ181" s="2" t="str">
        <f>IF($A181="","",IFERROR(INDEX(RAW_DHIS2_EXPORT!$A:$ZZ,ROW(),MATCH("*"&amp;INDEX(INDICATOR_MAP!$D:$D,MATCH(AQ$1,INDICATOR_MAP!$B:$B,0))&amp;"*",RAW_DHIS2_EXPORT!$1:$1,0)),""))</f>
        <v/>
      </c>
      <c r="AR181" s="2" t="str">
        <f>IF($A181="","",IFERROR(INDEX(RAW_DHIS2_EXPORT!$A:$ZZ,ROW(),MATCH("*"&amp;INDEX(INDICATOR_MAP!$D:$D,MATCH(AR$1,INDICATOR_MAP!$B:$B,0))&amp;"*",RAW_DHIS2_EXPORT!$1:$1,0)),""))</f>
        <v/>
      </c>
      <c r="AS181" s="2" t="str">
        <f>IF($A181="","",IFERROR(INDEX(RAW_DHIS2_EXPORT!$A:$ZZ,ROW(),MATCH("*"&amp;INDEX(INDICATOR_MAP!$D:$D,MATCH(AS$1,INDICATOR_MAP!$B:$B,0))&amp;"*",RAW_DHIS2_EXPORT!$1:$1,0)),""))</f>
        <v/>
      </c>
      <c r="AT181" s="2" t="str">
        <f>IF($A181="","",IFERROR(INDEX(RAW_DHIS2_EXPORT!$A:$ZZ,ROW(),MATCH("*"&amp;INDEX(INDICATOR_MAP!$D:$D,MATCH(AT$1,INDICATOR_MAP!$B:$B,0))&amp;"*",RAW_DHIS2_EXPORT!$1:$1,0)),""))</f>
        <v/>
      </c>
      <c r="AU181" s="2" t="str">
        <f>IF($A181="","",IFERROR(INDEX(RAW_DHIS2_EXPORT!$A:$ZZ,ROW(),MATCH("*"&amp;INDEX(INDICATOR_MAP!$D:$D,MATCH(AU$1,INDICATOR_MAP!$B:$B,0))&amp;"*",RAW_DHIS2_EXPORT!$1:$1,0)),""))</f>
        <v/>
      </c>
      <c r="AV181" s="2" t="str">
        <f>IF($A181="","",IFERROR(INDEX(RAW_DHIS2_EXPORT!$A:$ZZ,ROW(),MATCH("*"&amp;INDEX(INDICATOR_MAP!$D:$D,MATCH(AV$1,INDICATOR_MAP!$B:$B,0))&amp;"*",RAW_DHIS2_EXPORT!$1:$1,0)),""))</f>
        <v/>
      </c>
      <c r="AW181" s="2" t="str">
        <f>IF($A181="","",IFERROR(INDEX(RAW_DHIS2_EXPORT!$A:$ZZ,ROW(),MATCH("*"&amp;INDEX(INDICATOR_MAP!$D:$D,MATCH(AW$1,INDICATOR_MAP!$B:$B,0))&amp;"*",RAW_DHIS2_EXPORT!$1:$1,0)),""))</f>
        <v/>
      </c>
      <c r="AX181" s="2" t="str">
        <f>IF($A181="","",IFERROR(INDEX(RAW_DHIS2_EXPORT!$A:$ZZ,ROW(),MATCH("*"&amp;INDEX(INDICATOR_MAP!$D:$D,MATCH(AX$1,INDICATOR_MAP!$B:$B,0))&amp;"*",RAW_DHIS2_EXPORT!$1:$1,0)),""))</f>
        <v/>
      </c>
      <c r="AY181" s="2" t="str">
        <f>IF($A181="","",IFERROR(INDEX(RAW_DHIS2_EXPORT!$A:$ZZ,ROW(),MATCH("*"&amp;INDEX(INDICATOR_MAP!$D:$D,MATCH(AY$1,INDICATOR_MAP!$B:$B,0))&amp;"*",RAW_DHIS2_EXPORT!$1:$1,0)),""))</f>
        <v/>
      </c>
      <c r="AZ181" s="2" t="str">
        <f>IF($A181="","",IFERROR(INDEX(RAW_DHIS2_EXPORT!$A:$ZZ,ROW(),MATCH("*"&amp;INDEX(INDICATOR_MAP!$D:$D,MATCH(AZ$1,INDICATOR_MAP!$B:$B,0))&amp;"*",RAW_DHIS2_EXPORT!$1:$1,0)),""))</f>
        <v/>
      </c>
      <c r="BA181" s="2" t="str">
        <f>IF($A181="","",IFERROR(INDEX(RAW_DHIS2_EXPORT!$A:$ZZ,ROW(),MATCH("*"&amp;INDEX(INDICATOR_MAP!$D:$D,MATCH(BA$1,INDICATOR_MAP!$B:$B,0))&amp;"*",RAW_DHIS2_EXPORT!$1:$1,0)),""))</f>
        <v/>
      </c>
      <c r="BB181" s="2" t="str">
        <f>IF($A181="","",IFERROR(INDEX(RAW_DHIS2_EXPORT!$A:$ZZ,ROW(),MATCH("*"&amp;INDEX(INDICATOR_MAP!$D:$D,MATCH(BB$1,INDICATOR_MAP!$B:$B,0))&amp;"*",RAW_DHIS2_EXPORT!$1:$1,0)),""))</f>
        <v/>
      </c>
      <c r="BC181" s="2" t="str">
        <f>IF($A181="","",IFERROR(INDEX(RAW_DHIS2_EXPORT!$A:$ZZ,ROW(),MATCH("*"&amp;INDEX(INDICATOR_MAP!$D:$D,MATCH(BC$1,INDICATOR_MAP!$B:$B,0))&amp;"*",RAW_DHIS2_EXPORT!$1:$1,0)),""))</f>
        <v/>
      </c>
    </row>
    <row r="182" spans="1:55">
      <c r="A182" s="2" t="str">
        <f>IF(RAW_DHIS2_EXPORT!A182="","",RAW_DHIS2_EXPORT!A182)</f>
        <v/>
      </c>
      <c r="B182" s="2"/>
      <c r="C182" s="2"/>
      <c r="D182" s="2" t="str">
        <f>IF($A182="","",IFERROR(INDEX(RAW_DHIS2_EXPORT!$A:$ZZ,ROW(),MATCH("*"&amp;INDEX(INDICATOR_MAP!$D:$D,MATCH(D$1,INDICATOR_MAP!$B:$B,0))&amp;"*",RAW_DHIS2_EXPORT!$1:$1,0)),""))</f>
        <v/>
      </c>
      <c r="E182" s="2" t="str">
        <f>IF($A182="","",IFERROR(INDEX(RAW_DHIS2_EXPORT!$A:$ZZ,ROW(),MATCH("*"&amp;INDEX(INDICATOR_MAP!$D:$D,MATCH(E$1,INDICATOR_MAP!$B:$B,0))&amp;"*",RAW_DHIS2_EXPORT!$1:$1,0)),""))</f>
        <v/>
      </c>
      <c r="F182" s="2" t="str">
        <f>IF($A182="","",IFERROR(INDEX(RAW_DHIS2_EXPORT!$A:$ZZ,ROW(),MATCH("*"&amp;INDEX(INDICATOR_MAP!$D:$D,MATCH(F$1,INDICATOR_MAP!$B:$B,0))&amp;"*",RAW_DHIS2_EXPORT!$1:$1,0)),""))</f>
        <v/>
      </c>
      <c r="G182" s="2" t="str">
        <f>IF($A182="","",IFERROR(INDEX(RAW_DHIS2_EXPORT!$A:$ZZ,ROW(),MATCH("*"&amp;INDEX(INDICATOR_MAP!$D:$D,MATCH(G$1,INDICATOR_MAP!$B:$B,0))&amp;"*",RAW_DHIS2_EXPORT!$1:$1,0)),""))</f>
        <v/>
      </c>
      <c r="H182" s="2" t="str">
        <f>IF($A182="","",IFERROR(INDEX(RAW_DHIS2_EXPORT!$A:$ZZ,ROW(),MATCH("*"&amp;INDEX(INDICATOR_MAP!$D:$D,MATCH(H$1,INDICATOR_MAP!$B:$B,0))&amp;"*",RAW_DHIS2_EXPORT!$1:$1,0)),""))</f>
        <v/>
      </c>
      <c r="I182" s="2" t="str">
        <f>IF($A182="","",IFERROR(INDEX(RAW_DHIS2_EXPORT!$A:$ZZ,ROW(),MATCH("*"&amp;INDEX(INDICATOR_MAP!$D:$D,MATCH(I$1,INDICATOR_MAP!$B:$B,0))&amp;"*",RAW_DHIS2_EXPORT!$1:$1,0)),""))</f>
        <v/>
      </c>
      <c r="J182" s="2" t="str">
        <f>IF($A182="","",IFERROR(INDEX(RAW_DHIS2_EXPORT!$A:$ZZ,ROW(),MATCH("*"&amp;INDEX(INDICATOR_MAP!$D:$D,MATCH(J$1,INDICATOR_MAP!$B:$B,0))&amp;"*",RAW_DHIS2_EXPORT!$1:$1,0)),""))</f>
        <v/>
      </c>
      <c r="K182" s="2" t="str">
        <f>IF($A182="","",IFERROR(INDEX(RAW_DHIS2_EXPORT!$A:$ZZ,ROW(),MATCH("*"&amp;INDEX(INDICATOR_MAP!$D:$D,MATCH(K$1,INDICATOR_MAP!$B:$B,0))&amp;"*",RAW_DHIS2_EXPORT!$1:$1,0)),""))</f>
        <v/>
      </c>
      <c r="L182" s="2" t="str">
        <f>IF($A182="","",IFERROR(INDEX(RAW_DHIS2_EXPORT!$A:$ZZ,ROW(),MATCH("*"&amp;INDEX(INDICATOR_MAP!$D:$D,MATCH(L$1,INDICATOR_MAP!$B:$B,0))&amp;"*",RAW_DHIS2_EXPORT!$1:$1,0)),""))</f>
        <v/>
      </c>
      <c r="M182" s="2" t="str">
        <f>IF($A182="","",IFERROR(INDEX(RAW_DHIS2_EXPORT!$A:$ZZ,ROW(),MATCH("*"&amp;INDEX(INDICATOR_MAP!$D:$D,MATCH(M$1,INDICATOR_MAP!$B:$B,0))&amp;"*",RAW_DHIS2_EXPORT!$1:$1,0)),""))</f>
        <v/>
      </c>
      <c r="N182" s="2" t="str">
        <f>IF($A182="","",IFERROR(INDEX(RAW_DHIS2_EXPORT!$A:$ZZ,ROW(),MATCH("*"&amp;INDEX(INDICATOR_MAP!$D:$D,MATCH(N$1,INDICATOR_MAP!$B:$B,0))&amp;"*",RAW_DHIS2_EXPORT!$1:$1,0)),""))</f>
        <v/>
      </c>
      <c r="O182" s="2" t="str">
        <f>IF($A182="","",IFERROR(INDEX(RAW_DHIS2_EXPORT!$A:$ZZ,ROW(),MATCH("*"&amp;INDEX(INDICATOR_MAP!$D:$D,MATCH(O$1,INDICATOR_MAP!$B:$B,0))&amp;"*",RAW_DHIS2_EXPORT!$1:$1,0)),""))</f>
        <v/>
      </c>
      <c r="P182" s="2" t="str">
        <f>IF($A182="","",IFERROR(INDEX(RAW_DHIS2_EXPORT!$A:$ZZ,ROW(),MATCH("*"&amp;INDEX(INDICATOR_MAP!$D:$D,MATCH(P$1,INDICATOR_MAP!$B:$B,0))&amp;"*",RAW_DHIS2_EXPORT!$1:$1,0)),""))</f>
        <v/>
      </c>
      <c r="Q182" s="2" t="str">
        <f>IF($A182="","",IFERROR(INDEX(RAW_DHIS2_EXPORT!$A:$ZZ,ROW(),MATCH("*"&amp;INDEX(INDICATOR_MAP!$D:$D,MATCH(Q$1,INDICATOR_MAP!$B:$B,0))&amp;"*",RAW_DHIS2_EXPORT!$1:$1,0)),""))</f>
        <v/>
      </c>
      <c r="R182" s="2" t="str">
        <f>IF($A182="","",IFERROR(INDEX(RAW_DHIS2_EXPORT!$A:$ZZ,ROW(),MATCH("*"&amp;INDEX(INDICATOR_MAP!$D:$D,MATCH(R$1,INDICATOR_MAP!$B:$B,0))&amp;"*",RAW_DHIS2_EXPORT!$1:$1,0)),""))</f>
        <v/>
      </c>
      <c r="S182" s="2" t="str">
        <f>IF($A182="","",IFERROR(INDEX(RAW_DHIS2_EXPORT!$A:$ZZ,ROW(),MATCH("*"&amp;INDEX(INDICATOR_MAP!$D:$D,MATCH(S$1,INDICATOR_MAP!$B:$B,0))&amp;"*",RAW_DHIS2_EXPORT!$1:$1,0)),""))</f>
        <v/>
      </c>
      <c r="T182" s="2" t="str">
        <f>IF($A182="","",IFERROR(INDEX(RAW_DHIS2_EXPORT!$A:$ZZ,ROW(),MATCH("*"&amp;INDEX(INDICATOR_MAP!$D:$D,MATCH(T$1,INDICATOR_MAP!$B:$B,0))&amp;"*",RAW_DHIS2_EXPORT!$1:$1,0)),""))</f>
        <v/>
      </c>
      <c r="U182" s="2" t="str">
        <f>IF($A182="","",IFERROR(INDEX(RAW_DHIS2_EXPORT!$A:$ZZ,ROW(),MATCH("*"&amp;INDEX(INDICATOR_MAP!$D:$D,MATCH(U$1,INDICATOR_MAP!$B:$B,0))&amp;"*",RAW_DHIS2_EXPORT!$1:$1,0)),""))</f>
        <v/>
      </c>
      <c r="V182" s="2" t="str">
        <f>IF($A182="","",IFERROR(INDEX(RAW_DHIS2_EXPORT!$A:$ZZ,ROW(),MATCH("*"&amp;INDEX(INDICATOR_MAP!$D:$D,MATCH(V$1,INDICATOR_MAP!$B:$B,0))&amp;"*",RAW_DHIS2_EXPORT!$1:$1,0)),""))</f>
        <v/>
      </c>
      <c r="W182" s="2" t="str">
        <f>IF($A182="","",IFERROR(INDEX(RAW_DHIS2_EXPORT!$A:$ZZ,ROW(),MATCH("*"&amp;INDEX(INDICATOR_MAP!$D:$D,MATCH(W$1,INDICATOR_MAP!$B:$B,0))&amp;"*",RAW_DHIS2_EXPORT!$1:$1,0)),""))</f>
        <v/>
      </c>
      <c r="X182" s="2" t="str">
        <f>IF($A182="","",IFERROR(INDEX(RAW_DHIS2_EXPORT!$A:$ZZ,ROW(),MATCH("*"&amp;INDEX(INDICATOR_MAP!$D:$D,MATCH(X$1,INDICATOR_MAP!$B:$B,0))&amp;"*",RAW_DHIS2_EXPORT!$1:$1,0)),""))</f>
        <v/>
      </c>
      <c r="Y182" s="2" t="str">
        <f>IF($A182="","",IFERROR(INDEX(RAW_DHIS2_EXPORT!$A:$ZZ,ROW(),MATCH("*"&amp;INDEX(INDICATOR_MAP!$D:$D,MATCH(Y$1,INDICATOR_MAP!$B:$B,0))&amp;"*",RAW_DHIS2_EXPORT!$1:$1,0)),""))</f>
        <v/>
      </c>
      <c r="Z182" s="2" t="str">
        <f>IF($A182="","",IFERROR(INDEX(RAW_DHIS2_EXPORT!$A:$ZZ,ROW(),MATCH("*"&amp;INDEX(INDICATOR_MAP!$D:$D,MATCH(Z$1,INDICATOR_MAP!$B:$B,0))&amp;"*",RAW_DHIS2_EXPORT!$1:$1,0)),""))</f>
        <v/>
      </c>
      <c r="AA182" s="2" t="str">
        <f>IF($A182="","",IFERROR(INDEX(RAW_DHIS2_EXPORT!$A:$ZZ,ROW(),MATCH("*"&amp;INDEX(INDICATOR_MAP!$D:$D,MATCH(AA$1,INDICATOR_MAP!$B:$B,0))&amp;"*",RAW_DHIS2_EXPORT!$1:$1,0)),""))</f>
        <v/>
      </c>
      <c r="AB182" s="2" t="str">
        <f>IF($A182="","",IFERROR(INDEX(RAW_DHIS2_EXPORT!$A:$ZZ,ROW(),MATCH("*"&amp;INDEX(INDICATOR_MAP!$D:$D,MATCH(AB$1,INDICATOR_MAP!$B:$B,0))&amp;"*",RAW_DHIS2_EXPORT!$1:$1,0)),""))</f>
        <v/>
      </c>
      <c r="AC182" s="2" t="str">
        <f>IF($A182="","",IFERROR(INDEX(RAW_DHIS2_EXPORT!$A:$ZZ,ROW(),MATCH("*"&amp;INDEX(INDICATOR_MAP!$D:$D,MATCH(AC$1,INDICATOR_MAP!$B:$B,0))&amp;"*",RAW_DHIS2_EXPORT!$1:$1,0)),""))</f>
        <v/>
      </c>
      <c r="AD182" s="2" t="str">
        <f>IF($A182="","",IFERROR(INDEX(RAW_DHIS2_EXPORT!$A:$ZZ,ROW(),MATCH("*"&amp;INDEX(INDICATOR_MAP!$D:$D,MATCH(AD$1,INDICATOR_MAP!$B:$B,0))&amp;"*",RAW_DHIS2_EXPORT!$1:$1,0)),""))</f>
        <v/>
      </c>
      <c r="AE182" s="2" t="str">
        <f>IF($A182="","",IFERROR(INDEX(RAW_DHIS2_EXPORT!$A:$ZZ,ROW(),MATCH("*"&amp;INDEX(INDICATOR_MAP!$D:$D,MATCH(AE$1,INDICATOR_MAP!$B:$B,0))&amp;"*",RAW_DHIS2_EXPORT!$1:$1,0)),""))</f>
        <v/>
      </c>
      <c r="AF182" s="2" t="str">
        <f>IF($A182="","",IFERROR(INDEX(RAW_DHIS2_EXPORT!$A:$ZZ,ROW(),MATCH("*"&amp;INDEX(INDICATOR_MAP!$D:$D,MATCH(AF$1,INDICATOR_MAP!$B:$B,0))&amp;"*",RAW_DHIS2_EXPORT!$1:$1,0)),""))</f>
        <v/>
      </c>
      <c r="AG182" s="2" t="str">
        <f>IF($A182="","",IFERROR(INDEX(RAW_DHIS2_EXPORT!$A:$ZZ,ROW(),MATCH("*"&amp;INDEX(INDICATOR_MAP!$D:$D,MATCH(AG$1,INDICATOR_MAP!$B:$B,0))&amp;"*",RAW_DHIS2_EXPORT!$1:$1,0)),""))</f>
        <v/>
      </c>
      <c r="AH182" s="2" t="str">
        <f>IF($A182="","",IFERROR(INDEX(RAW_DHIS2_EXPORT!$A:$ZZ,ROW(),MATCH("*"&amp;INDEX(INDICATOR_MAP!$D:$D,MATCH(AH$1,INDICATOR_MAP!$B:$B,0))&amp;"*",RAW_DHIS2_EXPORT!$1:$1,0)),""))</f>
        <v/>
      </c>
      <c r="AI182" s="2" t="str">
        <f>IF($A182="","",IFERROR(INDEX(RAW_DHIS2_EXPORT!$A:$ZZ,ROW(),MATCH("*"&amp;INDEX(INDICATOR_MAP!$D:$D,MATCH(AI$1,INDICATOR_MAP!$B:$B,0))&amp;"*",RAW_DHIS2_EXPORT!$1:$1,0)),""))</f>
        <v/>
      </c>
      <c r="AJ182" s="2" t="str">
        <f>IF($A182="","",IFERROR(INDEX(RAW_DHIS2_EXPORT!$A:$ZZ,ROW(),MATCH("*"&amp;INDEX(INDICATOR_MAP!$D:$D,MATCH(AJ$1,INDICATOR_MAP!$B:$B,0))&amp;"*",RAW_DHIS2_EXPORT!$1:$1,0)),""))</f>
        <v/>
      </c>
      <c r="AK182" s="2" t="str">
        <f>IF($A182="","",IFERROR(INDEX(RAW_DHIS2_EXPORT!$A:$ZZ,ROW(),MATCH("*"&amp;INDEX(INDICATOR_MAP!$D:$D,MATCH(AK$1,INDICATOR_MAP!$B:$B,0))&amp;"*",RAW_DHIS2_EXPORT!$1:$1,0)),""))</f>
        <v/>
      </c>
      <c r="AL182" s="2" t="str">
        <f>IF($A182="","",IFERROR(INDEX(RAW_DHIS2_EXPORT!$A:$ZZ,ROW(),MATCH("*"&amp;INDEX(INDICATOR_MAP!$D:$D,MATCH(AL$1,INDICATOR_MAP!$B:$B,0))&amp;"*",RAW_DHIS2_EXPORT!$1:$1,0)),""))</f>
        <v/>
      </c>
      <c r="AM182" s="2" t="str">
        <f>IF($A182="","",IFERROR(INDEX(RAW_DHIS2_EXPORT!$A:$ZZ,ROW(),MATCH("*"&amp;INDEX(INDICATOR_MAP!$D:$D,MATCH(AM$1,INDICATOR_MAP!$B:$B,0))&amp;"*",RAW_DHIS2_EXPORT!$1:$1,0)),""))</f>
        <v/>
      </c>
      <c r="AN182" s="2" t="str">
        <f>IF($A182="","",IFERROR(INDEX(RAW_DHIS2_EXPORT!$A:$ZZ,ROW(),MATCH("*"&amp;INDEX(INDICATOR_MAP!$D:$D,MATCH(AN$1,INDICATOR_MAP!$B:$B,0))&amp;"*",RAW_DHIS2_EXPORT!$1:$1,0)),""))</f>
        <v/>
      </c>
      <c r="AO182" s="2" t="str">
        <f>IF($A182="","",IFERROR(INDEX(RAW_DHIS2_EXPORT!$A:$ZZ,ROW(),MATCH("*"&amp;INDEX(INDICATOR_MAP!$D:$D,MATCH(AO$1,INDICATOR_MAP!$B:$B,0))&amp;"*",RAW_DHIS2_EXPORT!$1:$1,0)),""))</f>
        <v/>
      </c>
      <c r="AP182" s="2" t="str">
        <f>IF($A182="","",IFERROR(INDEX(RAW_DHIS2_EXPORT!$A:$ZZ,ROW(),MATCH("*"&amp;INDEX(INDICATOR_MAP!$D:$D,MATCH(AP$1,INDICATOR_MAP!$B:$B,0))&amp;"*",RAW_DHIS2_EXPORT!$1:$1,0)),""))</f>
        <v/>
      </c>
      <c r="AQ182" s="2" t="str">
        <f>IF($A182="","",IFERROR(INDEX(RAW_DHIS2_EXPORT!$A:$ZZ,ROW(),MATCH("*"&amp;INDEX(INDICATOR_MAP!$D:$D,MATCH(AQ$1,INDICATOR_MAP!$B:$B,0))&amp;"*",RAW_DHIS2_EXPORT!$1:$1,0)),""))</f>
        <v/>
      </c>
      <c r="AR182" s="2" t="str">
        <f>IF($A182="","",IFERROR(INDEX(RAW_DHIS2_EXPORT!$A:$ZZ,ROW(),MATCH("*"&amp;INDEX(INDICATOR_MAP!$D:$D,MATCH(AR$1,INDICATOR_MAP!$B:$B,0))&amp;"*",RAW_DHIS2_EXPORT!$1:$1,0)),""))</f>
        <v/>
      </c>
      <c r="AS182" s="2" t="str">
        <f>IF($A182="","",IFERROR(INDEX(RAW_DHIS2_EXPORT!$A:$ZZ,ROW(),MATCH("*"&amp;INDEX(INDICATOR_MAP!$D:$D,MATCH(AS$1,INDICATOR_MAP!$B:$B,0))&amp;"*",RAW_DHIS2_EXPORT!$1:$1,0)),""))</f>
        <v/>
      </c>
      <c r="AT182" s="2" t="str">
        <f>IF($A182="","",IFERROR(INDEX(RAW_DHIS2_EXPORT!$A:$ZZ,ROW(),MATCH("*"&amp;INDEX(INDICATOR_MAP!$D:$D,MATCH(AT$1,INDICATOR_MAP!$B:$B,0))&amp;"*",RAW_DHIS2_EXPORT!$1:$1,0)),""))</f>
        <v/>
      </c>
      <c r="AU182" s="2" t="str">
        <f>IF($A182="","",IFERROR(INDEX(RAW_DHIS2_EXPORT!$A:$ZZ,ROW(),MATCH("*"&amp;INDEX(INDICATOR_MAP!$D:$D,MATCH(AU$1,INDICATOR_MAP!$B:$B,0))&amp;"*",RAW_DHIS2_EXPORT!$1:$1,0)),""))</f>
        <v/>
      </c>
      <c r="AV182" s="2" t="str">
        <f>IF($A182="","",IFERROR(INDEX(RAW_DHIS2_EXPORT!$A:$ZZ,ROW(),MATCH("*"&amp;INDEX(INDICATOR_MAP!$D:$D,MATCH(AV$1,INDICATOR_MAP!$B:$B,0))&amp;"*",RAW_DHIS2_EXPORT!$1:$1,0)),""))</f>
        <v/>
      </c>
      <c r="AW182" s="2" t="str">
        <f>IF($A182="","",IFERROR(INDEX(RAW_DHIS2_EXPORT!$A:$ZZ,ROW(),MATCH("*"&amp;INDEX(INDICATOR_MAP!$D:$D,MATCH(AW$1,INDICATOR_MAP!$B:$B,0))&amp;"*",RAW_DHIS2_EXPORT!$1:$1,0)),""))</f>
        <v/>
      </c>
      <c r="AX182" s="2" t="str">
        <f>IF($A182="","",IFERROR(INDEX(RAW_DHIS2_EXPORT!$A:$ZZ,ROW(),MATCH("*"&amp;INDEX(INDICATOR_MAP!$D:$D,MATCH(AX$1,INDICATOR_MAP!$B:$B,0))&amp;"*",RAW_DHIS2_EXPORT!$1:$1,0)),""))</f>
        <v/>
      </c>
      <c r="AY182" s="2" t="str">
        <f>IF($A182="","",IFERROR(INDEX(RAW_DHIS2_EXPORT!$A:$ZZ,ROW(),MATCH("*"&amp;INDEX(INDICATOR_MAP!$D:$D,MATCH(AY$1,INDICATOR_MAP!$B:$B,0))&amp;"*",RAW_DHIS2_EXPORT!$1:$1,0)),""))</f>
        <v/>
      </c>
      <c r="AZ182" s="2" t="str">
        <f>IF($A182="","",IFERROR(INDEX(RAW_DHIS2_EXPORT!$A:$ZZ,ROW(),MATCH("*"&amp;INDEX(INDICATOR_MAP!$D:$D,MATCH(AZ$1,INDICATOR_MAP!$B:$B,0))&amp;"*",RAW_DHIS2_EXPORT!$1:$1,0)),""))</f>
        <v/>
      </c>
      <c r="BA182" s="2" t="str">
        <f>IF($A182="","",IFERROR(INDEX(RAW_DHIS2_EXPORT!$A:$ZZ,ROW(),MATCH("*"&amp;INDEX(INDICATOR_MAP!$D:$D,MATCH(BA$1,INDICATOR_MAP!$B:$B,0))&amp;"*",RAW_DHIS2_EXPORT!$1:$1,0)),""))</f>
        <v/>
      </c>
      <c r="BB182" s="2" t="str">
        <f>IF($A182="","",IFERROR(INDEX(RAW_DHIS2_EXPORT!$A:$ZZ,ROW(),MATCH("*"&amp;INDEX(INDICATOR_MAP!$D:$D,MATCH(BB$1,INDICATOR_MAP!$B:$B,0))&amp;"*",RAW_DHIS2_EXPORT!$1:$1,0)),""))</f>
        <v/>
      </c>
      <c r="BC182" s="2" t="str">
        <f>IF($A182="","",IFERROR(INDEX(RAW_DHIS2_EXPORT!$A:$ZZ,ROW(),MATCH("*"&amp;INDEX(INDICATOR_MAP!$D:$D,MATCH(BC$1,INDICATOR_MAP!$B:$B,0))&amp;"*",RAW_DHIS2_EXPORT!$1:$1,0)),""))</f>
        <v/>
      </c>
    </row>
    <row r="183" spans="1:55">
      <c r="A183" s="2" t="str">
        <f>IF(RAW_DHIS2_EXPORT!A183="","",RAW_DHIS2_EXPORT!A183)</f>
        <v/>
      </c>
      <c r="B183" s="2"/>
      <c r="C183" s="2"/>
      <c r="D183" s="2" t="str">
        <f>IF($A183="","",IFERROR(INDEX(RAW_DHIS2_EXPORT!$A:$ZZ,ROW(),MATCH("*"&amp;INDEX(INDICATOR_MAP!$D:$D,MATCH(D$1,INDICATOR_MAP!$B:$B,0))&amp;"*",RAW_DHIS2_EXPORT!$1:$1,0)),""))</f>
        <v/>
      </c>
      <c r="E183" s="2" t="str">
        <f>IF($A183="","",IFERROR(INDEX(RAW_DHIS2_EXPORT!$A:$ZZ,ROW(),MATCH("*"&amp;INDEX(INDICATOR_MAP!$D:$D,MATCH(E$1,INDICATOR_MAP!$B:$B,0))&amp;"*",RAW_DHIS2_EXPORT!$1:$1,0)),""))</f>
        <v/>
      </c>
      <c r="F183" s="2" t="str">
        <f>IF($A183="","",IFERROR(INDEX(RAW_DHIS2_EXPORT!$A:$ZZ,ROW(),MATCH("*"&amp;INDEX(INDICATOR_MAP!$D:$D,MATCH(F$1,INDICATOR_MAP!$B:$B,0))&amp;"*",RAW_DHIS2_EXPORT!$1:$1,0)),""))</f>
        <v/>
      </c>
      <c r="G183" s="2" t="str">
        <f>IF($A183="","",IFERROR(INDEX(RAW_DHIS2_EXPORT!$A:$ZZ,ROW(),MATCH("*"&amp;INDEX(INDICATOR_MAP!$D:$D,MATCH(G$1,INDICATOR_MAP!$B:$B,0))&amp;"*",RAW_DHIS2_EXPORT!$1:$1,0)),""))</f>
        <v/>
      </c>
      <c r="H183" s="2" t="str">
        <f>IF($A183="","",IFERROR(INDEX(RAW_DHIS2_EXPORT!$A:$ZZ,ROW(),MATCH("*"&amp;INDEX(INDICATOR_MAP!$D:$D,MATCH(H$1,INDICATOR_MAP!$B:$B,0))&amp;"*",RAW_DHIS2_EXPORT!$1:$1,0)),""))</f>
        <v/>
      </c>
      <c r="I183" s="2" t="str">
        <f>IF($A183="","",IFERROR(INDEX(RAW_DHIS2_EXPORT!$A:$ZZ,ROW(),MATCH("*"&amp;INDEX(INDICATOR_MAP!$D:$D,MATCH(I$1,INDICATOR_MAP!$B:$B,0))&amp;"*",RAW_DHIS2_EXPORT!$1:$1,0)),""))</f>
        <v/>
      </c>
      <c r="J183" s="2" t="str">
        <f>IF($A183="","",IFERROR(INDEX(RAW_DHIS2_EXPORT!$A:$ZZ,ROW(),MATCH("*"&amp;INDEX(INDICATOR_MAP!$D:$D,MATCH(J$1,INDICATOR_MAP!$B:$B,0))&amp;"*",RAW_DHIS2_EXPORT!$1:$1,0)),""))</f>
        <v/>
      </c>
      <c r="K183" s="2" t="str">
        <f>IF($A183="","",IFERROR(INDEX(RAW_DHIS2_EXPORT!$A:$ZZ,ROW(),MATCH("*"&amp;INDEX(INDICATOR_MAP!$D:$D,MATCH(K$1,INDICATOR_MAP!$B:$B,0))&amp;"*",RAW_DHIS2_EXPORT!$1:$1,0)),""))</f>
        <v/>
      </c>
      <c r="L183" s="2" t="str">
        <f>IF($A183="","",IFERROR(INDEX(RAW_DHIS2_EXPORT!$A:$ZZ,ROW(),MATCH("*"&amp;INDEX(INDICATOR_MAP!$D:$D,MATCH(L$1,INDICATOR_MAP!$B:$B,0))&amp;"*",RAW_DHIS2_EXPORT!$1:$1,0)),""))</f>
        <v/>
      </c>
      <c r="M183" s="2" t="str">
        <f>IF($A183="","",IFERROR(INDEX(RAW_DHIS2_EXPORT!$A:$ZZ,ROW(),MATCH("*"&amp;INDEX(INDICATOR_MAP!$D:$D,MATCH(M$1,INDICATOR_MAP!$B:$B,0))&amp;"*",RAW_DHIS2_EXPORT!$1:$1,0)),""))</f>
        <v/>
      </c>
      <c r="N183" s="2" t="str">
        <f>IF($A183="","",IFERROR(INDEX(RAW_DHIS2_EXPORT!$A:$ZZ,ROW(),MATCH("*"&amp;INDEX(INDICATOR_MAP!$D:$D,MATCH(N$1,INDICATOR_MAP!$B:$B,0))&amp;"*",RAW_DHIS2_EXPORT!$1:$1,0)),""))</f>
        <v/>
      </c>
      <c r="O183" s="2" t="str">
        <f>IF($A183="","",IFERROR(INDEX(RAW_DHIS2_EXPORT!$A:$ZZ,ROW(),MATCH("*"&amp;INDEX(INDICATOR_MAP!$D:$D,MATCH(O$1,INDICATOR_MAP!$B:$B,0))&amp;"*",RAW_DHIS2_EXPORT!$1:$1,0)),""))</f>
        <v/>
      </c>
      <c r="P183" s="2" t="str">
        <f>IF($A183="","",IFERROR(INDEX(RAW_DHIS2_EXPORT!$A:$ZZ,ROW(),MATCH("*"&amp;INDEX(INDICATOR_MAP!$D:$D,MATCH(P$1,INDICATOR_MAP!$B:$B,0))&amp;"*",RAW_DHIS2_EXPORT!$1:$1,0)),""))</f>
        <v/>
      </c>
      <c r="Q183" s="2" t="str">
        <f>IF($A183="","",IFERROR(INDEX(RAW_DHIS2_EXPORT!$A:$ZZ,ROW(),MATCH("*"&amp;INDEX(INDICATOR_MAP!$D:$D,MATCH(Q$1,INDICATOR_MAP!$B:$B,0))&amp;"*",RAW_DHIS2_EXPORT!$1:$1,0)),""))</f>
        <v/>
      </c>
      <c r="R183" s="2" t="str">
        <f>IF($A183="","",IFERROR(INDEX(RAW_DHIS2_EXPORT!$A:$ZZ,ROW(),MATCH("*"&amp;INDEX(INDICATOR_MAP!$D:$D,MATCH(R$1,INDICATOR_MAP!$B:$B,0))&amp;"*",RAW_DHIS2_EXPORT!$1:$1,0)),""))</f>
        <v/>
      </c>
      <c r="S183" s="2" t="str">
        <f>IF($A183="","",IFERROR(INDEX(RAW_DHIS2_EXPORT!$A:$ZZ,ROW(),MATCH("*"&amp;INDEX(INDICATOR_MAP!$D:$D,MATCH(S$1,INDICATOR_MAP!$B:$B,0))&amp;"*",RAW_DHIS2_EXPORT!$1:$1,0)),""))</f>
        <v/>
      </c>
      <c r="T183" s="2" t="str">
        <f>IF($A183="","",IFERROR(INDEX(RAW_DHIS2_EXPORT!$A:$ZZ,ROW(),MATCH("*"&amp;INDEX(INDICATOR_MAP!$D:$D,MATCH(T$1,INDICATOR_MAP!$B:$B,0))&amp;"*",RAW_DHIS2_EXPORT!$1:$1,0)),""))</f>
        <v/>
      </c>
      <c r="U183" s="2" t="str">
        <f>IF($A183="","",IFERROR(INDEX(RAW_DHIS2_EXPORT!$A:$ZZ,ROW(),MATCH("*"&amp;INDEX(INDICATOR_MAP!$D:$D,MATCH(U$1,INDICATOR_MAP!$B:$B,0))&amp;"*",RAW_DHIS2_EXPORT!$1:$1,0)),""))</f>
        <v/>
      </c>
      <c r="V183" s="2" t="str">
        <f>IF($A183="","",IFERROR(INDEX(RAW_DHIS2_EXPORT!$A:$ZZ,ROW(),MATCH("*"&amp;INDEX(INDICATOR_MAP!$D:$D,MATCH(V$1,INDICATOR_MAP!$B:$B,0))&amp;"*",RAW_DHIS2_EXPORT!$1:$1,0)),""))</f>
        <v/>
      </c>
      <c r="W183" s="2" t="str">
        <f>IF($A183="","",IFERROR(INDEX(RAW_DHIS2_EXPORT!$A:$ZZ,ROW(),MATCH("*"&amp;INDEX(INDICATOR_MAP!$D:$D,MATCH(W$1,INDICATOR_MAP!$B:$B,0))&amp;"*",RAW_DHIS2_EXPORT!$1:$1,0)),""))</f>
        <v/>
      </c>
      <c r="X183" s="2" t="str">
        <f>IF($A183="","",IFERROR(INDEX(RAW_DHIS2_EXPORT!$A:$ZZ,ROW(),MATCH("*"&amp;INDEX(INDICATOR_MAP!$D:$D,MATCH(X$1,INDICATOR_MAP!$B:$B,0))&amp;"*",RAW_DHIS2_EXPORT!$1:$1,0)),""))</f>
        <v/>
      </c>
      <c r="Y183" s="2" t="str">
        <f>IF($A183="","",IFERROR(INDEX(RAW_DHIS2_EXPORT!$A:$ZZ,ROW(),MATCH("*"&amp;INDEX(INDICATOR_MAP!$D:$D,MATCH(Y$1,INDICATOR_MAP!$B:$B,0))&amp;"*",RAW_DHIS2_EXPORT!$1:$1,0)),""))</f>
        <v/>
      </c>
      <c r="Z183" s="2" t="str">
        <f>IF($A183="","",IFERROR(INDEX(RAW_DHIS2_EXPORT!$A:$ZZ,ROW(),MATCH("*"&amp;INDEX(INDICATOR_MAP!$D:$D,MATCH(Z$1,INDICATOR_MAP!$B:$B,0))&amp;"*",RAW_DHIS2_EXPORT!$1:$1,0)),""))</f>
        <v/>
      </c>
      <c r="AA183" s="2" t="str">
        <f>IF($A183="","",IFERROR(INDEX(RAW_DHIS2_EXPORT!$A:$ZZ,ROW(),MATCH("*"&amp;INDEX(INDICATOR_MAP!$D:$D,MATCH(AA$1,INDICATOR_MAP!$B:$B,0))&amp;"*",RAW_DHIS2_EXPORT!$1:$1,0)),""))</f>
        <v/>
      </c>
      <c r="AB183" s="2" t="str">
        <f>IF($A183="","",IFERROR(INDEX(RAW_DHIS2_EXPORT!$A:$ZZ,ROW(),MATCH("*"&amp;INDEX(INDICATOR_MAP!$D:$D,MATCH(AB$1,INDICATOR_MAP!$B:$B,0))&amp;"*",RAW_DHIS2_EXPORT!$1:$1,0)),""))</f>
        <v/>
      </c>
      <c r="AC183" s="2" t="str">
        <f>IF($A183="","",IFERROR(INDEX(RAW_DHIS2_EXPORT!$A:$ZZ,ROW(),MATCH("*"&amp;INDEX(INDICATOR_MAP!$D:$D,MATCH(AC$1,INDICATOR_MAP!$B:$B,0))&amp;"*",RAW_DHIS2_EXPORT!$1:$1,0)),""))</f>
        <v/>
      </c>
      <c r="AD183" s="2" t="str">
        <f>IF($A183="","",IFERROR(INDEX(RAW_DHIS2_EXPORT!$A:$ZZ,ROW(),MATCH("*"&amp;INDEX(INDICATOR_MAP!$D:$D,MATCH(AD$1,INDICATOR_MAP!$B:$B,0))&amp;"*",RAW_DHIS2_EXPORT!$1:$1,0)),""))</f>
        <v/>
      </c>
      <c r="AE183" s="2" t="str">
        <f>IF($A183="","",IFERROR(INDEX(RAW_DHIS2_EXPORT!$A:$ZZ,ROW(),MATCH("*"&amp;INDEX(INDICATOR_MAP!$D:$D,MATCH(AE$1,INDICATOR_MAP!$B:$B,0))&amp;"*",RAW_DHIS2_EXPORT!$1:$1,0)),""))</f>
        <v/>
      </c>
      <c r="AF183" s="2" t="str">
        <f>IF($A183="","",IFERROR(INDEX(RAW_DHIS2_EXPORT!$A:$ZZ,ROW(),MATCH("*"&amp;INDEX(INDICATOR_MAP!$D:$D,MATCH(AF$1,INDICATOR_MAP!$B:$B,0))&amp;"*",RAW_DHIS2_EXPORT!$1:$1,0)),""))</f>
        <v/>
      </c>
      <c r="AG183" s="2" t="str">
        <f>IF($A183="","",IFERROR(INDEX(RAW_DHIS2_EXPORT!$A:$ZZ,ROW(),MATCH("*"&amp;INDEX(INDICATOR_MAP!$D:$D,MATCH(AG$1,INDICATOR_MAP!$B:$B,0))&amp;"*",RAW_DHIS2_EXPORT!$1:$1,0)),""))</f>
        <v/>
      </c>
      <c r="AH183" s="2" t="str">
        <f>IF($A183="","",IFERROR(INDEX(RAW_DHIS2_EXPORT!$A:$ZZ,ROW(),MATCH("*"&amp;INDEX(INDICATOR_MAP!$D:$D,MATCH(AH$1,INDICATOR_MAP!$B:$B,0))&amp;"*",RAW_DHIS2_EXPORT!$1:$1,0)),""))</f>
        <v/>
      </c>
      <c r="AI183" s="2" t="str">
        <f>IF($A183="","",IFERROR(INDEX(RAW_DHIS2_EXPORT!$A:$ZZ,ROW(),MATCH("*"&amp;INDEX(INDICATOR_MAP!$D:$D,MATCH(AI$1,INDICATOR_MAP!$B:$B,0))&amp;"*",RAW_DHIS2_EXPORT!$1:$1,0)),""))</f>
        <v/>
      </c>
      <c r="AJ183" s="2" t="str">
        <f>IF($A183="","",IFERROR(INDEX(RAW_DHIS2_EXPORT!$A:$ZZ,ROW(),MATCH("*"&amp;INDEX(INDICATOR_MAP!$D:$D,MATCH(AJ$1,INDICATOR_MAP!$B:$B,0))&amp;"*",RAW_DHIS2_EXPORT!$1:$1,0)),""))</f>
        <v/>
      </c>
      <c r="AK183" s="2" t="str">
        <f>IF($A183="","",IFERROR(INDEX(RAW_DHIS2_EXPORT!$A:$ZZ,ROW(),MATCH("*"&amp;INDEX(INDICATOR_MAP!$D:$D,MATCH(AK$1,INDICATOR_MAP!$B:$B,0))&amp;"*",RAW_DHIS2_EXPORT!$1:$1,0)),""))</f>
        <v/>
      </c>
      <c r="AL183" s="2" t="str">
        <f>IF($A183="","",IFERROR(INDEX(RAW_DHIS2_EXPORT!$A:$ZZ,ROW(),MATCH("*"&amp;INDEX(INDICATOR_MAP!$D:$D,MATCH(AL$1,INDICATOR_MAP!$B:$B,0))&amp;"*",RAW_DHIS2_EXPORT!$1:$1,0)),""))</f>
        <v/>
      </c>
      <c r="AM183" s="2" t="str">
        <f>IF($A183="","",IFERROR(INDEX(RAW_DHIS2_EXPORT!$A:$ZZ,ROW(),MATCH("*"&amp;INDEX(INDICATOR_MAP!$D:$D,MATCH(AM$1,INDICATOR_MAP!$B:$B,0))&amp;"*",RAW_DHIS2_EXPORT!$1:$1,0)),""))</f>
        <v/>
      </c>
      <c r="AN183" s="2" t="str">
        <f>IF($A183="","",IFERROR(INDEX(RAW_DHIS2_EXPORT!$A:$ZZ,ROW(),MATCH("*"&amp;INDEX(INDICATOR_MAP!$D:$D,MATCH(AN$1,INDICATOR_MAP!$B:$B,0))&amp;"*",RAW_DHIS2_EXPORT!$1:$1,0)),""))</f>
        <v/>
      </c>
      <c r="AO183" s="2" t="str">
        <f>IF($A183="","",IFERROR(INDEX(RAW_DHIS2_EXPORT!$A:$ZZ,ROW(),MATCH("*"&amp;INDEX(INDICATOR_MAP!$D:$D,MATCH(AO$1,INDICATOR_MAP!$B:$B,0))&amp;"*",RAW_DHIS2_EXPORT!$1:$1,0)),""))</f>
        <v/>
      </c>
      <c r="AP183" s="2" t="str">
        <f>IF($A183="","",IFERROR(INDEX(RAW_DHIS2_EXPORT!$A:$ZZ,ROW(),MATCH("*"&amp;INDEX(INDICATOR_MAP!$D:$D,MATCH(AP$1,INDICATOR_MAP!$B:$B,0))&amp;"*",RAW_DHIS2_EXPORT!$1:$1,0)),""))</f>
        <v/>
      </c>
      <c r="AQ183" s="2" t="str">
        <f>IF($A183="","",IFERROR(INDEX(RAW_DHIS2_EXPORT!$A:$ZZ,ROW(),MATCH("*"&amp;INDEX(INDICATOR_MAP!$D:$D,MATCH(AQ$1,INDICATOR_MAP!$B:$B,0))&amp;"*",RAW_DHIS2_EXPORT!$1:$1,0)),""))</f>
        <v/>
      </c>
      <c r="AR183" s="2" t="str">
        <f>IF($A183="","",IFERROR(INDEX(RAW_DHIS2_EXPORT!$A:$ZZ,ROW(),MATCH("*"&amp;INDEX(INDICATOR_MAP!$D:$D,MATCH(AR$1,INDICATOR_MAP!$B:$B,0))&amp;"*",RAW_DHIS2_EXPORT!$1:$1,0)),""))</f>
        <v/>
      </c>
      <c r="AS183" s="2" t="str">
        <f>IF($A183="","",IFERROR(INDEX(RAW_DHIS2_EXPORT!$A:$ZZ,ROW(),MATCH("*"&amp;INDEX(INDICATOR_MAP!$D:$D,MATCH(AS$1,INDICATOR_MAP!$B:$B,0))&amp;"*",RAW_DHIS2_EXPORT!$1:$1,0)),""))</f>
        <v/>
      </c>
      <c r="AT183" s="2" t="str">
        <f>IF($A183="","",IFERROR(INDEX(RAW_DHIS2_EXPORT!$A:$ZZ,ROW(),MATCH("*"&amp;INDEX(INDICATOR_MAP!$D:$D,MATCH(AT$1,INDICATOR_MAP!$B:$B,0))&amp;"*",RAW_DHIS2_EXPORT!$1:$1,0)),""))</f>
        <v/>
      </c>
      <c r="AU183" s="2" t="str">
        <f>IF($A183="","",IFERROR(INDEX(RAW_DHIS2_EXPORT!$A:$ZZ,ROW(),MATCH("*"&amp;INDEX(INDICATOR_MAP!$D:$D,MATCH(AU$1,INDICATOR_MAP!$B:$B,0))&amp;"*",RAW_DHIS2_EXPORT!$1:$1,0)),""))</f>
        <v/>
      </c>
      <c r="AV183" s="2" t="str">
        <f>IF($A183="","",IFERROR(INDEX(RAW_DHIS2_EXPORT!$A:$ZZ,ROW(),MATCH("*"&amp;INDEX(INDICATOR_MAP!$D:$D,MATCH(AV$1,INDICATOR_MAP!$B:$B,0))&amp;"*",RAW_DHIS2_EXPORT!$1:$1,0)),""))</f>
        <v/>
      </c>
      <c r="AW183" s="2" t="str">
        <f>IF($A183="","",IFERROR(INDEX(RAW_DHIS2_EXPORT!$A:$ZZ,ROW(),MATCH("*"&amp;INDEX(INDICATOR_MAP!$D:$D,MATCH(AW$1,INDICATOR_MAP!$B:$B,0))&amp;"*",RAW_DHIS2_EXPORT!$1:$1,0)),""))</f>
        <v/>
      </c>
      <c r="AX183" s="2" t="str">
        <f>IF($A183="","",IFERROR(INDEX(RAW_DHIS2_EXPORT!$A:$ZZ,ROW(),MATCH("*"&amp;INDEX(INDICATOR_MAP!$D:$D,MATCH(AX$1,INDICATOR_MAP!$B:$B,0))&amp;"*",RAW_DHIS2_EXPORT!$1:$1,0)),""))</f>
        <v/>
      </c>
      <c r="AY183" s="2" t="str">
        <f>IF($A183="","",IFERROR(INDEX(RAW_DHIS2_EXPORT!$A:$ZZ,ROW(),MATCH("*"&amp;INDEX(INDICATOR_MAP!$D:$D,MATCH(AY$1,INDICATOR_MAP!$B:$B,0))&amp;"*",RAW_DHIS2_EXPORT!$1:$1,0)),""))</f>
        <v/>
      </c>
      <c r="AZ183" s="2" t="str">
        <f>IF($A183="","",IFERROR(INDEX(RAW_DHIS2_EXPORT!$A:$ZZ,ROW(),MATCH("*"&amp;INDEX(INDICATOR_MAP!$D:$D,MATCH(AZ$1,INDICATOR_MAP!$B:$B,0))&amp;"*",RAW_DHIS2_EXPORT!$1:$1,0)),""))</f>
        <v/>
      </c>
      <c r="BA183" s="2" t="str">
        <f>IF($A183="","",IFERROR(INDEX(RAW_DHIS2_EXPORT!$A:$ZZ,ROW(),MATCH("*"&amp;INDEX(INDICATOR_MAP!$D:$D,MATCH(BA$1,INDICATOR_MAP!$B:$B,0))&amp;"*",RAW_DHIS2_EXPORT!$1:$1,0)),""))</f>
        <v/>
      </c>
      <c r="BB183" s="2" t="str">
        <f>IF($A183="","",IFERROR(INDEX(RAW_DHIS2_EXPORT!$A:$ZZ,ROW(),MATCH("*"&amp;INDEX(INDICATOR_MAP!$D:$D,MATCH(BB$1,INDICATOR_MAP!$B:$B,0))&amp;"*",RAW_DHIS2_EXPORT!$1:$1,0)),""))</f>
        <v/>
      </c>
      <c r="BC183" s="2" t="str">
        <f>IF($A183="","",IFERROR(INDEX(RAW_DHIS2_EXPORT!$A:$ZZ,ROW(),MATCH("*"&amp;INDEX(INDICATOR_MAP!$D:$D,MATCH(BC$1,INDICATOR_MAP!$B:$B,0))&amp;"*",RAW_DHIS2_EXPORT!$1:$1,0)),""))</f>
        <v/>
      </c>
    </row>
    <row r="184" spans="1:55">
      <c r="A184" s="2" t="str">
        <f>IF(RAW_DHIS2_EXPORT!A184="","",RAW_DHIS2_EXPORT!A184)</f>
        <v/>
      </c>
      <c r="B184" s="2"/>
      <c r="C184" s="2"/>
      <c r="D184" s="2" t="str">
        <f>IF($A184="","",IFERROR(INDEX(RAW_DHIS2_EXPORT!$A:$ZZ,ROW(),MATCH("*"&amp;INDEX(INDICATOR_MAP!$D:$D,MATCH(D$1,INDICATOR_MAP!$B:$B,0))&amp;"*",RAW_DHIS2_EXPORT!$1:$1,0)),""))</f>
        <v/>
      </c>
      <c r="E184" s="2" t="str">
        <f>IF($A184="","",IFERROR(INDEX(RAW_DHIS2_EXPORT!$A:$ZZ,ROW(),MATCH("*"&amp;INDEX(INDICATOR_MAP!$D:$D,MATCH(E$1,INDICATOR_MAP!$B:$B,0))&amp;"*",RAW_DHIS2_EXPORT!$1:$1,0)),""))</f>
        <v/>
      </c>
      <c r="F184" s="2" t="str">
        <f>IF($A184="","",IFERROR(INDEX(RAW_DHIS2_EXPORT!$A:$ZZ,ROW(),MATCH("*"&amp;INDEX(INDICATOR_MAP!$D:$D,MATCH(F$1,INDICATOR_MAP!$B:$B,0))&amp;"*",RAW_DHIS2_EXPORT!$1:$1,0)),""))</f>
        <v/>
      </c>
      <c r="G184" s="2" t="str">
        <f>IF($A184="","",IFERROR(INDEX(RAW_DHIS2_EXPORT!$A:$ZZ,ROW(),MATCH("*"&amp;INDEX(INDICATOR_MAP!$D:$D,MATCH(G$1,INDICATOR_MAP!$B:$B,0))&amp;"*",RAW_DHIS2_EXPORT!$1:$1,0)),""))</f>
        <v/>
      </c>
      <c r="H184" s="2" t="str">
        <f>IF($A184="","",IFERROR(INDEX(RAW_DHIS2_EXPORT!$A:$ZZ,ROW(),MATCH("*"&amp;INDEX(INDICATOR_MAP!$D:$D,MATCH(H$1,INDICATOR_MAP!$B:$B,0))&amp;"*",RAW_DHIS2_EXPORT!$1:$1,0)),""))</f>
        <v/>
      </c>
      <c r="I184" s="2" t="str">
        <f>IF($A184="","",IFERROR(INDEX(RAW_DHIS2_EXPORT!$A:$ZZ,ROW(),MATCH("*"&amp;INDEX(INDICATOR_MAP!$D:$D,MATCH(I$1,INDICATOR_MAP!$B:$B,0))&amp;"*",RAW_DHIS2_EXPORT!$1:$1,0)),""))</f>
        <v/>
      </c>
      <c r="J184" s="2" t="str">
        <f>IF($A184="","",IFERROR(INDEX(RAW_DHIS2_EXPORT!$A:$ZZ,ROW(),MATCH("*"&amp;INDEX(INDICATOR_MAP!$D:$D,MATCH(J$1,INDICATOR_MAP!$B:$B,0))&amp;"*",RAW_DHIS2_EXPORT!$1:$1,0)),""))</f>
        <v/>
      </c>
      <c r="K184" s="2" t="str">
        <f>IF($A184="","",IFERROR(INDEX(RAW_DHIS2_EXPORT!$A:$ZZ,ROW(),MATCH("*"&amp;INDEX(INDICATOR_MAP!$D:$D,MATCH(K$1,INDICATOR_MAP!$B:$B,0))&amp;"*",RAW_DHIS2_EXPORT!$1:$1,0)),""))</f>
        <v/>
      </c>
      <c r="L184" s="2" t="str">
        <f>IF($A184="","",IFERROR(INDEX(RAW_DHIS2_EXPORT!$A:$ZZ,ROW(),MATCH("*"&amp;INDEX(INDICATOR_MAP!$D:$D,MATCH(L$1,INDICATOR_MAP!$B:$B,0))&amp;"*",RAW_DHIS2_EXPORT!$1:$1,0)),""))</f>
        <v/>
      </c>
      <c r="M184" s="2" t="str">
        <f>IF($A184="","",IFERROR(INDEX(RAW_DHIS2_EXPORT!$A:$ZZ,ROW(),MATCH("*"&amp;INDEX(INDICATOR_MAP!$D:$D,MATCH(M$1,INDICATOR_MAP!$B:$B,0))&amp;"*",RAW_DHIS2_EXPORT!$1:$1,0)),""))</f>
        <v/>
      </c>
      <c r="N184" s="2" t="str">
        <f>IF($A184="","",IFERROR(INDEX(RAW_DHIS2_EXPORT!$A:$ZZ,ROW(),MATCH("*"&amp;INDEX(INDICATOR_MAP!$D:$D,MATCH(N$1,INDICATOR_MAP!$B:$B,0))&amp;"*",RAW_DHIS2_EXPORT!$1:$1,0)),""))</f>
        <v/>
      </c>
      <c r="O184" s="2" t="str">
        <f>IF($A184="","",IFERROR(INDEX(RAW_DHIS2_EXPORT!$A:$ZZ,ROW(),MATCH("*"&amp;INDEX(INDICATOR_MAP!$D:$D,MATCH(O$1,INDICATOR_MAP!$B:$B,0))&amp;"*",RAW_DHIS2_EXPORT!$1:$1,0)),""))</f>
        <v/>
      </c>
      <c r="P184" s="2" t="str">
        <f>IF($A184="","",IFERROR(INDEX(RAW_DHIS2_EXPORT!$A:$ZZ,ROW(),MATCH("*"&amp;INDEX(INDICATOR_MAP!$D:$D,MATCH(P$1,INDICATOR_MAP!$B:$B,0))&amp;"*",RAW_DHIS2_EXPORT!$1:$1,0)),""))</f>
        <v/>
      </c>
      <c r="Q184" s="2" t="str">
        <f>IF($A184="","",IFERROR(INDEX(RAW_DHIS2_EXPORT!$A:$ZZ,ROW(),MATCH("*"&amp;INDEX(INDICATOR_MAP!$D:$D,MATCH(Q$1,INDICATOR_MAP!$B:$B,0))&amp;"*",RAW_DHIS2_EXPORT!$1:$1,0)),""))</f>
        <v/>
      </c>
      <c r="R184" s="2" t="str">
        <f>IF($A184="","",IFERROR(INDEX(RAW_DHIS2_EXPORT!$A:$ZZ,ROW(),MATCH("*"&amp;INDEX(INDICATOR_MAP!$D:$D,MATCH(R$1,INDICATOR_MAP!$B:$B,0))&amp;"*",RAW_DHIS2_EXPORT!$1:$1,0)),""))</f>
        <v/>
      </c>
      <c r="S184" s="2" t="str">
        <f>IF($A184="","",IFERROR(INDEX(RAW_DHIS2_EXPORT!$A:$ZZ,ROW(),MATCH("*"&amp;INDEX(INDICATOR_MAP!$D:$D,MATCH(S$1,INDICATOR_MAP!$B:$B,0))&amp;"*",RAW_DHIS2_EXPORT!$1:$1,0)),""))</f>
        <v/>
      </c>
      <c r="T184" s="2" t="str">
        <f>IF($A184="","",IFERROR(INDEX(RAW_DHIS2_EXPORT!$A:$ZZ,ROW(),MATCH("*"&amp;INDEX(INDICATOR_MAP!$D:$D,MATCH(T$1,INDICATOR_MAP!$B:$B,0))&amp;"*",RAW_DHIS2_EXPORT!$1:$1,0)),""))</f>
        <v/>
      </c>
      <c r="U184" s="2" t="str">
        <f>IF($A184="","",IFERROR(INDEX(RAW_DHIS2_EXPORT!$A:$ZZ,ROW(),MATCH("*"&amp;INDEX(INDICATOR_MAP!$D:$D,MATCH(U$1,INDICATOR_MAP!$B:$B,0))&amp;"*",RAW_DHIS2_EXPORT!$1:$1,0)),""))</f>
        <v/>
      </c>
      <c r="V184" s="2" t="str">
        <f>IF($A184="","",IFERROR(INDEX(RAW_DHIS2_EXPORT!$A:$ZZ,ROW(),MATCH("*"&amp;INDEX(INDICATOR_MAP!$D:$D,MATCH(V$1,INDICATOR_MAP!$B:$B,0))&amp;"*",RAW_DHIS2_EXPORT!$1:$1,0)),""))</f>
        <v/>
      </c>
      <c r="W184" s="2" t="str">
        <f>IF($A184="","",IFERROR(INDEX(RAW_DHIS2_EXPORT!$A:$ZZ,ROW(),MATCH("*"&amp;INDEX(INDICATOR_MAP!$D:$D,MATCH(W$1,INDICATOR_MAP!$B:$B,0))&amp;"*",RAW_DHIS2_EXPORT!$1:$1,0)),""))</f>
        <v/>
      </c>
      <c r="X184" s="2" t="str">
        <f>IF($A184="","",IFERROR(INDEX(RAW_DHIS2_EXPORT!$A:$ZZ,ROW(),MATCH("*"&amp;INDEX(INDICATOR_MAP!$D:$D,MATCH(X$1,INDICATOR_MAP!$B:$B,0))&amp;"*",RAW_DHIS2_EXPORT!$1:$1,0)),""))</f>
        <v/>
      </c>
      <c r="Y184" s="2" t="str">
        <f>IF($A184="","",IFERROR(INDEX(RAW_DHIS2_EXPORT!$A:$ZZ,ROW(),MATCH("*"&amp;INDEX(INDICATOR_MAP!$D:$D,MATCH(Y$1,INDICATOR_MAP!$B:$B,0))&amp;"*",RAW_DHIS2_EXPORT!$1:$1,0)),""))</f>
        <v/>
      </c>
      <c r="Z184" s="2" t="str">
        <f>IF($A184="","",IFERROR(INDEX(RAW_DHIS2_EXPORT!$A:$ZZ,ROW(),MATCH("*"&amp;INDEX(INDICATOR_MAP!$D:$D,MATCH(Z$1,INDICATOR_MAP!$B:$B,0))&amp;"*",RAW_DHIS2_EXPORT!$1:$1,0)),""))</f>
        <v/>
      </c>
      <c r="AA184" s="2" t="str">
        <f>IF($A184="","",IFERROR(INDEX(RAW_DHIS2_EXPORT!$A:$ZZ,ROW(),MATCH("*"&amp;INDEX(INDICATOR_MAP!$D:$D,MATCH(AA$1,INDICATOR_MAP!$B:$B,0))&amp;"*",RAW_DHIS2_EXPORT!$1:$1,0)),""))</f>
        <v/>
      </c>
      <c r="AB184" s="2" t="str">
        <f>IF($A184="","",IFERROR(INDEX(RAW_DHIS2_EXPORT!$A:$ZZ,ROW(),MATCH("*"&amp;INDEX(INDICATOR_MAP!$D:$D,MATCH(AB$1,INDICATOR_MAP!$B:$B,0))&amp;"*",RAW_DHIS2_EXPORT!$1:$1,0)),""))</f>
        <v/>
      </c>
      <c r="AC184" s="2" t="str">
        <f>IF($A184="","",IFERROR(INDEX(RAW_DHIS2_EXPORT!$A:$ZZ,ROW(),MATCH("*"&amp;INDEX(INDICATOR_MAP!$D:$D,MATCH(AC$1,INDICATOR_MAP!$B:$B,0))&amp;"*",RAW_DHIS2_EXPORT!$1:$1,0)),""))</f>
        <v/>
      </c>
      <c r="AD184" s="2" t="str">
        <f>IF($A184="","",IFERROR(INDEX(RAW_DHIS2_EXPORT!$A:$ZZ,ROW(),MATCH("*"&amp;INDEX(INDICATOR_MAP!$D:$D,MATCH(AD$1,INDICATOR_MAP!$B:$B,0))&amp;"*",RAW_DHIS2_EXPORT!$1:$1,0)),""))</f>
        <v/>
      </c>
      <c r="AE184" s="2" t="str">
        <f>IF($A184="","",IFERROR(INDEX(RAW_DHIS2_EXPORT!$A:$ZZ,ROW(),MATCH("*"&amp;INDEX(INDICATOR_MAP!$D:$D,MATCH(AE$1,INDICATOR_MAP!$B:$B,0))&amp;"*",RAW_DHIS2_EXPORT!$1:$1,0)),""))</f>
        <v/>
      </c>
      <c r="AF184" s="2" t="str">
        <f>IF($A184="","",IFERROR(INDEX(RAW_DHIS2_EXPORT!$A:$ZZ,ROW(),MATCH("*"&amp;INDEX(INDICATOR_MAP!$D:$D,MATCH(AF$1,INDICATOR_MAP!$B:$B,0))&amp;"*",RAW_DHIS2_EXPORT!$1:$1,0)),""))</f>
        <v/>
      </c>
      <c r="AG184" s="2" t="str">
        <f>IF($A184="","",IFERROR(INDEX(RAW_DHIS2_EXPORT!$A:$ZZ,ROW(),MATCH("*"&amp;INDEX(INDICATOR_MAP!$D:$D,MATCH(AG$1,INDICATOR_MAP!$B:$B,0))&amp;"*",RAW_DHIS2_EXPORT!$1:$1,0)),""))</f>
        <v/>
      </c>
      <c r="AH184" s="2" t="str">
        <f>IF($A184="","",IFERROR(INDEX(RAW_DHIS2_EXPORT!$A:$ZZ,ROW(),MATCH("*"&amp;INDEX(INDICATOR_MAP!$D:$D,MATCH(AH$1,INDICATOR_MAP!$B:$B,0))&amp;"*",RAW_DHIS2_EXPORT!$1:$1,0)),""))</f>
        <v/>
      </c>
      <c r="AI184" s="2" t="str">
        <f>IF($A184="","",IFERROR(INDEX(RAW_DHIS2_EXPORT!$A:$ZZ,ROW(),MATCH("*"&amp;INDEX(INDICATOR_MAP!$D:$D,MATCH(AI$1,INDICATOR_MAP!$B:$B,0))&amp;"*",RAW_DHIS2_EXPORT!$1:$1,0)),""))</f>
        <v/>
      </c>
      <c r="AJ184" s="2" t="str">
        <f>IF($A184="","",IFERROR(INDEX(RAW_DHIS2_EXPORT!$A:$ZZ,ROW(),MATCH("*"&amp;INDEX(INDICATOR_MAP!$D:$D,MATCH(AJ$1,INDICATOR_MAP!$B:$B,0))&amp;"*",RAW_DHIS2_EXPORT!$1:$1,0)),""))</f>
        <v/>
      </c>
      <c r="AK184" s="2" t="str">
        <f>IF($A184="","",IFERROR(INDEX(RAW_DHIS2_EXPORT!$A:$ZZ,ROW(),MATCH("*"&amp;INDEX(INDICATOR_MAP!$D:$D,MATCH(AK$1,INDICATOR_MAP!$B:$B,0))&amp;"*",RAW_DHIS2_EXPORT!$1:$1,0)),""))</f>
        <v/>
      </c>
      <c r="AL184" s="2" t="str">
        <f>IF($A184="","",IFERROR(INDEX(RAW_DHIS2_EXPORT!$A:$ZZ,ROW(),MATCH("*"&amp;INDEX(INDICATOR_MAP!$D:$D,MATCH(AL$1,INDICATOR_MAP!$B:$B,0))&amp;"*",RAW_DHIS2_EXPORT!$1:$1,0)),""))</f>
        <v/>
      </c>
      <c r="AM184" s="2" t="str">
        <f>IF($A184="","",IFERROR(INDEX(RAW_DHIS2_EXPORT!$A:$ZZ,ROW(),MATCH("*"&amp;INDEX(INDICATOR_MAP!$D:$D,MATCH(AM$1,INDICATOR_MAP!$B:$B,0))&amp;"*",RAW_DHIS2_EXPORT!$1:$1,0)),""))</f>
        <v/>
      </c>
      <c r="AN184" s="2" t="str">
        <f>IF($A184="","",IFERROR(INDEX(RAW_DHIS2_EXPORT!$A:$ZZ,ROW(),MATCH("*"&amp;INDEX(INDICATOR_MAP!$D:$D,MATCH(AN$1,INDICATOR_MAP!$B:$B,0))&amp;"*",RAW_DHIS2_EXPORT!$1:$1,0)),""))</f>
        <v/>
      </c>
      <c r="AO184" s="2" t="str">
        <f>IF($A184="","",IFERROR(INDEX(RAW_DHIS2_EXPORT!$A:$ZZ,ROW(),MATCH("*"&amp;INDEX(INDICATOR_MAP!$D:$D,MATCH(AO$1,INDICATOR_MAP!$B:$B,0))&amp;"*",RAW_DHIS2_EXPORT!$1:$1,0)),""))</f>
        <v/>
      </c>
      <c r="AP184" s="2" t="str">
        <f>IF($A184="","",IFERROR(INDEX(RAW_DHIS2_EXPORT!$A:$ZZ,ROW(),MATCH("*"&amp;INDEX(INDICATOR_MAP!$D:$D,MATCH(AP$1,INDICATOR_MAP!$B:$B,0))&amp;"*",RAW_DHIS2_EXPORT!$1:$1,0)),""))</f>
        <v/>
      </c>
      <c r="AQ184" s="2" t="str">
        <f>IF($A184="","",IFERROR(INDEX(RAW_DHIS2_EXPORT!$A:$ZZ,ROW(),MATCH("*"&amp;INDEX(INDICATOR_MAP!$D:$D,MATCH(AQ$1,INDICATOR_MAP!$B:$B,0))&amp;"*",RAW_DHIS2_EXPORT!$1:$1,0)),""))</f>
        <v/>
      </c>
      <c r="AR184" s="2" t="str">
        <f>IF($A184="","",IFERROR(INDEX(RAW_DHIS2_EXPORT!$A:$ZZ,ROW(),MATCH("*"&amp;INDEX(INDICATOR_MAP!$D:$D,MATCH(AR$1,INDICATOR_MAP!$B:$B,0))&amp;"*",RAW_DHIS2_EXPORT!$1:$1,0)),""))</f>
        <v/>
      </c>
      <c r="AS184" s="2" t="str">
        <f>IF($A184="","",IFERROR(INDEX(RAW_DHIS2_EXPORT!$A:$ZZ,ROW(),MATCH("*"&amp;INDEX(INDICATOR_MAP!$D:$D,MATCH(AS$1,INDICATOR_MAP!$B:$B,0))&amp;"*",RAW_DHIS2_EXPORT!$1:$1,0)),""))</f>
        <v/>
      </c>
      <c r="AT184" s="2" t="str">
        <f>IF($A184="","",IFERROR(INDEX(RAW_DHIS2_EXPORT!$A:$ZZ,ROW(),MATCH("*"&amp;INDEX(INDICATOR_MAP!$D:$D,MATCH(AT$1,INDICATOR_MAP!$B:$B,0))&amp;"*",RAW_DHIS2_EXPORT!$1:$1,0)),""))</f>
        <v/>
      </c>
      <c r="AU184" s="2" t="str">
        <f>IF($A184="","",IFERROR(INDEX(RAW_DHIS2_EXPORT!$A:$ZZ,ROW(),MATCH("*"&amp;INDEX(INDICATOR_MAP!$D:$D,MATCH(AU$1,INDICATOR_MAP!$B:$B,0))&amp;"*",RAW_DHIS2_EXPORT!$1:$1,0)),""))</f>
        <v/>
      </c>
      <c r="AV184" s="2" t="str">
        <f>IF($A184="","",IFERROR(INDEX(RAW_DHIS2_EXPORT!$A:$ZZ,ROW(),MATCH("*"&amp;INDEX(INDICATOR_MAP!$D:$D,MATCH(AV$1,INDICATOR_MAP!$B:$B,0))&amp;"*",RAW_DHIS2_EXPORT!$1:$1,0)),""))</f>
        <v/>
      </c>
      <c r="AW184" s="2" t="str">
        <f>IF($A184="","",IFERROR(INDEX(RAW_DHIS2_EXPORT!$A:$ZZ,ROW(),MATCH("*"&amp;INDEX(INDICATOR_MAP!$D:$D,MATCH(AW$1,INDICATOR_MAP!$B:$B,0))&amp;"*",RAW_DHIS2_EXPORT!$1:$1,0)),""))</f>
        <v/>
      </c>
      <c r="AX184" s="2" t="str">
        <f>IF($A184="","",IFERROR(INDEX(RAW_DHIS2_EXPORT!$A:$ZZ,ROW(),MATCH("*"&amp;INDEX(INDICATOR_MAP!$D:$D,MATCH(AX$1,INDICATOR_MAP!$B:$B,0))&amp;"*",RAW_DHIS2_EXPORT!$1:$1,0)),""))</f>
        <v/>
      </c>
      <c r="AY184" s="2" t="str">
        <f>IF($A184="","",IFERROR(INDEX(RAW_DHIS2_EXPORT!$A:$ZZ,ROW(),MATCH("*"&amp;INDEX(INDICATOR_MAP!$D:$D,MATCH(AY$1,INDICATOR_MAP!$B:$B,0))&amp;"*",RAW_DHIS2_EXPORT!$1:$1,0)),""))</f>
        <v/>
      </c>
      <c r="AZ184" s="2" t="str">
        <f>IF($A184="","",IFERROR(INDEX(RAW_DHIS2_EXPORT!$A:$ZZ,ROW(),MATCH("*"&amp;INDEX(INDICATOR_MAP!$D:$D,MATCH(AZ$1,INDICATOR_MAP!$B:$B,0))&amp;"*",RAW_DHIS2_EXPORT!$1:$1,0)),""))</f>
        <v/>
      </c>
      <c r="BA184" s="2" t="str">
        <f>IF($A184="","",IFERROR(INDEX(RAW_DHIS2_EXPORT!$A:$ZZ,ROW(),MATCH("*"&amp;INDEX(INDICATOR_MAP!$D:$D,MATCH(BA$1,INDICATOR_MAP!$B:$B,0))&amp;"*",RAW_DHIS2_EXPORT!$1:$1,0)),""))</f>
        <v/>
      </c>
      <c r="BB184" s="2" t="str">
        <f>IF($A184="","",IFERROR(INDEX(RAW_DHIS2_EXPORT!$A:$ZZ,ROW(),MATCH("*"&amp;INDEX(INDICATOR_MAP!$D:$D,MATCH(BB$1,INDICATOR_MAP!$B:$B,0))&amp;"*",RAW_DHIS2_EXPORT!$1:$1,0)),""))</f>
        <v/>
      </c>
      <c r="BC184" s="2" t="str">
        <f>IF($A184="","",IFERROR(INDEX(RAW_DHIS2_EXPORT!$A:$ZZ,ROW(),MATCH("*"&amp;INDEX(INDICATOR_MAP!$D:$D,MATCH(BC$1,INDICATOR_MAP!$B:$B,0))&amp;"*",RAW_DHIS2_EXPORT!$1:$1,0)),""))</f>
        <v/>
      </c>
    </row>
    <row r="185" spans="1:55">
      <c r="A185" s="2" t="str">
        <f>IF(RAW_DHIS2_EXPORT!A185="","",RAW_DHIS2_EXPORT!A185)</f>
        <v/>
      </c>
      <c r="B185" s="2"/>
      <c r="C185" s="2"/>
      <c r="D185" s="2" t="str">
        <f>IF($A185="","",IFERROR(INDEX(RAW_DHIS2_EXPORT!$A:$ZZ,ROW(),MATCH("*"&amp;INDEX(INDICATOR_MAP!$D:$D,MATCH(D$1,INDICATOR_MAP!$B:$B,0))&amp;"*",RAW_DHIS2_EXPORT!$1:$1,0)),""))</f>
        <v/>
      </c>
      <c r="E185" s="2" t="str">
        <f>IF($A185="","",IFERROR(INDEX(RAW_DHIS2_EXPORT!$A:$ZZ,ROW(),MATCH("*"&amp;INDEX(INDICATOR_MAP!$D:$D,MATCH(E$1,INDICATOR_MAP!$B:$B,0))&amp;"*",RAW_DHIS2_EXPORT!$1:$1,0)),""))</f>
        <v/>
      </c>
      <c r="F185" s="2" t="str">
        <f>IF($A185="","",IFERROR(INDEX(RAW_DHIS2_EXPORT!$A:$ZZ,ROW(),MATCH("*"&amp;INDEX(INDICATOR_MAP!$D:$D,MATCH(F$1,INDICATOR_MAP!$B:$B,0))&amp;"*",RAW_DHIS2_EXPORT!$1:$1,0)),""))</f>
        <v/>
      </c>
      <c r="G185" s="2" t="str">
        <f>IF($A185="","",IFERROR(INDEX(RAW_DHIS2_EXPORT!$A:$ZZ,ROW(),MATCH("*"&amp;INDEX(INDICATOR_MAP!$D:$D,MATCH(G$1,INDICATOR_MAP!$B:$B,0))&amp;"*",RAW_DHIS2_EXPORT!$1:$1,0)),""))</f>
        <v/>
      </c>
      <c r="H185" s="2" t="str">
        <f>IF($A185="","",IFERROR(INDEX(RAW_DHIS2_EXPORT!$A:$ZZ,ROW(),MATCH("*"&amp;INDEX(INDICATOR_MAP!$D:$D,MATCH(H$1,INDICATOR_MAP!$B:$B,0))&amp;"*",RAW_DHIS2_EXPORT!$1:$1,0)),""))</f>
        <v/>
      </c>
      <c r="I185" s="2" t="str">
        <f>IF($A185="","",IFERROR(INDEX(RAW_DHIS2_EXPORT!$A:$ZZ,ROW(),MATCH("*"&amp;INDEX(INDICATOR_MAP!$D:$D,MATCH(I$1,INDICATOR_MAP!$B:$B,0))&amp;"*",RAW_DHIS2_EXPORT!$1:$1,0)),""))</f>
        <v/>
      </c>
      <c r="J185" s="2" t="str">
        <f>IF($A185="","",IFERROR(INDEX(RAW_DHIS2_EXPORT!$A:$ZZ,ROW(),MATCH("*"&amp;INDEX(INDICATOR_MAP!$D:$D,MATCH(J$1,INDICATOR_MAP!$B:$B,0))&amp;"*",RAW_DHIS2_EXPORT!$1:$1,0)),""))</f>
        <v/>
      </c>
      <c r="K185" s="2" t="str">
        <f>IF($A185="","",IFERROR(INDEX(RAW_DHIS2_EXPORT!$A:$ZZ,ROW(),MATCH("*"&amp;INDEX(INDICATOR_MAP!$D:$D,MATCH(K$1,INDICATOR_MAP!$B:$B,0))&amp;"*",RAW_DHIS2_EXPORT!$1:$1,0)),""))</f>
        <v/>
      </c>
      <c r="L185" s="2" t="str">
        <f>IF($A185="","",IFERROR(INDEX(RAW_DHIS2_EXPORT!$A:$ZZ,ROW(),MATCH("*"&amp;INDEX(INDICATOR_MAP!$D:$D,MATCH(L$1,INDICATOR_MAP!$B:$B,0))&amp;"*",RAW_DHIS2_EXPORT!$1:$1,0)),""))</f>
        <v/>
      </c>
      <c r="M185" s="2" t="str">
        <f>IF($A185="","",IFERROR(INDEX(RAW_DHIS2_EXPORT!$A:$ZZ,ROW(),MATCH("*"&amp;INDEX(INDICATOR_MAP!$D:$D,MATCH(M$1,INDICATOR_MAP!$B:$B,0))&amp;"*",RAW_DHIS2_EXPORT!$1:$1,0)),""))</f>
        <v/>
      </c>
      <c r="N185" s="2" t="str">
        <f>IF($A185="","",IFERROR(INDEX(RAW_DHIS2_EXPORT!$A:$ZZ,ROW(),MATCH("*"&amp;INDEX(INDICATOR_MAP!$D:$D,MATCH(N$1,INDICATOR_MAP!$B:$B,0))&amp;"*",RAW_DHIS2_EXPORT!$1:$1,0)),""))</f>
        <v/>
      </c>
      <c r="O185" s="2" t="str">
        <f>IF($A185="","",IFERROR(INDEX(RAW_DHIS2_EXPORT!$A:$ZZ,ROW(),MATCH("*"&amp;INDEX(INDICATOR_MAP!$D:$D,MATCH(O$1,INDICATOR_MAP!$B:$B,0))&amp;"*",RAW_DHIS2_EXPORT!$1:$1,0)),""))</f>
        <v/>
      </c>
      <c r="P185" s="2" t="str">
        <f>IF($A185="","",IFERROR(INDEX(RAW_DHIS2_EXPORT!$A:$ZZ,ROW(),MATCH("*"&amp;INDEX(INDICATOR_MAP!$D:$D,MATCH(P$1,INDICATOR_MAP!$B:$B,0))&amp;"*",RAW_DHIS2_EXPORT!$1:$1,0)),""))</f>
        <v/>
      </c>
      <c r="Q185" s="2" t="str">
        <f>IF($A185="","",IFERROR(INDEX(RAW_DHIS2_EXPORT!$A:$ZZ,ROW(),MATCH("*"&amp;INDEX(INDICATOR_MAP!$D:$D,MATCH(Q$1,INDICATOR_MAP!$B:$B,0))&amp;"*",RAW_DHIS2_EXPORT!$1:$1,0)),""))</f>
        <v/>
      </c>
      <c r="R185" s="2" t="str">
        <f>IF($A185="","",IFERROR(INDEX(RAW_DHIS2_EXPORT!$A:$ZZ,ROW(),MATCH("*"&amp;INDEX(INDICATOR_MAP!$D:$D,MATCH(R$1,INDICATOR_MAP!$B:$B,0))&amp;"*",RAW_DHIS2_EXPORT!$1:$1,0)),""))</f>
        <v/>
      </c>
      <c r="S185" s="2" t="str">
        <f>IF($A185="","",IFERROR(INDEX(RAW_DHIS2_EXPORT!$A:$ZZ,ROW(),MATCH("*"&amp;INDEX(INDICATOR_MAP!$D:$D,MATCH(S$1,INDICATOR_MAP!$B:$B,0))&amp;"*",RAW_DHIS2_EXPORT!$1:$1,0)),""))</f>
        <v/>
      </c>
      <c r="T185" s="2" t="str">
        <f>IF($A185="","",IFERROR(INDEX(RAW_DHIS2_EXPORT!$A:$ZZ,ROW(),MATCH("*"&amp;INDEX(INDICATOR_MAP!$D:$D,MATCH(T$1,INDICATOR_MAP!$B:$B,0))&amp;"*",RAW_DHIS2_EXPORT!$1:$1,0)),""))</f>
        <v/>
      </c>
      <c r="U185" s="2" t="str">
        <f>IF($A185="","",IFERROR(INDEX(RAW_DHIS2_EXPORT!$A:$ZZ,ROW(),MATCH("*"&amp;INDEX(INDICATOR_MAP!$D:$D,MATCH(U$1,INDICATOR_MAP!$B:$B,0))&amp;"*",RAW_DHIS2_EXPORT!$1:$1,0)),""))</f>
        <v/>
      </c>
      <c r="V185" s="2" t="str">
        <f>IF($A185="","",IFERROR(INDEX(RAW_DHIS2_EXPORT!$A:$ZZ,ROW(),MATCH("*"&amp;INDEX(INDICATOR_MAP!$D:$D,MATCH(V$1,INDICATOR_MAP!$B:$B,0))&amp;"*",RAW_DHIS2_EXPORT!$1:$1,0)),""))</f>
        <v/>
      </c>
      <c r="W185" s="2" t="str">
        <f>IF($A185="","",IFERROR(INDEX(RAW_DHIS2_EXPORT!$A:$ZZ,ROW(),MATCH("*"&amp;INDEX(INDICATOR_MAP!$D:$D,MATCH(W$1,INDICATOR_MAP!$B:$B,0))&amp;"*",RAW_DHIS2_EXPORT!$1:$1,0)),""))</f>
        <v/>
      </c>
      <c r="X185" s="2" t="str">
        <f>IF($A185="","",IFERROR(INDEX(RAW_DHIS2_EXPORT!$A:$ZZ,ROW(),MATCH("*"&amp;INDEX(INDICATOR_MAP!$D:$D,MATCH(X$1,INDICATOR_MAP!$B:$B,0))&amp;"*",RAW_DHIS2_EXPORT!$1:$1,0)),""))</f>
        <v/>
      </c>
      <c r="Y185" s="2" t="str">
        <f>IF($A185="","",IFERROR(INDEX(RAW_DHIS2_EXPORT!$A:$ZZ,ROW(),MATCH("*"&amp;INDEX(INDICATOR_MAP!$D:$D,MATCH(Y$1,INDICATOR_MAP!$B:$B,0))&amp;"*",RAW_DHIS2_EXPORT!$1:$1,0)),""))</f>
        <v/>
      </c>
      <c r="Z185" s="2" t="str">
        <f>IF($A185="","",IFERROR(INDEX(RAW_DHIS2_EXPORT!$A:$ZZ,ROW(),MATCH("*"&amp;INDEX(INDICATOR_MAP!$D:$D,MATCH(Z$1,INDICATOR_MAP!$B:$B,0))&amp;"*",RAW_DHIS2_EXPORT!$1:$1,0)),""))</f>
        <v/>
      </c>
      <c r="AA185" s="2" t="str">
        <f>IF($A185="","",IFERROR(INDEX(RAW_DHIS2_EXPORT!$A:$ZZ,ROW(),MATCH("*"&amp;INDEX(INDICATOR_MAP!$D:$D,MATCH(AA$1,INDICATOR_MAP!$B:$B,0))&amp;"*",RAW_DHIS2_EXPORT!$1:$1,0)),""))</f>
        <v/>
      </c>
      <c r="AB185" s="2" t="str">
        <f>IF($A185="","",IFERROR(INDEX(RAW_DHIS2_EXPORT!$A:$ZZ,ROW(),MATCH("*"&amp;INDEX(INDICATOR_MAP!$D:$D,MATCH(AB$1,INDICATOR_MAP!$B:$B,0))&amp;"*",RAW_DHIS2_EXPORT!$1:$1,0)),""))</f>
        <v/>
      </c>
      <c r="AC185" s="2" t="str">
        <f>IF($A185="","",IFERROR(INDEX(RAW_DHIS2_EXPORT!$A:$ZZ,ROW(),MATCH("*"&amp;INDEX(INDICATOR_MAP!$D:$D,MATCH(AC$1,INDICATOR_MAP!$B:$B,0))&amp;"*",RAW_DHIS2_EXPORT!$1:$1,0)),""))</f>
        <v/>
      </c>
      <c r="AD185" s="2" t="str">
        <f>IF($A185="","",IFERROR(INDEX(RAW_DHIS2_EXPORT!$A:$ZZ,ROW(),MATCH("*"&amp;INDEX(INDICATOR_MAP!$D:$D,MATCH(AD$1,INDICATOR_MAP!$B:$B,0))&amp;"*",RAW_DHIS2_EXPORT!$1:$1,0)),""))</f>
        <v/>
      </c>
      <c r="AE185" s="2" t="str">
        <f>IF($A185="","",IFERROR(INDEX(RAW_DHIS2_EXPORT!$A:$ZZ,ROW(),MATCH("*"&amp;INDEX(INDICATOR_MAP!$D:$D,MATCH(AE$1,INDICATOR_MAP!$B:$B,0))&amp;"*",RAW_DHIS2_EXPORT!$1:$1,0)),""))</f>
        <v/>
      </c>
      <c r="AF185" s="2" t="str">
        <f>IF($A185="","",IFERROR(INDEX(RAW_DHIS2_EXPORT!$A:$ZZ,ROW(),MATCH("*"&amp;INDEX(INDICATOR_MAP!$D:$D,MATCH(AF$1,INDICATOR_MAP!$B:$B,0))&amp;"*",RAW_DHIS2_EXPORT!$1:$1,0)),""))</f>
        <v/>
      </c>
      <c r="AG185" s="2" t="str">
        <f>IF($A185="","",IFERROR(INDEX(RAW_DHIS2_EXPORT!$A:$ZZ,ROW(),MATCH("*"&amp;INDEX(INDICATOR_MAP!$D:$D,MATCH(AG$1,INDICATOR_MAP!$B:$B,0))&amp;"*",RAW_DHIS2_EXPORT!$1:$1,0)),""))</f>
        <v/>
      </c>
      <c r="AH185" s="2" t="str">
        <f>IF($A185="","",IFERROR(INDEX(RAW_DHIS2_EXPORT!$A:$ZZ,ROW(),MATCH("*"&amp;INDEX(INDICATOR_MAP!$D:$D,MATCH(AH$1,INDICATOR_MAP!$B:$B,0))&amp;"*",RAW_DHIS2_EXPORT!$1:$1,0)),""))</f>
        <v/>
      </c>
      <c r="AI185" s="2" t="str">
        <f>IF($A185="","",IFERROR(INDEX(RAW_DHIS2_EXPORT!$A:$ZZ,ROW(),MATCH("*"&amp;INDEX(INDICATOR_MAP!$D:$D,MATCH(AI$1,INDICATOR_MAP!$B:$B,0))&amp;"*",RAW_DHIS2_EXPORT!$1:$1,0)),""))</f>
        <v/>
      </c>
      <c r="AJ185" s="2" t="str">
        <f>IF($A185="","",IFERROR(INDEX(RAW_DHIS2_EXPORT!$A:$ZZ,ROW(),MATCH("*"&amp;INDEX(INDICATOR_MAP!$D:$D,MATCH(AJ$1,INDICATOR_MAP!$B:$B,0))&amp;"*",RAW_DHIS2_EXPORT!$1:$1,0)),""))</f>
        <v/>
      </c>
      <c r="AK185" s="2" t="str">
        <f>IF($A185="","",IFERROR(INDEX(RAW_DHIS2_EXPORT!$A:$ZZ,ROW(),MATCH("*"&amp;INDEX(INDICATOR_MAP!$D:$D,MATCH(AK$1,INDICATOR_MAP!$B:$B,0))&amp;"*",RAW_DHIS2_EXPORT!$1:$1,0)),""))</f>
        <v/>
      </c>
      <c r="AL185" s="2" t="str">
        <f>IF($A185="","",IFERROR(INDEX(RAW_DHIS2_EXPORT!$A:$ZZ,ROW(),MATCH("*"&amp;INDEX(INDICATOR_MAP!$D:$D,MATCH(AL$1,INDICATOR_MAP!$B:$B,0))&amp;"*",RAW_DHIS2_EXPORT!$1:$1,0)),""))</f>
        <v/>
      </c>
      <c r="AM185" s="2" t="str">
        <f>IF($A185="","",IFERROR(INDEX(RAW_DHIS2_EXPORT!$A:$ZZ,ROW(),MATCH("*"&amp;INDEX(INDICATOR_MAP!$D:$D,MATCH(AM$1,INDICATOR_MAP!$B:$B,0))&amp;"*",RAW_DHIS2_EXPORT!$1:$1,0)),""))</f>
        <v/>
      </c>
      <c r="AN185" s="2" t="str">
        <f>IF($A185="","",IFERROR(INDEX(RAW_DHIS2_EXPORT!$A:$ZZ,ROW(),MATCH("*"&amp;INDEX(INDICATOR_MAP!$D:$D,MATCH(AN$1,INDICATOR_MAP!$B:$B,0))&amp;"*",RAW_DHIS2_EXPORT!$1:$1,0)),""))</f>
        <v/>
      </c>
      <c r="AO185" s="2" t="str">
        <f>IF($A185="","",IFERROR(INDEX(RAW_DHIS2_EXPORT!$A:$ZZ,ROW(),MATCH("*"&amp;INDEX(INDICATOR_MAP!$D:$D,MATCH(AO$1,INDICATOR_MAP!$B:$B,0))&amp;"*",RAW_DHIS2_EXPORT!$1:$1,0)),""))</f>
        <v/>
      </c>
      <c r="AP185" s="2" t="str">
        <f>IF($A185="","",IFERROR(INDEX(RAW_DHIS2_EXPORT!$A:$ZZ,ROW(),MATCH("*"&amp;INDEX(INDICATOR_MAP!$D:$D,MATCH(AP$1,INDICATOR_MAP!$B:$B,0))&amp;"*",RAW_DHIS2_EXPORT!$1:$1,0)),""))</f>
        <v/>
      </c>
      <c r="AQ185" s="2" t="str">
        <f>IF($A185="","",IFERROR(INDEX(RAW_DHIS2_EXPORT!$A:$ZZ,ROW(),MATCH("*"&amp;INDEX(INDICATOR_MAP!$D:$D,MATCH(AQ$1,INDICATOR_MAP!$B:$B,0))&amp;"*",RAW_DHIS2_EXPORT!$1:$1,0)),""))</f>
        <v/>
      </c>
      <c r="AR185" s="2" t="str">
        <f>IF($A185="","",IFERROR(INDEX(RAW_DHIS2_EXPORT!$A:$ZZ,ROW(),MATCH("*"&amp;INDEX(INDICATOR_MAP!$D:$D,MATCH(AR$1,INDICATOR_MAP!$B:$B,0))&amp;"*",RAW_DHIS2_EXPORT!$1:$1,0)),""))</f>
        <v/>
      </c>
      <c r="AS185" s="2" t="str">
        <f>IF($A185="","",IFERROR(INDEX(RAW_DHIS2_EXPORT!$A:$ZZ,ROW(),MATCH("*"&amp;INDEX(INDICATOR_MAP!$D:$D,MATCH(AS$1,INDICATOR_MAP!$B:$B,0))&amp;"*",RAW_DHIS2_EXPORT!$1:$1,0)),""))</f>
        <v/>
      </c>
      <c r="AT185" s="2" t="str">
        <f>IF($A185="","",IFERROR(INDEX(RAW_DHIS2_EXPORT!$A:$ZZ,ROW(),MATCH("*"&amp;INDEX(INDICATOR_MAP!$D:$D,MATCH(AT$1,INDICATOR_MAP!$B:$B,0))&amp;"*",RAW_DHIS2_EXPORT!$1:$1,0)),""))</f>
        <v/>
      </c>
      <c r="AU185" s="2" t="str">
        <f>IF($A185="","",IFERROR(INDEX(RAW_DHIS2_EXPORT!$A:$ZZ,ROW(),MATCH("*"&amp;INDEX(INDICATOR_MAP!$D:$D,MATCH(AU$1,INDICATOR_MAP!$B:$B,0))&amp;"*",RAW_DHIS2_EXPORT!$1:$1,0)),""))</f>
        <v/>
      </c>
      <c r="AV185" s="2" t="str">
        <f>IF($A185="","",IFERROR(INDEX(RAW_DHIS2_EXPORT!$A:$ZZ,ROW(),MATCH("*"&amp;INDEX(INDICATOR_MAP!$D:$D,MATCH(AV$1,INDICATOR_MAP!$B:$B,0))&amp;"*",RAW_DHIS2_EXPORT!$1:$1,0)),""))</f>
        <v/>
      </c>
      <c r="AW185" s="2" t="str">
        <f>IF($A185="","",IFERROR(INDEX(RAW_DHIS2_EXPORT!$A:$ZZ,ROW(),MATCH("*"&amp;INDEX(INDICATOR_MAP!$D:$D,MATCH(AW$1,INDICATOR_MAP!$B:$B,0))&amp;"*",RAW_DHIS2_EXPORT!$1:$1,0)),""))</f>
        <v/>
      </c>
      <c r="AX185" s="2" t="str">
        <f>IF($A185="","",IFERROR(INDEX(RAW_DHIS2_EXPORT!$A:$ZZ,ROW(),MATCH("*"&amp;INDEX(INDICATOR_MAP!$D:$D,MATCH(AX$1,INDICATOR_MAP!$B:$B,0))&amp;"*",RAW_DHIS2_EXPORT!$1:$1,0)),""))</f>
        <v/>
      </c>
      <c r="AY185" s="2" t="str">
        <f>IF($A185="","",IFERROR(INDEX(RAW_DHIS2_EXPORT!$A:$ZZ,ROW(),MATCH("*"&amp;INDEX(INDICATOR_MAP!$D:$D,MATCH(AY$1,INDICATOR_MAP!$B:$B,0))&amp;"*",RAW_DHIS2_EXPORT!$1:$1,0)),""))</f>
        <v/>
      </c>
      <c r="AZ185" s="2" t="str">
        <f>IF($A185="","",IFERROR(INDEX(RAW_DHIS2_EXPORT!$A:$ZZ,ROW(),MATCH("*"&amp;INDEX(INDICATOR_MAP!$D:$D,MATCH(AZ$1,INDICATOR_MAP!$B:$B,0))&amp;"*",RAW_DHIS2_EXPORT!$1:$1,0)),""))</f>
        <v/>
      </c>
      <c r="BA185" s="2" t="str">
        <f>IF($A185="","",IFERROR(INDEX(RAW_DHIS2_EXPORT!$A:$ZZ,ROW(),MATCH("*"&amp;INDEX(INDICATOR_MAP!$D:$D,MATCH(BA$1,INDICATOR_MAP!$B:$B,0))&amp;"*",RAW_DHIS2_EXPORT!$1:$1,0)),""))</f>
        <v/>
      </c>
      <c r="BB185" s="2" t="str">
        <f>IF($A185="","",IFERROR(INDEX(RAW_DHIS2_EXPORT!$A:$ZZ,ROW(),MATCH("*"&amp;INDEX(INDICATOR_MAP!$D:$D,MATCH(BB$1,INDICATOR_MAP!$B:$B,0))&amp;"*",RAW_DHIS2_EXPORT!$1:$1,0)),""))</f>
        <v/>
      </c>
      <c r="BC185" s="2" t="str">
        <f>IF($A185="","",IFERROR(INDEX(RAW_DHIS2_EXPORT!$A:$ZZ,ROW(),MATCH("*"&amp;INDEX(INDICATOR_MAP!$D:$D,MATCH(BC$1,INDICATOR_MAP!$B:$B,0))&amp;"*",RAW_DHIS2_EXPORT!$1:$1,0)),""))</f>
        <v/>
      </c>
    </row>
    <row r="186" spans="1:55">
      <c r="A186" s="2" t="str">
        <f>IF(RAW_DHIS2_EXPORT!A186="","",RAW_DHIS2_EXPORT!A186)</f>
        <v/>
      </c>
      <c r="B186" s="2"/>
      <c r="C186" s="2"/>
      <c r="D186" s="2" t="str">
        <f>IF($A186="","",IFERROR(INDEX(RAW_DHIS2_EXPORT!$A:$ZZ,ROW(),MATCH("*"&amp;INDEX(INDICATOR_MAP!$D:$D,MATCH(D$1,INDICATOR_MAP!$B:$B,0))&amp;"*",RAW_DHIS2_EXPORT!$1:$1,0)),""))</f>
        <v/>
      </c>
      <c r="E186" s="2" t="str">
        <f>IF($A186="","",IFERROR(INDEX(RAW_DHIS2_EXPORT!$A:$ZZ,ROW(),MATCH("*"&amp;INDEX(INDICATOR_MAP!$D:$D,MATCH(E$1,INDICATOR_MAP!$B:$B,0))&amp;"*",RAW_DHIS2_EXPORT!$1:$1,0)),""))</f>
        <v/>
      </c>
      <c r="F186" s="2" t="str">
        <f>IF($A186="","",IFERROR(INDEX(RAW_DHIS2_EXPORT!$A:$ZZ,ROW(),MATCH("*"&amp;INDEX(INDICATOR_MAP!$D:$D,MATCH(F$1,INDICATOR_MAP!$B:$B,0))&amp;"*",RAW_DHIS2_EXPORT!$1:$1,0)),""))</f>
        <v/>
      </c>
      <c r="G186" s="2" t="str">
        <f>IF($A186="","",IFERROR(INDEX(RAW_DHIS2_EXPORT!$A:$ZZ,ROW(),MATCH("*"&amp;INDEX(INDICATOR_MAP!$D:$D,MATCH(G$1,INDICATOR_MAP!$B:$B,0))&amp;"*",RAW_DHIS2_EXPORT!$1:$1,0)),""))</f>
        <v/>
      </c>
      <c r="H186" s="2" t="str">
        <f>IF($A186="","",IFERROR(INDEX(RAW_DHIS2_EXPORT!$A:$ZZ,ROW(),MATCH("*"&amp;INDEX(INDICATOR_MAP!$D:$D,MATCH(H$1,INDICATOR_MAP!$B:$B,0))&amp;"*",RAW_DHIS2_EXPORT!$1:$1,0)),""))</f>
        <v/>
      </c>
      <c r="I186" s="2" t="str">
        <f>IF($A186="","",IFERROR(INDEX(RAW_DHIS2_EXPORT!$A:$ZZ,ROW(),MATCH("*"&amp;INDEX(INDICATOR_MAP!$D:$D,MATCH(I$1,INDICATOR_MAP!$B:$B,0))&amp;"*",RAW_DHIS2_EXPORT!$1:$1,0)),""))</f>
        <v/>
      </c>
      <c r="J186" s="2" t="str">
        <f>IF($A186="","",IFERROR(INDEX(RAW_DHIS2_EXPORT!$A:$ZZ,ROW(),MATCH("*"&amp;INDEX(INDICATOR_MAP!$D:$D,MATCH(J$1,INDICATOR_MAP!$B:$B,0))&amp;"*",RAW_DHIS2_EXPORT!$1:$1,0)),""))</f>
        <v/>
      </c>
      <c r="K186" s="2" t="str">
        <f>IF($A186="","",IFERROR(INDEX(RAW_DHIS2_EXPORT!$A:$ZZ,ROW(),MATCH("*"&amp;INDEX(INDICATOR_MAP!$D:$D,MATCH(K$1,INDICATOR_MAP!$B:$B,0))&amp;"*",RAW_DHIS2_EXPORT!$1:$1,0)),""))</f>
        <v/>
      </c>
      <c r="L186" s="2" t="str">
        <f>IF($A186="","",IFERROR(INDEX(RAW_DHIS2_EXPORT!$A:$ZZ,ROW(),MATCH("*"&amp;INDEX(INDICATOR_MAP!$D:$D,MATCH(L$1,INDICATOR_MAP!$B:$B,0))&amp;"*",RAW_DHIS2_EXPORT!$1:$1,0)),""))</f>
        <v/>
      </c>
      <c r="M186" s="2" t="str">
        <f>IF($A186="","",IFERROR(INDEX(RAW_DHIS2_EXPORT!$A:$ZZ,ROW(),MATCH("*"&amp;INDEX(INDICATOR_MAP!$D:$D,MATCH(M$1,INDICATOR_MAP!$B:$B,0))&amp;"*",RAW_DHIS2_EXPORT!$1:$1,0)),""))</f>
        <v/>
      </c>
      <c r="N186" s="2" t="str">
        <f>IF($A186="","",IFERROR(INDEX(RAW_DHIS2_EXPORT!$A:$ZZ,ROW(),MATCH("*"&amp;INDEX(INDICATOR_MAP!$D:$D,MATCH(N$1,INDICATOR_MAP!$B:$B,0))&amp;"*",RAW_DHIS2_EXPORT!$1:$1,0)),""))</f>
        <v/>
      </c>
      <c r="O186" s="2" t="str">
        <f>IF($A186="","",IFERROR(INDEX(RAW_DHIS2_EXPORT!$A:$ZZ,ROW(),MATCH("*"&amp;INDEX(INDICATOR_MAP!$D:$D,MATCH(O$1,INDICATOR_MAP!$B:$B,0))&amp;"*",RAW_DHIS2_EXPORT!$1:$1,0)),""))</f>
        <v/>
      </c>
      <c r="P186" s="2" t="str">
        <f>IF($A186="","",IFERROR(INDEX(RAW_DHIS2_EXPORT!$A:$ZZ,ROW(),MATCH("*"&amp;INDEX(INDICATOR_MAP!$D:$D,MATCH(P$1,INDICATOR_MAP!$B:$B,0))&amp;"*",RAW_DHIS2_EXPORT!$1:$1,0)),""))</f>
        <v/>
      </c>
      <c r="Q186" s="2" t="str">
        <f>IF($A186="","",IFERROR(INDEX(RAW_DHIS2_EXPORT!$A:$ZZ,ROW(),MATCH("*"&amp;INDEX(INDICATOR_MAP!$D:$D,MATCH(Q$1,INDICATOR_MAP!$B:$B,0))&amp;"*",RAW_DHIS2_EXPORT!$1:$1,0)),""))</f>
        <v/>
      </c>
      <c r="R186" s="2" t="str">
        <f>IF($A186="","",IFERROR(INDEX(RAW_DHIS2_EXPORT!$A:$ZZ,ROW(),MATCH("*"&amp;INDEX(INDICATOR_MAP!$D:$D,MATCH(R$1,INDICATOR_MAP!$B:$B,0))&amp;"*",RAW_DHIS2_EXPORT!$1:$1,0)),""))</f>
        <v/>
      </c>
      <c r="S186" s="2" t="str">
        <f>IF($A186="","",IFERROR(INDEX(RAW_DHIS2_EXPORT!$A:$ZZ,ROW(),MATCH("*"&amp;INDEX(INDICATOR_MAP!$D:$D,MATCH(S$1,INDICATOR_MAP!$B:$B,0))&amp;"*",RAW_DHIS2_EXPORT!$1:$1,0)),""))</f>
        <v/>
      </c>
      <c r="T186" s="2" t="str">
        <f>IF($A186="","",IFERROR(INDEX(RAW_DHIS2_EXPORT!$A:$ZZ,ROW(),MATCH("*"&amp;INDEX(INDICATOR_MAP!$D:$D,MATCH(T$1,INDICATOR_MAP!$B:$B,0))&amp;"*",RAW_DHIS2_EXPORT!$1:$1,0)),""))</f>
        <v/>
      </c>
      <c r="U186" s="2" t="str">
        <f>IF($A186="","",IFERROR(INDEX(RAW_DHIS2_EXPORT!$A:$ZZ,ROW(),MATCH("*"&amp;INDEX(INDICATOR_MAP!$D:$D,MATCH(U$1,INDICATOR_MAP!$B:$B,0))&amp;"*",RAW_DHIS2_EXPORT!$1:$1,0)),""))</f>
        <v/>
      </c>
      <c r="V186" s="2" t="str">
        <f>IF($A186="","",IFERROR(INDEX(RAW_DHIS2_EXPORT!$A:$ZZ,ROW(),MATCH("*"&amp;INDEX(INDICATOR_MAP!$D:$D,MATCH(V$1,INDICATOR_MAP!$B:$B,0))&amp;"*",RAW_DHIS2_EXPORT!$1:$1,0)),""))</f>
        <v/>
      </c>
      <c r="W186" s="2" t="str">
        <f>IF($A186="","",IFERROR(INDEX(RAW_DHIS2_EXPORT!$A:$ZZ,ROW(),MATCH("*"&amp;INDEX(INDICATOR_MAP!$D:$D,MATCH(W$1,INDICATOR_MAP!$B:$B,0))&amp;"*",RAW_DHIS2_EXPORT!$1:$1,0)),""))</f>
        <v/>
      </c>
      <c r="X186" s="2" t="str">
        <f>IF($A186="","",IFERROR(INDEX(RAW_DHIS2_EXPORT!$A:$ZZ,ROW(),MATCH("*"&amp;INDEX(INDICATOR_MAP!$D:$D,MATCH(X$1,INDICATOR_MAP!$B:$B,0))&amp;"*",RAW_DHIS2_EXPORT!$1:$1,0)),""))</f>
        <v/>
      </c>
      <c r="Y186" s="2" t="str">
        <f>IF($A186="","",IFERROR(INDEX(RAW_DHIS2_EXPORT!$A:$ZZ,ROW(),MATCH("*"&amp;INDEX(INDICATOR_MAP!$D:$D,MATCH(Y$1,INDICATOR_MAP!$B:$B,0))&amp;"*",RAW_DHIS2_EXPORT!$1:$1,0)),""))</f>
        <v/>
      </c>
      <c r="Z186" s="2" t="str">
        <f>IF($A186="","",IFERROR(INDEX(RAW_DHIS2_EXPORT!$A:$ZZ,ROW(),MATCH("*"&amp;INDEX(INDICATOR_MAP!$D:$D,MATCH(Z$1,INDICATOR_MAP!$B:$B,0))&amp;"*",RAW_DHIS2_EXPORT!$1:$1,0)),""))</f>
        <v/>
      </c>
      <c r="AA186" s="2" t="str">
        <f>IF($A186="","",IFERROR(INDEX(RAW_DHIS2_EXPORT!$A:$ZZ,ROW(),MATCH("*"&amp;INDEX(INDICATOR_MAP!$D:$D,MATCH(AA$1,INDICATOR_MAP!$B:$B,0))&amp;"*",RAW_DHIS2_EXPORT!$1:$1,0)),""))</f>
        <v/>
      </c>
      <c r="AB186" s="2" t="str">
        <f>IF($A186="","",IFERROR(INDEX(RAW_DHIS2_EXPORT!$A:$ZZ,ROW(),MATCH("*"&amp;INDEX(INDICATOR_MAP!$D:$D,MATCH(AB$1,INDICATOR_MAP!$B:$B,0))&amp;"*",RAW_DHIS2_EXPORT!$1:$1,0)),""))</f>
        <v/>
      </c>
      <c r="AC186" s="2" t="str">
        <f>IF($A186="","",IFERROR(INDEX(RAW_DHIS2_EXPORT!$A:$ZZ,ROW(),MATCH("*"&amp;INDEX(INDICATOR_MAP!$D:$D,MATCH(AC$1,INDICATOR_MAP!$B:$B,0))&amp;"*",RAW_DHIS2_EXPORT!$1:$1,0)),""))</f>
        <v/>
      </c>
      <c r="AD186" s="2" t="str">
        <f>IF($A186="","",IFERROR(INDEX(RAW_DHIS2_EXPORT!$A:$ZZ,ROW(),MATCH("*"&amp;INDEX(INDICATOR_MAP!$D:$D,MATCH(AD$1,INDICATOR_MAP!$B:$B,0))&amp;"*",RAW_DHIS2_EXPORT!$1:$1,0)),""))</f>
        <v/>
      </c>
      <c r="AE186" s="2" t="str">
        <f>IF($A186="","",IFERROR(INDEX(RAW_DHIS2_EXPORT!$A:$ZZ,ROW(),MATCH("*"&amp;INDEX(INDICATOR_MAP!$D:$D,MATCH(AE$1,INDICATOR_MAP!$B:$B,0))&amp;"*",RAW_DHIS2_EXPORT!$1:$1,0)),""))</f>
        <v/>
      </c>
      <c r="AF186" s="2" t="str">
        <f>IF($A186="","",IFERROR(INDEX(RAW_DHIS2_EXPORT!$A:$ZZ,ROW(),MATCH("*"&amp;INDEX(INDICATOR_MAP!$D:$D,MATCH(AF$1,INDICATOR_MAP!$B:$B,0))&amp;"*",RAW_DHIS2_EXPORT!$1:$1,0)),""))</f>
        <v/>
      </c>
      <c r="AG186" s="2" t="str">
        <f>IF($A186="","",IFERROR(INDEX(RAW_DHIS2_EXPORT!$A:$ZZ,ROW(),MATCH("*"&amp;INDEX(INDICATOR_MAP!$D:$D,MATCH(AG$1,INDICATOR_MAP!$B:$B,0))&amp;"*",RAW_DHIS2_EXPORT!$1:$1,0)),""))</f>
        <v/>
      </c>
      <c r="AH186" s="2" t="str">
        <f>IF($A186="","",IFERROR(INDEX(RAW_DHIS2_EXPORT!$A:$ZZ,ROW(),MATCH("*"&amp;INDEX(INDICATOR_MAP!$D:$D,MATCH(AH$1,INDICATOR_MAP!$B:$B,0))&amp;"*",RAW_DHIS2_EXPORT!$1:$1,0)),""))</f>
        <v/>
      </c>
      <c r="AI186" s="2" t="str">
        <f>IF($A186="","",IFERROR(INDEX(RAW_DHIS2_EXPORT!$A:$ZZ,ROW(),MATCH("*"&amp;INDEX(INDICATOR_MAP!$D:$D,MATCH(AI$1,INDICATOR_MAP!$B:$B,0))&amp;"*",RAW_DHIS2_EXPORT!$1:$1,0)),""))</f>
        <v/>
      </c>
      <c r="AJ186" s="2" t="str">
        <f>IF($A186="","",IFERROR(INDEX(RAW_DHIS2_EXPORT!$A:$ZZ,ROW(),MATCH("*"&amp;INDEX(INDICATOR_MAP!$D:$D,MATCH(AJ$1,INDICATOR_MAP!$B:$B,0))&amp;"*",RAW_DHIS2_EXPORT!$1:$1,0)),""))</f>
        <v/>
      </c>
      <c r="AK186" s="2" t="str">
        <f>IF($A186="","",IFERROR(INDEX(RAW_DHIS2_EXPORT!$A:$ZZ,ROW(),MATCH("*"&amp;INDEX(INDICATOR_MAP!$D:$D,MATCH(AK$1,INDICATOR_MAP!$B:$B,0))&amp;"*",RAW_DHIS2_EXPORT!$1:$1,0)),""))</f>
        <v/>
      </c>
      <c r="AL186" s="2" t="str">
        <f>IF($A186="","",IFERROR(INDEX(RAW_DHIS2_EXPORT!$A:$ZZ,ROW(),MATCH("*"&amp;INDEX(INDICATOR_MAP!$D:$D,MATCH(AL$1,INDICATOR_MAP!$B:$B,0))&amp;"*",RAW_DHIS2_EXPORT!$1:$1,0)),""))</f>
        <v/>
      </c>
      <c r="AM186" s="2" t="str">
        <f>IF($A186="","",IFERROR(INDEX(RAW_DHIS2_EXPORT!$A:$ZZ,ROW(),MATCH("*"&amp;INDEX(INDICATOR_MAP!$D:$D,MATCH(AM$1,INDICATOR_MAP!$B:$B,0))&amp;"*",RAW_DHIS2_EXPORT!$1:$1,0)),""))</f>
        <v/>
      </c>
      <c r="AN186" s="2" t="str">
        <f>IF($A186="","",IFERROR(INDEX(RAW_DHIS2_EXPORT!$A:$ZZ,ROW(),MATCH("*"&amp;INDEX(INDICATOR_MAP!$D:$D,MATCH(AN$1,INDICATOR_MAP!$B:$B,0))&amp;"*",RAW_DHIS2_EXPORT!$1:$1,0)),""))</f>
        <v/>
      </c>
      <c r="AO186" s="2" t="str">
        <f>IF($A186="","",IFERROR(INDEX(RAW_DHIS2_EXPORT!$A:$ZZ,ROW(),MATCH("*"&amp;INDEX(INDICATOR_MAP!$D:$D,MATCH(AO$1,INDICATOR_MAP!$B:$B,0))&amp;"*",RAW_DHIS2_EXPORT!$1:$1,0)),""))</f>
        <v/>
      </c>
      <c r="AP186" s="2" t="str">
        <f>IF($A186="","",IFERROR(INDEX(RAW_DHIS2_EXPORT!$A:$ZZ,ROW(),MATCH("*"&amp;INDEX(INDICATOR_MAP!$D:$D,MATCH(AP$1,INDICATOR_MAP!$B:$B,0))&amp;"*",RAW_DHIS2_EXPORT!$1:$1,0)),""))</f>
        <v/>
      </c>
      <c r="AQ186" s="2" t="str">
        <f>IF($A186="","",IFERROR(INDEX(RAW_DHIS2_EXPORT!$A:$ZZ,ROW(),MATCH("*"&amp;INDEX(INDICATOR_MAP!$D:$D,MATCH(AQ$1,INDICATOR_MAP!$B:$B,0))&amp;"*",RAW_DHIS2_EXPORT!$1:$1,0)),""))</f>
        <v/>
      </c>
      <c r="AR186" s="2" t="str">
        <f>IF($A186="","",IFERROR(INDEX(RAW_DHIS2_EXPORT!$A:$ZZ,ROW(),MATCH("*"&amp;INDEX(INDICATOR_MAP!$D:$D,MATCH(AR$1,INDICATOR_MAP!$B:$B,0))&amp;"*",RAW_DHIS2_EXPORT!$1:$1,0)),""))</f>
        <v/>
      </c>
      <c r="AS186" s="2" t="str">
        <f>IF($A186="","",IFERROR(INDEX(RAW_DHIS2_EXPORT!$A:$ZZ,ROW(),MATCH("*"&amp;INDEX(INDICATOR_MAP!$D:$D,MATCH(AS$1,INDICATOR_MAP!$B:$B,0))&amp;"*",RAW_DHIS2_EXPORT!$1:$1,0)),""))</f>
        <v/>
      </c>
      <c r="AT186" s="2" t="str">
        <f>IF($A186="","",IFERROR(INDEX(RAW_DHIS2_EXPORT!$A:$ZZ,ROW(),MATCH("*"&amp;INDEX(INDICATOR_MAP!$D:$D,MATCH(AT$1,INDICATOR_MAP!$B:$B,0))&amp;"*",RAW_DHIS2_EXPORT!$1:$1,0)),""))</f>
        <v/>
      </c>
      <c r="AU186" s="2" t="str">
        <f>IF($A186="","",IFERROR(INDEX(RAW_DHIS2_EXPORT!$A:$ZZ,ROW(),MATCH("*"&amp;INDEX(INDICATOR_MAP!$D:$D,MATCH(AU$1,INDICATOR_MAP!$B:$B,0))&amp;"*",RAW_DHIS2_EXPORT!$1:$1,0)),""))</f>
        <v/>
      </c>
      <c r="AV186" s="2" t="str">
        <f>IF($A186="","",IFERROR(INDEX(RAW_DHIS2_EXPORT!$A:$ZZ,ROW(),MATCH("*"&amp;INDEX(INDICATOR_MAP!$D:$D,MATCH(AV$1,INDICATOR_MAP!$B:$B,0))&amp;"*",RAW_DHIS2_EXPORT!$1:$1,0)),""))</f>
        <v/>
      </c>
      <c r="AW186" s="2" t="str">
        <f>IF($A186="","",IFERROR(INDEX(RAW_DHIS2_EXPORT!$A:$ZZ,ROW(),MATCH("*"&amp;INDEX(INDICATOR_MAP!$D:$D,MATCH(AW$1,INDICATOR_MAP!$B:$B,0))&amp;"*",RAW_DHIS2_EXPORT!$1:$1,0)),""))</f>
        <v/>
      </c>
      <c r="AX186" s="2" t="str">
        <f>IF($A186="","",IFERROR(INDEX(RAW_DHIS2_EXPORT!$A:$ZZ,ROW(),MATCH("*"&amp;INDEX(INDICATOR_MAP!$D:$D,MATCH(AX$1,INDICATOR_MAP!$B:$B,0))&amp;"*",RAW_DHIS2_EXPORT!$1:$1,0)),""))</f>
        <v/>
      </c>
      <c r="AY186" s="2" t="str">
        <f>IF($A186="","",IFERROR(INDEX(RAW_DHIS2_EXPORT!$A:$ZZ,ROW(),MATCH("*"&amp;INDEX(INDICATOR_MAP!$D:$D,MATCH(AY$1,INDICATOR_MAP!$B:$B,0))&amp;"*",RAW_DHIS2_EXPORT!$1:$1,0)),""))</f>
        <v/>
      </c>
      <c r="AZ186" s="2" t="str">
        <f>IF($A186="","",IFERROR(INDEX(RAW_DHIS2_EXPORT!$A:$ZZ,ROW(),MATCH("*"&amp;INDEX(INDICATOR_MAP!$D:$D,MATCH(AZ$1,INDICATOR_MAP!$B:$B,0))&amp;"*",RAW_DHIS2_EXPORT!$1:$1,0)),""))</f>
        <v/>
      </c>
      <c r="BA186" s="2" t="str">
        <f>IF($A186="","",IFERROR(INDEX(RAW_DHIS2_EXPORT!$A:$ZZ,ROW(),MATCH("*"&amp;INDEX(INDICATOR_MAP!$D:$D,MATCH(BA$1,INDICATOR_MAP!$B:$B,0))&amp;"*",RAW_DHIS2_EXPORT!$1:$1,0)),""))</f>
        <v/>
      </c>
      <c r="BB186" s="2" t="str">
        <f>IF($A186="","",IFERROR(INDEX(RAW_DHIS2_EXPORT!$A:$ZZ,ROW(),MATCH("*"&amp;INDEX(INDICATOR_MAP!$D:$D,MATCH(BB$1,INDICATOR_MAP!$B:$B,0))&amp;"*",RAW_DHIS2_EXPORT!$1:$1,0)),""))</f>
        <v/>
      </c>
      <c r="BC186" s="2" t="str">
        <f>IF($A186="","",IFERROR(INDEX(RAW_DHIS2_EXPORT!$A:$ZZ,ROW(),MATCH("*"&amp;INDEX(INDICATOR_MAP!$D:$D,MATCH(BC$1,INDICATOR_MAP!$B:$B,0))&amp;"*",RAW_DHIS2_EXPORT!$1:$1,0)),""))</f>
        <v/>
      </c>
    </row>
    <row r="187" spans="1:55">
      <c r="A187" s="2" t="str">
        <f>IF(RAW_DHIS2_EXPORT!A187="","",RAW_DHIS2_EXPORT!A187)</f>
        <v/>
      </c>
      <c r="B187" s="2"/>
      <c r="C187" s="2"/>
      <c r="D187" s="2" t="str">
        <f>IF($A187="","",IFERROR(INDEX(RAW_DHIS2_EXPORT!$A:$ZZ,ROW(),MATCH("*"&amp;INDEX(INDICATOR_MAP!$D:$D,MATCH(D$1,INDICATOR_MAP!$B:$B,0))&amp;"*",RAW_DHIS2_EXPORT!$1:$1,0)),""))</f>
        <v/>
      </c>
      <c r="E187" s="2" t="str">
        <f>IF($A187="","",IFERROR(INDEX(RAW_DHIS2_EXPORT!$A:$ZZ,ROW(),MATCH("*"&amp;INDEX(INDICATOR_MAP!$D:$D,MATCH(E$1,INDICATOR_MAP!$B:$B,0))&amp;"*",RAW_DHIS2_EXPORT!$1:$1,0)),""))</f>
        <v/>
      </c>
      <c r="F187" s="2" t="str">
        <f>IF($A187="","",IFERROR(INDEX(RAW_DHIS2_EXPORT!$A:$ZZ,ROW(),MATCH("*"&amp;INDEX(INDICATOR_MAP!$D:$D,MATCH(F$1,INDICATOR_MAP!$B:$B,0))&amp;"*",RAW_DHIS2_EXPORT!$1:$1,0)),""))</f>
        <v/>
      </c>
      <c r="G187" s="2" t="str">
        <f>IF($A187="","",IFERROR(INDEX(RAW_DHIS2_EXPORT!$A:$ZZ,ROW(),MATCH("*"&amp;INDEX(INDICATOR_MAP!$D:$D,MATCH(G$1,INDICATOR_MAP!$B:$B,0))&amp;"*",RAW_DHIS2_EXPORT!$1:$1,0)),""))</f>
        <v/>
      </c>
      <c r="H187" s="2" t="str">
        <f>IF($A187="","",IFERROR(INDEX(RAW_DHIS2_EXPORT!$A:$ZZ,ROW(),MATCH("*"&amp;INDEX(INDICATOR_MAP!$D:$D,MATCH(H$1,INDICATOR_MAP!$B:$B,0))&amp;"*",RAW_DHIS2_EXPORT!$1:$1,0)),""))</f>
        <v/>
      </c>
      <c r="I187" s="2" t="str">
        <f>IF($A187="","",IFERROR(INDEX(RAW_DHIS2_EXPORT!$A:$ZZ,ROW(),MATCH("*"&amp;INDEX(INDICATOR_MAP!$D:$D,MATCH(I$1,INDICATOR_MAP!$B:$B,0))&amp;"*",RAW_DHIS2_EXPORT!$1:$1,0)),""))</f>
        <v/>
      </c>
      <c r="J187" s="2" t="str">
        <f>IF($A187="","",IFERROR(INDEX(RAW_DHIS2_EXPORT!$A:$ZZ,ROW(),MATCH("*"&amp;INDEX(INDICATOR_MAP!$D:$D,MATCH(J$1,INDICATOR_MAP!$B:$B,0))&amp;"*",RAW_DHIS2_EXPORT!$1:$1,0)),""))</f>
        <v/>
      </c>
      <c r="K187" s="2" t="str">
        <f>IF($A187="","",IFERROR(INDEX(RAW_DHIS2_EXPORT!$A:$ZZ,ROW(),MATCH("*"&amp;INDEX(INDICATOR_MAP!$D:$D,MATCH(K$1,INDICATOR_MAP!$B:$B,0))&amp;"*",RAW_DHIS2_EXPORT!$1:$1,0)),""))</f>
        <v/>
      </c>
      <c r="L187" s="2" t="str">
        <f>IF($A187="","",IFERROR(INDEX(RAW_DHIS2_EXPORT!$A:$ZZ,ROW(),MATCH("*"&amp;INDEX(INDICATOR_MAP!$D:$D,MATCH(L$1,INDICATOR_MAP!$B:$B,0))&amp;"*",RAW_DHIS2_EXPORT!$1:$1,0)),""))</f>
        <v/>
      </c>
      <c r="M187" s="2" t="str">
        <f>IF($A187="","",IFERROR(INDEX(RAW_DHIS2_EXPORT!$A:$ZZ,ROW(),MATCH("*"&amp;INDEX(INDICATOR_MAP!$D:$D,MATCH(M$1,INDICATOR_MAP!$B:$B,0))&amp;"*",RAW_DHIS2_EXPORT!$1:$1,0)),""))</f>
        <v/>
      </c>
      <c r="N187" s="2" t="str">
        <f>IF($A187="","",IFERROR(INDEX(RAW_DHIS2_EXPORT!$A:$ZZ,ROW(),MATCH("*"&amp;INDEX(INDICATOR_MAP!$D:$D,MATCH(N$1,INDICATOR_MAP!$B:$B,0))&amp;"*",RAW_DHIS2_EXPORT!$1:$1,0)),""))</f>
        <v/>
      </c>
      <c r="O187" s="2" t="str">
        <f>IF($A187="","",IFERROR(INDEX(RAW_DHIS2_EXPORT!$A:$ZZ,ROW(),MATCH("*"&amp;INDEX(INDICATOR_MAP!$D:$D,MATCH(O$1,INDICATOR_MAP!$B:$B,0))&amp;"*",RAW_DHIS2_EXPORT!$1:$1,0)),""))</f>
        <v/>
      </c>
      <c r="P187" s="2" t="str">
        <f>IF($A187="","",IFERROR(INDEX(RAW_DHIS2_EXPORT!$A:$ZZ,ROW(),MATCH("*"&amp;INDEX(INDICATOR_MAP!$D:$D,MATCH(P$1,INDICATOR_MAP!$B:$B,0))&amp;"*",RAW_DHIS2_EXPORT!$1:$1,0)),""))</f>
        <v/>
      </c>
      <c r="Q187" s="2" t="str">
        <f>IF($A187="","",IFERROR(INDEX(RAW_DHIS2_EXPORT!$A:$ZZ,ROW(),MATCH("*"&amp;INDEX(INDICATOR_MAP!$D:$D,MATCH(Q$1,INDICATOR_MAP!$B:$B,0))&amp;"*",RAW_DHIS2_EXPORT!$1:$1,0)),""))</f>
        <v/>
      </c>
      <c r="R187" s="2" t="str">
        <f>IF($A187="","",IFERROR(INDEX(RAW_DHIS2_EXPORT!$A:$ZZ,ROW(),MATCH("*"&amp;INDEX(INDICATOR_MAP!$D:$D,MATCH(R$1,INDICATOR_MAP!$B:$B,0))&amp;"*",RAW_DHIS2_EXPORT!$1:$1,0)),""))</f>
        <v/>
      </c>
      <c r="S187" s="2" t="str">
        <f>IF($A187="","",IFERROR(INDEX(RAW_DHIS2_EXPORT!$A:$ZZ,ROW(),MATCH("*"&amp;INDEX(INDICATOR_MAP!$D:$D,MATCH(S$1,INDICATOR_MAP!$B:$B,0))&amp;"*",RAW_DHIS2_EXPORT!$1:$1,0)),""))</f>
        <v/>
      </c>
      <c r="T187" s="2" t="str">
        <f>IF($A187="","",IFERROR(INDEX(RAW_DHIS2_EXPORT!$A:$ZZ,ROW(),MATCH("*"&amp;INDEX(INDICATOR_MAP!$D:$D,MATCH(T$1,INDICATOR_MAP!$B:$B,0))&amp;"*",RAW_DHIS2_EXPORT!$1:$1,0)),""))</f>
        <v/>
      </c>
      <c r="U187" s="2" t="str">
        <f>IF($A187="","",IFERROR(INDEX(RAW_DHIS2_EXPORT!$A:$ZZ,ROW(),MATCH("*"&amp;INDEX(INDICATOR_MAP!$D:$D,MATCH(U$1,INDICATOR_MAP!$B:$B,0))&amp;"*",RAW_DHIS2_EXPORT!$1:$1,0)),""))</f>
        <v/>
      </c>
      <c r="V187" s="2" t="str">
        <f>IF($A187="","",IFERROR(INDEX(RAW_DHIS2_EXPORT!$A:$ZZ,ROW(),MATCH("*"&amp;INDEX(INDICATOR_MAP!$D:$D,MATCH(V$1,INDICATOR_MAP!$B:$B,0))&amp;"*",RAW_DHIS2_EXPORT!$1:$1,0)),""))</f>
        <v/>
      </c>
      <c r="W187" s="2" t="str">
        <f>IF($A187="","",IFERROR(INDEX(RAW_DHIS2_EXPORT!$A:$ZZ,ROW(),MATCH("*"&amp;INDEX(INDICATOR_MAP!$D:$D,MATCH(W$1,INDICATOR_MAP!$B:$B,0))&amp;"*",RAW_DHIS2_EXPORT!$1:$1,0)),""))</f>
        <v/>
      </c>
      <c r="X187" s="2" t="str">
        <f>IF($A187="","",IFERROR(INDEX(RAW_DHIS2_EXPORT!$A:$ZZ,ROW(),MATCH("*"&amp;INDEX(INDICATOR_MAP!$D:$D,MATCH(X$1,INDICATOR_MAP!$B:$B,0))&amp;"*",RAW_DHIS2_EXPORT!$1:$1,0)),""))</f>
        <v/>
      </c>
      <c r="Y187" s="2" t="str">
        <f>IF($A187="","",IFERROR(INDEX(RAW_DHIS2_EXPORT!$A:$ZZ,ROW(),MATCH("*"&amp;INDEX(INDICATOR_MAP!$D:$D,MATCH(Y$1,INDICATOR_MAP!$B:$B,0))&amp;"*",RAW_DHIS2_EXPORT!$1:$1,0)),""))</f>
        <v/>
      </c>
      <c r="Z187" s="2" t="str">
        <f>IF($A187="","",IFERROR(INDEX(RAW_DHIS2_EXPORT!$A:$ZZ,ROW(),MATCH("*"&amp;INDEX(INDICATOR_MAP!$D:$D,MATCH(Z$1,INDICATOR_MAP!$B:$B,0))&amp;"*",RAW_DHIS2_EXPORT!$1:$1,0)),""))</f>
        <v/>
      </c>
      <c r="AA187" s="2" t="str">
        <f>IF($A187="","",IFERROR(INDEX(RAW_DHIS2_EXPORT!$A:$ZZ,ROW(),MATCH("*"&amp;INDEX(INDICATOR_MAP!$D:$D,MATCH(AA$1,INDICATOR_MAP!$B:$B,0))&amp;"*",RAW_DHIS2_EXPORT!$1:$1,0)),""))</f>
        <v/>
      </c>
      <c r="AB187" s="2" t="str">
        <f>IF($A187="","",IFERROR(INDEX(RAW_DHIS2_EXPORT!$A:$ZZ,ROW(),MATCH("*"&amp;INDEX(INDICATOR_MAP!$D:$D,MATCH(AB$1,INDICATOR_MAP!$B:$B,0))&amp;"*",RAW_DHIS2_EXPORT!$1:$1,0)),""))</f>
        <v/>
      </c>
      <c r="AC187" s="2" t="str">
        <f>IF($A187="","",IFERROR(INDEX(RAW_DHIS2_EXPORT!$A:$ZZ,ROW(),MATCH("*"&amp;INDEX(INDICATOR_MAP!$D:$D,MATCH(AC$1,INDICATOR_MAP!$B:$B,0))&amp;"*",RAW_DHIS2_EXPORT!$1:$1,0)),""))</f>
        <v/>
      </c>
      <c r="AD187" s="2" t="str">
        <f>IF($A187="","",IFERROR(INDEX(RAW_DHIS2_EXPORT!$A:$ZZ,ROW(),MATCH("*"&amp;INDEX(INDICATOR_MAP!$D:$D,MATCH(AD$1,INDICATOR_MAP!$B:$B,0))&amp;"*",RAW_DHIS2_EXPORT!$1:$1,0)),""))</f>
        <v/>
      </c>
      <c r="AE187" s="2" t="str">
        <f>IF($A187="","",IFERROR(INDEX(RAW_DHIS2_EXPORT!$A:$ZZ,ROW(),MATCH("*"&amp;INDEX(INDICATOR_MAP!$D:$D,MATCH(AE$1,INDICATOR_MAP!$B:$B,0))&amp;"*",RAW_DHIS2_EXPORT!$1:$1,0)),""))</f>
        <v/>
      </c>
      <c r="AF187" s="2" t="str">
        <f>IF($A187="","",IFERROR(INDEX(RAW_DHIS2_EXPORT!$A:$ZZ,ROW(),MATCH("*"&amp;INDEX(INDICATOR_MAP!$D:$D,MATCH(AF$1,INDICATOR_MAP!$B:$B,0))&amp;"*",RAW_DHIS2_EXPORT!$1:$1,0)),""))</f>
        <v/>
      </c>
      <c r="AG187" s="2" t="str">
        <f>IF($A187="","",IFERROR(INDEX(RAW_DHIS2_EXPORT!$A:$ZZ,ROW(),MATCH("*"&amp;INDEX(INDICATOR_MAP!$D:$D,MATCH(AG$1,INDICATOR_MAP!$B:$B,0))&amp;"*",RAW_DHIS2_EXPORT!$1:$1,0)),""))</f>
        <v/>
      </c>
      <c r="AH187" s="2" t="str">
        <f>IF($A187="","",IFERROR(INDEX(RAW_DHIS2_EXPORT!$A:$ZZ,ROW(),MATCH("*"&amp;INDEX(INDICATOR_MAP!$D:$D,MATCH(AH$1,INDICATOR_MAP!$B:$B,0))&amp;"*",RAW_DHIS2_EXPORT!$1:$1,0)),""))</f>
        <v/>
      </c>
      <c r="AI187" s="2" t="str">
        <f>IF($A187="","",IFERROR(INDEX(RAW_DHIS2_EXPORT!$A:$ZZ,ROW(),MATCH("*"&amp;INDEX(INDICATOR_MAP!$D:$D,MATCH(AI$1,INDICATOR_MAP!$B:$B,0))&amp;"*",RAW_DHIS2_EXPORT!$1:$1,0)),""))</f>
        <v/>
      </c>
      <c r="AJ187" s="2" t="str">
        <f>IF($A187="","",IFERROR(INDEX(RAW_DHIS2_EXPORT!$A:$ZZ,ROW(),MATCH("*"&amp;INDEX(INDICATOR_MAP!$D:$D,MATCH(AJ$1,INDICATOR_MAP!$B:$B,0))&amp;"*",RAW_DHIS2_EXPORT!$1:$1,0)),""))</f>
        <v/>
      </c>
      <c r="AK187" s="2" t="str">
        <f>IF($A187="","",IFERROR(INDEX(RAW_DHIS2_EXPORT!$A:$ZZ,ROW(),MATCH("*"&amp;INDEX(INDICATOR_MAP!$D:$D,MATCH(AK$1,INDICATOR_MAP!$B:$B,0))&amp;"*",RAW_DHIS2_EXPORT!$1:$1,0)),""))</f>
        <v/>
      </c>
      <c r="AL187" s="2" t="str">
        <f>IF($A187="","",IFERROR(INDEX(RAW_DHIS2_EXPORT!$A:$ZZ,ROW(),MATCH("*"&amp;INDEX(INDICATOR_MAP!$D:$D,MATCH(AL$1,INDICATOR_MAP!$B:$B,0))&amp;"*",RAW_DHIS2_EXPORT!$1:$1,0)),""))</f>
        <v/>
      </c>
      <c r="AM187" s="2" t="str">
        <f>IF($A187="","",IFERROR(INDEX(RAW_DHIS2_EXPORT!$A:$ZZ,ROW(),MATCH("*"&amp;INDEX(INDICATOR_MAP!$D:$D,MATCH(AM$1,INDICATOR_MAP!$B:$B,0))&amp;"*",RAW_DHIS2_EXPORT!$1:$1,0)),""))</f>
        <v/>
      </c>
      <c r="AN187" s="2" t="str">
        <f>IF($A187="","",IFERROR(INDEX(RAW_DHIS2_EXPORT!$A:$ZZ,ROW(),MATCH("*"&amp;INDEX(INDICATOR_MAP!$D:$D,MATCH(AN$1,INDICATOR_MAP!$B:$B,0))&amp;"*",RAW_DHIS2_EXPORT!$1:$1,0)),""))</f>
        <v/>
      </c>
      <c r="AO187" s="2" t="str">
        <f>IF($A187="","",IFERROR(INDEX(RAW_DHIS2_EXPORT!$A:$ZZ,ROW(),MATCH("*"&amp;INDEX(INDICATOR_MAP!$D:$D,MATCH(AO$1,INDICATOR_MAP!$B:$B,0))&amp;"*",RAW_DHIS2_EXPORT!$1:$1,0)),""))</f>
        <v/>
      </c>
      <c r="AP187" s="2" t="str">
        <f>IF($A187="","",IFERROR(INDEX(RAW_DHIS2_EXPORT!$A:$ZZ,ROW(),MATCH("*"&amp;INDEX(INDICATOR_MAP!$D:$D,MATCH(AP$1,INDICATOR_MAP!$B:$B,0))&amp;"*",RAW_DHIS2_EXPORT!$1:$1,0)),""))</f>
        <v/>
      </c>
      <c r="AQ187" s="2" t="str">
        <f>IF($A187="","",IFERROR(INDEX(RAW_DHIS2_EXPORT!$A:$ZZ,ROW(),MATCH("*"&amp;INDEX(INDICATOR_MAP!$D:$D,MATCH(AQ$1,INDICATOR_MAP!$B:$B,0))&amp;"*",RAW_DHIS2_EXPORT!$1:$1,0)),""))</f>
        <v/>
      </c>
      <c r="AR187" s="2" t="str">
        <f>IF($A187="","",IFERROR(INDEX(RAW_DHIS2_EXPORT!$A:$ZZ,ROW(),MATCH("*"&amp;INDEX(INDICATOR_MAP!$D:$D,MATCH(AR$1,INDICATOR_MAP!$B:$B,0))&amp;"*",RAW_DHIS2_EXPORT!$1:$1,0)),""))</f>
        <v/>
      </c>
      <c r="AS187" s="2" t="str">
        <f>IF($A187="","",IFERROR(INDEX(RAW_DHIS2_EXPORT!$A:$ZZ,ROW(),MATCH("*"&amp;INDEX(INDICATOR_MAP!$D:$D,MATCH(AS$1,INDICATOR_MAP!$B:$B,0))&amp;"*",RAW_DHIS2_EXPORT!$1:$1,0)),""))</f>
        <v/>
      </c>
      <c r="AT187" s="2" t="str">
        <f>IF($A187="","",IFERROR(INDEX(RAW_DHIS2_EXPORT!$A:$ZZ,ROW(),MATCH("*"&amp;INDEX(INDICATOR_MAP!$D:$D,MATCH(AT$1,INDICATOR_MAP!$B:$B,0))&amp;"*",RAW_DHIS2_EXPORT!$1:$1,0)),""))</f>
        <v/>
      </c>
      <c r="AU187" s="2" t="str">
        <f>IF($A187="","",IFERROR(INDEX(RAW_DHIS2_EXPORT!$A:$ZZ,ROW(),MATCH("*"&amp;INDEX(INDICATOR_MAP!$D:$D,MATCH(AU$1,INDICATOR_MAP!$B:$B,0))&amp;"*",RAW_DHIS2_EXPORT!$1:$1,0)),""))</f>
        <v/>
      </c>
      <c r="AV187" s="2" t="str">
        <f>IF($A187="","",IFERROR(INDEX(RAW_DHIS2_EXPORT!$A:$ZZ,ROW(),MATCH("*"&amp;INDEX(INDICATOR_MAP!$D:$D,MATCH(AV$1,INDICATOR_MAP!$B:$B,0))&amp;"*",RAW_DHIS2_EXPORT!$1:$1,0)),""))</f>
        <v/>
      </c>
      <c r="AW187" s="2" t="str">
        <f>IF($A187="","",IFERROR(INDEX(RAW_DHIS2_EXPORT!$A:$ZZ,ROW(),MATCH("*"&amp;INDEX(INDICATOR_MAP!$D:$D,MATCH(AW$1,INDICATOR_MAP!$B:$B,0))&amp;"*",RAW_DHIS2_EXPORT!$1:$1,0)),""))</f>
        <v/>
      </c>
      <c r="AX187" s="2" t="str">
        <f>IF($A187="","",IFERROR(INDEX(RAW_DHIS2_EXPORT!$A:$ZZ,ROW(),MATCH("*"&amp;INDEX(INDICATOR_MAP!$D:$D,MATCH(AX$1,INDICATOR_MAP!$B:$B,0))&amp;"*",RAW_DHIS2_EXPORT!$1:$1,0)),""))</f>
        <v/>
      </c>
      <c r="AY187" s="2" t="str">
        <f>IF($A187="","",IFERROR(INDEX(RAW_DHIS2_EXPORT!$A:$ZZ,ROW(),MATCH("*"&amp;INDEX(INDICATOR_MAP!$D:$D,MATCH(AY$1,INDICATOR_MAP!$B:$B,0))&amp;"*",RAW_DHIS2_EXPORT!$1:$1,0)),""))</f>
        <v/>
      </c>
      <c r="AZ187" s="2" t="str">
        <f>IF($A187="","",IFERROR(INDEX(RAW_DHIS2_EXPORT!$A:$ZZ,ROW(),MATCH("*"&amp;INDEX(INDICATOR_MAP!$D:$D,MATCH(AZ$1,INDICATOR_MAP!$B:$B,0))&amp;"*",RAW_DHIS2_EXPORT!$1:$1,0)),""))</f>
        <v/>
      </c>
      <c r="BA187" s="2" t="str">
        <f>IF($A187="","",IFERROR(INDEX(RAW_DHIS2_EXPORT!$A:$ZZ,ROW(),MATCH("*"&amp;INDEX(INDICATOR_MAP!$D:$D,MATCH(BA$1,INDICATOR_MAP!$B:$B,0))&amp;"*",RAW_DHIS2_EXPORT!$1:$1,0)),""))</f>
        <v/>
      </c>
      <c r="BB187" s="2" t="str">
        <f>IF($A187="","",IFERROR(INDEX(RAW_DHIS2_EXPORT!$A:$ZZ,ROW(),MATCH("*"&amp;INDEX(INDICATOR_MAP!$D:$D,MATCH(BB$1,INDICATOR_MAP!$B:$B,0))&amp;"*",RAW_DHIS2_EXPORT!$1:$1,0)),""))</f>
        <v/>
      </c>
      <c r="BC187" s="2" t="str">
        <f>IF($A187="","",IFERROR(INDEX(RAW_DHIS2_EXPORT!$A:$ZZ,ROW(),MATCH("*"&amp;INDEX(INDICATOR_MAP!$D:$D,MATCH(BC$1,INDICATOR_MAP!$B:$B,0))&amp;"*",RAW_DHIS2_EXPORT!$1:$1,0)),""))</f>
        <v/>
      </c>
    </row>
    <row r="188" spans="1:55">
      <c r="A188" s="2" t="str">
        <f>IF(RAW_DHIS2_EXPORT!A188="","",RAW_DHIS2_EXPORT!A188)</f>
        <v/>
      </c>
      <c r="B188" s="2"/>
      <c r="C188" s="2"/>
      <c r="D188" s="2" t="str">
        <f>IF($A188="","",IFERROR(INDEX(RAW_DHIS2_EXPORT!$A:$ZZ,ROW(),MATCH("*"&amp;INDEX(INDICATOR_MAP!$D:$D,MATCH(D$1,INDICATOR_MAP!$B:$B,0))&amp;"*",RAW_DHIS2_EXPORT!$1:$1,0)),""))</f>
        <v/>
      </c>
      <c r="E188" s="2" t="str">
        <f>IF($A188="","",IFERROR(INDEX(RAW_DHIS2_EXPORT!$A:$ZZ,ROW(),MATCH("*"&amp;INDEX(INDICATOR_MAP!$D:$D,MATCH(E$1,INDICATOR_MAP!$B:$B,0))&amp;"*",RAW_DHIS2_EXPORT!$1:$1,0)),""))</f>
        <v/>
      </c>
      <c r="F188" s="2" t="str">
        <f>IF($A188="","",IFERROR(INDEX(RAW_DHIS2_EXPORT!$A:$ZZ,ROW(),MATCH("*"&amp;INDEX(INDICATOR_MAP!$D:$D,MATCH(F$1,INDICATOR_MAP!$B:$B,0))&amp;"*",RAW_DHIS2_EXPORT!$1:$1,0)),""))</f>
        <v/>
      </c>
      <c r="G188" s="2" t="str">
        <f>IF($A188="","",IFERROR(INDEX(RAW_DHIS2_EXPORT!$A:$ZZ,ROW(),MATCH("*"&amp;INDEX(INDICATOR_MAP!$D:$D,MATCH(G$1,INDICATOR_MAP!$B:$B,0))&amp;"*",RAW_DHIS2_EXPORT!$1:$1,0)),""))</f>
        <v/>
      </c>
      <c r="H188" s="2" t="str">
        <f>IF($A188="","",IFERROR(INDEX(RAW_DHIS2_EXPORT!$A:$ZZ,ROW(),MATCH("*"&amp;INDEX(INDICATOR_MAP!$D:$D,MATCH(H$1,INDICATOR_MAP!$B:$B,0))&amp;"*",RAW_DHIS2_EXPORT!$1:$1,0)),""))</f>
        <v/>
      </c>
      <c r="I188" s="2" t="str">
        <f>IF($A188="","",IFERROR(INDEX(RAW_DHIS2_EXPORT!$A:$ZZ,ROW(),MATCH("*"&amp;INDEX(INDICATOR_MAP!$D:$D,MATCH(I$1,INDICATOR_MAP!$B:$B,0))&amp;"*",RAW_DHIS2_EXPORT!$1:$1,0)),""))</f>
        <v/>
      </c>
      <c r="J188" s="2" t="str">
        <f>IF($A188="","",IFERROR(INDEX(RAW_DHIS2_EXPORT!$A:$ZZ,ROW(),MATCH("*"&amp;INDEX(INDICATOR_MAP!$D:$D,MATCH(J$1,INDICATOR_MAP!$B:$B,0))&amp;"*",RAW_DHIS2_EXPORT!$1:$1,0)),""))</f>
        <v/>
      </c>
      <c r="K188" s="2" t="str">
        <f>IF($A188="","",IFERROR(INDEX(RAW_DHIS2_EXPORT!$A:$ZZ,ROW(),MATCH("*"&amp;INDEX(INDICATOR_MAP!$D:$D,MATCH(K$1,INDICATOR_MAP!$B:$B,0))&amp;"*",RAW_DHIS2_EXPORT!$1:$1,0)),""))</f>
        <v/>
      </c>
      <c r="L188" s="2" t="str">
        <f>IF($A188="","",IFERROR(INDEX(RAW_DHIS2_EXPORT!$A:$ZZ,ROW(),MATCH("*"&amp;INDEX(INDICATOR_MAP!$D:$D,MATCH(L$1,INDICATOR_MAP!$B:$B,0))&amp;"*",RAW_DHIS2_EXPORT!$1:$1,0)),""))</f>
        <v/>
      </c>
      <c r="M188" s="2" t="str">
        <f>IF($A188="","",IFERROR(INDEX(RAW_DHIS2_EXPORT!$A:$ZZ,ROW(),MATCH("*"&amp;INDEX(INDICATOR_MAP!$D:$D,MATCH(M$1,INDICATOR_MAP!$B:$B,0))&amp;"*",RAW_DHIS2_EXPORT!$1:$1,0)),""))</f>
        <v/>
      </c>
      <c r="N188" s="2" t="str">
        <f>IF($A188="","",IFERROR(INDEX(RAW_DHIS2_EXPORT!$A:$ZZ,ROW(),MATCH("*"&amp;INDEX(INDICATOR_MAP!$D:$D,MATCH(N$1,INDICATOR_MAP!$B:$B,0))&amp;"*",RAW_DHIS2_EXPORT!$1:$1,0)),""))</f>
        <v/>
      </c>
      <c r="O188" s="2" t="str">
        <f>IF($A188="","",IFERROR(INDEX(RAW_DHIS2_EXPORT!$A:$ZZ,ROW(),MATCH("*"&amp;INDEX(INDICATOR_MAP!$D:$D,MATCH(O$1,INDICATOR_MAP!$B:$B,0))&amp;"*",RAW_DHIS2_EXPORT!$1:$1,0)),""))</f>
        <v/>
      </c>
      <c r="P188" s="2" t="str">
        <f>IF($A188="","",IFERROR(INDEX(RAW_DHIS2_EXPORT!$A:$ZZ,ROW(),MATCH("*"&amp;INDEX(INDICATOR_MAP!$D:$D,MATCH(P$1,INDICATOR_MAP!$B:$B,0))&amp;"*",RAW_DHIS2_EXPORT!$1:$1,0)),""))</f>
        <v/>
      </c>
      <c r="Q188" s="2" t="str">
        <f>IF($A188="","",IFERROR(INDEX(RAW_DHIS2_EXPORT!$A:$ZZ,ROW(),MATCH("*"&amp;INDEX(INDICATOR_MAP!$D:$D,MATCH(Q$1,INDICATOR_MAP!$B:$B,0))&amp;"*",RAW_DHIS2_EXPORT!$1:$1,0)),""))</f>
        <v/>
      </c>
      <c r="R188" s="2" t="str">
        <f>IF($A188="","",IFERROR(INDEX(RAW_DHIS2_EXPORT!$A:$ZZ,ROW(),MATCH("*"&amp;INDEX(INDICATOR_MAP!$D:$D,MATCH(R$1,INDICATOR_MAP!$B:$B,0))&amp;"*",RAW_DHIS2_EXPORT!$1:$1,0)),""))</f>
        <v/>
      </c>
      <c r="S188" s="2" t="str">
        <f>IF($A188="","",IFERROR(INDEX(RAW_DHIS2_EXPORT!$A:$ZZ,ROW(),MATCH("*"&amp;INDEX(INDICATOR_MAP!$D:$D,MATCH(S$1,INDICATOR_MAP!$B:$B,0))&amp;"*",RAW_DHIS2_EXPORT!$1:$1,0)),""))</f>
        <v/>
      </c>
      <c r="T188" s="2" t="str">
        <f>IF($A188="","",IFERROR(INDEX(RAW_DHIS2_EXPORT!$A:$ZZ,ROW(),MATCH("*"&amp;INDEX(INDICATOR_MAP!$D:$D,MATCH(T$1,INDICATOR_MAP!$B:$B,0))&amp;"*",RAW_DHIS2_EXPORT!$1:$1,0)),""))</f>
        <v/>
      </c>
      <c r="U188" s="2" t="str">
        <f>IF($A188="","",IFERROR(INDEX(RAW_DHIS2_EXPORT!$A:$ZZ,ROW(),MATCH("*"&amp;INDEX(INDICATOR_MAP!$D:$D,MATCH(U$1,INDICATOR_MAP!$B:$B,0))&amp;"*",RAW_DHIS2_EXPORT!$1:$1,0)),""))</f>
        <v/>
      </c>
      <c r="V188" s="2" t="str">
        <f>IF($A188="","",IFERROR(INDEX(RAW_DHIS2_EXPORT!$A:$ZZ,ROW(),MATCH("*"&amp;INDEX(INDICATOR_MAP!$D:$D,MATCH(V$1,INDICATOR_MAP!$B:$B,0))&amp;"*",RAW_DHIS2_EXPORT!$1:$1,0)),""))</f>
        <v/>
      </c>
      <c r="W188" s="2" t="str">
        <f>IF($A188="","",IFERROR(INDEX(RAW_DHIS2_EXPORT!$A:$ZZ,ROW(),MATCH("*"&amp;INDEX(INDICATOR_MAP!$D:$D,MATCH(W$1,INDICATOR_MAP!$B:$B,0))&amp;"*",RAW_DHIS2_EXPORT!$1:$1,0)),""))</f>
        <v/>
      </c>
      <c r="X188" s="2" t="str">
        <f>IF($A188="","",IFERROR(INDEX(RAW_DHIS2_EXPORT!$A:$ZZ,ROW(),MATCH("*"&amp;INDEX(INDICATOR_MAP!$D:$D,MATCH(X$1,INDICATOR_MAP!$B:$B,0))&amp;"*",RAW_DHIS2_EXPORT!$1:$1,0)),""))</f>
        <v/>
      </c>
      <c r="Y188" s="2" t="str">
        <f>IF($A188="","",IFERROR(INDEX(RAW_DHIS2_EXPORT!$A:$ZZ,ROW(),MATCH("*"&amp;INDEX(INDICATOR_MAP!$D:$D,MATCH(Y$1,INDICATOR_MAP!$B:$B,0))&amp;"*",RAW_DHIS2_EXPORT!$1:$1,0)),""))</f>
        <v/>
      </c>
      <c r="Z188" s="2" t="str">
        <f>IF($A188="","",IFERROR(INDEX(RAW_DHIS2_EXPORT!$A:$ZZ,ROW(),MATCH("*"&amp;INDEX(INDICATOR_MAP!$D:$D,MATCH(Z$1,INDICATOR_MAP!$B:$B,0))&amp;"*",RAW_DHIS2_EXPORT!$1:$1,0)),""))</f>
        <v/>
      </c>
      <c r="AA188" s="2" t="str">
        <f>IF($A188="","",IFERROR(INDEX(RAW_DHIS2_EXPORT!$A:$ZZ,ROW(),MATCH("*"&amp;INDEX(INDICATOR_MAP!$D:$D,MATCH(AA$1,INDICATOR_MAP!$B:$B,0))&amp;"*",RAW_DHIS2_EXPORT!$1:$1,0)),""))</f>
        <v/>
      </c>
      <c r="AB188" s="2" t="str">
        <f>IF($A188="","",IFERROR(INDEX(RAW_DHIS2_EXPORT!$A:$ZZ,ROW(),MATCH("*"&amp;INDEX(INDICATOR_MAP!$D:$D,MATCH(AB$1,INDICATOR_MAP!$B:$B,0))&amp;"*",RAW_DHIS2_EXPORT!$1:$1,0)),""))</f>
        <v/>
      </c>
      <c r="AC188" s="2" t="str">
        <f>IF($A188="","",IFERROR(INDEX(RAW_DHIS2_EXPORT!$A:$ZZ,ROW(),MATCH("*"&amp;INDEX(INDICATOR_MAP!$D:$D,MATCH(AC$1,INDICATOR_MAP!$B:$B,0))&amp;"*",RAW_DHIS2_EXPORT!$1:$1,0)),""))</f>
        <v/>
      </c>
      <c r="AD188" s="2" t="str">
        <f>IF($A188="","",IFERROR(INDEX(RAW_DHIS2_EXPORT!$A:$ZZ,ROW(),MATCH("*"&amp;INDEX(INDICATOR_MAP!$D:$D,MATCH(AD$1,INDICATOR_MAP!$B:$B,0))&amp;"*",RAW_DHIS2_EXPORT!$1:$1,0)),""))</f>
        <v/>
      </c>
      <c r="AE188" s="2" t="str">
        <f>IF($A188="","",IFERROR(INDEX(RAW_DHIS2_EXPORT!$A:$ZZ,ROW(),MATCH("*"&amp;INDEX(INDICATOR_MAP!$D:$D,MATCH(AE$1,INDICATOR_MAP!$B:$B,0))&amp;"*",RAW_DHIS2_EXPORT!$1:$1,0)),""))</f>
        <v/>
      </c>
      <c r="AF188" s="2" t="str">
        <f>IF($A188="","",IFERROR(INDEX(RAW_DHIS2_EXPORT!$A:$ZZ,ROW(),MATCH("*"&amp;INDEX(INDICATOR_MAP!$D:$D,MATCH(AF$1,INDICATOR_MAP!$B:$B,0))&amp;"*",RAW_DHIS2_EXPORT!$1:$1,0)),""))</f>
        <v/>
      </c>
      <c r="AG188" s="2" t="str">
        <f>IF($A188="","",IFERROR(INDEX(RAW_DHIS2_EXPORT!$A:$ZZ,ROW(),MATCH("*"&amp;INDEX(INDICATOR_MAP!$D:$D,MATCH(AG$1,INDICATOR_MAP!$B:$B,0))&amp;"*",RAW_DHIS2_EXPORT!$1:$1,0)),""))</f>
        <v/>
      </c>
      <c r="AH188" s="2" t="str">
        <f>IF($A188="","",IFERROR(INDEX(RAW_DHIS2_EXPORT!$A:$ZZ,ROW(),MATCH("*"&amp;INDEX(INDICATOR_MAP!$D:$D,MATCH(AH$1,INDICATOR_MAP!$B:$B,0))&amp;"*",RAW_DHIS2_EXPORT!$1:$1,0)),""))</f>
        <v/>
      </c>
      <c r="AI188" s="2" t="str">
        <f>IF($A188="","",IFERROR(INDEX(RAW_DHIS2_EXPORT!$A:$ZZ,ROW(),MATCH("*"&amp;INDEX(INDICATOR_MAP!$D:$D,MATCH(AI$1,INDICATOR_MAP!$B:$B,0))&amp;"*",RAW_DHIS2_EXPORT!$1:$1,0)),""))</f>
        <v/>
      </c>
      <c r="AJ188" s="2" t="str">
        <f>IF($A188="","",IFERROR(INDEX(RAW_DHIS2_EXPORT!$A:$ZZ,ROW(),MATCH("*"&amp;INDEX(INDICATOR_MAP!$D:$D,MATCH(AJ$1,INDICATOR_MAP!$B:$B,0))&amp;"*",RAW_DHIS2_EXPORT!$1:$1,0)),""))</f>
        <v/>
      </c>
      <c r="AK188" s="2" t="str">
        <f>IF($A188="","",IFERROR(INDEX(RAW_DHIS2_EXPORT!$A:$ZZ,ROW(),MATCH("*"&amp;INDEX(INDICATOR_MAP!$D:$D,MATCH(AK$1,INDICATOR_MAP!$B:$B,0))&amp;"*",RAW_DHIS2_EXPORT!$1:$1,0)),""))</f>
        <v/>
      </c>
      <c r="AL188" s="2" t="str">
        <f>IF($A188="","",IFERROR(INDEX(RAW_DHIS2_EXPORT!$A:$ZZ,ROW(),MATCH("*"&amp;INDEX(INDICATOR_MAP!$D:$D,MATCH(AL$1,INDICATOR_MAP!$B:$B,0))&amp;"*",RAW_DHIS2_EXPORT!$1:$1,0)),""))</f>
        <v/>
      </c>
      <c r="AM188" s="2" t="str">
        <f>IF($A188="","",IFERROR(INDEX(RAW_DHIS2_EXPORT!$A:$ZZ,ROW(),MATCH("*"&amp;INDEX(INDICATOR_MAP!$D:$D,MATCH(AM$1,INDICATOR_MAP!$B:$B,0))&amp;"*",RAW_DHIS2_EXPORT!$1:$1,0)),""))</f>
        <v/>
      </c>
      <c r="AN188" s="2" t="str">
        <f>IF($A188="","",IFERROR(INDEX(RAW_DHIS2_EXPORT!$A:$ZZ,ROW(),MATCH("*"&amp;INDEX(INDICATOR_MAP!$D:$D,MATCH(AN$1,INDICATOR_MAP!$B:$B,0))&amp;"*",RAW_DHIS2_EXPORT!$1:$1,0)),""))</f>
        <v/>
      </c>
      <c r="AO188" s="2" t="str">
        <f>IF($A188="","",IFERROR(INDEX(RAW_DHIS2_EXPORT!$A:$ZZ,ROW(),MATCH("*"&amp;INDEX(INDICATOR_MAP!$D:$D,MATCH(AO$1,INDICATOR_MAP!$B:$B,0))&amp;"*",RAW_DHIS2_EXPORT!$1:$1,0)),""))</f>
        <v/>
      </c>
      <c r="AP188" s="2" t="str">
        <f>IF($A188="","",IFERROR(INDEX(RAW_DHIS2_EXPORT!$A:$ZZ,ROW(),MATCH("*"&amp;INDEX(INDICATOR_MAP!$D:$D,MATCH(AP$1,INDICATOR_MAP!$B:$B,0))&amp;"*",RAW_DHIS2_EXPORT!$1:$1,0)),""))</f>
        <v/>
      </c>
      <c r="AQ188" s="2" t="str">
        <f>IF($A188="","",IFERROR(INDEX(RAW_DHIS2_EXPORT!$A:$ZZ,ROW(),MATCH("*"&amp;INDEX(INDICATOR_MAP!$D:$D,MATCH(AQ$1,INDICATOR_MAP!$B:$B,0))&amp;"*",RAW_DHIS2_EXPORT!$1:$1,0)),""))</f>
        <v/>
      </c>
      <c r="AR188" s="2" t="str">
        <f>IF($A188="","",IFERROR(INDEX(RAW_DHIS2_EXPORT!$A:$ZZ,ROW(),MATCH("*"&amp;INDEX(INDICATOR_MAP!$D:$D,MATCH(AR$1,INDICATOR_MAP!$B:$B,0))&amp;"*",RAW_DHIS2_EXPORT!$1:$1,0)),""))</f>
        <v/>
      </c>
      <c r="AS188" s="2" t="str">
        <f>IF($A188="","",IFERROR(INDEX(RAW_DHIS2_EXPORT!$A:$ZZ,ROW(),MATCH("*"&amp;INDEX(INDICATOR_MAP!$D:$D,MATCH(AS$1,INDICATOR_MAP!$B:$B,0))&amp;"*",RAW_DHIS2_EXPORT!$1:$1,0)),""))</f>
        <v/>
      </c>
      <c r="AT188" s="2" t="str">
        <f>IF($A188="","",IFERROR(INDEX(RAW_DHIS2_EXPORT!$A:$ZZ,ROW(),MATCH("*"&amp;INDEX(INDICATOR_MAP!$D:$D,MATCH(AT$1,INDICATOR_MAP!$B:$B,0))&amp;"*",RAW_DHIS2_EXPORT!$1:$1,0)),""))</f>
        <v/>
      </c>
      <c r="AU188" s="2" t="str">
        <f>IF($A188="","",IFERROR(INDEX(RAW_DHIS2_EXPORT!$A:$ZZ,ROW(),MATCH("*"&amp;INDEX(INDICATOR_MAP!$D:$D,MATCH(AU$1,INDICATOR_MAP!$B:$B,0))&amp;"*",RAW_DHIS2_EXPORT!$1:$1,0)),""))</f>
        <v/>
      </c>
      <c r="AV188" s="2" t="str">
        <f>IF($A188="","",IFERROR(INDEX(RAW_DHIS2_EXPORT!$A:$ZZ,ROW(),MATCH("*"&amp;INDEX(INDICATOR_MAP!$D:$D,MATCH(AV$1,INDICATOR_MAP!$B:$B,0))&amp;"*",RAW_DHIS2_EXPORT!$1:$1,0)),""))</f>
        <v/>
      </c>
      <c r="AW188" s="2" t="str">
        <f>IF($A188="","",IFERROR(INDEX(RAW_DHIS2_EXPORT!$A:$ZZ,ROW(),MATCH("*"&amp;INDEX(INDICATOR_MAP!$D:$D,MATCH(AW$1,INDICATOR_MAP!$B:$B,0))&amp;"*",RAW_DHIS2_EXPORT!$1:$1,0)),""))</f>
        <v/>
      </c>
      <c r="AX188" s="2" t="str">
        <f>IF($A188="","",IFERROR(INDEX(RAW_DHIS2_EXPORT!$A:$ZZ,ROW(),MATCH("*"&amp;INDEX(INDICATOR_MAP!$D:$D,MATCH(AX$1,INDICATOR_MAP!$B:$B,0))&amp;"*",RAW_DHIS2_EXPORT!$1:$1,0)),""))</f>
        <v/>
      </c>
      <c r="AY188" s="2" t="str">
        <f>IF($A188="","",IFERROR(INDEX(RAW_DHIS2_EXPORT!$A:$ZZ,ROW(),MATCH("*"&amp;INDEX(INDICATOR_MAP!$D:$D,MATCH(AY$1,INDICATOR_MAP!$B:$B,0))&amp;"*",RAW_DHIS2_EXPORT!$1:$1,0)),""))</f>
        <v/>
      </c>
      <c r="AZ188" s="2" t="str">
        <f>IF($A188="","",IFERROR(INDEX(RAW_DHIS2_EXPORT!$A:$ZZ,ROW(),MATCH("*"&amp;INDEX(INDICATOR_MAP!$D:$D,MATCH(AZ$1,INDICATOR_MAP!$B:$B,0))&amp;"*",RAW_DHIS2_EXPORT!$1:$1,0)),""))</f>
        <v/>
      </c>
      <c r="BA188" s="2" t="str">
        <f>IF($A188="","",IFERROR(INDEX(RAW_DHIS2_EXPORT!$A:$ZZ,ROW(),MATCH("*"&amp;INDEX(INDICATOR_MAP!$D:$D,MATCH(BA$1,INDICATOR_MAP!$B:$B,0))&amp;"*",RAW_DHIS2_EXPORT!$1:$1,0)),""))</f>
        <v/>
      </c>
      <c r="BB188" s="2" t="str">
        <f>IF($A188="","",IFERROR(INDEX(RAW_DHIS2_EXPORT!$A:$ZZ,ROW(),MATCH("*"&amp;INDEX(INDICATOR_MAP!$D:$D,MATCH(BB$1,INDICATOR_MAP!$B:$B,0))&amp;"*",RAW_DHIS2_EXPORT!$1:$1,0)),""))</f>
        <v/>
      </c>
      <c r="BC188" s="2" t="str">
        <f>IF($A188="","",IFERROR(INDEX(RAW_DHIS2_EXPORT!$A:$ZZ,ROW(),MATCH("*"&amp;INDEX(INDICATOR_MAP!$D:$D,MATCH(BC$1,INDICATOR_MAP!$B:$B,0))&amp;"*",RAW_DHIS2_EXPORT!$1:$1,0)),""))</f>
        <v/>
      </c>
    </row>
    <row r="189" spans="1:55">
      <c r="A189" s="2" t="str">
        <f>IF(RAW_DHIS2_EXPORT!A189="","",RAW_DHIS2_EXPORT!A189)</f>
        <v/>
      </c>
      <c r="B189" s="2"/>
      <c r="C189" s="2"/>
      <c r="D189" s="2" t="str">
        <f>IF($A189="","",IFERROR(INDEX(RAW_DHIS2_EXPORT!$A:$ZZ,ROW(),MATCH("*"&amp;INDEX(INDICATOR_MAP!$D:$D,MATCH(D$1,INDICATOR_MAP!$B:$B,0))&amp;"*",RAW_DHIS2_EXPORT!$1:$1,0)),""))</f>
        <v/>
      </c>
      <c r="E189" s="2" t="str">
        <f>IF($A189="","",IFERROR(INDEX(RAW_DHIS2_EXPORT!$A:$ZZ,ROW(),MATCH("*"&amp;INDEX(INDICATOR_MAP!$D:$D,MATCH(E$1,INDICATOR_MAP!$B:$B,0))&amp;"*",RAW_DHIS2_EXPORT!$1:$1,0)),""))</f>
        <v/>
      </c>
      <c r="F189" s="2" t="str">
        <f>IF($A189="","",IFERROR(INDEX(RAW_DHIS2_EXPORT!$A:$ZZ,ROW(),MATCH("*"&amp;INDEX(INDICATOR_MAP!$D:$D,MATCH(F$1,INDICATOR_MAP!$B:$B,0))&amp;"*",RAW_DHIS2_EXPORT!$1:$1,0)),""))</f>
        <v/>
      </c>
      <c r="G189" s="2" t="str">
        <f>IF($A189="","",IFERROR(INDEX(RAW_DHIS2_EXPORT!$A:$ZZ,ROW(),MATCH("*"&amp;INDEX(INDICATOR_MAP!$D:$D,MATCH(G$1,INDICATOR_MAP!$B:$B,0))&amp;"*",RAW_DHIS2_EXPORT!$1:$1,0)),""))</f>
        <v/>
      </c>
      <c r="H189" s="2" t="str">
        <f>IF($A189="","",IFERROR(INDEX(RAW_DHIS2_EXPORT!$A:$ZZ,ROW(),MATCH("*"&amp;INDEX(INDICATOR_MAP!$D:$D,MATCH(H$1,INDICATOR_MAP!$B:$B,0))&amp;"*",RAW_DHIS2_EXPORT!$1:$1,0)),""))</f>
        <v/>
      </c>
      <c r="I189" s="2" t="str">
        <f>IF($A189="","",IFERROR(INDEX(RAW_DHIS2_EXPORT!$A:$ZZ,ROW(),MATCH("*"&amp;INDEX(INDICATOR_MAP!$D:$D,MATCH(I$1,INDICATOR_MAP!$B:$B,0))&amp;"*",RAW_DHIS2_EXPORT!$1:$1,0)),""))</f>
        <v/>
      </c>
      <c r="J189" s="2" t="str">
        <f>IF($A189="","",IFERROR(INDEX(RAW_DHIS2_EXPORT!$A:$ZZ,ROW(),MATCH("*"&amp;INDEX(INDICATOR_MAP!$D:$D,MATCH(J$1,INDICATOR_MAP!$B:$B,0))&amp;"*",RAW_DHIS2_EXPORT!$1:$1,0)),""))</f>
        <v/>
      </c>
      <c r="K189" s="2" t="str">
        <f>IF($A189="","",IFERROR(INDEX(RAW_DHIS2_EXPORT!$A:$ZZ,ROW(),MATCH("*"&amp;INDEX(INDICATOR_MAP!$D:$D,MATCH(K$1,INDICATOR_MAP!$B:$B,0))&amp;"*",RAW_DHIS2_EXPORT!$1:$1,0)),""))</f>
        <v/>
      </c>
      <c r="L189" s="2" t="str">
        <f>IF($A189="","",IFERROR(INDEX(RAW_DHIS2_EXPORT!$A:$ZZ,ROW(),MATCH("*"&amp;INDEX(INDICATOR_MAP!$D:$D,MATCH(L$1,INDICATOR_MAP!$B:$B,0))&amp;"*",RAW_DHIS2_EXPORT!$1:$1,0)),""))</f>
        <v/>
      </c>
      <c r="M189" s="2" t="str">
        <f>IF($A189="","",IFERROR(INDEX(RAW_DHIS2_EXPORT!$A:$ZZ,ROW(),MATCH("*"&amp;INDEX(INDICATOR_MAP!$D:$D,MATCH(M$1,INDICATOR_MAP!$B:$B,0))&amp;"*",RAW_DHIS2_EXPORT!$1:$1,0)),""))</f>
        <v/>
      </c>
      <c r="N189" s="2" t="str">
        <f>IF($A189="","",IFERROR(INDEX(RAW_DHIS2_EXPORT!$A:$ZZ,ROW(),MATCH("*"&amp;INDEX(INDICATOR_MAP!$D:$D,MATCH(N$1,INDICATOR_MAP!$B:$B,0))&amp;"*",RAW_DHIS2_EXPORT!$1:$1,0)),""))</f>
        <v/>
      </c>
      <c r="O189" s="2" t="str">
        <f>IF($A189="","",IFERROR(INDEX(RAW_DHIS2_EXPORT!$A:$ZZ,ROW(),MATCH("*"&amp;INDEX(INDICATOR_MAP!$D:$D,MATCH(O$1,INDICATOR_MAP!$B:$B,0))&amp;"*",RAW_DHIS2_EXPORT!$1:$1,0)),""))</f>
        <v/>
      </c>
      <c r="P189" s="2" t="str">
        <f>IF($A189="","",IFERROR(INDEX(RAW_DHIS2_EXPORT!$A:$ZZ,ROW(),MATCH("*"&amp;INDEX(INDICATOR_MAP!$D:$D,MATCH(P$1,INDICATOR_MAP!$B:$B,0))&amp;"*",RAW_DHIS2_EXPORT!$1:$1,0)),""))</f>
        <v/>
      </c>
      <c r="Q189" s="2" t="str">
        <f>IF($A189="","",IFERROR(INDEX(RAW_DHIS2_EXPORT!$A:$ZZ,ROW(),MATCH("*"&amp;INDEX(INDICATOR_MAP!$D:$D,MATCH(Q$1,INDICATOR_MAP!$B:$B,0))&amp;"*",RAW_DHIS2_EXPORT!$1:$1,0)),""))</f>
        <v/>
      </c>
      <c r="R189" s="2" t="str">
        <f>IF($A189="","",IFERROR(INDEX(RAW_DHIS2_EXPORT!$A:$ZZ,ROW(),MATCH("*"&amp;INDEX(INDICATOR_MAP!$D:$D,MATCH(R$1,INDICATOR_MAP!$B:$B,0))&amp;"*",RAW_DHIS2_EXPORT!$1:$1,0)),""))</f>
        <v/>
      </c>
      <c r="S189" s="2" t="str">
        <f>IF($A189="","",IFERROR(INDEX(RAW_DHIS2_EXPORT!$A:$ZZ,ROW(),MATCH("*"&amp;INDEX(INDICATOR_MAP!$D:$D,MATCH(S$1,INDICATOR_MAP!$B:$B,0))&amp;"*",RAW_DHIS2_EXPORT!$1:$1,0)),""))</f>
        <v/>
      </c>
      <c r="T189" s="2" t="str">
        <f>IF($A189="","",IFERROR(INDEX(RAW_DHIS2_EXPORT!$A:$ZZ,ROW(),MATCH("*"&amp;INDEX(INDICATOR_MAP!$D:$D,MATCH(T$1,INDICATOR_MAP!$B:$B,0))&amp;"*",RAW_DHIS2_EXPORT!$1:$1,0)),""))</f>
        <v/>
      </c>
      <c r="U189" s="2" t="str">
        <f>IF($A189="","",IFERROR(INDEX(RAW_DHIS2_EXPORT!$A:$ZZ,ROW(),MATCH("*"&amp;INDEX(INDICATOR_MAP!$D:$D,MATCH(U$1,INDICATOR_MAP!$B:$B,0))&amp;"*",RAW_DHIS2_EXPORT!$1:$1,0)),""))</f>
        <v/>
      </c>
      <c r="V189" s="2" t="str">
        <f>IF($A189="","",IFERROR(INDEX(RAW_DHIS2_EXPORT!$A:$ZZ,ROW(),MATCH("*"&amp;INDEX(INDICATOR_MAP!$D:$D,MATCH(V$1,INDICATOR_MAP!$B:$B,0))&amp;"*",RAW_DHIS2_EXPORT!$1:$1,0)),""))</f>
        <v/>
      </c>
      <c r="W189" s="2" t="str">
        <f>IF($A189="","",IFERROR(INDEX(RAW_DHIS2_EXPORT!$A:$ZZ,ROW(),MATCH("*"&amp;INDEX(INDICATOR_MAP!$D:$D,MATCH(W$1,INDICATOR_MAP!$B:$B,0))&amp;"*",RAW_DHIS2_EXPORT!$1:$1,0)),""))</f>
        <v/>
      </c>
      <c r="X189" s="2" t="str">
        <f>IF($A189="","",IFERROR(INDEX(RAW_DHIS2_EXPORT!$A:$ZZ,ROW(),MATCH("*"&amp;INDEX(INDICATOR_MAP!$D:$D,MATCH(X$1,INDICATOR_MAP!$B:$B,0))&amp;"*",RAW_DHIS2_EXPORT!$1:$1,0)),""))</f>
        <v/>
      </c>
      <c r="Y189" s="2" t="str">
        <f>IF($A189="","",IFERROR(INDEX(RAW_DHIS2_EXPORT!$A:$ZZ,ROW(),MATCH("*"&amp;INDEX(INDICATOR_MAP!$D:$D,MATCH(Y$1,INDICATOR_MAP!$B:$B,0))&amp;"*",RAW_DHIS2_EXPORT!$1:$1,0)),""))</f>
        <v/>
      </c>
      <c r="Z189" s="2" t="str">
        <f>IF($A189="","",IFERROR(INDEX(RAW_DHIS2_EXPORT!$A:$ZZ,ROW(),MATCH("*"&amp;INDEX(INDICATOR_MAP!$D:$D,MATCH(Z$1,INDICATOR_MAP!$B:$B,0))&amp;"*",RAW_DHIS2_EXPORT!$1:$1,0)),""))</f>
        <v/>
      </c>
      <c r="AA189" s="2" t="str">
        <f>IF($A189="","",IFERROR(INDEX(RAW_DHIS2_EXPORT!$A:$ZZ,ROW(),MATCH("*"&amp;INDEX(INDICATOR_MAP!$D:$D,MATCH(AA$1,INDICATOR_MAP!$B:$B,0))&amp;"*",RAW_DHIS2_EXPORT!$1:$1,0)),""))</f>
        <v/>
      </c>
      <c r="AB189" s="2" t="str">
        <f>IF($A189="","",IFERROR(INDEX(RAW_DHIS2_EXPORT!$A:$ZZ,ROW(),MATCH("*"&amp;INDEX(INDICATOR_MAP!$D:$D,MATCH(AB$1,INDICATOR_MAP!$B:$B,0))&amp;"*",RAW_DHIS2_EXPORT!$1:$1,0)),""))</f>
        <v/>
      </c>
      <c r="AC189" s="2" t="str">
        <f>IF($A189="","",IFERROR(INDEX(RAW_DHIS2_EXPORT!$A:$ZZ,ROW(),MATCH("*"&amp;INDEX(INDICATOR_MAP!$D:$D,MATCH(AC$1,INDICATOR_MAP!$B:$B,0))&amp;"*",RAW_DHIS2_EXPORT!$1:$1,0)),""))</f>
        <v/>
      </c>
      <c r="AD189" s="2" t="str">
        <f>IF($A189="","",IFERROR(INDEX(RAW_DHIS2_EXPORT!$A:$ZZ,ROW(),MATCH("*"&amp;INDEX(INDICATOR_MAP!$D:$D,MATCH(AD$1,INDICATOR_MAP!$B:$B,0))&amp;"*",RAW_DHIS2_EXPORT!$1:$1,0)),""))</f>
        <v/>
      </c>
      <c r="AE189" s="2" t="str">
        <f>IF($A189="","",IFERROR(INDEX(RAW_DHIS2_EXPORT!$A:$ZZ,ROW(),MATCH("*"&amp;INDEX(INDICATOR_MAP!$D:$D,MATCH(AE$1,INDICATOR_MAP!$B:$B,0))&amp;"*",RAW_DHIS2_EXPORT!$1:$1,0)),""))</f>
        <v/>
      </c>
      <c r="AF189" s="2" t="str">
        <f>IF($A189="","",IFERROR(INDEX(RAW_DHIS2_EXPORT!$A:$ZZ,ROW(),MATCH("*"&amp;INDEX(INDICATOR_MAP!$D:$D,MATCH(AF$1,INDICATOR_MAP!$B:$B,0))&amp;"*",RAW_DHIS2_EXPORT!$1:$1,0)),""))</f>
        <v/>
      </c>
      <c r="AG189" s="2" t="str">
        <f>IF($A189="","",IFERROR(INDEX(RAW_DHIS2_EXPORT!$A:$ZZ,ROW(),MATCH("*"&amp;INDEX(INDICATOR_MAP!$D:$D,MATCH(AG$1,INDICATOR_MAP!$B:$B,0))&amp;"*",RAW_DHIS2_EXPORT!$1:$1,0)),""))</f>
        <v/>
      </c>
      <c r="AH189" s="2" t="str">
        <f>IF($A189="","",IFERROR(INDEX(RAW_DHIS2_EXPORT!$A:$ZZ,ROW(),MATCH("*"&amp;INDEX(INDICATOR_MAP!$D:$D,MATCH(AH$1,INDICATOR_MAP!$B:$B,0))&amp;"*",RAW_DHIS2_EXPORT!$1:$1,0)),""))</f>
        <v/>
      </c>
      <c r="AI189" s="2" t="str">
        <f>IF($A189="","",IFERROR(INDEX(RAW_DHIS2_EXPORT!$A:$ZZ,ROW(),MATCH("*"&amp;INDEX(INDICATOR_MAP!$D:$D,MATCH(AI$1,INDICATOR_MAP!$B:$B,0))&amp;"*",RAW_DHIS2_EXPORT!$1:$1,0)),""))</f>
        <v/>
      </c>
      <c r="AJ189" s="2" t="str">
        <f>IF($A189="","",IFERROR(INDEX(RAW_DHIS2_EXPORT!$A:$ZZ,ROW(),MATCH("*"&amp;INDEX(INDICATOR_MAP!$D:$D,MATCH(AJ$1,INDICATOR_MAP!$B:$B,0))&amp;"*",RAW_DHIS2_EXPORT!$1:$1,0)),""))</f>
        <v/>
      </c>
      <c r="AK189" s="2" t="str">
        <f>IF($A189="","",IFERROR(INDEX(RAW_DHIS2_EXPORT!$A:$ZZ,ROW(),MATCH("*"&amp;INDEX(INDICATOR_MAP!$D:$D,MATCH(AK$1,INDICATOR_MAP!$B:$B,0))&amp;"*",RAW_DHIS2_EXPORT!$1:$1,0)),""))</f>
        <v/>
      </c>
      <c r="AL189" s="2" t="str">
        <f>IF($A189="","",IFERROR(INDEX(RAW_DHIS2_EXPORT!$A:$ZZ,ROW(),MATCH("*"&amp;INDEX(INDICATOR_MAP!$D:$D,MATCH(AL$1,INDICATOR_MAP!$B:$B,0))&amp;"*",RAW_DHIS2_EXPORT!$1:$1,0)),""))</f>
        <v/>
      </c>
      <c r="AM189" s="2" t="str">
        <f>IF($A189="","",IFERROR(INDEX(RAW_DHIS2_EXPORT!$A:$ZZ,ROW(),MATCH("*"&amp;INDEX(INDICATOR_MAP!$D:$D,MATCH(AM$1,INDICATOR_MAP!$B:$B,0))&amp;"*",RAW_DHIS2_EXPORT!$1:$1,0)),""))</f>
        <v/>
      </c>
      <c r="AN189" s="2" t="str">
        <f>IF($A189="","",IFERROR(INDEX(RAW_DHIS2_EXPORT!$A:$ZZ,ROW(),MATCH("*"&amp;INDEX(INDICATOR_MAP!$D:$D,MATCH(AN$1,INDICATOR_MAP!$B:$B,0))&amp;"*",RAW_DHIS2_EXPORT!$1:$1,0)),""))</f>
        <v/>
      </c>
      <c r="AO189" s="2" t="str">
        <f>IF($A189="","",IFERROR(INDEX(RAW_DHIS2_EXPORT!$A:$ZZ,ROW(),MATCH("*"&amp;INDEX(INDICATOR_MAP!$D:$D,MATCH(AO$1,INDICATOR_MAP!$B:$B,0))&amp;"*",RAW_DHIS2_EXPORT!$1:$1,0)),""))</f>
        <v/>
      </c>
      <c r="AP189" s="2" t="str">
        <f>IF($A189="","",IFERROR(INDEX(RAW_DHIS2_EXPORT!$A:$ZZ,ROW(),MATCH("*"&amp;INDEX(INDICATOR_MAP!$D:$D,MATCH(AP$1,INDICATOR_MAP!$B:$B,0))&amp;"*",RAW_DHIS2_EXPORT!$1:$1,0)),""))</f>
        <v/>
      </c>
      <c r="AQ189" s="2" t="str">
        <f>IF($A189="","",IFERROR(INDEX(RAW_DHIS2_EXPORT!$A:$ZZ,ROW(),MATCH("*"&amp;INDEX(INDICATOR_MAP!$D:$D,MATCH(AQ$1,INDICATOR_MAP!$B:$B,0))&amp;"*",RAW_DHIS2_EXPORT!$1:$1,0)),""))</f>
        <v/>
      </c>
      <c r="AR189" s="2" t="str">
        <f>IF($A189="","",IFERROR(INDEX(RAW_DHIS2_EXPORT!$A:$ZZ,ROW(),MATCH("*"&amp;INDEX(INDICATOR_MAP!$D:$D,MATCH(AR$1,INDICATOR_MAP!$B:$B,0))&amp;"*",RAW_DHIS2_EXPORT!$1:$1,0)),""))</f>
        <v/>
      </c>
      <c r="AS189" s="2" t="str">
        <f>IF($A189="","",IFERROR(INDEX(RAW_DHIS2_EXPORT!$A:$ZZ,ROW(),MATCH("*"&amp;INDEX(INDICATOR_MAP!$D:$D,MATCH(AS$1,INDICATOR_MAP!$B:$B,0))&amp;"*",RAW_DHIS2_EXPORT!$1:$1,0)),""))</f>
        <v/>
      </c>
      <c r="AT189" s="2" t="str">
        <f>IF($A189="","",IFERROR(INDEX(RAW_DHIS2_EXPORT!$A:$ZZ,ROW(),MATCH("*"&amp;INDEX(INDICATOR_MAP!$D:$D,MATCH(AT$1,INDICATOR_MAP!$B:$B,0))&amp;"*",RAW_DHIS2_EXPORT!$1:$1,0)),""))</f>
        <v/>
      </c>
      <c r="AU189" s="2" t="str">
        <f>IF($A189="","",IFERROR(INDEX(RAW_DHIS2_EXPORT!$A:$ZZ,ROW(),MATCH("*"&amp;INDEX(INDICATOR_MAP!$D:$D,MATCH(AU$1,INDICATOR_MAP!$B:$B,0))&amp;"*",RAW_DHIS2_EXPORT!$1:$1,0)),""))</f>
        <v/>
      </c>
      <c r="AV189" s="2" t="str">
        <f>IF($A189="","",IFERROR(INDEX(RAW_DHIS2_EXPORT!$A:$ZZ,ROW(),MATCH("*"&amp;INDEX(INDICATOR_MAP!$D:$D,MATCH(AV$1,INDICATOR_MAP!$B:$B,0))&amp;"*",RAW_DHIS2_EXPORT!$1:$1,0)),""))</f>
        <v/>
      </c>
      <c r="AW189" s="2" t="str">
        <f>IF($A189="","",IFERROR(INDEX(RAW_DHIS2_EXPORT!$A:$ZZ,ROW(),MATCH("*"&amp;INDEX(INDICATOR_MAP!$D:$D,MATCH(AW$1,INDICATOR_MAP!$B:$B,0))&amp;"*",RAW_DHIS2_EXPORT!$1:$1,0)),""))</f>
        <v/>
      </c>
      <c r="AX189" s="2" t="str">
        <f>IF($A189="","",IFERROR(INDEX(RAW_DHIS2_EXPORT!$A:$ZZ,ROW(),MATCH("*"&amp;INDEX(INDICATOR_MAP!$D:$D,MATCH(AX$1,INDICATOR_MAP!$B:$B,0))&amp;"*",RAW_DHIS2_EXPORT!$1:$1,0)),""))</f>
        <v/>
      </c>
      <c r="AY189" s="2" t="str">
        <f>IF($A189="","",IFERROR(INDEX(RAW_DHIS2_EXPORT!$A:$ZZ,ROW(),MATCH("*"&amp;INDEX(INDICATOR_MAP!$D:$D,MATCH(AY$1,INDICATOR_MAP!$B:$B,0))&amp;"*",RAW_DHIS2_EXPORT!$1:$1,0)),""))</f>
        <v/>
      </c>
      <c r="AZ189" s="2" t="str">
        <f>IF($A189="","",IFERROR(INDEX(RAW_DHIS2_EXPORT!$A:$ZZ,ROW(),MATCH("*"&amp;INDEX(INDICATOR_MAP!$D:$D,MATCH(AZ$1,INDICATOR_MAP!$B:$B,0))&amp;"*",RAW_DHIS2_EXPORT!$1:$1,0)),""))</f>
        <v/>
      </c>
      <c r="BA189" s="2" t="str">
        <f>IF($A189="","",IFERROR(INDEX(RAW_DHIS2_EXPORT!$A:$ZZ,ROW(),MATCH("*"&amp;INDEX(INDICATOR_MAP!$D:$D,MATCH(BA$1,INDICATOR_MAP!$B:$B,0))&amp;"*",RAW_DHIS2_EXPORT!$1:$1,0)),""))</f>
        <v/>
      </c>
      <c r="BB189" s="2" t="str">
        <f>IF($A189="","",IFERROR(INDEX(RAW_DHIS2_EXPORT!$A:$ZZ,ROW(),MATCH("*"&amp;INDEX(INDICATOR_MAP!$D:$D,MATCH(BB$1,INDICATOR_MAP!$B:$B,0))&amp;"*",RAW_DHIS2_EXPORT!$1:$1,0)),""))</f>
        <v/>
      </c>
      <c r="BC189" s="2" t="str">
        <f>IF($A189="","",IFERROR(INDEX(RAW_DHIS2_EXPORT!$A:$ZZ,ROW(),MATCH("*"&amp;INDEX(INDICATOR_MAP!$D:$D,MATCH(BC$1,INDICATOR_MAP!$B:$B,0))&amp;"*",RAW_DHIS2_EXPORT!$1:$1,0)),""))</f>
        <v/>
      </c>
    </row>
    <row r="190" spans="1:55">
      <c r="A190" s="2" t="str">
        <f>IF(RAW_DHIS2_EXPORT!A190="","",RAW_DHIS2_EXPORT!A190)</f>
        <v/>
      </c>
      <c r="B190" s="2"/>
      <c r="C190" s="2"/>
      <c r="D190" s="2" t="str">
        <f>IF($A190="","",IFERROR(INDEX(RAW_DHIS2_EXPORT!$A:$ZZ,ROW(),MATCH("*"&amp;INDEX(INDICATOR_MAP!$D:$D,MATCH(D$1,INDICATOR_MAP!$B:$B,0))&amp;"*",RAW_DHIS2_EXPORT!$1:$1,0)),""))</f>
        <v/>
      </c>
      <c r="E190" s="2" t="str">
        <f>IF($A190="","",IFERROR(INDEX(RAW_DHIS2_EXPORT!$A:$ZZ,ROW(),MATCH("*"&amp;INDEX(INDICATOR_MAP!$D:$D,MATCH(E$1,INDICATOR_MAP!$B:$B,0))&amp;"*",RAW_DHIS2_EXPORT!$1:$1,0)),""))</f>
        <v/>
      </c>
      <c r="F190" s="2" t="str">
        <f>IF($A190="","",IFERROR(INDEX(RAW_DHIS2_EXPORT!$A:$ZZ,ROW(),MATCH("*"&amp;INDEX(INDICATOR_MAP!$D:$D,MATCH(F$1,INDICATOR_MAP!$B:$B,0))&amp;"*",RAW_DHIS2_EXPORT!$1:$1,0)),""))</f>
        <v/>
      </c>
      <c r="G190" s="2" t="str">
        <f>IF($A190="","",IFERROR(INDEX(RAW_DHIS2_EXPORT!$A:$ZZ,ROW(),MATCH("*"&amp;INDEX(INDICATOR_MAP!$D:$D,MATCH(G$1,INDICATOR_MAP!$B:$B,0))&amp;"*",RAW_DHIS2_EXPORT!$1:$1,0)),""))</f>
        <v/>
      </c>
      <c r="H190" s="2" t="str">
        <f>IF($A190="","",IFERROR(INDEX(RAW_DHIS2_EXPORT!$A:$ZZ,ROW(),MATCH("*"&amp;INDEX(INDICATOR_MAP!$D:$D,MATCH(H$1,INDICATOR_MAP!$B:$B,0))&amp;"*",RAW_DHIS2_EXPORT!$1:$1,0)),""))</f>
        <v/>
      </c>
      <c r="I190" s="2" t="str">
        <f>IF($A190="","",IFERROR(INDEX(RAW_DHIS2_EXPORT!$A:$ZZ,ROW(),MATCH("*"&amp;INDEX(INDICATOR_MAP!$D:$D,MATCH(I$1,INDICATOR_MAP!$B:$B,0))&amp;"*",RAW_DHIS2_EXPORT!$1:$1,0)),""))</f>
        <v/>
      </c>
      <c r="J190" s="2" t="str">
        <f>IF($A190="","",IFERROR(INDEX(RAW_DHIS2_EXPORT!$A:$ZZ,ROW(),MATCH("*"&amp;INDEX(INDICATOR_MAP!$D:$D,MATCH(J$1,INDICATOR_MAP!$B:$B,0))&amp;"*",RAW_DHIS2_EXPORT!$1:$1,0)),""))</f>
        <v/>
      </c>
      <c r="K190" s="2" t="str">
        <f>IF($A190="","",IFERROR(INDEX(RAW_DHIS2_EXPORT!$A:$ZZ,ROW(),MATCH("*"&amp;INDEX(INDICATOR_MAP!$D:$D,MATCH(K$1,INDICATOR_MAP!$B:$B,0))&amp;"*",RAW_DHIS2_EXPORT!$1:$1,0)),""))</f>
        <v/>
      </c>
      <c r="L190" s="2" t="str">
        <f>IF($A190="","",IFERROR(INDEX(RAW_DHIS2_EXPORT!$A:$ZZ,ROW(),MATCH("*"&amp;INDEX(INDICATOR_MAP!$D:$D,MATCH(L$1,INDICATOR_MAP!$B:$B,0))&amp;"*",RAW_DHIS2_EXPORT!$1:$1,0)),""))</f>
        <v/>
      </c>
      <c r="M190" s="2" t="str">
        <f>IF($A190="","",IFERROR(INDEX(RAW_DHIS2_EXPORT!$A:$ZZ,ROW(),MATCH("*"&amp;INDEX(INDICATOR_MAP!$D:$D,MATCH(M$1,INDICATOR_MAP!$B:$B,0))&amp;"*",RAW_DHIS2_EXPORT!$1:$1,0)),""))</f>
        <v/>
      </c>
      <c r="N190" s="2" t="str">
        <f>IF($A190="","",IFERROR(INDEX(RAW_DHIS2_EXPORT!$A:$ZZ,ROW(),MATCH("*"&amp;INDEX(INDICATOR_MAP!$D:$D,MATCH(N$1,INDICATOR_MAP!$B:$B,0))&amp;"*",RAW_DHIS2_EXPORT!$1:$1,0)),""))</f>
        <v/>
      </c>
      <c r="O190" s="2" t="str">
        <f>IF($A190="","",IFERROR(INDEX(RAW_DHIS2_EXPORT!$A:$ZZ,ROW(),MATCH("*"&amp;INDEX(INDICATOR_MAP!$D:$D,MATCH(O$1,INDICATOR_MAP!$B:$B,0))&amp;"*",RAW_DHIS2_EXPORT!$1:$1,0)),""))</f>
        <v/>
      </c>
      <c r="P190" s="2" t="str">
        <f>IF($A190="","",IFERROR(INDEX(RAW_DHIS2_EXPORT!$A:$ZZ,ROW(),MATCH("*"&amp;INDEX(INDICATOR_MAP!$D:$D,MATCH(P$1,INDICATOR_MAP!$B:$B,0))&amp;"*",RAW_DHIS2_EXPORT!$1:$1,0)),""))</f>
        <v/>
      </c>
      <c r="Q190" s="2" t="str">
        <f>IF($A190="","",IFERROR(INDEX(RAW_DHIS2_EXPORT!$A:$ZZ,ROW(),MATCH("*"&amp;INDEX(INDICATOR_MAP!$D:$D,MATCH(Q$1,INDICATOR_MAP!$B:$B,0))&amp;"*",RAW_DHIS2_EXPORT!$1:$1,0)),""))</f>
        <v/>
      </c>
      <c r="R190" s="2" t="str">
        <f>IF($A190="","",IFERROR(INDEX(RAW_DHIS2_EXPORT!$A:$ZZ,ROW(),MATCH("*"&amp;INDEX(INDICATOR_MAP!$D:$D,MATCH(R$1,INDICATOR_MAP!$B:$B,0))&amp;"*",RAW_DHIS2_EXPORT!$1:$1,0)),""))</f>
        <v/>
      </c>
      <c r="S190" s="2" t="str">
        <f>IF($A190="","",IFERROR(INDEX(RAW_DHIS2_EXPORT!$A:$ZZ,ROW(),MATCH("*"&amp;INDEX(INDICATOR_MAP!$D:$D,MATCH(S$1,INDICATOR_MAP!$B:$B,0))&amp;"*",RAW_DHIS2_EXPORT!$1:$1,0)),""))</f>
        <v/>
      </c>
      <c r="T190" s="2" t="str">
        <f>IF($A190="","",IFERROR(INDEX(RAW_DHIS2_EXPORT!$A:$ZZ,ROW(),MATCH("*"&amp;INDEX(INDICATOR_MAP!$D:$D,MATCH(T$1,INDICATOR_MAP!$B:$B,0))&amp;"*",RAW_DHIS2_EXPORT!$1:$1,0)),""))</f>
        <v/>
      </c>
      <c r="U190" s="2" t="str">
        <f>IF($A190="","",IFERROR(INDEX(RAW_DHIS2_EXPORT!$A:$ZZ,ROW(),MATCH("*"&amp;INDEX(INDICATOR_MAP!$D:$D,MATCH(U$1,INDICATOR_MAP!$B:$B,0))&amp;"*",RAW_DHIS2_EXPORT!$1:$1,0)),""))</f>
        <v/>
      </c>
      <c r="V190" s="2" t="str">
        <f>IF($A190="","",IFERROR(INDEX(RAW_DHIS2_EXPORT!$A:$ZZ,ROW(),MATCH("*"&amp;INDEX(INDICATOR_MAP!$D:$D,MATCH(V$1,INDICATOR_MAP!$B:$B,0))&amp;"*",RAW_DHIS2_EXPORT!$1:$1,0)),""))</f>
        <v/>
      </c>
      <c r="W190" s="2" t="str">
        <f>IF($A190="","",IFERROR(INDEX(RAW_DHIS2_EXPORT!$A:$ZZ,ROW(),MATCH("*"&amp;INDEX(INDICATOR_MAP!$D:$D,MATCH(W$1,INDICATOR_MAP!$B:$B,0))&amp;"*",RAW_DHIS2_EXPORT!$1:$1,0)),""))</f>
        <v/>
      </c>
      <c r="X190" s="2" t="str">
        <f>IF($A190="","",IFERROR(INDEX(RAW_DHIS2_EXPORT!$A:$ZZ,ROW(),MATCH("*"&amp;INDEX(INDICATOR_MAP!$D:$D,MATCH(X$1,INDICATOR_MAP!$B:$B,0))&amp;"*",RAW_DHIS2_EXPORT!$1:$1,0)),""))</f>
        <v/>
      </c>
      <c r="Y190" s="2" t="str">
        <f>IF($A190="","",IFERROR(INDEX(RAW_DHIS2_EXPORT!$A:$ZZ,ROW(),MATCH("*"&amp;INDEX(INDICATOR_MAP!$D:$D,MATCH(Y$1,INDICATOR_MAP!$B:$B,0))&amp;"*",RAW_DHIS2_EXPORT!$1:$1,0)),""))</f>
        <v/>
      </c>
      <c r="Z190" s="2" t="str">
        <f>IF($A190="","",IFERROR(INDEX(RAW_DHIS2_EXPORT!$A:$ZZ,ROW(),MATCH("*"&amp;INDEX(INDICATOR_MAP!$D:$D,MATCH(Z$1,INDICATOR_MAP!$B:$B,0))&amp;"*",RAW_DHIS2_EXPORT!$1:$1,0)),""))</f>
        <v/>
      </c>
      <c r="AA190" s="2" t="str">
        <f>IF($A190="","",IFERROR(INDEX(RAW_DHIS2_EXPORT!$A:$ZZ,ROW(),MATCH("*"&amp;INDEX(INDICATOR_MAP!$D:$D,MATCH(AA$1,INDICATOR_MAP!$B:$B,0))&amp;"*",RAW_DHIS2_EXPORT!$1:$1,0)),""))</f>
        <v/>
      </c>
      <c r="AB190" s="2" t="str">
        <f>IF($A190="","",IFERROR(INDEX(RAW_DHIS2_EXPORT!$A:$ZZ,ROW(),MATCH("*"&amp;INDEX(INDICATOR_MAP!$D:$D,MATCH(AB$1,INDICATOR_MAP!$B:$B,0))&amp;"*",RAW_DHIS2_EXPORT!$1:$1,0)),""))</f>
        <v/>
      </c>
      <c r="AC190" s="2" t="str">
        <f>IF($A190="","",IFERROR(INDEX(RAW_DHIS2_EXPORT!$A:$ZZ,ROW(),MATCH("*"&amp;INDEX(INDICATOR_MAP!$D:$D,MATCH(AC$1,INDICATOR_MAP!$B:$B,0))&amp;"*",RAW_DHIS2_EXPORT!$1:$1,0)),""))</f>
        <v/>
      </c>
      <c r="AD190" s="2" t="str">
        <f>IF($A190="","",IFERROR(INDEX(RAW_DHIS2_EXPORT!$A:$ZZ,ROW(),MATCH("*"&amp;INDEX(INDICATOR_MAP!$D:$D,MATCH(AD$1,INDICATOR_MAP!$B:$B,0))&amp;"*",RAW_DHIS2_EXPORT!$1:$1,0)),""))</f>
        <v/>
      </c>
      <c r="AE190" s="2" t="str">
        <f>IF($A190="","",IFERROR(INDEX(RAW_DHIS2_EXPORT!$A:$ZZ,ROW(),MATCH("*"&amp;INDEX(INDICATOR_MAP!$D:$D,MATCH(AE$1,INDICATOR_MAP!$B:$B,0))&amp;"*",RAW_DHIS2_EXPORT!$1:$1,0)),""))</f>
        <v/>
      </c>
      <c r="AF190" s="2" t="str">
        <f>IF($A190="","",IFERROR(INDEX(RAW_DHIS2_EXPORT!$A:$ZZ,ROW(),MATCH("*"&amp;INDEX(INDICATOR_MAP!$D:$D,MATCH(AF$1,INDICATOR_MAP!$B:$B,0))&amp;"*",RAW_DHIS2_EXPORT!$1:$1,0)),""))</f>
        <v/>
      </c>
      <c r="AG190" s="2" t="str">
        <f>IF($A190="","",IFERROR(INDEX(RAW_DHIS2_EXPORT!$A:$ZZ,ROW(),MATCH("*"&amp;INDEX(INDICATOR_MAP!$D:$D,MATCH(AG$1,INDICATOR_MAP!$B:$B,0))&amp;"*",RAW_DHIS2_EXPORT!$1:$1,0)),""))</f>
        <v/>
      </c>
      <c r="AH190" s="2" t="str">
        <f>IF($A190="","",IFERROR(INDEX(RAW_DHIS2_EXPORT!$A:$ZZ,ROW(),MATCH("*"&amp;INDEX(INDICATOR_MAP!$D:$D,MATCH(AH$1,INDICATOR_MAP!$B:$B,0))&amp;"*",RAW_DHIS2_EXPORT!$1:$1,0)),""))</f>
        <v/>
      </c>
      <c r="AI190" s="2" t="str">
        <f>IF($A190="","",IFERROR(INDEX(RAW_DHIS2_EXPORT!$A:$ZZ,ROW(),MATCH("*"&amp;INDEX(INDICATOR_MAP!$D:$D,MATCH(AI$1,INDICATOR_MAP!$B:$B,0))&amp;"*",RAW_DHIS2_EXPORT!$1:$1,0)),""))</f>
        <v/>
      </c>
      <c r="AJ190" s="2" t="str">
        <f>IF($A190="","",IFERROR(INDEX(RAW_DHIS2_EXPORT!$A:$ZZ,ROW(),MATCH("*"&amp;INDEX(INDICATOR_MAP!$D:$D,MATCH(AJ$1,INDICATOR_MAP!$B:$B,0))&amp;"*",RAW_DHIS2_EXPORT!$1:$1,0)),""))</f>
        <v/>
      </c>
      <c r="AK190" s="2" t="str">
        <f>IF($A190="","",IFERROR(INDEX(RAW_DHIS2_EXPORT!$A:$ZZ,ROW(),MATCH("*"&amp;INDEX(INDICATOR_MAP!$D:$D,MATCH(AK$1,INDICATOR_MAP!$B:$B,0))&amp;"*",RAW_DHIS2_EXPORT!$1:$1,0)),""))</f>
        <v/>
      </c>
      <c r="AL190" s="2" t="str">
        <f>IF($A190="","",IFERROR(INDEX(RAW_DHIS2_EXPORT!$A:$ZZ,ROW(),MATCH("*"&amp;INDEX(INDICATOR_MAP!$D:$D,MATCH(AL$1,INDICATOR_MAP!$B:$B,0))&amp;"*",RAW_DHIS2_EXPORT!$1:$1,0)),""))</f>
        <v/>
      </c>
      <c r="AM190" s="2" t="str">
        <f>IF($A190="","",IFERROR(INDEX(RAW_DHIS2_EXPORT!$A:$ZZ,ROW(),MATCH("*"&amp;INDEX(INDICATOR_MAP!$D:$D,MATCH(AM$1,INDICATOR_MAP!$B:$B,0))&amp;"*",RAW_DHIS2_EXPORT!$1:$1,0)),""))</f>
        <v/>
      </c>
      <c r="AN190" s="2" t="str">
        <f>IF($A190="","",IFERROR(INDEX(RAW_DHIS2_EXPORT!$A:$ZZ,ROW(),MATCH("*"&amp;INDEX(INDICATOR_MAP!$D:$D,MATCH(AN$1,INDICATOR_MAP!$B:$B,0))&amp;"*",RAW_DHIS2_EXPORT!$1:$1,0)),""))</f>
        <v/>
      </c>
      <c r="AO190" s="2" t="str">
        <f>IF($A190="","",IFERROR(INDEX(RAW_DHIS2_EXPORT!$A:$ZZ,ROW(),MATCH("*"&amp;INDEX(INDICATOR_MAP!$D:$D,MATCH(AO$1,INDICATOR_MAP!$B:$B,0))&amp;"*",RAW_DHIS2_EXPORT!$1:$1,0)),""))</f>
        <v/>
      </c>
      <c r="AP190" s="2" t="str">
        <f>IF($A190="","",IFERROR(INDEX(RAW_DHIS2_EXPORT!$A:$ZZ,ROW(),MATCH("*"&amp;INDEX(INDICATOR_MAP!$D:$D,MATCH(AP$1,INDICATOR_MAP!$B:$B,0))&amp;"*",RAW_DHIS2_EXPORT!$1:$1,0)),""))</f>
        <v/>
      </c>
      <c r="AQ190" s="2" t="str">
        <f>IF($A190="","",IFERROR(INDEX(RAW_DHIS2_EXPORT!$A:$ZZ,ROW(),MATCH("*"&amp;INDEX(INDICATOR_MAP!$D:$D,MATCH(AQ$1,INDICATOR_MAP!$B:$B,0))&amp;"*",RAW_DHIS2_EXPORT!$1:$1,0)),""))</f>
        <v/>
      </c>
      <c r="AR190" s="2" t="str">
        <f>IF($A190="","",IFERROR(INDEX(RAW_DHIS2_EXPORT!$A:$ZZ,ROW(),MATCH("*"&amp;INDEX(INDICATOR_MAP!$D:$D,MATCH(AR$1,INDICATOR_MAP!$B:$B,0))&amp;"*",RAW_DHIS2_EXPORT!$1:$1,0)),""))</f>
        <v/>
      </c>
      <c r="AS190" s="2" t="str">
        <f>IF($A190="","",IFERROR(INDEX(RAW_DHIS2_EXPORT!$A:$ZZ,ROW(),MATCH("*"&amp;INDEX(INDICATOR_MAP!$D:$D,MATCH(AS$1,INDICATOR_MAP!$B:$B,0))&amp;"*",RAW_DHIS2_EXPORT!$1:$1,0)),""))</f>
        <v/>
      </c>
      <c r="AT190" s="2" t="str">
        <f>IF($A190="","",IFERROR(INDEX(RAW_DHIS2_EXPORT!$A:$ZZ,ROW(),MATCH("*"&amp;INDEX(INDICATOR_MAP!$D:$D,MATCH(AT$1,INDICATOR_MAP!$B:$B,0))&amp;"*",RAW_DHIS2_EXPORT!$1:$1,0)),""))</f>
        <v/>
      </c>
      <c r="AU190" s="2" t="str">
        <f>IF($A190="","",IFERROR(INDEX(RAW_DHIS2_EXPORT!$A:$ZZ,ROW(),MATCH("*"&amp;INDEX(INDICATOR_MAP!$D:$D,MATCH(AU$1,INDICATOR_MAP!$B:$B,0))&amp;"*",RAW_DHIS2_EXPORT!$1:$1,0)),""))</f>
        <v/>
      </c>
      <c r="AV190" s="2" t="str">
        <f>IF($A190="","",IFERROR(INDEX(RAW_DHIS2_EXPORT!$A:$ZZ,ROW(),MATCH("*"&amp;INDEX(INDICATOR_MAP!$D:$D,MATCH(AV$1,INDICATOR_MAP!$B:$B,0))&amp;"*",RAW_DHIS2_EXPORT!$1:$1,0)),""))</f>
        <v/>
      </c>
      <c r="AW190" s="2" t="str">
        <f>IF($A190="","",IFERROR(INDEX(RAW_DHIS2_EXPORT!$A:$ZZ,ROW(),MATCH("*"&amp;INDEX(INDICATOR_MAP!$D:$D,MATCH(AW$1,INDICATOR_MAP!$B:$B,0))&amp;"*",RAW_DHIS2_EXPORT!$1:$1,0)),""))</f>
        <v/>
      </c>
      <c r="AX190" s="2" t="str">
        <f>IF($A190="","",IFERROR(INDEX(RAW_DHIS2_EXPORT!$A:$ZZ,ROW(),MATCH("*"&amp;INDEX(INDICATOR_MAP!$D:$D,MATCH(AX$1,INDICATOR_MAP!$B:$B,0))&amp;"*",RAW_DHIS2_EXPORT!$1:$1,0)),""))</f>
        <v/>
      </c>
      <c r="AY190" s="2" t="str">
        <f>IF($A190="","",IFERROR(INDEX(RAW_DHIS2_EXPORT!$A:$ZZ,ROW(),MATCH("*"&amp;INDEX(INDICATOR_MAP!$D:$D,MATCH(AY$1,INDICATOR_MAP!$B:$B,0))&amp;"*",RAW_DHIS2_EXPORT!$1:$1,0)),""))</f>
        <v/>
      </c>
      <c r="AZ190" s="2" t="str">
        <f>IF($A190="","",IFERROR(INDEX(RAW_DHIS2_EXPORT!$A:$ZZ,ROW(),MATCH("*"&amp;INDEX(INDICATOR_MAP!$D:$D,MATCH(AZ$1,INDICATOR_MAP!$B:$B,0))&amp;"*",RAW_DHIS2_EXPORT!$1:$1,0)),""))</f>
        <v/>
      </c>
      <c r="BA190" s="2" t="str">
        <f>IF($A190="","",IFERROR(INDEX(RAW_DHIS2_EXPORT!$A:$ZZ,ROW(),MATCH("*"&amp;INDEX(INDICATOR_MAP!$D:$D,MATCH(BA$1,INDICATOR_MAP!$B:$B,0))&amp;"*",RAW_DHIS2_EXPORT!$1:$1,0)),""))</f>
        <v/>
      </c>
      <c r="BB190" s="2" t="str">
        <f>IF($A190="","",IFERROR(INDEX(RAW_DHIS2_EXPORT!$A:$ZZ,ROW(),MATCH("*"&amp;INDEX(INDICATOR_MAP!$D:$D,MATCH(BB$1,INDICATOR_MAP!$B:$B,0))&amp;"*",RAW_DHIS2_EXPORT!$1:$1,0)),""))</f>
        <v/>
      </c>
      <c r="BC190" s="2" t="str">
        <f>IF($A190="","",IFERROR(INDEX(RAW_DHIS2_EXPORT!$A:$ZZ,ROW(),MATCH("*"&amp;INDEX(INDICATOR_MAP!$D:$D,MATCH(BC$1,INDICATOR_MAP!$B:$B,0))&amp;"*",RAW_DHIS2_EXPORT!$1:$1,0)),""))</f>
        <v/>
      </c>
    </row>
    <row r="191" spans="1:55">
      <c r="A191" s="2" t="str">
        <f>IF(RAW_DHIS2_EXPORT!A191="","",RAW_DHIS2_EXPORT!A191)</f>
        <v/>
      </c>
      <c r="B191" s="2"/>
      <c r="C191" s="2"/>
      <c r="D191" s="2" t="str">
        <f>IF($A191="","",IFERROR(INDEX(RAW_DHIS2_EXPORT!$A:$ZZ,ROW(),MATCH("*"&amp;INDEX(INDICATOR_MAP!$D:$D,MATCH(D$1,INDICATOR_MAP!$B:$B,0))&amp;"*",RAW_DHIS2_EXPORT!$1:$1,0)),""))</f>
        <v/>
      </c>
      <c r="E191" s="2" t="str">
        <f>IF($A191="","",IFERROR(INDEX(RAW_DHIS2_EXPORT!$A:$ZZ,ROW(),MATCH("*"&amp;INDEX(INDICATOR_MAP!$D:$D,MATCH(E$1,INDICATOR_MAP!$B:$B,0))&amp;"*",RAW_DHIS2_EXPORT!$1:$1,0)),""))</f>
        <v/>
      </c>
      <c r="F191" s="2" t="str">
        <f>IF($A191="","",IFERROR(INDEX(RAW_DHIS2_EXPORT!$A:$ZZ,ROW(),MATCH("*"&amp;INDEX(INDICATOR_MAP!$D:$D,MATCH(F$1,INDICATOR_MAP!$B:$B,0))&amp;"*",RAW_DHIS2_EXPORT!$1:$1,0)),""))</f>
        <v/>
      </c>
      <c r="G191" s="2" t="str">
        <f>IF($A191="","",IFERROR(INDEX(RAW_DHIS2_EXPORT!$A:$ZZ,ROW(),MATCH("*"&amp;INDEX(INDICATOR_MAP!$D:$D,MATCH(G$1,INDICATOR_MAP!$B:$B,0))&amp;"*",RAW_DHIS2_EXPORT!$1:$1,0)),""))</f>
        <v/>
      </c>
      <c r="H191" s="2" t="str">
        <f>IF($A191="","",IFERROR(INDEX(RAW_DHIS2_EXPORT!$A:$ZZ,ROW(),MATCH("*"&amp;INDEX(INDICATOR_MAP!$D:$D,MATCH(H$1,INDICATOR_MAP!$B:$B,0))&amp;"*",RAW_DHIS2_EXPORT!$1:$1,0)),""))</f>
        <v/>
      </c>
      <c r="I191" s="2" t="str">
        <f>IF($A191="","",IFERROR(INDEX(RAW_DHIS2_EXPORT!$A:$ZZ,ROW(),MATCH("*"&amp;INDEX(INDICATOR_MAP!$D:$D,MATCH(I$1,INDICATOR_MAP!$B:$B,0))&amp;"*",RAW_DHIS2_EXPORT!$1:$1,0)),""))</f>
        <v/>
      </c>
      <c r="J191" s="2" t="str">
        <f>IF($A191="","",IFERROR(INDEX(RAW_DHIS2_EXPORT!$A:$ZZ,ROW(),MATCH("*"&amp;INDEX(INDICATOR_MAP!$D:$D,MATCH(J$1,INDICATOR_MAP!$B:$B,0))&amp;"*",RAW_DHIS2_EXPORT!$1:$1,0)),""))</f>
        <v/>
      </c>
      <c r="K191" s="2" t="str">
        <f>IF($A191="","",IFERROR(INDEX(RAW_DHIS2_EXPORT!$A:$ZZ,ROW(),MATCH("*"&amp;INDEX(INDICATOR_MAP!$D:$D,MATCH(K$1,INDICATOR_MAP!$B:$B,0))&amp;"*",RAW_DHIS2_EXPORT!$1:$1,0)),""))</f>
        <v/>
      </c>
      <c r="L191" s="2" t="str">
        <f>IF($A191="","",IFERROR(INDEX(RAW_DHIS2_EXPORT!$A:$ZZ,ROW(),MATCH("*"&amp;INDEX(INDICATOR_MAP!$D:$D,MATCH(L$1,INDICATOR_MAP!$B:$B,0))&amp;"*",RAW_DHIS2_EXPORT!$1:$1,0)),""))</f>
        <v/>
      </c>
      <c r="M191" s="2" t="str">
        <f>IF($A191="","",IFERROR(INDEX(RAW_DHIS2_EXPORT!$A:$ZZ,ROW(),MATCH("*"&amp;INDEX(INDICATOR_MAP!$D:$D,MATCH(M$1,INDICATOR_MAP!$B:$B,0))&amp;"*",RAW_DHIS2_EXPORT!$1:$1,0)),""))</f>
        <v/>
      </c>
      <c r="N191" s="2" t="str">
        <f>IF($A191="","",IFERROR(INDEX(RAW_DHIS2_EXPORT!$A:$ZZ,ROW(),MATCH("*"&amp;INDEX(INDICATOR_MAP!$D:$D,MATCH(N$1,INDICATOR_MAP!$B:$B,0))&amp;"*",RAW_DHIS2_EXPORT!$1:$1,0)),""))</f>
        <v/>
      </c>
      <c r="O191" s="2" t="str">
        <f>IF($A191="","",IFERROR(INDEX(RAW_DHIS2_EXPORT!$A:$ZZ,ROW(),MATCH("*"&amp;INDEX(INDICATOR_MAP!$D:$D,MATCH(O$1,INDICATOR_MAP!$B:$B,0))&amp;"*",RAW_DHIS2_EXPORT!$1:$1,0)),""))</f>
        <v/>
      </c>
      <c r="P191" s="2" t="str">
        <f>IF($A191="","",IFERROR(INDEX(RAW_DHIS2_EXPORT!$A:$ZZ,ROW(),MATCH("*"&amp;INDEX(INDICATOR_MAP!$D:$D,MATCH(P$1,INDICATOR_MAP!$B:$B,0))&amp;"*",RAW_DHIS2_EXPORT!$1:$1,0)),""))</f>
        <v/>
      </c>
      <c r="Q191" s="2" t="str">
        <f>IF($A191="","",IFERROR(INDEX(RAW_DHIS2_EXPORT!$A:$ZZ,ROW(),MATCH("*"&amp;INDEX(INDICATOR_MAP!$D:$D,MATCH(Q$1,INDICATOR_MAP!$B:$B,0))&amp;"*",RAW_DHIS2_EXPORT!$1:$1,0)),""))</f>
        <v/>
      </c>
      <c r="R191" s="2" t="str">
        <f>IF($A191="","",IFERROR(INDEX(RAW_DHIS2_EXPORT!$A:$ZZ,ROW(),MATCH("*"&amp;INDEX(INDICATOR_MAP!$D:$D,MATCH(R$1,INDICATOR_MAP!$B:$B,0))&amp;"*",RAW_DHIS2_EXPORT!$1:$1,0)),""))</f>
        <v/>
      </c>
      <c r="S191" s="2" t="str">
        <f>IF($A191="","",IFERROR(INDEX(RAW_DHIS2_EXPORT!$A:$ZZ,ROW(),MATCH("*"&amp;INDEX(INDICATOR_MAP!$D:$D,MATCH(S$1,INDICATOR_MAP!$B:$B,0))&amp;"*",RAW_DHIS2_EXPORT!$1:$1,0)),""))</f>
        <v/>
      </c>
      <c r="T191" s="2" t="str">
        <f>IF($A191="","",IFERROR(INDEX(RAW_DHIS2_EXPORT!$A:$ZZ,ROW(),MATCH("*"&amp;INDEX(INDICATOR_MAP!$D:$D,MATCH(T$1,INDICATOR_MAP!$B:$B,0))&amp;"*",RAW_DHIS2_EXPORT!$1:$1,0)),""))</f>
        <v/>
      </c>
      <c r="U191" s="2" t="str">
        <f>IF($A191="","",IFERROR(INDEX(RAW_DHIS2_EXPORT!$A:$ZZ,ROW(),MATCH("*"&amp;INDEX(INDICATOR_MAP!$D:$D,MATCH(U$1,INDICATOR_MAP!$B:$B,0))&amp;"*",RAW_DHIS2_EXPORT!$1:$1,0)),""))</f>
        <v/>
      </c>
      <c r="V191" s="2" t="str">
        <f>IF($A191="","",IFERROR(INDEX(RAW_DHIS2_EXPORT!$A:$ZZ,ROW(),MATCH("*"&amp;INDEX(INDICATOR_MAP!$D:$D,MATCH(V$1,INDICATOR_MAP!$B:$B,0))&amp;"*",RAW_DHIS2_EXPORT!$1:$1,0)),""))</f>
        <v/>
      </c>
      <c r="W191" s="2" t="str">
        <f>IF($A191="","",IFERROR(INDEX(RAW_DHIS2_EXPORT!$A:$ZZ,ROW(),MATCH("*"&amp;INDEX(INDICATOR_MAP!$D:$D,MATCH(W$1,INDICATOR_MAP!$B:$B,0))&amp;"*",RAW_DHIS2_EXPORT!$1:$1,0)),""))</f>
        <v/>
      </c>
      <c r="X191" s="2" t="str">
        <f>IF($A191="","",IFERROR(INDEX(RAW_DHIS2_EXPORT!$A:$ZZ,ROW(),MATCH("*"&amp;INDEX(INDICATOR_MAP!$D:$D,MATCH(X$1,INDICATOR_MAP!$B:$B,0))&amp;"*",RAW_DHIS2_EXPORT!$1:$1,0)),""))</f>
        <v/>
      </c>
      <c r="Y191" s="2" t="str">
        <f>IF($A191="","",IFERROR(INDEX(RAW_DHIS2_EXPORT!$A:$ZZ,ROW(),MATCH("*"&amp;INDEX(INDICATOR_MAP!$D:$D,MATCH(Y$1,INDICATOR_MAP!$B:$B,0))&amp;"*",RAW_DHIS2_EXPORT!$1:$1,0)),""))</f>
        <v/>
      </c>
      <c r="Z191" s="2" t="str">
        <f>IF($A191="","",IFERROR(INDEX(RAW_DHIS2_EXPORT!$A:$ZZ,ROW(),MATCH("*"&amp;INDEX(INDICATOR_MAP!$D:$D,MATCH(Z$1,INDICATOR_MAP!$B:$B,0))&amp;"*",RAW_DHIS2_EXPORT!$1:$1,0)),""))</f>
        <v/>
      </c>
      <c r="AA191" s="2" t="str">
        <f>IF($A191="","",IFERROR(INDEX(RAW_DHIS2_EXPORT!$A:$ZZ,ROW(),MATCH("*"&amp;INDEX(INDICATOR_MAP!$D:$D,MATCH(AA$1,INDICATOR_MAP!$B:$B,0))&amp;"*",RAW_DHIS2_EXPORT!$1:$1,0)),""))</f>
        <v/>
      </c>
      <c r="AB191" s="2" t="str">
        <f>IF($A191="","",IFERROR(INDEX(RAW_DHIS2_EXPORT!$A:$ZZ,ROW(),MATCH("*"&amp;INDEX(INDICATOR_MAP!$D:$D,MATCH(AB$1,INDICATOR_MAP!$B:$B,0))&amp;"*",RAW_DHIS2_EXPORT!$1:$1,0)),""))</f>
        <v/>
      </c>
      <c r="AC191" s="2" t="str">
        <f>IF($A191="","",IFERROR(INDEX(RAW_DHIS2_EXPORT!$A:$ZZ,ROW(),MATCH("*"&amp;INDEX(INDICATOR_MAP!$D:$D,MATCH(AC$1,INDICATOR_MAP!$B:$B,0))&amp;"*",RAW_DHIS2_EXPORT!$1:$1,0)),""))</f>
        <v/>
      </c>
      <c r="AD191" s="2" t="str">
        <f>IF($A191="","",IFERROR(INDEX(RAW_DHIS2_EXPORT!$A:$ZZ,ROW(),MATCH("*"&amp;INDEX(INDICATOR_MAP!$D:$D,MATCH(AD$1,INDICATOR_MAP!$B:$B,0))&amp;"*",RAW_DHIS2_EXPORT!$1:$1,0)),""))</f>
        <v/>
      </c>
      <c r="AE191" s="2" t="str">
        <f>IF($A191="","",IFERROR(INDEX(RAW_DHIS2_EXPORT!$A:$ZZ,ROW(),MATCH("*"&amp;INDEX(INDICATOR_MAP!$D:$D,MATCH(AE$1,INDICATOR_MAP!$B:$B,0))&amp;"*",RAW_DHIS2_EXPORT!$1:$1,0)),""))</f>
        <v/>
      </c>
      <c r="AF191" s="2" t="str">
        <f>IF($A191="","",IFERROR(INDEX(RAW_DHIS2_EXPORT!$A:$ZZ,ROW(),MATCH("*"&amp;INDEX(INDICATOR_MAP!$D:$D,MATCH(AF$1,INDICATOR_MAP!$B:$B,0))&amp;"*",RAW_DHIS2_EXPORT!$1:$1,0)),""))</f>
        <v/>
      </c>
      <c r="AG191" s="2" t="str">
        <f>IF($A191="","",IFERROR(INDEX(RAW_DHIS2_EXPORT!$A:$ZZ,ROW(),MATCH("*"&amp;INDEX(INDICATOR_MAP!$D:$D,MATCH(AG$1,INDICATOR_MAP!$B:$B,0))&amp;"*",RAW_DHIS2_EXPORT!$1:$1,0)),""))</f>
        <v/>
      </c>
      <c r="AH191" s="2" t="str">
        <f>IF($A191="","",IFERROR(INDEX(RAW_DHIS2_EXPORT!$A:$ZZ,ROW(),MATCH("*"&amp;INDEX(INDICATOR_MAP!$D:$D,MATCH(AH$1,INDICATOR_MAP!$B:$B,0))&amp;"*",RAW_DHIS2_EXPORT!$1:$1,0)),""))</f>
        <v/>
      </c>
      <c r="AI191" s="2" t="str">
        <f>IF($A191="","",IFERROR(INDEX(RAW_DHIS2_EXPORT!$A:$ZZ,ROW(),MATCH("*"&amp;INDEX(INDICATOR_MAP!$D:$D,MATCH(AI$1,INDICATOR_MAP!$B:$B,0))&amp;"*",RAW_DHIS2_EXPORT!$1:$1,0)),""))</f>
        <v/>
      </c>
      <c r="AJ191" s="2" t="str">
        <f>IF($A191="","",IFERROR(INDEX(RAW_DHIS2_EXPORT!$A:$ZZ,ROW(),MATCH("*"&amp;INDEX(INDICATOR_MAP!$D:$D,MATCH(AJ$1,INDICATOR_MAP!$B:$B,0))&amp;"*",RAW_DHIS2_EXPORT!$1:$1,0)),""))</f>
        <v/>
      </c>
      <c r="AK191" s="2" t="str">
        <f>IF($A191="","",IFERROR(INDEX(RAW_DHIS2_EXPORT!$A:$ZZ,ROW(),MATCH("*"&amp;INDEX(INDICATOR_MAP!$D:$D,MATCH(AK$1,INDICATOR_MAP!$B:$B,0))&amp;"*",RAW_DHIS2_EXPORT!$1:$1,0)),""))</f>
        <v/>
      </c>
      <c r="AL191" s="2" t="str">
        <f>IF($A191="","",IFERROR(INDEX(RAW_DHIS2_EXPORT!$A:$ZZ,ROW(),MATCH("*"&amp;INDEX(INDICATOR_MAP!$D:$D,MATCH(AL$1,INDICATOR_MAP!$B:$B,0))&amp;"*",RAW_DHIS2_EXPORT!$1:$1,0)),""))</f>
        <v/>
      </c>
      <c r="AM191" s="2" t="str">
        <f>IF($A191="","",IFERROR(INDEX(RAW_DHIS2_EXPORT!$A:$ZZ,ROW(),MATCH("*"&amp;INDEX(INDICATOR_MAP!$D:$D,MATCH(AM$1,INDICATOR_MAP!$B:$B,0))&amp;"*",RAW_DHIS2_EXPORT!$1:$1,0)),""))</f>
        <v/>
      </c>
      <c r="AN191" s="2" t="str">
        <f>IF($A191="","",IFERROR(INDEX(RAW_DHIS2_EXPORT!$A:$ZZ,ROW(),MATCH("*"&amp;INDEX(INDICATOR_MAP!$D:$D,MATCH(AN$1,INDICATOR_MAP!$B:$B,0))&amp;"*",RAW_DHIS2_EXPORT!$1:$1,0)),""))</f>
        <v/>
      </c>
      <c r="AO191" s="2" t="str">
        <f>IF($A191="","",IFERROR(INDEX(RAW_DHIS2_EXPORT!$A:$ZZ,ROW(),MATCH("*"&amp;INDEX(INDICATOR_MAP!$D:$D,MATCH(AO$1,INDICATOR_MAP!$B:$B,0))&amp;"*",RAW_DHIS2_EXPORT!$1:$1,0)),""))</f>
        <v/>
      </c>
      <c r="AP191" s="2" t="str">
        <f>IF($A191="","",IFERROR(INDEX(RAW_DHIS2_EXPORT!$A:$ZZ,ROW(),MATCH("*"&amp;INDEX(INDICATOR_MAP!$D:$D,MATCH(AP$1,INDICATOR_MAP!$B:$B,0))&amp;"*",RAW_DHIS2_EXPORT!$1:$1,0)),""))</f>
        <v/>
      </c>
      <c r="AQ191" s="2" t="str">
        <f>IF($A191="","",IFERROR(INDEX(RAW_DHIS2_EXPORT!$A:$ZZ,ROW(),MATCH("*"&amp;INDEX(INDICATOR_MAP!$D:$D,MATCH(AQ$1,INDICATOR_MAP!$B:$B,0))&amp;"*",RAW_DHIS2_EXPORT!$1:$1,0)),""))</f>
        <v/>
      </c>
      <c r="AR191" s="2" t="str">
        <f>IF($A191="","",IFERROR(INDEX(RAW_DHIS2_EXPORT!$A:$ZZ,ROW(),MATCH("*"&amp;INDEX(INDICATOR_MAP!$D:$D,MATCH(AR$1,INDICATOR_MAP!$B:$B,0))&amp;"*",RAW_DHIS2_EXPORT!$1:$1,0)),""))</f>
        <v/>
      </c>
      <c r="AS191" s="2" t="str">
        <f>IF($A191="","",IFERROR(INDEX(RAW_DHIS2_EXPORT!$A:$ZZ,ROW(),MATCH("*"&amp;INDEX(INDICATOR_MAP!$D:$D,MATCH(AS$1,INDICATOR_MAP!$B:$B,0))&amp;"*",RAW_DHIS2_EXPORT!$1:$1,0)),""))</f>
        <v/>
      </c>
      <c r="AT191" s="2" t="str">
        <f>IF($A191="","",IFERROR(INDEX(RAW_DHIS2_EXPORT!$A:$ZZ,ROW(),MATCH("*"&amp;INDEX(INDICATOR_MAP!$D:$D,MATCH(AT$1,INDICATOR_MAP!$B:$B,0))&amp;"*",RAW_DHIS2_EXPORT!$1:$1,0)),""))</f>
        <v/>
      </c>
      <c r="AU191" s="2" t="str">
        <f>IF($A191="","",IFERROR(INDEX(RAW_DHIS2_EXPORT!$A:$ZZ,ROW(),MATCH("*"&amp;INDEX(INDICATOR_MAP!$D:$D,MATCH(AU$1,INDICATOR_MAP!$B:$B,0))&amp;"*",RAW_DHIS2_EXPORT!$1:$1,0)),""))</f>
        <v/>
      </c>
      <c r="AV191" s="2" t="str">
        <f>IF($A191="","",IFERROR(INDEX(RAW_DHIS2_EXPORT!$A:$ZZ,ROW(),MATCH("*"&amp;INDEX(INDICATOR_MAP!$D:$D,MATCH(AV$1,INDICATOR_MAP!$B:$B,0))&amp;"*",RAW_DHIS2_EXPORT!$1:$1,0)),""))</f>
        <v/>
      </c>
      <c r="AW191" s="2" t="str">
        <f>IF($A191="","",IFERROR(INDEX(RAW_DHIS2_EXPORT!$A:$ZZ,ROW(),MATCH("*"&amp;INDEX(INDICATOR_MAP!$D:$D,MATCH(AW$1,INDICATOR_MAP!$B:$B,0))&amp;"*",RAW_DHIS2_EXPORT!$1:$1,0)),""))</f>
        <v/>
      </c>
      <c r="AX191" s="2" t="str">
        <f>IF($A191="","",IFERROR(INDEX(RAW_DHIS2_EXPORT!$A:$ZZ,ROW(),MATCH("*"&amp;INDEX(INDICATOR_MAP!$D:$D,MATCH(AX$1,INDICATOR_MAP!$B:$B,0))&amp;"*",RAW_DHIS2_EXPORT!$1:$1,0)),""))</f>
        <v/>
      </c>
      <c r="AY191" s="2" t="str">
        <f>IF($A191="","",IFERROR(INDEX(RAW_DHIS2_EXPORT!$A:$ZZ,ROW(),MATCH("*"&amp;INDEX(INDICATOR_MAP!$D:$D,MATCH(AY$1,INDICATOR_MAP!$B:$B,0))&amp;"*",RAW_DHIS2_EXPORT!$1:$1,0)),""))</f>
        <v/>
      </c>
      <c r="AZ191" s="2" t="str">
        <f>IF($A191="","",IFERROR(INDEX(RAW_DHIS2_EXPORT!$A:$ZZ,ROW(),MATCH("*"&amp;INDEX(INDICATOR_MAP!$D:$D,MATCH(AZ$1,INDICATOR_MAP!$B:$B,0))&amp;"*",RAW_DHIS2_EXPORT!$1:$1,0)),""))</f>
        <v/>
      </c>
      <c r="BA191" s="2" t="str">
        <f>IF($A191="","",IFERROR(INDEX(RAW_DHIS2_EXPORT!$A:$ZZ,ROW(),MATCH("*"&amp;INDEX(INDICATOR_MAP!$D:$D,MATCH(BA$1,INDICATOR_MAP!$B:$B,0))&amp;"*",RAW_DHIS2_EXPORT!$1:$1,0)),""))</f>
        <v/>
      </c>
      <c r="BB191" s="2" t="str">
        <f>IF($A191="","",IFERROR(INDEX(RAW_DHIS2_EXPORT!$A:$ZZ,ROW(),MATCH("*"&amp;INDEX(INDICATOR_MAP!$D:$D,MATCH(BB$1,INDICATOR_MAP!$B:$B,0))&amp;"*",RAW_DHIS2_EXPORT!$1:$1,0)),""))</f>
        <v/>
      </c>
      <c r="BC191" s="2" t="str">
        <f>IF($A191="","",IFERROR(INDEX(RAW_DHIS2_EXPORT!$A:$ZZ,ROW(),MATCH("*"&amp;INDEX(INDICATOR_MAP!$D:$D,MATCH(BC$1,INDICATOR_MAP!$B:$B,0))&amp;"*",RAW_DHIS2_EXPORT!$1:$1,0)),""))</f>
        <v/>
      </c>
    </row>
    <row r="192" spans="1:55">
      <c r="A192" s="2" t="str">
        <f>IF(RAW_DHIS2_EXPORT!A192="","",RAW_DHIS2_EXPORT!A192)</f>
        <v/>
      </c>
      <c r="B192" s="2"/>
      <c r="C192" s="2"/>
      <c r="D192" s="2" t="str">
        <f>IF($A192="","",IFERROR(INDEX(RAW_DHIS2_EXPORT!$A:$ZZ,ROW(),MATCH("*"&amp;INDEX(INDICATOR_MAP!$D:$D,MATCH(D$1,INDICATOR_MAP!$B:$B,0))&amp;"*",RAW_DHIS2_EXPORT!$1:$1,0)),""))</f>
        <v/>
      </c>
      <c r="E192" s="2" t="str">
        <f>IF($A192="","",IFERROR(INDEX(RAW_DHIS2_EXPORT!$A:$ZZ,ROW(),MATCH("*"&amp;INDEX(INDICATOR_MAP!$D:$D,MATCH(E$1,INDICATOR_MAP!$B:$B,0))&amp;"*",RAW_DHIS2_EXPORT!$1:$1,0)),""))</f>
        <v/>
      </c>
      <c r="F192" s="2" t="str">
        <f>IF($A192="","",IFERROR(INDEX(RAW_DHIS2_EXPORT!$A:$ZZ,ROW(),MATCH("*"&amp;INDEX(INDICATOR_MAP!$D:$D,MATCH(F$1,INDICATOR_MAP!$B:$B,0))&amp;"*",RAW_DHIS2_EXPORT!$1:$1,0)),""))</f>
        <v/>
      </c>
      <c r="G192" s="2" t="str">
        <f>IF($A192="","",IFERROR(INDEX(RAW_DHIS2_EXPORT!$A:$ZZ,ROW(),MATCH("*"&amp;INDEX(INDICATOR_MAP!$D:$D,MATCH(G$1,INDICATOR_MAP!$B:$B,0))&amp;"*",RAW_DHIS2_EXPORT!$1:$1,0)),""))</f>
        <v/>
      </c>
      <c r="H192" s="2" t="str">
        <f>IF($A192="","",IFERROR(INDEX(RAW_DHIS2_EXPORT!$A:$ZZ,ROW(),MATCH("*"&amp;INDEX(INDICATOR_MAP!$D:$D,MATCH(H$1,INDICATOR_MAP!$B:$B,0))&amp;"*",RAW_DHIS2_EXPORT!$1:$1,0)),""))</f>
        <v/>
      </c>
      <c r="I192" s="2" t="str">
        <f>IF($A192="","",IFERROR(INDEX(RAW_DHIS2_EXPORT!$A:$ZZ,ROW(),MATCH("*"&amp;INDEX(INDICATOR_MAP!$D:$D,MATCH(I$1,INDICATOR_MAP!$B:$B,0))&amp;"*",RAW_DHIS2_EXPORT!$1:$1,0)),""))</f>
        <v/>
      </c>
      <c r="J192" s="2" t="str">
        <f>IF($A192="","",IFERROR(INDEX(RAW_DHIS2_EXPORT!$A:$ZZ,ROW(),MATCH("*"&amp;INDEX(INDICATOR_MAP!$D:$D,MATCH(J$1,INDICATOR_MAP!$B:$B,0))&amp;"*",RAW_DHIS2_EXPORT!$1:$1,0)),""))</f>
        <v/>
      </c>
      <c r="K192" s="2" t="str">
        <f>IF($A192="","",IFERROR(INDEX(RAW_DHIS2_EXPORT!$A:$ZZ,ROW(),MATCH("*"&amp;INDEX(INDICATOR_MAP!$D:$D,MATCH(K$1,INDICATOR_MAP!$B:$B,0))&amp;"*",RAW_DHIS2_EXPORT!$1:$1,0)),""))</f>
        <v/>
      </c>
      <c r="L192" s="2" t="str">
        <f>IF($A192="","",IFERROR(INDEX(RAW_DHIS2_EXPORT!$A:$ZZ,ROW(),MATCH("*"&amp;INDEX(INDICATOR_MAP!$D:$D,MATCH(L$1,INDICATOR_MAP!$B:$B,0))&amp;"*",RAW_DHIS2_EXPORT!$1:$1,0)),""))</f>
        <v/>
      </c>
      <c r="M192" s="2" t="str">
        <f>IF($A192="","",IFERROR(INDEX(RAW_DHIS2_EXPORT!$A:$ZZ,ROW(),MATCH("*"&amp;INDEX(INDICATOR_MAP!$D:$D,MATCH(M$1,INDICATOR_MAP!$B:$B,0))&amp;"*",RAW_DHIS2_EXPORT!$1:$1,0)),""))</f>
        <v/>
      </c>
      <c r="N192" s="2" t="str">
        <f>IF($A192="","",IFERROR(INDEX(RAW_DHIS2_EXPORT!$A:$ZZ,ROW(),MATCH("*"&amp;INDEX(INDICATOR_MAP!$D:$D,MATCH(N$1,INDICATOR_MAP!$B:$B,0))&amp;"*",RAW_DHIS2_EXPORT!$1:$1,0)),""))</f>
        <v/>
      </c>
      <c r="O192" s="2" t="str">
        <f>IF($A192="","",IFERROR(INDEX(RAW_DHIS2_EXPORT!$A:$ZZ,ROW(),MATCH("*"&amp;INDEX(INDICATOR_MAP!$D:$D,MATCH(O$1,INDICATOR_MAP!$B:$B,0))&amp;"*",RAW_DHIS2_EXPORT!$1:$1,0)),""))</f>
        <v/>
      </c>
      <c r="P192" s="2" t="str">
        <f>IF($A192="","",IFERROR(INDEX(RAW_DHIS2_EXPORT!$A:$ZZ,ROW(),MATCH("*"&amp;INDEX(INDICATOR_MAP!$D:$D,MATCH(P$1,INDICATOR_MAP!$B:$B,0))&amp;"*",RAW_DHIS2_EXPORT!$1:$1,0)),""))</f>
        <v/>
      </c>
      <c r="Q192" s="2" t="str">
        <f>IF($A192="","",IFERROR(INDEX(RAW_DHIS2_EXPORT!$A:$ZZ,ROW(),MATCH("*"&amp;INDEX(INDICATOR_MAP!$D:$D,MATCH(Q$1,INDICATOR_MAP!$B:$B,0))&amp;"*",RAW_DHIS2_EXPORT!$1:$1,0)),""))</f>
        <v/>
      </c>
      <c r="R192" s="2" t="str">
        <f>IF($A192="","",IFERROR(INDEX(RAW_DHIS2_EXPORT!$A:$ZZ,ROW(),MATCH("*"&amp;INDEX(INDICATOR_MAP!$D:$D,MATCH(R$1,INDICATOR_MAP!$B:$B,0))&amp;"*",RAW_DHIS2_EXPORT!$1:$1,0)),""))</f>
        <v/>
      </c>
      <c r="S192" s="2" t="str">
        <f>IF($A192="","",IFERROR(INDEX(RAW_DHIS2_EXPORT!$A:$ZZ,ROW(),MATCH("*"&amp;INDEX(INDICATOR_MAP!$D:$D,MATCH(S$1,INDICATOR_MAP!$B:$B,0))&amp;"*",RAW_DHIS2_EXPORT!$1:$1,0)),""))</f>
        <v/>
      </c>
      <c r="T192" s="2" t="str">
        <f>IF($A192="","",IFERROR(INDEX(RAW_DHIS2_EXPORT!$A:$ZZ,ROW(),MATCH("*"&amp;INDEX(INDICATOR_MAP!$D:$D,MATCH(T$1,INDICATOR_MAP!$B:$B,0))&amp;"*",RAW_DHIS2_EXPORT!$1:$1,0)),""))</f>
        <v/>
      </c>
      <c r="U192" s="2" t="str">
        <f>IF($A192="","",IFERROR(INDEX(RAW_DHIS2_EXPORT!$A:$ZZ,ROW(),MATCH("*"&amp;INDEX(INDICATOR_MAP!$D:$D,MATCH(U$1,INDICATOR_MAP!$B:$B,0))&amp;"*",RAW_DHIS2_EXPORT!$1:$1,0)),""))</f>
        <v/>
      </c>
      <c r="V192" s="2" t="str">
        <f>IF($A192="","",IFERROR(INDEX(RAW_DHIS2_EXPORT!$A:$ZZ,ROW(),MATCH("*"&amp;INDEX(INDICATOR_MAP!$D:$D,MATCH(V$1,INDICATOR_MAP!$B:$B,0))&amp;"*",RAW_DHIS2_EXPORT!$1:$1,0)),""))</f>
        <v/>
      </c>
      <c r="W192" s="2" t="str">
        <f>IF($A192="","",IFERROR(INDEX(RAW_DHIS2_EXPORT!$A:$ZZ,ROW(),MATCH("*"&amp;INDEX(INDICATOR_MAP!$D:$D,MATCH(W$1,INDICATOR_MAP!$B:$B,0))&amp;"*",RAW_DHIS2_EXPORT!$1:$1,0)),""))</f>
        <v/>
      </c>
      <c r="X192" s="2" t="str">
        <f>IF($A192="","",IFERROR(INDEX(RAW_DHIS2_EXPORT!$A:$ZZ,ROW(),MATCH("*"&amp;INDEX(INDICATOR_MAP!$D:$D,MATCH(X$1,INDICATOR_MAP!$B:$B,0))&amp;"*",RAW_DHIS2_EXPORT!$1:$1,0)),""))</f>
        <v/>
      </c>
      <c r="Y192" s="2" t="str">
        <f>IF($A192="","",IFERROR(INDEX(RAW_DHIS2_EXPORT!$A:$ZZ,ROW(),MATCH("*"&amp;INDEX(INDICATOR_MAP!$D:$D,MATCH(Y$1,INDICATOR_MAP!$B:$B,0))&amp;"*",RAW_DHIS2_EXPORT!$1:$1,0)),""))</f>
        <v/>
      </c>
      <c r="Z192" s="2" t="str">
        <f>IF($A192="","",IFERROR(INDEX(RAW_DHIS2_EXPORT!$A:$ZZ,ROW(),MATCH("*"&amp;INDEX(INDICATOR_MAP!$D:$D,MATCH(Z$1,INDICATOR_MAP!$B:$B,0))&amp;"*",RAW_DHIS2_EXPORT!$1:$1,0)),""))</f>
        <v/>
      </c>
      <c r="AA192" s="2" t="str">
        <f>IF($A192="","",IFERROR(INDEX(RAW_DHIS2_EXPORT!$A:$ZZ,ROW(),MATCH("*"&amp;INDEX(INDICATOR_MAP!$D:$D,MATCH(AA$1,INDICATOR_MAP!$B:$B,0))&amp;"*",RAW_DHIS2_EXPORT!$1:$1,0)),""))</f>
        <v/>
      </c>
      <c r="AB192" s="2" t="str">
        <f>IF($A192="","",IFERROR(INDEX(RAW_DHIS2_EXPORT!$A:$ZZ,ROW(),MATCH("*"&amp;INDEX(INDICATOR_MAP!$D:$D,MATCH(AB$1,INDICATOR_MAP!$B:$B,0))&amp;"*",RAW_DHIS2_EXPORT!$1:$1,0)),""))</f>
        <v/>
      </c>
      <c r="AC192" s="2" t="str">
        <f>IF($A192="","",IFERROR(INDEX(RAW_DHIS2_EXPORT!$A:$ZZ,ROW(),MATCH("*"&amp;INDEX(INDICATOR_MAP!$D:$D,MATCH(AC$1,INDICATOR_MAP!$B:$B,0))&amp;"*",RAW_DHIS2_EXPORT!$1:$1,0)),""))</f>
        <v/>
      </c>
      <c r="AD192" s="2" t="str">
        <f>IF($A192="","",IFERROR(INDEX(RAW_DHIS2_EXPORT!$A:$ZZ,ROW(),MATCH("*"&amp;INDEX(INDICATOR_MAP!$D:$D,MATCH(AD$1,INDICATOR_MAP!$B:$B,0))&amp;"*",RAW_DHIS2_EXPORT!$1:$1,0)),""))</f>
        <v/>
      </c>
      <c r="AE192" s="2" t="str">
        <f>IF($A192="","",IFERROR(INDEX(RAW_DHIS2_EXPORT!$A:$ZZ,ROW(),MATCH("*"&amp;INDEX(INDICATOR_MAP!$D:$D,MATCH(AE$1,INDICATOR_MAP!$B:$B,0))&amp;"*",RAW_DHIS2_EXPORT!$1:$1,0)),""))</f>
        <v/>
      </c>
      <c r="AF192" s="2" t="str">
        <f>IF($A192="","",IFERROR(INDEX(RAW_DHIS2_EXPORT!$A:$ZZ,ROW(),MATCH("*"&amp;INDEX(INDICATOR_MAP!$D:$D,MATCH(AF$1,INDICATOR_MAP!$B:$B,0))&amp;"*",RAW_DHIS2_EXPORT!$1:$1,0)),""))</f>
        <v/>
      </c>
      <c r="AG192" s="2" t="str">
        <f>IF($A192="","",IFERROR(INDEX(RAW_DHIS2_EXPORT!$A:$ZZ,ROW(),MATCH("*"&amp;INDEX(INDICATOR_MAP!$D:$D,MATCH(AG$1,INDICATOR_MAP!$B:$B,0))&amp;"*",RAW_DHIS2_EXPORT!$1:$1,0)),""))</f>
        <v/>
      </c>
      <c r="AH192" s="2" t="str">
        <f>IF($A192="","",IFERROR(INDEX(RAW_DHIS2_EXPORT!$A:$ZZ,ROW(),MATCH("*"&amp;INDEX(INDICATOR_MAP!$D:$D,MATCH(AH$1,INDICATOR_MAP!$B:$B,0))&amp;"*",RAW_DHIS2_EXPORT!$1:$1,0)),""))</f>
        <v/>
      </c>
      <c r="AI192" s="2" t="str">
        <f>IF($A192="","",IFERROR(INDEX(RAW_DHIS2_EXPORT!$A:$ZZ,ROW(),MATCH("*"&amp;INDEX(INDICATOR_MAP!$D:$D,MATCH(AI$1,INDICATOR_MAP!$B:$B,0))&amp;"*",RAW_DHIS2_EXPORT!$1:$1,0)),""))</f>
        <v/>
      </c>
      <c r="AJ192" s="2" t="str">
        <f>IF($A192="","",IFERROR(INDEX(RAW_DHIS2_EXPORT!$A:$ZZ,ROW(),MATCH("*"&amp;INDEX(INDICATOR_MAP!$D:$D,MATCH(AJ$1,INDICATOR_MAP!$B:$B,0))&amp;"*",RAW_DHIS2_EXPORT!$1:$1,0)),""))</f>
        <v/>
      </c>
      <c r="AK192" s="2" t="str">
        <f>IF($A192="","",IFERROR(INDEX(RAW_DHIS2_EXPORT!$A:$ZZ,ROW(),MATCH("*"&amp;INDEX(INDICATOR_MAP!$D:$D,MATCH(AK$1,INDICATOR_MAP!$B:$B,0))&amp;"*",RAW_DHIS2_EXPORT!$1:$1,0)),""))</f>
        <v/>
      </c>
      <c r="AL192" s="2" t="str">
        <f>IF($A192="","",IFERROR(INDEX(RAW_DHIS2_EXPORT!$A:$ZZ,ROW(),MATCH("*"&amp;INDEX(INDICATOR_MAP!$D:$D,MATCH(AL$1,INDICATOR_MAP!$B:$B,0))&amp;"*",RAW_DHIS2_EXPORT!$1:$1,0)),""))</f>
        <v/>
      </c>
      <c r="AM192" s="2" t="str">
        <f>IF($A192="","",IFERROR(INDEX(RAW_DHIS2_EXPORT!$A:$ZZ,ROW(),MATCH("*"&amp;INDEX(INDICATOR_MAP!$D:$D,MATCH(AM$1,INDICATOR_MAP!$B:$B,0))&amp;"*",RAW_DHIS2_EXPORT!$1:$1,0)),""))</f>
        <v/>
      </c>
      <c r="AN192" s="2" t="str">
        <f>IF($A192="","",IFERROR(INDEX(RAW_DHIS2_EXPORT!$A:$ZZ,ROW(),MATCH("*"&amp;INDEX(INDICATOR_MAP!$D:$D,MATCH(AN$1,INDICATOR_MAP!$B:$B,0))&amp;"*",RAW_DHIS2_EXPORT!$1:$1,0)),""))</f>
        <v/>
      </c>
      <c r="AO192" s="2" t="str">
        <f>IF($A192="","",IFERROR(INDEX(RAW_DHIS2_EXPORT!$A:$ZZ,ROW(),MATCH("*"&amp;INDEX(INDICATOR_MAP!$D:$D,MATCH(AO$1,INDICATOR_MAP!$B:$B,0))&amp;"*",RAW_DHIS2_EXPORT!$1:$1,0)),""))</f>
        <v/>
      </c>
      <c r="AP192" s="2" t="str">
        <f>IF($A192="","",IFERROR(INDEX(RAW_DHIS2_EXPORT!$A:$ZZ,ROW(),MATCH("*"&amp;INDEX(INDICATOR_MAP!$D:$D,MATCH(AP$1,INDICATOR_MAP!$B:$B,0))&amp;"*",RAW_DHIS2_EXPORT!$1:$1,0)),""))</f>
        <v/>
      </c>
      <c r="AQ192" s="2" t="str">
        <f>IF($A192="","",IFERROR(INDEX(RAW_DHIS2_EXPORT!$A:$ZZ,ROW(),MATCH("*"&amp;INDEX(INDICATOR_MAP!$D:$D,MATCH(AQ$1,INDICATOR_MAP!$B:$B,0))&amp;"*",RAW_DHIS2_EXPORT!$1:$1,0)),""))</f>
        <v/>
      </c>
      <c r="AR192" s="2" t="str">
        <f>IF($A192="","",IFERROR(INDEX(RAW_DHIS2_EXPORT!$A:$ZZ,ROW(),MATCH("*"&amp;INDEX(INDICATOR_MAP!$D:$D,MATCH(AR$1,INDICATOR_MAP!$B:$B,0))&amp;"*",RAW_DHIS2_EXPORT!$1:$1,0)),""))</f>
        <v/>
      </c>
      <c r="AS192" s="2" t="str">
        <f>IF($A192="","",IFERROR(INDEX(RAW_DHIS2_EXPORT!$A:$ZZ,ROW(),MATCH("*"&amp;INDEX(INDICATOR_MAP!$D:$D,MATCH(AS$1,INDICATOR_MAP!$B:$B,0))&amp;"*",RAW_DHIS2_EXPORT!$1:$1,0)),""))</f>
        <v/>
      </c>
      <c r="AT192" s="2" t="str">
        <f>IF($A192="","",IFERROR(INDEX(RAW_DHIS2_EXPORT!$A:$ZZ,ROW(),MATCH("*"&amp;INDEX(INDICATOR_MAP!$D:$D,MATCH(AT$1,INDICATOR_MAP!$B:$B,0))&amp;"*",RAW_DHIS2_EXPORT!$1:$1,0)),""))</f>
        <v/>
      </c>
      <c r="AU192" s="2" t="str">
        <f>IF($A192="","",IFERROR(INDEX(RAW_DHIS2_EXPORT!$A:$ZZ,ROW(),MATCH("*"&amp;INDEX(INDICATOR_MAP!$D:$D,MATCH(AU$1,INDICATOR_MAP!$B:$B,0))&amp;"*",RAW_DHIS2_EXPORT!$1:$1,0)),""))</f>
        <v/>
      </c>
      <c r="AV192" s="2" t="str">
        <f>IF($A192="","",IFERROR(INDEX(RAW_DHIS2_EXPORT!$A:$ZZ,ROW(),MATCH("*"&amp;INDEX(INDICATOR_MAP!$D:$D,MATCH(AV$1,INDICATOR_MAP!$B:$B,0))&amp;"*",RAW_DHIS2_EXPORT!$1:$1,0)),""))</f>
        <v/>
      </c>
      <c r="AW192" s="2" t="str">
        <f>IF($A192="","",IFERROR(INDEX(RAW_DHIS2_EXPORT!$A:$ZZ,ROW(),MATCH("*"&amp;INDEX(INDICATOR_MAP!$D:$D,MATCH(AW$1,INDICATOR_MAP!$B:$B,0))&amp;"*",RAW_DHIS2_EXPORT!$1:$1,0)),""))</f>
        <v/>
      </c>
      <c r="AX192" s="2" t="str">
        <f>IF($A192="","",IFERROR(INDEX(RAW_DHIS2_EXPORT!$A:$ZZ,ROW(),MATCH("*"&amp;INDEX(INDICATOR_MAP!$D:$D,MATCH(AX$1,INDICATOR_MAP!$B:$B,0))&amp;"*",RAW_DHIS2_EXPORT!$1:$1,0)),""))</f>
        <v/>
      </c>
      <c r="AY192" s="2" t="str">
        <f>IF($A192="","",IFERROR(INDEX(RAW_DHIS2_EXPORT!$A:$ZZ,ROW(),MATCH("*"&amp;INDEX(INDICATOR_MAP!$D:$D,MATCH(AY$1,INDICATOR_MAP!$B:$B,0))&amp;"*",RAW_DHIS2_EXPORT!$1:$1,0)),""))</f>
        <v/>
      </c>
      <c r="AZ192" s="2" t="str">
        <f>IF($A192="","",IFERROR(INDEX(RAW_DHIS2_EXPORT!$A:$ZZ,ROW(),MATCH("*"&amp;INDEX(INDICATOR_MAP!$D:$D,MATCH(AZ$1,INDICATOR_MAP!$B:$B,0))&amp;"*",RAW_DHIS2_EXPORT!$1:$1,0)),""))</f>
        <v/>
      </c>
      <c r="BA192" s="2" t="str">
        <f>IF($A192="","",IFERROR(INDEX(RAW_DHIS2_EXPORT!$A:$ZZ,ROW(),MATCH("*"&amp;INDEX(INDICATOR_MAP!$D:$D,MATCH(BA$1,INDICATOR_MAP!$B:$B,0))&amp;"*",RAW_DHIS2_EXPORT!$1:$1,0)),""))</f>
        <v/>
      </c>
      <c r="BB192" s="2" t="str">
        <f>IF($A192="","",IFERROR(INDEX(RAW_DHIS2_EXPORT!$A:$ZZ,ROW(),MATCH("*"&amp;INDEX(INDICATOR_MAP!$D:$D,MATCH(BB$1,INDICATOR_MAP!$B:$B,0))&amp;"*",RAW_DHIS2_EXPORT!$1:$1,0)),""))</f>
        <v/>
      </c>
      <c r="BC192" s="2" t="str">
        <f>IF($A192="","",IFERROR(INDEX(RAW_DHIS2_EXPORT!$A:$ZZ,ROW(),MATCH("*"&amp;INDEX(INDICATOR_MAP!$D:$D,MATCH(BC$1,INDICATOR_MAP!$B:$B,0))&amp;"*",RAW_DHIS2_EXPORT!$1:$1,0)),""))</f>
        <v/>
      </c>
    </row>
    <row r="193" spans="1:55">
      <c r="A193" s="2" t="str">
        <f>IF(RAW_DHIS2_EXPORT!A193="","",RAW_DHIS2_EXPORT!A193)</f>
        <v/>
      </c>
      <c r="B193" s="2"/>
      <c r="C193" s="2"/>
      <c r="D193" s="2" t="str">
        <f>IF($A193="","",IFERROR(INDEX(RAW_DHIS2_EXPORT!$A:$ZZ,ROW(),MATCH("*"&amp;INDEX(INDICATOR_MAP!$D:$D,MATCH(D$1,INDICATOR_MAP!$B:$B,0))&amp;"*",RAW_DHIS2_EXPORT!$1:$1,0)),""))</f>
        <v/>
      </c>
      <c r="E193" s="2" t="str">
        <f>IF($A193="","",IFERROR(INDEX(RAW_DHIS2_EXPORT!$A:$ZZ,ROW(),MATCH("*"&amp;INDEX(INDICATOR_MAP!$D:$D,MATCH(E$1,INDICATOR_MAP!$B:$B,0))&amp;"*",RAW_DHIS2_EXPORT!$1:$1,0)),""))</f>
        <v/>
      </c>
      <c r="F193" s="2" t="str">
        <f>IF($A193="","",IFERROR(INDEX(RAW_DHIS2_EXPORT!$A:$ZZ,ROW(),MATCH("*"&amp;INDEX(INDICATOR_MAP!$D:$D,MATCH(F$1,INDICATOR_MAP!$B:$B,0))&amp;"*",RAW_DHIS2_EXPORT!$1:$1,0)),""))</f>
        <v/>
      </c>
      <c r="G193" s="2" t="str">
        <f>IF($A193="","",IFERROR(INDEX(RAW_DHIS2_EXPORT!$A:$ZZ,ROW(),MATCH("*"&amp;INDEX(INDICATOR_MAP!$D:$D,MATCH(G$1,INDICATOR_MAP!$B:$B,0))&amp;"*",RAW_DHIS2_EXPORT!$1:$1,0)),""))</f>
        <v/>
      </c>
      <c r="H193" s="2" t="str">
        <f>IF($A193="","",IFERROR(INDEX(RAW_DHIS2_EXPORT!$A:$ZZ,ROW(),MATCH("*"&amp;INDEX(INDICATOR_MAP!$D:$D,MATCH(H$1,INDICATOR_MAP!$B:$B,0))&amp;"*",RAW_DHIS2_EXPORT!$1:$1,0)),""))</f>
        <v/>
      </c>
      <c r="I193" s="2" t="str">
        <f>IF($A193="","",IFERROR(INDEX(RAW_DHIS2_EXPORT!$A:$ZZ,ROW(),MATCH("*"&amp;INDEX(INDICATOR_MAP!$D:$D,MATCH(I$1,INDICATOR_MAP!$B:$B,0))&amp;"*",RAW_DHIS2_EXPORT!$1:$1,0)),""))</f>
        <v/>
      </c>
      <c r="J193" s="2" t="str">
        <f>IF($A193="","",IFERROR(INDEX(RAW_DHIS2_EXPORT!$A:$ZZ,ROW(),MATCH("*"&amp;INDEX(INDICATOR_MAP!$D:$D,MATCH(J$1,INDICATOR_MAP!$B:$B,0))&amp;"*",RAW_DHIS2_EXPORT!$1:$1,0)),""))</f>
        <v/>
      </c>
      <c r="K193" s="2" t="str">
        <f>IF($A193="","",IFERROR(INDEX(RAW_DHIS2_EXPORT!$A:$ZZ,ROW(),MATCH("*"&amp;INDEX(INDICATOR_MAP!$D:$D,MATCH(K$1,INDICATOR_MAP!$B:$B,0))&amp;"*",RAW_DHIS2_EXPORT!$1:$1,0)),""))</f>
        <v/>
      </c>
      <c r="L193" s="2" t="str">
        <f>IF($A193="","",IFERROR(INDEX(RAW_DHIS2_EXPORT!$A:$ZZ,ROW(),MATCH("*"&amp;INDEX(INDICATOR_MAP!$D:$D,MATCH(L$1,INDICATOR_MAP!$B:$B,0))&amp;"*",RAW_DHIS2_EXPORT!$1:$1,0)),""))</f>
        <v/>
      </c>
      <c r="M193" s="2" t="str">
        <f>IF($A193="","",IFERROR(INDEX(RAW_DHIS2_EXPORT!$A:$ZZ,ROW(),MATCH("*"&amp;INDEX(INDICATOR_MAP!$D:$D,MATCH(M$1,INDICATOR_MAP!$B:$B,0))&amp;"*",RAW_DHIS2_EXPORT!$1:$1,0)),""))</f>
        <v/>
      </c>
      <c r="N193" s="2" t="str">
        <f>IF($A193="","",IFERROR(INDEX(RAW_DHIS2_EXPORT!$A:$ZZ,ROW(),MATCH("*"&amp;INDEX(INDICATOR_MAP!$D:$D,MATCH(N$1,INDICATOR_MAP!$B:$B,0))&amp;"*",RAW_DHIS2_EXPORT!$1:$1,0)),""))</f>
        <v/>
      </c>
      <c r="O193" s="2" t="str">
        <f>IF($A193="","",IFERROR(INDEX(RAW_DHIS2_EXPORT!$A:$ZZ,ROW(),MATCH("*"&amp;INDEX(INDICATOR_MAP!$D:$D,MATCH(O$1,INDICATOR_MAP!$B:$B,0))&amp;"*",RAW_DHIS2_EXPORT!$1:$1,0)),""))</f>
        <v/>
      </c>
      <c r="P193" s="2" t="str">
        <f>IF($A193="","",IFERROR(INDEX(RAW_DHIS2_EXPORT!$A:$ZZ,ROW(),MATCH("*"&amp;INDEX(INDICATOR_MAP!$D:$D,MATCH(P$1,INDICATOR_MAP!$B:$B,0))&amp;"*",RAW_DHIS2_EXPORT!$1:$1,0)),""))</f>
        <v/>
      </c>
      <c r="Q193" s="2" t="str">
        <f>IF($A193="","",IFERROR(INDEX(RAW_DHIS2_EXPORT!$A:$ZZ,ROW(),MATCH("*"&amp;INDEX(INDICATOR_MAP!$D:$D,MATCH(Q$1,INDICATOR_MAP!$B:$B,0))&amp;"*",RAW_DHIS2_EXPORT!$1:$1,0)),""))</f>
        <v/>
      </c>
      <c r="R193" s="2" t="str">
        <f>IF($A193="","",IFERROR(INDEX(RAW_DHIS2_EXPORT!$A:$ZZ,ROW(),MATCH("*"&amp;INDEX(INDICATOR_MAP!$D:$D,MATCH(R$1,INDICATOR_MAP!$B:$B,0))&amp;"*",RAW_DHIS2_EXPORT!$1:$1,0)),""))</f>
        <v/>
      </c>
      <c r="S193" s="2" t="str">
        <f>IF($A193="","",IFERROR(INDEX(RAW_DHIS2_EXPORT!$A:$ZZ,ROW(),MATCH("*"&amp;INDEX(INDICATOR_MAP!$D:$D,MATCH(S$1,INDICATOR_MAP!$B:$B,0))&amp;"*",RAW_DHIS2_EXPORT!$1:$1,0)),""))</f>
        <v/>
      </c>
      <c r="T193" s="2" t="str">
        <f>IF($A193="","",IFERROR(INDEX(RAW_DHIS2_EXPORT!$A:$ZZ,ROW(),MATCH("*"&amp;INDEX(INDICATOR_MAP!$D:$D,MATCH(T$1,INDICATOR_MAP!$B:$B,0))&amp;"*",RAW_DHIS2_EXPORT!$1:$1,0)),""))</f>
        <v/>
      </c>
      <c r="U193" s="2" t="str">
        <f>IF($A193="","",IFERROR(INDEX(RAW_DHIS2_EXPORT!$A:$ZZ,ROW(),MATCH("*"&amp;INDEX(INDICATOR_MAP!$D:$D,MATCH(U$1,INDICATOR_MAP!$B:$B,0))&amp;"*",RAW_DHIS2_EXPORT!$1:$1,0)),""))</f>
        <v/>
      </c>
      <c r="V193" s="2" t="str">
        <f>IF($A193="","",IFERROR(INDEX(RAW_DHIS2_EXPORT!$A:$ZZ,ROW(),MATCH("*"&amp;INDEX(INDICATOR_MAP!$D:$D,MATCH(V$1,INDICATOR_MAP!$B:$B,0))&amp;"*",RAW_DHIS2_EXPORT!$1:$1,0)),""))</f>
        <v/>
      </c>
      <c r="W193" s="2" t="str">
        <f>IF($A193="","",IFERROR(INDEX(RAW_DHIS2_EXPORT!$A:$ZZ,ROW(),MATCH("*"&amp;INDEX(INDICATOR_MAP!$D:$D,MATCH(W$1,INDICATOR_MAP!$B:$B,0))&amp;"*",RAW_DHIS2_EXPORT!$1:$1,0)),""))</f>
        <v/>
      </c>
      <c r="X193" s="2" t="str">
        <f>IF($A193="","",IFERROR(INDEX(RAW_DHIS2_EXPORT!$A:$ZZ,ROW(),MATCH("*"&amp;INDEX(INDICATOR_MAP!$D:$D,MATCH(X$1,INDICATOR_MAP!$B:$B,0))&amp;"*",RAW_DHIS2_EXPORT!$1:$1,0)),""))</f>
        <v/>
      </c>
      <c r="Y193" s="2" t="str">
        <f>IF($A193="","",IFERROR(INDEX(RAW_DHIS2_EXPORT!$A:$ZZ,ROW(),MATCH("*"&amp;INDEX(INDICATOR_MAP!$D:$D,MATCH(Y$1,INDICATOR_MAP!$B:$B,0))&amp;"*",RAW_DHIS2_EXPORT!$1:$1,0)),""))</f>
        <v/>
      </c>
      <c r="Z193" s="2" t="str">
        <f>IF($A193="","",IFERROR(INDEX(RAW_DHIS2_EXPORT!$A:$ZZ,ROW(),MATCH("*"&amp;INDEX(INDICATOR_MAP!$D:$D,MATCH(Z$1,INDICATOR_MAP!$B:$B,0))&amp;"*",RAW_DHIS2_EXPORT!$1:$1,0)),""))</f>
        <v/>
      </c>
      <c r="AA193" s="2" t="str">
        <f>IF($A193="","",IFERROR(INDEX(RAW_DHIS2_EXPORT!$A:$ZZ,ROW(),MATCH("*"&amp;INDEX(INDICATOR_MAP!$D:$D,MATCH(AA$1,INDICATOR_MAP!$B:$B,0))&amp;"*",RAW_DHIS2_EXPORT!$1:$1,0)),""))</f>
        <v/>
      </c>
      <c r="AB193" s="2" t="str">
        <f>IF($A193="","",IFERROR(INDEX(RAW_DHIS2_EXPORT!$A:$ZZ,ROW(),MATCH("*"&amp;INDEX(INDICATOR_MAP!$D:$D,MATCH(AB$1,INDICATOR_MAP!$B:$B,0))&amp;"*",RAW_DHIS2_EXPORT!$1:$1,0)),""))</f>
        <v/>
      </c>
      <c r="AC193" s="2" t="str">
        <f>IF($A193="","",IFERROR(INDEX(RAW_DHIS2_EXPORT!$A:$ZZ,ROW(),MATCH("*"&amp;INDEX(INDICATOR_MAP!$D:$D,MATCH(AC$1,INDICATOR_MAP!$B:$B,0))&amp;"*",RAW_DHIS2_EXPORT!$1:$1,0)),""))</f>
        <v/>
      </c>
      <c r="AD193" s="2" t="str">
        <f>IF($A193="","",IFERROR(INDEX(RAW_DHIS2_EXPORT!$A:$ZZ,ROW(),MATCH("*"&amp;INDEX(INDICATOR_MAP!$D:$D,MATCH(AD$1,INDICATOR_MAP!$B:$B,0))&amp;"*",RAW_DHIS2_EXPORT!$1:$1,0)),""))</f>
        <v/>
      </c>
      <c r="AE193" s="2" t="str">
        <f>IF($A193="","",IFERROR(INDEX(RAW_DHIS2_EXPORT!$A:$ZZ,ROW(),MATCH("*"&amp;INDEX(INDICATOR_MAP!$D:$D,MATCH(AE$1,INDICATOR_MAP!$B:$B,0))&amp;"*",RAW_DHIS2_EXPORT!$1:$1,0)),""))</f>
        <v/>
      </c>
      <c r="AF193" s="2" t="str">
        <f>IF($A193="","",IFERROR(INDEX(RAW_DHIS2_EXPORT!$A:$ZZ,ROW(),MATCH("*"&amp;INDEX(INDICATOR_MAP!$D:$D,MATCH(AF$1,INDICATOR_MAP!$B:$B,0))&amp;"*",RAW_DHIS2_EXPORT!$1:$1,0)),""))</f>
        <v/>
      </c>
      <c r="AG193" s="2" t="str">
        <f>IF($A193="","",IFERROR(INDEX(RAW_DHIS2_EXPORT!$A:$ZZ,ROW(),MATCH("*"&amp;INDEX(INDICATOR_MAP!$D:$D,MATCH(AG$1,INDICATOR_MAP!$B:$B,0))&amp;"*",RAW_DHIS2_EXPORT!$1:$1,0)),""))</f>
        <v/>
      </c>
      <c r="AH193" s="2" t="str">
        <f>IF($A193="","",IFERROR(INDEX(RAW_DHIS2_EXPORT!$A:$ZZ,ROW(),MATCH("*"&amp;INDEX(INDICATOR_MAP!$D:$D,MATCH(AH$1,INDICATOR_MAP!$B:$B,0))&amp;"*",RAW_DHIS2_EXPORT!$1:$1,0)),""))</f>
        <v/>
      </c>
      <c r="AI193" s="2" t="str">
        <f>IF($A193="","",IFERROR(INDEX(RAW_DHIS2_EXPORT!$A:$ZZ,ROW(),MATCH("*"&amp;INDEX(INDICATOR_MAP!$D:$D,MATCH(AI$1,INDICATOR_MAP!$B:$B,0))&amp;"*",RAW_DHIS2_EXPORT!$1:$1,0)),""))</f>
        <v/>
      </c>
      <c r="AJ193" s="2" t="str">
        <f>IF($A193="","",IFERROR(INDEX(RAW_DHIS2_EXPORT!$A:$ZZ,ROW(),MATCH("*"&amp;INDEX(INDICATOR_MAP!$D:$D,MATCH(AJ$1,INDICATOR_MAP!$B:$B,0))&amp;"*",RAW_DHIS2_EXPORT!$1:$1,0)),""))</f>
        <v/>
      </c>
      <c r="AK193" s="2" t="str">
        <f>IF($A193="","",IFERROR(INDEX(RAW_DHIS2_EXPORT!$A:$ZZ,ROW(),MATCH("*"&amp;INDEX(INDICATOR_MAP!$D:$D,MATCH(AK$1,INDICATOR_MAP!$B:$B,0))&amp;"*",RAW_DHIS2_EXPORT!$1:$1,0)),""))</f>
        <v/>
      </c>
      <c r="AL193" s="2" t="str">
        <f>IF($A193="","",IFERROR(INDEX(RAW_DHIS2_EXPORT!$A:$ZZ,ROW(),MATCH("*"&amp;INDEX(INDICATOR_MAP!$D:$D,MATCH(AL$1,INDICATOR_MAP!$B:$B,0))&amp;"*",RAW_DHIS2_EXPORT!$1:$1,0)),""))</f>
        <v/>
      </c>
      <c r="AM193" s="2" t="str">
        <f>IF($A193="","",IFERROR(INDEX(RAW_DHIS2_EXPORT!$A:$ZZ,ROW(),MATCH("*"&amp;INDEX(INDICATOR_MAP!$D:$D,MATCH(AM$1,INDICATOR_MAP!$B:$B,0))&amp;"*",RAW_DHIS2_EXPORT!$1:$1,0)),""))</f>
        <v/>
      </c>
      <c r="AN193" s="2" t="str">
        <f>IF($A193="","",IFERROR(INDEX(RAW_DHIS2_EXPORT!$A:$ZZ,ROW(),MATCH("*"&amp;INDEX(INDICATOR_MAP!$D:$D,MATCH(AN$1,INDICATOR_MAP!$B:$B,0))&amp;"*",RAW_DHIS2_EXPORT!$1:$1,0)),""))</f>
        <v/>
      </c>
      <c r="AO193" s="2" t="str">
        <f>IF($A193="","",IFERROR(INDEX(RAW_DHIS2_EXPORT!$A:$ZZ,ROW(),MATCH("*"&amp;INDEX(INDICATOR_MAP!$D:$D,MATCH(AO$1,INDICATOR_MAP!$B:$B,0))&amp;"*",RAW_DHIS2_EXPORT!$1:$1,0)),""))</f>
        <v/>
      </c>
      <c r="AP193" s="2" t="str">
        <f>IF($A193="","",IFERROR(INDEX(RAW_DHIS2_EXPORT!$A:$ZZ,ROW(),MATCH("*"&amp;INDEX(INDICATOR_MAP!$D:$D,MATCH(AP$1,INDICATOR_MAP!$B:$B,0))&amp;"*",RAW_DHIS2_EXPORT!$1:$1,0)),""))</f>
        <v/>
      </c>
      <c r="AQ193" s="2" t="str">
        <f>IF($A193="","",IFERROR(INDEX(RAW_DHIS2_EXPORT!$A:$ZZ,ROW(),MATCH("*"&amp;INDEX(INDICATOR_MAP!$D:$D,MATCH(AQ$1,INDICATOR_MAP!$B:$B,0))&amp;"*",RAW_DHIS2_EXPORT!$1:$1,0)),""))</f>
        <v/>
      </c>
      <c r="AR193" s="2" t="str">
        <f>IF($A193="","",IFERROR(INDEX(RAW_DHIS2_EXPORT!$A:$ZZ,ROW(),MATCH("*"&amp;INDEX(INDICATOR_MAP!$D:$D,MATCH(AR$1,INDICATOR_MAP!$B:$B,0))&amp;"*",RAW_DHIS2_EXPORT!$1:$1,0)),""))</f>
        <v/>
      </c>
      <c r="AS193" s="2" t="str">
        <f>IF($A193="","",IFERROR(INDEX(RAW_DHIS2_EXPORT!$A:$ZZ,ROW(),MATCH("*"&amp;INDEX(INDICATOR_MAP!$D:$D,MATCH(AS$1,INDICATOR_MAP!$B:$B,0))&amp;"*",RAW_DHIS2_EXPORT!$1:$1,0)),""))</f>
        <v/>
      </c>
      <c r="AT193" s="2" t="str">
        <f>IF($A193="","",IFERROR(INDEX(RAW_DHIS2_EXPORT!$A:$ZZ,ROW(),MATCH("*"&amp;INDEX(INDICATOR_MAP!$D:$D,MATCH(AT$1,INDICATOR_MAP!$B:$B,0))&amp;"*",RAW_DHIS2_EXPORT!$1:$1,0)),""))</f>
        <v/>
      </c>
      <c r="AU193" s="2" t="str">
        <f>IF($A193="","",IFERROR(INDEX(RAW_DHIS2_EXPORT!$A:$ZZ,ROW(),MATCH("*"&amp;INDEX(INDICATOR_MAP!$D:$D,MATCH(AU$1,INDICATOR_MAP!$B:$B,0))&amp;"*",RAW_DHIS2_EXPORT!$1:$1,0)),""))</f>
        <v/>
      </c>
      <c r="AV193" s="2" t="str">
        <f>IF($A193="","",IFERROR(INDEX(RAW_DHIS2_EXPORT!$A:$ZZ,ROW(),MATCH("*"&amp;INDEX(INDICATOR_MAP!$D:$D,MATCH(AV$1,INDICATOR_MAP!$B:$B,0))&amp;"*",RAW_DHIS2_EXPORT!$1:$1,0)),""))</f>
        <v/>
      </c>
      <c r="AW193" s="2" t="str">
        <f>IF($A193="","",IFERROR(INDEX(RAW_DHIS2_EXPORT!$A:$ZZ,ROW(),MATCH("*"&amp;INDEX(INDICATOR_MAP!$D:$D,MATCH(AW$1,INDICATOR_MAP!$B:$B,0))&amp;"*",RAW_DHIS2_EXPORT!$1:$1,0)),""))</f>
        <v/>
      </c>
      <c r="AX193" s="2" t="str">
        <f>IF($A193="","",IFERROR(INDEX(RAW_DHIS2_EXPORT!$A:$ZZ,ROW(),MATCH("*"&amp;INDEX(INDICATOR_MAP!$D:$D,MATCH(AX$1,INDICATOR_MAP!$B:$B,0))&amp;"*",RAW_DHIS2_EXPORT!$1:$1,0)),""))</f>
        <v/>
      </c>
      <c r="AY193" s="2" t="str">
        <f>IF($A193="","",IFERROR(INDEX(RAW_DHIS2_EXPORT!$A:$ZZ,ROW(),MATCH("*"&amp;INDEX(INDICATOR_MAP!$D:$D,MATCH(AY$1,INDICATOR_MAP!$B:$B,0))&amp;"*",RAW_DHIS2_EXPORT!$1:$1,0)),""))</f>
        <v/>
      </c>
      <c r="AZ193" s="2" t="str">
        <f>IF($A193="","",IFERROR(INDEX(RAW_DHIS2_EXPORT!$A:$ZZ,ROW(),MATCH("*"&amp;INDEX(INDICATOR_MAP!$D:$D,MATCH(AZ$1,INDICATOR_MAP!$B:$B,0))&amp;"*",RAW_DHIS2_EXPORT!$1:$1,0)),""))</f>
        <v/>
      </c>
      <c r="BA193" s="2" t="str">
        <f>IF($A193="","",IFERROR(INDEX(RAW_DHIS2_EXPORT!$A:$ZZ,ROW(),MATCH("*"&amp;INDEX(INDICATOR_MAP!$D:$D,MATCH(BA$1,INDICATOR_MAP!$B:$B,0))&amp;"*",RAW_DHIS2_EXPORT!$1:$1,0)),""))</f>
        <v/>
      </c>
      <c r="BB193" s="2" t="str">
        <f>IF($A193="","",IFERROR(INDEX(RAW_DHIS2_EXPORT!$A:$ZZ,ROW(),MATCH("*"&amp;INDEX(INDICATOR_MAP!$D:$D,MATCH(BB$1,INDICATOR_MAP!$B:$B,0))&amp;"*",RAW_DHIS2_EXPORT!$1:$1,0)),""))</f>
        <v/>
      </c>
      <c r="BC193" s="2" t="str">
        <f>IF($A193="","",IFERROR(INDEX(RAW_DHIS2_EXPORT!$A:$ZZ,ROW(),MATCH("*"&amp;INDEX(INDICATOR_MAP!$D:$D,MATCH(BC$1,INDICATOR_MAP!$B:$B,0))&amp;"*",RAW_DHIS2_EXPORT!$1:$1,0)),""))</f>
        <v/>
      </c>
    </row>
    <row r="194" spans="1:55">
      <c r="A194" s="2" t="str">
        <f>IF(RAW_DHIS2_EXPORT!A194="","",RAW_DHIS2_EXPORT!A194)</f>
        <v/>
      </c>
      <c r="B194" s="2"/>
      <c r="C194" s="2"/>
      <c r="D194" s="2" t="str">
        <f>IF($A194="","",IFERROR(INDEX(RAW_DHIS2_EXPORT!$A:$ZZ,ROW(),MATCH("*"&amp;INDEX(INDICATOR_MAP!$D:$D,MATCH(D$1,INDICATOR_MAP!$B:$B,0))&amp;"*",RAW_DHIS2_EXPORT!$1:$1,0)),""))</f>
        <v/>
      </c>
      <c r="E194" s="2" t="str">
        <f>IF($A194="","",IFERROR(INDEX(RAW_DHIS2_EXPORT!$A:$ZZ,ROW(),MATCH("*"&amp;INDEX(INDICATOR_MAP!$D:$D,MATCH(E$1,INDICATOR_MAP!$B:$B,0))&amp;"*",RAW_DHIS2_EXPORT!$1:$1,0)),""))</f>
        <v/>
      </c>
      <c r="F194" s="2" t="str">
        <f>IF($A194="","",IFERROR(INDEX(RAW_DHIS2_EXPORT!$A:$ZZ,ROW(),MATCH("*"&amp;INDEX(INDICATOR_MAP!$D:$D,MATCH(F$1,INDICATOR_MAP!$B:$B,0))&amp;"*",RAW_DHIS2_EXPORT!$1:$1,0)),""))</f>
        <v/>
      </c>
      <c r="G194" s="2" t="str">
        <f>IF($A194="","",IFERROR(INDEX(RAW_DHIS2_EXPORT!$A:$ZZ,ROW(),MATCH("*"&amp;INDEX(INDICATOR_MAP!$D:$D,MATCH(G$1,INDICATOR_MAP!$B:$B,0))&amp;"*",RAW_DHIS2_EXPORT!$1:$1,0)),""))</f>
        <v/>
      </c>
      <c r="H194" s="2" t="str">
        <f>IF($A194="","",IFERROR(INDEX(RAW_DHIS2_EXPORT!$A:$ZZ,ROW(),MATCH("*"&amp;INDEX(INDICATOR_MAP!$D:$D,MATCH(H$1,INDICATOR_MAP!$B:$B,0))&amp;"*",RAW_DHIS2_EXPORT!$1:$1,0)),""))</f>
        <v/>
      </c>
      <c r="I194" s="2" t="str">
        <f>IF($A194="","",IFERROR(INDEX(RAW_DHIS2_EXPORT!$A:$ZZ,ROW(),MATCH("*"&amp;INDEX(INDICATOR_MAP!$D:$D,MATCH(I$1,INDICATOR_MAP!$B:$B,0))&amp;"*",RAW_DHIS2_EXPORT!$1:$1,0)),""))</f>
        <v/>
      </c>
      <c r="J194" s="2" t="str">
        <f>IF($A194="","",IFERROR(INDEX(RAW_DHIS2_EXPORT!$A:$ZZ,ROW(),MATCH("*"&amp;INDEX(INDICATOR_MAP!$D:$D,MATCH(J$1,INDICATOR_MAP!$B:$B,0))&amp;"*",RAW_DHIS2_EXPORT!$1:$1,0)),""))</f>
        <v/>
      </c>
      <c r="K194" s="2" t="str">
        <f>IF($A194="","",IFERROR(INDEX(RAW_DHIS2_EXPORT!$A:$ZZ,ROW(),MATCH("*"&amp;INDEX(INDICATOR_MAP!$D:$D,MATCH(K$1,INDICATOR_MAP!$B:$B,0))&amp;"*",RAW_DHIS2_EXPORT!$1:$1,0)),""))</f>
        <v/>
      </c>
      <c r="L194" s="2" t="str">
        <f>IF($A194="","",IFERROR(INDEX(RAW_DHIS2_EXPORT!$A:$ZZ,ROW(),MATCH("*"&amp;INDEX(INDICATOR_MAP!$D:$D,MATCH(L$1,INDICATOR_MAP!$B:$B,0))&amp;"*",RAW_DHIS2_EXPORT!$1:$1,0)),""))</f>
        <v/>
      </c>
      <c r="M194" s="2" t="str">
        <f>IF($A194="","",IFERROR(INDEX(RAW_DHIS2_EXPORT!$A:$ZZ,ROW(),MATCH("*"&amp;INDEX(INDICATOR_MAP!$D:$D,MATCH(M$1,INDICATOR_MAP!$B:$B,0))&amp;"*",RAW_DHIS2_EXPORT!$1:$1,0)),""))</f>
        <v/>
      </c>
      <c r="N194" s="2" t="str">
        <f>IF($A194="","",IFERROR(INDEX(RAW_DHIS2_EXPORT!$A:$ZZ,ROW(),MATCH("*"&amp;INDEX(INDICATOR_MAP!$D:$D,MATCH(N$1,INDICATOR_MAP!$B:$B,0))&amp;"*",RAW_DHIS2_EXPORT!$1:$1,0)),""))</f>
        <v/>
      </c>
      <c r="O194" s="2" t="str">
        <f>IF($A194="","",IFERROR(INDEX(RAW_DHIS2_EXPORT!$A:$ZZ,ROW(),MATCH("*"&amp;INDEX(INDICATOR_MAP!$D:$D,MATCH(O$1,INDICATOR_MAP!$B:$B,0))&amp;"*",RAW_DHIS2_EXPORT!$1:$1,0)),""))</f>
        <v/>
      </c>
      <c r="P194" s="2" t="str">
        <f>IF($A194="","",IFERROR(INDEX(RAW_DHIS2_EXPORT!$A:$ZZ,ROW(),MATCH("*"&amp;INDEX(INDICATOR_MAP!$D:$D,MATCH(P$1,INDICATOR_MAP!$B:$B,0))&amp;"*",RAW_DHIS2_EXPORT!$1:$1,0)),""))</f>
        <v/>
      </c>
      <c r="Q194" s="2" t="str">
        <f>IF($A194="","",IFERROR(INDEX(RAW_DHIS2_EXPORT!$A:$ZZ,ROW(),MATCH("*"&amp;INDEX(INDICATOR_MAP!$D:$D,MATCH(Q$1,INDICATOR_MAP!$B:$B,0))&amp;"*",RAW_DHIS2_EXPORT!$1:$1,0)),""))</f>
        <v/>
      </c>
      <c r="R194" s="2" t="str">
        <f>IF($A194="","",IFERROR(INDEX(RAW_DHIS2_EXPORT!$A:$ZZ,ROW(),MATCH("*"&amp;INDEX(INDICATOR_MAP!$D:$D,MATCH(R$1,INDICATOR_MAP!$B:$B,0))&amp;"*",RAW_DHIS2_EXPORT!$1:$1,0)),""))</f>
        <v/>
      </c>
      <c r="S194" s="2" t="str">
        <f>IF($A194="","",IFERROR(INDEX(RAW_DHIS2_EXPORT!$A:$ZZ,ROW(),MATCH("*"&amp;INDEX(INDICATOR_MAP!$D:$D,MATCH(S$1,INDICATOR_MAP!$B:$B,0))&amp;"*",RAW_DHIS2_EXPORT!$1:$1,0)),""))</f>
        <v/>
      </c>
      <c r="T194" s="2" t="str">
        <f>IF($A194="","",IFERROR(INDEX(RAW_DHIS2_EXPORT!$A:$ZZ,ROW(),MATCH("*"&amp;INDEX(INDICATOR_MAP!$D:$D,MATCH(T$1,INDICATOR_MAP!$B:$B,0))&amp;"*",RAW_DHIS2_EXPORT!$1:$1,0)),""))</f>
        <v/>
      </c>
      <c r="U194" s="2" t="str">
        <f>IF($A194="","",IFERROR(INDEX(RAW_DHIS2_EXPORT!$A:$ZZ,ROW(),MATCH("*"&amp;INDEX(INDICATOR_MAP!$D:$D,MATCH(U$1,INDICATOR_MAP!$B:$B,0))&amp;"*",RAW_DHIS2_EXPORT!$1:$1,0)),""))</f>
        <v/>
      </c>
      <c r="V194" s="2" t="str">
        <f>IF($A194="","",IFERROR(INDEX(RAW_DHIS2_EXPORT!$A:$ZZ,ROW(),MATCH("*"&amp;INDEX(INDICATOR_MAP!$D:$D,MATCH(V$1,INDICATOR_MAP!$B:$B,0))&amp;"*",RAW_DHIS2_EXPORT!$1:$1,0)),""))</f>
        <v/>
      </c>
      <c r="W194" s="2" t="str">
        <f>IF($A194="","",IFERROR(INDEX(RAW_DHIS2_EXPORT!$A:$ZZ,ROW(),MATCH("*"&amp;INDEX(INDICATOR_MAP!$D:$D,MATCH(W$1,INDICATOR_MAP!$B:$B,0))&amp;"*",RAW_DHIS2_EXPORT!$1:$1,0)),""))</f>
        <v/>
      </c>
      <c r="X194" s="2" t="str">
        <f>IF($A194="","",IFERROR(INDEX(RAW_DHIS2_EXPORT!$A:$ZZ,ROW(),MATCH("*"&amp;INDEX(INDICATOR_MAP!$D:$D,MATCH(X$1,INDICATOR_MAP!$B:$B,0))&amp;"*",RAW_DHIS2_EXPORT!$1:$1,0)),""))</f>
        <v/>
      </c>
      <c r="Y194" s="2" t="str">
        <f>IF($A194="","",IFERROR(INDEX(RAW_DHIS2_EXPORT!$A:$ZZ,ROW(),MATCH("*"&amp;INDEX(INDICATOR_MAP!$D:$D,MATCH(Y$1,INDICATOR_MAP!$B:$B,0))&amp;"*",RAW_DHIS2_EXPORT!$1:$1,0)),""))</f>
        <v/>
      </c>
      <c r="Z194" s="2" t="str">
        <f>IF($A194="","",IFERROR(INDEX(RAW_DHIS2_EXPORT!$A:$ZZ,ROW(),MATCH("*"&amp;INDEX(INDICATOR_MAP!$D:$D,MATCH(Z$1,INDICATOR_MAP!$B:$B,0))&amp;"*",RAW_DHIS2_EXPORT!$1:$1,0)),""))</f>
        <v/>
      </c>
      <c r="AA194" s="2" t="str">
        <f>IF($A194="","",IFERROR(INDEX(RAW_DHIS2_EXPORT!$A:$ZZ,ROW(),MATCH("*"&amp;INDEX(INDICATOR_MAP!$D:$D,MATCH(AA$1,INDICATOR_MAP!$B:$B,0))&amp;"*",RAW_DHIS2_EXPORT!$1:$1,0)),""))</f>
        <v/>
      </c>
      <c r="AB194" s="2" t="str">
        <f>IF($A194="","",IFERROR(INDEX(RAW_DHIS2_EXPORT!$A:$ZZ,ROW(),MATCH("*"&amp;INDEX(INDICATOR_MAP!$D:$D,MATCH(AB$1,INDICATOR_MAP!$B:$B,0))&amp;"*",RAW_DHIS2_EXPORT!$1:$1,0)),""))</f>
        <v/>
      </c>
      <c r="AC194" s="2" t="str">
        <f>IF($A194="","",IFERROR(INDEX(RAW_DHIS2_EXPORT!$A:$ZZ,ROW(),MATCH("*"&amp;INDEX(INDICATOR_MAP!$D:$D,MATCH(AC$1,INDICATOR_MAP!$B:$B,0))&amp;"*",RAW_DHIS2_EXPORT!$1:$1,0)),""))</f>
        <v/>
      </c>
      <c r="AD194" s="2" t="str">
        <f>IF($A194="","",IFERROR(INDEX(RAW_DHIS2_EXPORT!$A:$ZZ,ROW(),MATCH("*"&amp;INDEX(INDICATOR_MAP!$D:$D,MATCH(AD$1,INDICATOR_MAP!$B:$B,0))&amp;"*",RAW_DHIS2_EXPORT!$1:$1,0)),""))</f>
        <v/>
      </c>
      <c r="AE194" s="2" t="str">
        <f>IF($A194="","",IFERROR(INDEX(RAW_DHIS2_EXPORT!$A:$ZZ,ROW(),MATCH("*"&amp;INDEX(INDICATOR_MAP!$D:$D,MATCH(AE$1,INDICATOR_MAP!$B:$B,0))&amp;"*",RAW_DHIS2_EXPORT!$1:$1,0)),""))</f>
        <v/>
      </c>
      <c r="AF194" s="2" t="str">
        <f>IF($A194="","",IFERROR(INDEX(RAW_DHIS2_EXPORT!$A:$ZZ,ROW(),MATCH("*"&amp;INDEX(INDICATOR_MAP!$D:$D,MATCH(AF$1,INDICATOR_MAP!$B:$B,0))&amp;"*",RAW_DHIS2_EXPORT!$1:$1,0)),""))</f>
        <v/>
      </c>
      <c r="AG194" s="2" t="str">
        <f>IF($A194="","",IFERROR(INDEX(RAW_DHIS2_EXPORT!$A:$ZZ,ROW(),MATCH("*"&amp;INDEX(INDICATOR_MAP!$D:$D,MATCH(AG$1,INDICATOR_MAP!$B:$B,0))&amp;"*",RAW_DHIS2_EXPORT!$1:$1,0)),""))</f>
        <v/>
      </c>
      <c r="AH194" s="2" t="str">
        <f>IF($A194="","",IFERROR(INDEX(RAW_DHIS2_EXPORT!$A:$ZZ,ROW(),MATCH("*"&amp;INDEX(INDICATOR_MAP!$D:$D,MATCH(AH$1,INDICATOR_MAP!$B:$B,0))&amp;"*",RAW_DHIS2_EXPORT!$1:$1,0)),""))</f>
        <v/>
      </c>
      <c r="AI194" s="2" t="str">
        <f>IF($A194="","",IFERROR(INDEX(RAW_DHIS2_EXPORT!$A:$ZZ,ROW(),MATCH("*"&amp;INDEX(INDICATOR_MAP!$D:$D,MATCH(AI$1,INDICATOR_MAP!$B:$B,0))&amp;"*",RAW_DHIS2_EXPORT!$1:$1,0)),""))</f>
        <v/>
      </c>
      <c r="AJ194" s="2" t="str">
        <f>IF($A194="","",IFERROR(INDEX(RAW_DHIS2_EXPORT!$A:$ZZ,ROW(),MATCH("*"&amp;INDEX(INDICATOR_MAP!$D:$D,MATCH(AJ$1,INDICATOR_MAP!$B:$B,0))&amp;"*",RAW_DHIS2_EXPORT!$1:$1,0)),""))</f>
        <v/>
      </c>
      <c r="AK194" s="2" t="str">
        <f>IF($A194="","",IFERROR(INDEX(RAW_DHIS2_EXPORT!$A:$ZZ,ROW(),MATCH("*"&amp;INDEX(INDICATOR_MAP!$D:$D,MATCH(AK$1,INDICATOR_MAP!$B:$B,0))&amp;"*",RAW_DHIS2_EXPORT!$1:$1,0)),""))</f>
        <v/>
      </c>
      <c r="AL194" s="2" t="str">
        <f>IF($A194="","",IFERROR(INDEX(RAW_DHIS2_EXPORT!$A:$ZZ,ROW(),MATCH("*"&amp;INDEX(INDICATOR_MAP!$D:$D,MATCH(AL$1,INDICATOR_MAP!$B:$B,0))&amp;"*",RAW_DHIS2_EXPORT!$1:$1,0)),""))</f>
        <v/>
      </c>
      <c r="AM194" s="2" t="str">
        <f>IF($A194="","",IFERROR(INDEX(RAW_DHIS2_EXPORT!$A:$ZZ,ROW(),MATCH("*"&amp;INDEX(INDICATOR_MAP!$D:$D,MATCH(AM$1,INDICATOR_MAP!$B:$B,0))&amp;"*",RAW_DHIS2_EXPORT!$1:$1,0)),""))</f>
        <v/>
      </c>
      <c r="AN194" s="2" t="str">
        <f>IF($A194="","",IFERROR(INDEX(RAW_DHIS2_EXPORT!$A:$ZZ,ROW(),MATCH("*"&amp;INDEX(INDICATOR_MAP!$D:$D,MATCH(AN$1,INDICATOR_MAP!$B:$B,0))&amp;"*",RAW_DHIS2_EXPORT!$1:$1,0)),""))</f>
        <v/>
      </c>
      <c r="AO194" s="2" t="str">
        <f>IF($A194="","",IFERROR(INDEX(RAW_DHIS2_EXPORT!$A:$ZZ,ROW(),MATCH("*"&amp;INDEX(INDICATOR_MAP!$D:$D,MATCH(AO$1,INDICATOR_MAP!$B:$B,0))&amp;"*",RAW_DHIS2_EXPORT!$1:$1,0)),""))</f>
        <v/>
      </c>
      <c r="AP194" s="2" t="str">
        <f>IF($A194="","",IFERROR(INDEX(RAW_DHIS2_EXPORT!$A:$ZZ,ROW(),MATCH("*"&amp;INDEX(INDICATOR_MAP!$D:$D,MATCH(AP$1,INDICATOR_MAP!$B:$B,0))&amp;"*",RAW_DHIS2_EXPORT!$1:$1,0)),""))</f>
        <v/>
      </c>
      <c r="AQ194" s="2" t="str">
        <f>IF($A194="","",IFERROR(INDEX(RAW_DHIS2_EXPORT!$A:$ZZ,ROW(),MATCH("*"&amp;INDEX(INDICATOR_MAP!$D:$D,MATCH(AQ$1,INDICATOR_MAP!$B:$B,0))&amp;"*",RAW_DHIS2_EXPORT!$1:$1,0)),""))</f>
        <v/>
      </c>
      <c r="AR194" s="2" t="str">
        <f>IF($A194="","",IFERROR(INDEX(RAW_DHIS2_EXPORT!$A:$ZZ,ROW(),MATCH("*"&amp;INDEX(INDICATOR_MAP!$D:$D,MATCH(AR$1,INDICATOR_MAP!$B:$B,0))&amp;"*",RAW_DHIS2_EXPORT!$1:$1,0)),""))</f>
        <v/>
      </c>
      <c r="AS194" s="2" t="str">
        <f>IF($A194="","",IFERROR(INDEX(RAW_DHIS2_EXPORT!$A:$ZZ,ROW(),MATCH("*"&amp;INDEX(INDICATOR_MAP!$D:$D,MATCH(AS$1,INDICATOR_MAP!$B:$B,0))&amp;"*",RAW_DHIS2_EXPORT!$1:$1,0)),""))</f>
        <v/>
      </c>
      <c r="AT194" s="2" t="str">
        <f>IF($A194="","",IFERROR(INDEX(RAW_DHIS2_EXPORT!$A:$ZZ,ROW(),MATCH("*"&amp;INDEX(INDICATOR_MAP!$D:$D,MATCH(AT$1,INDICATOR_MAP!$B:$B,0))&amp;"*",RAW_DHIS2_EXPORT!$1:$1,0)),""))</f>
        <v/>
      </c>
      <c r="AU194" s="2" t="str">
        <f>IF($A194="","",IFERROR(INDEX(RAW_DHIS2_EXPORT!$A:$ZZ,ROW(),MATCH("*"&amp;INDEX(INDICATOR_MAP!$D:$D,MATCH(AU$1,INDICATOR_MAP!$B:$B,0))&amp;"*",RAW_DHIS2_EXPORT!$1:$1,0)),""))</f>
        <v/>
      </c>
      <c r="AV194" s="2" t="str">
        <f>IF($A194="","",IFERROR(INDEX(RAW_DHIS2_EXPORT!$A:$ZZ,ROW(),MATCH("*"&amp;INDEX(INDICATOR_MAP!$D:$D,MATCH(AV$1,INDICATOR_MAP!$B:$B,0))&amp;"*",RAW_DHIS2_EXPORT!$1:$1,0)),""))</f>
        <v/>
      </c>
      <c r="AW194" s="2" t="str">
        <f>IF($A194="","",IFERROR(INDEX(RAW_DHIS2_EXPORT!$A:$ZZ,ROW(),MATCH("*"&amp;INDEX(INDICATOR_MAP!$D:$D,MATCH(AW$1,INDICATOR_MAP!$B:$B,0))&amp;"*",RAW_DHIS2_EXPORT!$1:$1,0)),""))</f>
        <v/>
      </c>
      <c r="AX194" s="2" t="str">
        <f>IF($A194="","",IFERROR(INDEX(RAW_DHIS2_EXPORT!$A:$ZZ,ROW(),MATCH("*"&amp;INDEX(INDICATOR_MAP!$D:$D,MATCH(AX$1,INDICATOR_MAP!$B:$B,0))&amp;"*",RAW_DHIS2_EXPORT!$1:$1,0)),""))</f>
        <v/>
      </c>
      <c r="AY194" s="2" t="str">
        <f>IF($A194="","",IFERROR(INDEX(RAW_DHIS2_EXPORT!$A:$ZZ,ROW(),MATCH("*"&amp;INDEX(INDICATOR_MAP!$D:$D,MATCH(AY$1,INDICATOR_MAP!$B:$B,0))&amp;"*",RAW_DHIS2_EXPORT!$1:$1,0)),""))</f>
        <v/>
      </c>
      <c r="AZ194" s="2" t="str">
        <f>IF($A194="","",IFERROR(INDEX(RAW_DHIS2_EXPORT!$A:$ZZ,ROW(),MATCH("*"&amp;INDEX(INDICATOR_MAP!$D:$D,MATCH(AZ$1,INDICATOR_MAP!$B:$B,0))&amp;"*",RAW_DHIS2_EXPORT!$1:$1,0)),""))</f>
        <v/>
      </c>
      <c r="BA194" s="2" t="str">
        <f>IF($A194="","",IFERROR(INDEX(RAW_DHIS2_EXPORT!$A:$ZZ,ROW(),MATCH("*"&amp;INDEX(INDICATOR_MAP!$D:$D,MATCH(BA$1,INDICATOR_MAP!$B:$B,0))&amp;"*",RAW_DHIS2_EXPORT!$1:$1,0)),""))</f>
        <v/>
      </c>
      <c r="BB194" s="2" t="str">
        <f>IF($A194="","",IFERROR(INDEX(RAW_DHIS2_EXPORT!$A:$ZZ,ROW(),MATCH("*"&amp;INDEX(INDICATOR_MAP!$D:$D,MATCH(BB$1,INDICATOR_MAP!$B:$B,0))&amp;"*",RAW_DHIS2_EXPORT!$1:$1,0)),""))</f>
        <v/>
      </c>
      <c r="BC194" s="2" t="str">
        <f>IF($A194="","",IFERROR(INDEX(RAW_DHIS2_EXPORT!$A:$ZZ,ROW(),MATCH("*"&amp;INDEX(INDICATOR_MAP!$D:$D,MATCH(BC$1,INDICATOR_MAP!$B:$B,0))&amp;"*",RAW_DHIS2_EXPORT!$1:$1,0)),""))</f>
        <v/>
      </c>
    </row>
    <row r="195" spans="1:55">
      <c r="A195" s="2" t="str">
        <f>IF(RAW_DHIS2_EXPORT!A195="","",RAW_DHIS2_EXPORT!A195)</f>
        <v/>
      </c>
      <c r="B195" s="2"/>
      <c r="C195" s="2"/>
      <c r="D195" s="2" t="str">
        <f>IF($A195="","",IFERROR(INDEX(RAW_DHIS2_EXPORT!$A:$ZZ,ROW(),MATCH("*"&amp;INDEX(INDICATOR_MAP!$D:$D,MATCH(D$1,INDICATOR_MAP!$B:$B,0))&amp;"*",RAW_DHIS2_EXPORT!$1:$1,0)),""))</f>
        <v/>
      </c>
      <c r="E195" s="2" t="str">
        <f>IF($A195="","",IFERROR(INDEX(RAW_DHIS2_EXPORT!$A:$ZZ,ROW(),MATCH("*"&amp;INDEX(INDICATOR_MAP!$D:$D,MATCH(E$1,INDICATOR_MAP!$B:$B,0))&amp;"*",RAW_DHIS2_EXPORT!$1:$1,0)),""))</f>
        <v/>
      </c>
      <c r="F195" s="2" t="str">
        <f>IF($A195="","",IFERROR(INDEX(RAW_DHIS2_EXPORT!$A:$ZZ,ROW(),MATCH("*"&amp;INDEX(INDICATOR_MAP!$D:$D,MATCH(F$1,INDICATOR_MAP!$B:$B,0))&amp;"*",RAW_DHIS2_EXPORT!$1:$1,0)),""))</f>
        <v/>
      </c>
      <c r="G195" s="2" t="str">
        <f>IF($A195="","",IFERROR(INDEX(RAW_DHIS2_EXPORT!$A:$ZZ,ROW(),MATCH("*"&amp;INDEX(INDICATOR_MAP!$D:$D,MATCH(G$1,INDICATOR_MAP!$B:$B,0))&amp;"*",RAW_DHIS2_EXPORT!$1:$1,0)),""))</f>
        <v/>
      </c>
      <c r="H195" s="2" t="str">
        <f>IF($A195="","",IFERROR(INDEX(RAW_DHIS2_EXPORT!$A:$ZZ,ROW(),MATCH("*"&amp;INDEX(INDICATOR_MAP!$D:$D,MATCH(H$1,INDICATOR_MAP!$B:$B,0))&amp;"*",RAW_DHIS2_EXPORT!$1:$1,0)),""))</f>
        <v/>
      </c>
      <c r="I195" s="2" t="str">
        <f>IF($A195="","",IFERROR(INDEX(RAW_DHIS2_EXPORT!$A:$ZZ,ROW(),MATCH("*"&amp;INDEX(INDICATOR_MAP!$D:$D,MATCH(I$1,INDICATOR_MAP!$B:$B,0))&amp;"*",RAW_DHIS2_EXPORT!$1:$1,0)),""))</f>
        <v/>
      </c>
      <c r="J195" s="2" t="str">
        <f>IF($A195="","",IFERROR(INDEX(RAW_DHIS2_EXPORT!$A:$ZZ,ROW(),MATCH("*"&amp;INDEX(INDICATOR_MAP!$D:$D,MATCH(J$1,INDICATOR_MAP!$B:$B,0))&amp;"*",RAW_DHIS2_EXPORT!$1:$1,0)),""))</f>
        <v/>
      </c>
      <c r="K195" s="2" t="str">
        <f>IF($A195="","",IFERROR(INDEX(RAW_DHIS2_EXPORT!$A:$ZZ,ROW(),MATCH("*"&amp;INDEX(INDICATOR_MAP!$D:$D,MATCH(K$1,INDICATOR_MAP!$B:$B,0))&amp;"*",RAW_DHIS2_EXPORT!$1:$1,0)),""))</f>
        <v/>
      </c>
      <c r="L195" s="2" t="str">
        <f>IF($A195="","",IFERROR(INDEX(RAW_DHIS2_EXPORT!$A:$ZZ,ROW(),MATCH("*"&amp;INDEX(INDICATOR_MAP!$D:$D,MATCH(L$1,INDICATOR_MAP!$B:$B,0))&amp;"*",RAW_DHIS2_EXPORT!$1:$1,0)),""))</f>
        <v/>
      </c>
      <c r="M195" s="2" t="str">
        <f>IF($A195="","",IFERROR(INDEX(RAW_DHIS2_EXPORT!$A:$ZZ,ROW(),MATCH("*"&amp;INDEX(INDICATOR_MAP!$D:$D,MATCH(M$1,INDICATOR_MAP!$B:$B,0))&amp;"*",RAW_DHIS2_EXPORT!$1:$1,0)),""))</f>
        <v/>
      </c>
      <c r="N195" s="2" t="str">
        <f>IF($A195="","",IFERROR(INDEX(RAW_DHIS2_EXPORT!$A:$ZZ,ROW(),MATCH("*"&amp;INDEX(INDICATOR_MAP!$D:$D,MATCH(N$1,INDICATOR_MAP!$B:$B,0))&amp;"*",RAW_DHIS2_EXPORT!$1:$1,0)),""))</f>
        <v/>
      </c>
      <c r="O195" s="2" t="str">
        <f>IF($A195="","",IFERROR(INDEX(RAW_DHIS2_EXPORT!$A:$ZZ,ROW(),MATCH("*"&amp;INDEX(INDICATOR_MAP!$D:$D,MATCH(O$1,INDICATOR_MAP!$B:$B,0))&amp;"*",RAW_DHIS2_EXPORT!$1:$1,0)),""))</f>
        <v/>
      </c>
      <c r="P195" s="2" t="str">
        <f>IF($A195="","",IFERROR(INDEX(RAW_DHIS2_EXPORT!$A:$ZZ,ROW(),MATCH("*"&amp;INDEX(INDICATOR_MAP!$D:$D,MATCH(P$1,INDICATOR_MAP!$B:$B,0))&amp;"*",RAW_DHIS2_EXPORT!$1:$1,0)),""))</f>
        <v/>
      </c>
      <c r="Q195" s="2" t="str">
        <f>IF($A195="","",IFERROR(INDEX(RAW_DHIS2_EXPORT!$A:$ZZ,ROW(),MATCH("*"&amp;INDEX(INDICATOR_MAP!$D:$D,MATCH(Q$1,INDICATOR_MAP!$B:$B,0))&amp;"*",RAW_DHIS2_EXPORT!$1:$1,0)),""))</f>
        <v/>
      </c>
      <c r="R195" s="2" t="str">
        <f>IF($A195="","",IFERROR(INDEX(RAW_DHIS2_EXPORT!$A:$ZZ,ROW(),MATCH("*"&amp;INDEX(INDICATOR_MAP!$D:$D,MATCH(R$1,INDICATOR_MAP!$B:$B,0))&amp;"*",RAW_DHIS2_EXPORT!$1:$1,0)),""))</f>
        <v/>
      </c>
      <c r="S195" s="2" t="str">
        <f>IF($A195="","",IFERROR(INDEX(RAW_DHIS2_EXPORT!$A:$ZZ,ROW(),MATCH("*"&amp;INDEX(INDICATOR_MAP!$D:$D,MATCH(S$1,INDICATOR_MAP!$B:$B,0))&amp;"*",RAW_DHIS2_EXPORT!$1:$1,0)),""))</f>
        <v/>
      </c>
      <c r="T195" s="2" t="str">
        <f>IF($A195="","",IFERROR(INDEX(RAW_DHIS2_EXPORT!$A:$ZZ,ROW(),MATCH("*"&amp;INDEX(INDICATOR_MAP!$D:$D,MATCH(T$1,INDICATOR_MAP!$B:$B,0))&amp;"*",RAW_DHIS2_EXPORT!$1:$1,0)),""))</f>
        <v/>
      </c>
      <c r="U195" s="2" t="str">
        <f>IF($A195="","",IFERROR(INDEX(RAW_DHIS2_EXPORT!$A:$ZZ,ROW(),MATCH("*"&amp;INDEX(INDICATOR_MAP!$D:$D,MATCH(U$1,INDICATOR_MAP!$B:$B,0))&amp;"*",RAW_DHIS2_EXPORT!$1:$1,0)),""))</f>
        <v/>
      </c>
      <c r="V195" s="2" t="str">
        <f>IF($A195="","",IFERROR(INDEX(RAW_DHIS2_EXPORT!$A:$ZZ,ROW(),MATCH("*"&amp;INDEX(INDICATOR_MAP!$D:$D,MATCH(V$1,INDICATOR_MAP!$B:$B,0))&amp;"*",RAW_DHIS2_EXPORT!$1:$1,0)),""))</f>
        <v/>
      </c>
      <c r="W195" s="2" t="str">
        <f>IF($A195="","",IFERROR(INDEX(RAW_DHIS2_EXPORT!$A:$ZZ,ROW(),MATCH("*"&amp;INDEX(INDICATOR_MAP!$D:$D,MATCH(W$1,INDICATOR_MAP!$B:$B,0))&amp;"*",RAW_DHIS2_EXPORT!$1:$1,0)),""))</f>
        <v/>
      </c>
      <c r="X195" s="2" t="str">
        <f>IF($A195="","",IFERROR(INDEX(RAW_DHIS2_EXPORT!$A:$ZZ,ROW(),MATCH("*"&amp;INDEX(INDICATOR_MAP!$D:$D,MATCH(X$1,INDICATOR_MAP!$B:$B,0))&amp;"*",RAW_DHIS2_EXPORT!$1:$1,0)),""))</f>
        <v/>
      </c>
      <c r="Y195" s="2" t="str">
        <f>IF($A195="","",IFERROR(INDEX(RAW_DHIS2_EXPORT!$A:$ZZ,ROW(),MATCH("*"&amp;INDEX(INDICATOR_MAP!$D:$D,MATCH(Y$1,INDICATOR_MAP!$B:$B,0))&amp;"*",RAW_DHIS2_EXPORT!$1:$1,0)),""))</f>
        <v/>
      </c>
      <c r="Z195" s="2" t="str">
        <f>IF($A195="","",IFERROR(INDEX(RAW_DHIS2_EXPORT!$A:$ZZ,ROW(),MATCH("*"&amp;INDEX(INDICATOR_MAP!$D:$D,MATCH(Z$1,INDICATOR_MAP!$B:$B,0))&amp;"*",RAW_DHIS2_EXPORT!$1:$1,0)),""))</f>
        <v/>
      </c>
      <c r="AA195" s="2" t="str">
        <f>IF($A195="","",IFERROR(INDEX(RAW_DHIS2_EXPORT!$A:$ZZ,ROW(),MATCH("*"&amp;INDEX(INDICATOR_MAP!$D:$D,MATCH(AA$1,INDICATOR_MAP!$B:$B,0))&amp;"*",RAW_DHIS2_EXPORT!$1:$1,0)),""))</f>
        <v/>
      </c>
      <c r="AB195" s="2" t="str">
        <f>IF($A195="","",IFERROR(INDEX(RAW_DHIS2_EXPORT!$A:$ZZ,ROW(),MATCH("*"&amp;INDEX(INDICATOR_MAP!$D:$D,MATCH(AB$1,INDICATOR_MAP!$B:$B,0))&amp;"*",RAW_DHIS2_EXPORT!$1:$1,0)),""))</f>
        <v/>
      </c>
      <c r="AC195" s="2" t="str">
        <f>IF($A195="","",IFERROR(INDEX(RAW_DHIS2_EXPORT!$A:$ZZ,ROW(),MATCH("*"&amp;INDEX(INDICATOR_MAP!$D:$D,MATCH(AC$1,INDICATOR_MAP!$B:$B,0))&amp;"*",RAW_DHIS2_EXPORT!$1:$1,0)),""))</f>
        <v/>
      </c>
      <c r="AD195" s="2" t="str">
        <f>IF($A195="","",IFERROR(INDEX(RAW_DHIS2_EXPORT!$A:$ZZ,ROW(),MATCH("*"&amp;INDEX(INDICATOR_MAP!$D:$D,MATCH(AD$1,INDICATOR_MAP!$B:$B,0))&amp;"*",RAW_DHIS2_EXPORT!$1:$1,0)),""))</f>
        <v/>
      </c>
      <c r="AE195" s="2" t="str">
        <f>IF($A195="","",IFERROR(INDEX(RAW_DHIS2_EXPORT!$A:$ZZ,ROW(),MATCH("*"&amp;INDEX(INDICATOR_MAP!$D:$D,MATCH(AE$1,INDICATOR_MAP!$B:$B,0))&amp;"*",RAW_DHIS2_EXPORT!$1:$1,0)),""))</f>
        <v/>
      </c>
      <c r="AF195" s="2" t="str">
        <f>IF($A195="","",IFERROR(INDEX(RAW_DHIS2_EXPORT!$A:$ZZ,ROW(),MATCH("*"&amp;INDEX(INDICATOR_MAP!$D:$D,MATCH(AF$1,INDICATOR_MAP!$B:$B,0))&amp;"*",RAW_DHIS2_EXPORT!$1:$1,0)),""))</f>
        <v/>
      </c>
      <c r="AG195" s="2" t="str">
        <f>IF($A195="","",IFERROR(INDEX(RAW_DHIS2_EXPORT!$A:$ZZ,ROW(),MATCH("*"&amp;INDEX(INDICATOR_MAP!$D:$D,MATCH(AG$1,INDICATOR_MAP!$B:$B,0))&amp;"*",RAW_DHIS2_EXPORT!$1:$1,0)),""))</f>
        <v/>
      </c>
      <c r="AH195" s="2" t="str">
        <f>IF($A195="","",IFERROR(INDEX(RAW_DHIS2_EXPORT!$A:$ZZ,ROW(),MATCH("*"&amp;INDEX(INDICATOR_MAP!$D:$D,MATCH(AH$1,INDICATOR_MAP!$B:$B,0))&amp;"*",RAW_DHIS2_EXPORT!$1:$1,0)),""))</f>
        <v/>
      </c>
      <c r="AI195" s="2" t="str">
        <f>IF($A195="","",IFERROR(INDEX(RAW_DHIS2_EXPORT!$A:$ZZ,ROW(),MATCH("*"&amp;INDEX(INDICATOR_MAP!$D:$D,MATCH(AI$1,INDICATOR_MAP!$B:$B,0))&amp;"*",RAW_DHIS2_EXPORT!$1:$1,0)),""))</f>
        <v/>
      </c>
      <c r="AJ195" s="2" t="str">
        <f>IF($A195="","",IFERROR(INDEX(RAW_DHIS2_EXPORT!$A:$ZZ,ROW(),MATCH("*"&amp;INDEX(INDICATOR_MAP!$D:$D,MATCH(AJ$1,INDICATOR_MAP!$B:$B,0))&amp;"*",RAW_DHIS2_EXPORT!$1:$1,0)),""))</f>
        <v/>
      </c>
      <c r="AK195" s="2" t="str">
        <f>IF($A195="","",IFERROR(INDEX(RAW_DHIS2_EXPORT!$A:$ZZ,ROW(),MATCH("*"&amp;INDEX(INDICATOR_MAP!$D:$D,MATCH(AK$1,INDICATOR_MAP!$B:$B,0))&amp;"*",RAW_DHIS2_EXPORT!$1:$1,0)),""))</f>
        <v/>
      </c>
      <c r="AL195" s="2" t="str">
        <f>IF($A195="","",IFERROR(INDEX(RAW_DHIS2_EXPORT!$A:$ZZ,ROW(),MATCH("*"&amp;INDEX(INDICATOR_MAP!$D:$D,MATCH(AL$1,INDICATOR_MAP!$B:$B,0))&amp;"*",RAW_DHIS2_EXPORT!$1:$1,0)),""))</f>
        <v/>
      </c>
      <c r="AM195" s="2" t="str">
        <f>IF($A195="","",IFERROR(INDEX(RAW_DHIS2_EXPORT!$A:$ZZ,ROW(),MATCH("*"&amp;INDEX(INDICATOR_MAP!$D:$D,MATCH(AM$1,INDICATOR_MAP!$B:$B,0))&amp;"*",RAW_DHIS2_EXPORT!$1:$1,0)),""))</f>
        <v/>
      </c>
      <c r="AN195" s="2" t="str">
        <f>IF($A195="","",IFERROR(INDEX(RAW_DHIS2_EXPORT!$A:$ZZ,ROW(),MATCH("*"&amp;INDEX(INDICATOR_MAP!$D:$D,MATCH(AN$1,INDICATOR_MAP!$B:$B,0))&amp;"*",RAW_DHIS2_EXPORT!$1:$1,0)),""))</f>
        <v/>
      </c>
      <c r="AO195" s="2" t="str">
        <f>IF($A195="","",IFERROR(INDEX(RAW_DHIS2_EXPORT!$A:$ZZ,ROW(),MATCH("*"&amp;INDEX(INDICATOR_MAP!$D:$D,MATCH(AO$1,INDICATOR_MAP!$B:$B,0))&amp;"*",RAW_DHIS2_EXPORT!$1:$1,0)),""))</f>
        <v/>
      </c>
      <c r="AP195" s="2" t="str">
        <f>IF($A195="","",IFERROR(INDEX(RAW_DHIS2_EXPORT!$A:$ZZ,ROW(),MATCH("*"&amp;INDEX(INDICATOR_MAP!$D:$D,MATCH(AP$1,INDICATOR_MAP!$B:$B,0))&amp;"*",RAW_DHIS2_EXPORT!$1:$1,0)),""))</f>
        <v/>
      </c>
      <c r="AQ195" s="2" t="str">
        <f>IF($A195="","",IFERROR(INDEX(RAW_DHIS2_EXPORT!$A:$ZZ,ROW(),MATCH("*"&amp;INDEX(INDICATOR_MAP!$D:$D,MATCH(AQ$1,INDICATOR_MAP!$B:$B,0))&amp;"*",RAW_DHIS2_EXPORT!$1:$1,0)),""))</f>
        <v/>
      </c>
      <c r="AR195" s="2" t="str">
        <f>IF($A195="","",IFERROR(INDEX(RAW_DHIS2_EXPORT!$A:$ZZ,ROW(),MATCH("*"&amp;INDEX(INDICATOR_MAP!$D:$D,MATCH(AR$1,INDICATOR_MAP!$B:$B,0))&amp;"*",RAW_DHIS2_EXPORT!$1:$1,0)),""))</f>
        <v/>
      </c>
      <c r="AS195" s="2" t="str">
        <f>IF($A195="","",IFERROR(INDEX(RAW_DHIS2_EXPORT!$A:$ZZ,ROW(),MATCH("*"&amp;INDEX(INDICATOR_MAP!$D:$D,MATCH(AS$1,INDICATOR_MAP!$B:$B,0))&amp;"*",RAW_DHIS2_EXPORT!$1:$1,0)),""))</f>
        <v/>
      </c>
      <c r="AT195" s="2" t="str">
        <f>IF($A195="","",IFERROR(INDEX(RAW_DHIS2_EXPORT!$A:$ZZ,ROW(),MATCH("*"&amp;INDEX(INDICATOR_MAP!$D:$D,MATCH(AT$1,INDICATOR_MAP!$B:$B,0))&amp;"*",RAW_DHIS2_EXPORT!$1:$1,0)),""))</f>
        <v/>
      </c>
      <c r="AU195" s="2" t="str">
        <f>IF($A195="","",IFERROR(INDEX(RAW_DHIS2_EXPORT!$A:$ZZ,ROW(),MATCH("*"&amp;INDEX(INDICATOR_MAP!$D:$D,MATCH(AU$1,INDICATOR_MAP!$B:$B,0))&amp;"*",RAW_DHIS2_EXPORT!$1:$1,0)),""))</f>
        <v/>
      </c>
      <c r="AV195" s="2" t="str">
        <f>IF($A195="","",IFERROR(INDEX(RAW_DHIS2_EXPORT!$A:$ZZ,ROW(),MATCH("*"&amp;INDEX(INDICATOR_MAP!$D:$D,MATCH(AV$1,INDICATOR_MAP!$B:$B,0))&amp;"*",RAW_DHIS2_EXPORT!$1:$1,0)),""))</f>
        <v/>
      </c>
      <c r="AW195" s="2" t="str">
        <f>IF($A195="","",IFERROR(INDEX(RAW_DHIS2_EXPORT!$A:$ZZ,ROW(),MATCH("*"&amp;INDEX(INDICATOR_MAP!$D:$D,MATCH(AW$1,INDICATOR_MAP!$B:$B,0))&amp;"*",RAW_DHIS2_EXPORT!$1:$1,0)),""))</f>
        <v/>
      </c>
      <c r="AX195" s="2" t="str">
        <f>IF($A195="","",IFERROR(INDEX(RAW_DHIS2_EXPORT!$A:$ZZ,ROW(),MATCH("*"&amp;INDEX(INDICATOR_MAP!$D:$D,MATCH(AX$1,INDICATOR_MAP!$B:$B,0))&amp;"*",RAW_DHIS2_EXPORT!$1:$1,0)),""))</f>
        <v/>
      </c>
      <c r="AY195" s="2" t="str">
        <f>IF($A195="","",IFERROR(INDEX(RAW_DHIS2_EXPORT!$A:$ZZ,ROW(),MATCH("*"&amp;INDEX(INDICATOR_MAP!$D:$D,MATCH(AY$1,INDICATOR_MAP!$B:$B,0))&amp;"*",RAW_DHIS2_EXPORT!$1:$1,0)),""))</f>
        <v/>
      </c>
      <c r="AZ195" s="2" t="str">
        <f>IF($A195="","",IFERROR(INDEX(RAW_DHIS2_EXPORT!$A:$ZZ,ROW(),MATCH("*"&amp;INDEX(INDICATOR_MAP!$D:$D,MATCH(AZ$1,INDICATOR_MAP!$B:$B,0))&amp;"*",RAW_DHIS2_EXPORT!$1:$1,0)),""))</f>
        <v/>
      </c>
      <c r="BA195" s="2" t="str">
        <f>IF($A195="","",IFERROR(INDEX(RAW_DHIS2_EXPORT!$A:$ZZ,ROW(),MATCH("*"&amp;INDEX(INDICATOR_MAP!$D:$D,MATCH(BA$1,INDICATOR_MAP!$B:$B,0))&amp;"*",RAW_DHIS2_EXPORT!$1:$1,0)),""))</f>
        <v/>
      </c>
      <c r="BB195" s="2" t="str">
        <f>IF($A195="","",IFERROR(INDEX(RAW_DHIS2_EXPORT!$A:$ZZ,ROW(),MATCH("*"&amp;INDEX(INDICATOR_MAP!$D:$D,MATCH(BB$1,INDICATOR_MAP!$B:$B,0))&amp;"*",RAW_DHIS2_EXPORT!$1:$1,0)),""))</f>
        <v/>
      </c>
      <c r="BC195" s="2" t="str">
        <f>IF($A195="","",IFERROR(INDEX(RAW_DHIS2_EXPORT!$A:$ZZ,ROW(),MATCH("*"&amp;INDEX(INDICATOR_MAP!$D:$D,MATCH(BC$1,INDICATOR_MAP!$B:$B,0))&amp;"*",RAW_DHIS2_EXPORT!$1:$1,0)),""))</f>
        <v/>
      </c>
    </row>
    <row r="196" spans="1:55">
      <c r="A196" s="2" t="str">
        <f>IF(RAW_DHIS2_EXPORT!A196="","",RAW_DHIS2_EXPORT!A196)</f>
        <v/>
      </c>
      <c r="B196" s="2"/>
      <c r="C196" s="2"/>
      <c r="D196" s="2" t="str">
        <f>IF($A196="","",IFERROR(INDEX(RAW_DHIS2_EXPORT!$A:$ZZ,ROW(),MATCH("*"&amp;INDEX(INDICATOR_MAP!$D:$D,MATCH(D$1,INDICATOR_MAP!$B:$B,0))&amp;"*",RAW_DHIS2_EXPORT!$1:$1,0)),""))</f>
        <v/>
      </c>
      <c r="E196" s="2" t="str">
        <f>IF($A196="","",IFERROR(INDEX(RAW_DHIS2_EXPORT!$A:$ZZ,ROW(),MATCH("*"&amp;INDEX(INDICATOR_MAP!$D:$D,MATCH(E$1,INDICATOR_MAP!$B:$B,0))&amp;"*",RAW_DHIS2_EXPORT!$1:$1,0)),""))</f>
        <v/>
      </c>
      <c r="F196" s="2" t="str">
        <f>IF($A196="","",IFERROR(INDEX(RAW_DHIS2_EXPORT!$A:$ZZ,ROW(),MATCH("*"&amp;INDEX(INDICATOR_MAP!$D:$D,MATCH(F$1,INDICATOR_MAP!$B:$B,0))&amp;"*",RAW_DHIS2_EXPORT!$1:$1,0)),""))</f>
        <v/>
      </c>
      <c r="G196" s="2" t="str">
        <f>IF($A196="","",IFERROR(INDEX(RAW_DHIS2_EXPORT!$A:$ZZ,ROW(),MATCH("*"&amp;INDEX(INDICATOR_MAP!$D:$D,MATCH(G$1,INDICATOR_MAP!$B:$B,0))&amp;"*",RAW_DHIS2_EXPORT!$1:$1,0)),""))</f>
        <v/>
      </c>
      <c r="H196" s="2" t="str">
        <f>IF($A196="","",IFERROR(INDEX(RAW_DHIS2_EXPORT!$A:$ZZ,ROW(),MATCH("*"&amp;INDEX(INDICATOR_MAP!$D:$D,MATCH(H$1,INDICATOR_MAP!$B:$B,0))&amp;"*",RAW_DHIS2_EXPORT!$1:$1,0)),""))</f>
        <v/>
      </c>
      <c r="I196" s="2" t="str">
        <f>IF($A196="","",IFERROR(INDEX(RAW_DHIS2_EXPORT!$A:$ZZ,ROW(),MATCH("*"&amp;INDEX(INDICATOR_MAP!$D:$D,MATCH(I$1,INDICATOR_MAP!$B:$B,0))&amp;"*",RAW_DHIS2_EXPORT!$1:$1,0)),""))</f>
        <v/>
      </c>
      <c r="J196" s="2" t="str">
        <f>IF($A196="","",IFERROR(INDEX(RAW_DHIS2_EXPORT!$A:$ZZ,ROW(),MATCH("*"&amp;INDEX(INDICATOR_MAP!$D:$D,MATCH(J$1,INDICATOR_MAP!$B:$B,0))&amp;"*",RAW_DHIS2_EXPORT!$1:$1,0)),""))</f>
        <v/>
      </c>
      <c r="K196" s="2" t="str">
        <f>IF($A196="","",IFERROR(INDEX(RAW_DHIS2_EXPORT!$A:$ZZ,ROW(),MATCH("*"&amp;INDEX(INDICATOR_MAP!$D:$D,MATCH(K$1,INDICATOR_MAP!$B:$B,0))&amp;"*",RAW_DHIS2_EXPORT!$1:$1,0)),""))</f>
        <v/>
      </c>
      <c r="L196" s="2" t="str">
        <f>IF($A196="","",IFERROR(INDEX(RAW_DHIS2_EXPORT!$A:$ZZ,ROW(),MATCH("*"&amp;INDEX(INDICATOR_MAP!$D:$D,MATCH(L$1,INDICATOR_MAP!$B:$B,0))&amp;"*",RAW_DHIS2_EXPORT!$1:$1,0)),""))</f>
        <v/>
      </c>
      <c r="M196" s="2" t="str">
        <f>IF($A196="","",IFERROR(INDEX(RAW_DHIS2_EXPORT!$A:$ZZ,ROW(),MATCH("*"&amp;INDEX(INDICATOR_MAP!$D:$D,MATCH(M$1,INDICATOR_MAP!$B:$B,0))&amp;"*",RAW_DHIS2_EXPORT!$1:$1,0)),""))</f>
        <v/>
      </c>
      <c r="N196" s="2" t="str">
        <f>IF($A196="","",IFERROR(INDEX(RAW_DHIS2_EXPORT!$A:$ZZ,ROW(),MATCH("*"&amp;INDEX(INDICATOR_MAP!$D:$D,MATCH(N$1,INDICATOR_MAP!$B:$B,0))&amp;"*",RAW_DHIS2_EXPORT!$1:$1,0)),""))</f>
        <v/>
      </c>
      <c r="O196" s="2" t="str">
        <f>IF($A196="","",IFERROR(INDEX(RAW_DHIS2_EXPORT!$A:$ZZ,ROW(),MATCH("*"&amp;INDEX(INDICATOR_MAP!$D:$D,MATCH(O$1,INDICATOR_MAP!$B:$B,0))&amp;"*",RAW_DHIS2_EXPORT!$1:$1,0)),""))</f>
        <v/>
      </c>
      <c r="P196" s="2" t="str">
        <f>IF($A196="","",IFERROR(INDEX(RAW_DHIS2_EXPORT!$A:$ZZ,ROW(),MATCH("*"&amp;INDEX(INDICATOR_MAP!$D:$D,MATCH(P$1,INDICATOR_MAP!$B:$B,0))&amp;"*",RAW_DHIS2_EXPORT!$1:$1,0)),""))</f>
        <v/>
      </c>
      <c r="Q196" s="2" t="str">
        <f>IF($A196="","",IFERROR(INDEX(RAW_DHIS2_EXPORT!$A:$ZZ,ROW(),MATCH("*"&amp;INDEX(INDICATOR_MAP!$D:$D,MATCH(Q$1,INDICATOR_MAP!$B:$B,0))&amp;"*",RAW_DHIS2_EXPORT!$1:$1,0)),""))</f>
        <v/>
      </c>
      <c r="R196" s="2" t="str">
        <f>IF($A196="","",IFERROR(INDEX(RAW_DHIS2_EXPORT!$A:$ZZ,ROW(),MATCH("*"&amp;INDEX(INDICATOR_MAP!$D:$D,MATCH(R$1,INDICATOR_MAP!$B:$B,0))&amp;"*",RAW_DHIS2_EXPORT!$1:$1,0)),""))</f>
        <v/>
      </c>
      <c r="S196" s="2" t="str">
        <f>IF($A196="","",IFERROR(INDEX(RAW_DHIS2_EXPORT!$A:$ZZ,ROW(),MATCH("*"&amp;INDEX(INDICATOR_MAP!$D:$D,MATCH(S$1,INDICATOR_MAP!$B:$B,0))&amp;"*",RAW_DHIS2_EXPORT!$1:$1,0)),""))</f>
        <v/>
      </c>
      <c r="T196" s="2" t="str">
        <f>IF($A196="","",IFERROR(INDEX(RAW_DHIS2_EXPORT!$A:$ZZ,ROW(),MATCH("*"&amp;INDEX(INDICATOR_MAP!$D:$D,MATCH(T$1,INDICATOR_MAP!$B:$B,0))&amp;"*",RAW_DHIS2_EXPORT!$1:$1,0)),""))</f>
        <v/>
      </c>
      <c r="U196" s="2" t="str">
        <f>IF($A196="","",IFERROR(INDEX(RAW_DHIS2_EXPORT!$A:$ZZ,ROW(),MATCH("*"&amp;INDEX(INDICATOR_MAP!$D:$D,MATCH(U$1,INDICATOR_MAP!$B:$B,0))&amp;"*",RAW_DHIS2_EXPORT!$1:$1,0)),""))</f>
        <v/>
      </c>
      <c r="V196" s="2" t="str">
        <f>IF($A196="","",IFERROR(INDEX(RAW_DHIS2_EXPORT!$A:$ZZ,ROW(),MATCH("*"&amp;INDEX(INDICATOR_MAP!$D:$D,MATCH(V$1,INDICATOR_MAP!$B:$B,0))&amp;"*",RAW_DHIS2_EXPORT!$1:$1,0)),""))</f>
        <v/>
      </c>
      <c r="W196" s="2" t="str">
        <f>IF($A196="","",IFERROR(INDEX(RAW_DHIS2_EXPORT!$A:$ZZ,ROW(),MATCH("*"&amp;INDEX(INDICATOR_MAP!$D:$D,MATCH(W$1,INDICATOR_MAP!$B:$B,0))&amp;"*",RAW_DHIS2_EXPORT!$1:$1,0)),""))</f>
        <v/>
      </c>
      <c r="X196" s="2" t="str">
        <f>IF($A196="","",IFERROR(INDEX(RAW_DHIS2_EXPORT!$A:$ZZ,ROW(),MATCH("*"&amp;INDEX(INDICATOR_MAP!$D:$D,MATCH(X$1,INDICATOR_MAP!$B:$B,0))&amp;"*",RAW_DHIS2_EXPORT!$1:$1,0)),""))</f>
        <v/>
      </c>
      <c r="Y196" s="2" t="str">
        <f>IF($A196="","",IFERROR(INDEX(RAW_DHIS2_EXPORT!$A:$ZZ,ROW(),MATCH("*"&amp;INDEX(INDICATOR_MAP!$D:$D,MATCH(Y$1,INDICATOR_MAP!$B:$B,0))&amp;"*",RAW_DHIS2_EXPORT!$1:$1,0)),""))</f>
        <v/>
      </c>
      <c r="Z196" s="2" t="str">
        <f>IF($A196="","",IFERROR(INDEX(RAW_DHIS2_EXPORT!$A:$ZZ,ROW(),MATCH("*"&amp;INDEX(INDICATOR_MAP!$D:$D,MATCH(Z$1,INDICATOR_MAP!$B:$B,0))&amp;"*",RAW_DHIS2_EXPORT!$1:$1,0)),""))</f>
        <v/>
      </c>
      <c r="AA196" s="2" t="str">
        <f>IF($A196="","",IFERROR(INDEX(RAW_DHIS2_EXPORT!$A:$ZZ,ROW(),MATCH("*"&amp;INDEX(INDICATOR_MAP!$D:$D,MATCH(AA$1,INDICATOR_MAP!$B:$B,0))&amp;"*",RAW_DHIS2_EXPORT!$1:$1,0)),""))</f>
        <v/>
      </c>
      <c r="AB196" s="2" t="str">
        <f>IF($A196="","",IFERROR(INDEX(RAW_DHIS2_EXPORT!$A:$ZZ,ROW(),MATCH("*"&amp;INDEX(INDICATOR_MAP!$D:$D,MATCH(AB$1,INDICATOR_MAP!$B:$B,0))&amp;"*",RAW_DHIS2_EXPORT!$1:$1,0)),""))</f>
        <v/>
      </c>
      <c r="AC196" s="2" t="str">
        <f>IF($A196="","",IFERROR(INDEX(RAW_DHIS2_EXPORT!$A:$ZZ,ROW(),MATCH("*"&amp;INDEX(INDICATOR_MAP!$D:$D,MATCH(AC$1,INDICATOR_MAP!$B:$B,0))&amp;"*",RAW_DHIS2_EXPORT!$1:$1,0)),""))</f>
        <v/>
      </c>
      <c r="AD196" s="2" t="str">
        <f>IF($A196="","",IFERROR(INDEX(RAW_DHIS2_EXPORT!$A:$ZZ,ROW(),MATCH("*"&amp;INDEX(INDICATOR_MAP!$D:$D,MATCH(AD$1,INDICATOR_MAP!$B:$B,0))&amp;"*",RAW_DHIS2_EXPORT!$1:$1,0)),""))</f>
        <v/>
      </c>
      <c r="AE196" s="2" t="str">
        <f>IF($A196="","",IFERROR(INDEX(RAW_DHIS2_EXPORT!$A:$ZZ,ROW(),MATCH("*"&amp;INDEX(INDICATOR_MAP!$D:$D,MATCH(AE$1,INDICATOR_MAP!$B:$B,0))&amp;"*",RAW_DHIS2_EXPORT!$1:$1,0)),""))</f>
        <v/>
      </c>
      <c r="AF196" s="2" t="str">
        <f>IF($A196="","",IFERROR(INDEX(RAW_DHIS2_EXPORT!$A:$ZZ,ROW(),MATCH("*"&amp;INDEX(INDICATOR_MAP!$D:$D,MATCH(AF$1,INDICATOR_MAP!$B:$B,0))&amp;"*",RAW_DHIS2_EXPORT!$1:$1,0)),""))</f>
        <v/>
      </c>
      <c r="AG196" s="2" t="str">
        <f>IF($A196="","",IFERROR(INDEX(RAW_DHIS2_EXPORT!$A:$ZZ,ROW(),MATCH("*"&amp;INDEX(INDICATOR_MAP!$D:$D,MATCH(AG$1,INDICATOR_MAP!$B:$B,0))&amp;"*",RAW_DHIS2_EXPORT!$1:$1,0)),""))</f>
        <v/>
      </c>
      <c r="AH196" s="2" t="str">
        <f>IF($A196="","",IFERROR(INDEX(RAW_DHIS2_EXPORT!$A:$ZZ,ROW(),MATCH("*"&amp;INDEX(INDICATOR_MAP!$D:$D,MATCH(AH$1,INDICATOR_MAP!$B:$B,0))&amp;"*",RAW_DHIS2_EXPORT!$1:$1,0)),""))</f>
        <v/>
      </c>
      <c r="AI196" s="2" t="str">
        <f>IF($A196="","",IFERROR(INDEX(RAW_DHIS2_EXPORT!$A:$ZZ,ROW(),MATCH("*"&amp;INDEX(INDICATOR_MAP!$D:$D,MATCH(AI$1,INDICATOR_MAP!$B:$B,0))&amp;"*",RAW_DHIS2_EXPORT!$1:$1,0)),""))</f>
        <v/>
      </c>
      <c r="AJ196" s="2" t="str">
        <f>IF($A196="","",IFERROR(INDEX(RAW_DHIS2_EXPORT!$A:$ZZ,ROW(),MATCH("*"&amp;INDEX(INDICATOR_MAP!$D:$D,MATCH(AJ$1,INDICATOR_MAP!$B:$B,0))&amp;"*",RAW_DHIS2_EXPORT!$1:$1,0)),""))</f>
        <v/>
      </c>
      <c r="AK196" s="2" t="str">
        <f>IF($A196="","",IFERROR(INDEX(RAW_DHIS2_EXPORT!$A:$ZZ,ROW(),MATCH("*"&amp;INDEX(INDICATOR_MAP!$D:$D,MATCH(AK$1,INDICATOR_MAP!$B:$B,0))&amp;"*",RAW_DHIS2_EXPORT!$1:$1,0)),""))</f>
        <v/>
      </c>
      <c r="AL196" s="2" t="str">
        <f>IF($A196="","",IFERROR(INDEX(RAW_DHIS2_EXPORT!$A:$ZZ,ROW(),MATCH("*"&amp;INDEX(INDICATOR_MAP!$D:$D,MATCH(AL$1,INDICATOR_MAP!$B:$B,0))&amp;"*",RAW_DHIS2_EXPORT!$1:$1,0)),""))</f>
        <v/>
      </c>
      <c r="AM196" s="2" t="str">
        <f>IF($A196="","",IFERROR(INDEX(RAW_DHIS2_EXPORT!$A:$ZZ,ROW(),MATCH("*"&amp;INDEX(INDICATOR_MAP!$D:$D,MATCH(AM$1,INDICATOR_MAP!$B:$B,0))&amp;"*",RAW_DHIS2_EXPORT!$1:$1,0)),""))</f>
        <v/>
      </c>
      <c r="AN196" s="2" t="str">
        <f>IF($A196="","",IFERROR(INDEX(RAW_DHIS2_EXPORT!$A:$ZZ,ROW(),MATCH("*"&amp;INDEX(INDICATOR_MAP!$D:$D,MATCH(AN$1,INDICATOR_MAP!$B:$B,0))&amp;"*",RAW_DHIS2_EXPORT!$1:$1,0)),""))</f>
        <v/>
      </c>
      <c r="AO196" s="2" t="str">
        <f>IF($A196="","",IFERROR(INDEX(RAW_DHIS2_EXPORT!$A:$ZZ,ROW(),MATCH("*"&amp;INDEX(INDICATOR_MAP!$D:$D,MATCH(AO$1,INDICATOR_MAP!$B:$B,0))&amp;"*",RAW_DHIS2_EXPORT!$1:$1,0)),""))</f>
        <v/>
      </c>
      <c r="AP196" s="2" t="str">
        <f>IF($A196="","",IFERROR(INDEX(RAW_DHIS2_EXPORT!$A:$ZZ,ROW(),MATCH("*"&amp;INDEX(INDICATOR_MAP!$D:$D,MATCH(AP$1,INDICATOR_MAP!$B:$B,0))&amp;"*",RAW_DHIS2_EXPORT!$1:$1,0)),""))</f>
        <v/>
      </c>
      <c r="AQ196" s="2" t="str">
        <f>IF($A196="","",IFERROR(INDEX(RAW_DHIS2_EXPORT!$A:$ZZ,ROW(),MATCH("*"&amp;INDEX(INDICATOR_MAP!$D:$D,MATCH(AQ$1,INDICATOR_MAP!$B:$B,0))&amp;"*",RAW_DHIS2_EXPORT!$1:$1,0)),""))</f>
        <v/>
      </c>
      <c r="AR196" s="2" t="str">
        <f>IF($A196="","",IFERROR(INDEX(RAW_DHIS2_EXPORT!$A:$ZZ,ROW(),MATCH("*"&amp;INDEX(INDICATOR_MAP!$D:$D,MATCH(AR$1,INDICATOR_MAP!$B:$B,0))&amp;"*",RAW_DHIS2_EXPORT!$1:$1,0)),""))</f>
        <v/>
      </c>
      <c r="AS196" s="2" t="str">
        <f>IF($A196="","",IFERROR(INDEX(RAW_DHIS2_EXPORT!$A:$ZZ,ROW(),MATCH("*"&amp;INDEX(INDICATOR_MAP!$D:$D,MATCH(AS$1,INDICATOR_MAP!$B:$B,0))&amp;"*",RAW_DHIS2_EXPORT!$1:$1,0)),""))</f>
        <v/>
      </c>
      <c r="AT196" s="2" t="str">
        <f>IF($A196="","",IFERROR(INDEX(RAW_DHIS2_EXPORT!$A:$ZZ,ROW(),MATCH("*"&amp;INDEX(INDICATOR_MAP!$D:$D,MATCH(AT$1,INDICATOR_MAP!$B:$B,0))&amp;"*",RAW_DHIS2_EXPORT!$1:$1,0)),""))</f>
        <v/>
      </c>
      <c r="AU196" s="2" t="str">
        <f>IF($A196="","",IFERROR(INDEX(RAW_DHIS2_EXPORT!$A:$ZZ,ROW(),MATCH("*"&amp;INDEX(INDICATOR_MAP!$D:$D,MATCH(AU$1,INDICATOR_MAP!$B:$B,0))&amp;"*",RAW_DHIS2_EXPORT!$1:$1,0)),""))</f>
        <v/>
      </c>
      <c r="AV196" s="2" t="str">
        <f>IF($A196="","",IFERROR(INDEX(RAW_DHIS2_EXPORT!$A:$ZZ,ROW(),MATCH("*"&amp;INDEX(INDICATOR_MAP!$D:$D,MATCH(AV$1,INDICATOR_MAP!$B:$B,0))&amp;"*",RAW_DHIS2_EXPORT!$1:$1,0)),""))</f>
        <v/>
      </c>
      <c r="AW196" s="2" t="str">
        <f>IF($A196="","",IFERROR(INDEX(RAW_DHIS2_EXPORT!$A:$ZZ,ROW(),MATCH("*"&amp;INDEX(INDICATOR_MAP!$D:$D,MATCH(AW$1,INDICATOR_MAP!$B:$B,0))&amp;"*",RAW_DHIS2_EXPORT!$1:$1,0)),""))</f>
        <v/>
      </c>
      <c r="AX196" s="2" t="str">
        <f>IF($A196="","",IFERROR(INDEX(RAW_DHIS2_EXPORT!$A:$ZZ,ROW(),MATCH("*"&amp;INDEX(INDICATOR_MAP!$D:$D,MATCH(AX$1,INDICATOR_MAP!$B:$B,0))&amp;"*",RAW_DHIS2_EXPORT!$1:$1,0)),""))</f>
        <v/>
      </c>
      <c r="AY196" s="2" t="str">
        <f>IF($A196="","",IFERROR(INDEX(RAW_DHIS2_EXPORT!$A:$ZZ,ROW(),MATCH("*"&amp;INDEX(INDICATOR_MAP!$D:$D,MATCH(AY$1,INDICATOR_MAP!$B:$B,0))&amp;"*",RAW_DHIS2_EXPORT!$1:$1,0)),""))</f>
        <v/>
      </c>
      <c r="AZ196" s="2" t="str">
        <f>IF($A196="","",IFERROR(INDEX(RAW_DHIS2_EXPORT!$A:$ZZ,ROW(),MATCH("*"&amp;INDEX(INDICATOR_MAP!$D:$D,MATCH(AZ$1,INDICATOR_MAP!$B:$B,0))&amp;"*",RAW_DHIS2_EXPORT!$1:$1,0)),""))</f>
        <v/>
      </c>
      <c r="BA196" s="2" t="str">
        <f>IF($A196="","",IFERROR(INDEX(RAW_DHIS2_EXPORT!$A:$ZZ,ROW(),MATCH("*"&amp;INDEX(INDICATOR_MAP!$D:$D,MATCH(BA$1,INDICATOR_MAP!$B:$B,0))&amp;"*",RAW_DHIS2_EXPORT!$1:$1,0)),""))</f>
        <v/>
      </c>
      <c r="BB196" s="2" t="str">
        <f>IF($A196="","",IFERROR(INDEX(RAW_DHIS2_EXPORT!$A:$ZZ,ROW(),MATCH("*"&amp;INDEX(INDICATOR_MAP!$D:$D,MATCH(BB$1,INDICATOR_MAP!$B:$B,0))&amp;"*",RAW_DHIS2_EXPORT!$1:$1,0)),""))</f>
        <v/>
      </c>
      <c r="BC196" s="2" t="str">
        <f>IF($A196="","",IFERROR(INDEX(RAW_DHIS2_EXPORT!$A:$ZZ,ROW(),MATCH("*"&amp;INDEX(INDICATOR_MAP!$D:$D,MATCH(BC$1,INDICATOR_MAP!$B:$B,0))&amp;"*",RAW_DHIS2_EXPORT!$1:$1,0)),""))</f>
        <v/>
      </c>
    </row>
    <row r="197" spans="1:55">
      <c r="A197" s="2" t="str">
        <f>IF(RAW_DHIS2_EXPORT!A197="","",RAW_DHIS2_EXPORT!A197)</f>
        <v/>
      </c>
      <c r="B197" s="2"/>
      <c r="C197" s="2"/>
      <c r="D197" s="2" t="str">
        <f>IF($A197="","",IFERROR(INDEX(RAW_DHIS2_EXPORT!$A:$ZZ,ROW(),MATCH("*"&amp;INDEX(INDICATOR_MAP!$D:$D,MATCH(D$1,INDICATOR_MAP!$B:$B,0))&amp;"*",RAW_DHIS2_EXPORT!$1:$1,0)),""))</f>
        <v/>
      </c>
      <c r="E197" s="2" t="str">
        <f>IF($A197="","",IFERROR(INDEX(RAW_DHIS2_EXPORT!$A:$ZZ,ROW(),MATCH("*"&amp;INDEX(INDICATOR_MAP!$D:$D,MATCH(E$1,INDICATOR_MAP!$B:$B,0))&amp;"*",RAW_DHIS2_EXPORT!$1:$1,0)),""))</f>
        <v/>
      </c>
      <c r="F197" s="2" t="str">
        <f>IF($A197="","",IFERROR(INDEX(RAW_DHIS2_EXPORT!$A:$ZZ,ROW(),MATCH("*"&amp;INDEX(INDICATOR_MAP!$D:$D,MATCH(F$1,INDICATOR_MAP!$B:$B,0))&amp;"*",RAW_DHIS2_EXPORT!$1:$1,0)),""))</f>
        <v/>
      </c>
      <c r="G197" s="2" t="str">
        <f>IF($A197="","",IFERROR(INDEX(RAW_DHIS2_EXPORT!$A:$ZZ,ROW(),MATCH("*"&amp;INDEX(INDICATOR_MAP!$D:$D,MATCH(G$1,INDICATOR_MAP!$B:$B,0))&amp;"*",RAW_DHIS2_EXPORT!$1:$1,0)),""))</f>
        <v/>
      </c>
      <c r="H197" s="2" t="str">
        <f>IF($A197="","",IFERROR(INDEX(RAW_DHIS2_EXPORT!$A:$ZZ,ROW(),MATCH("*"&amp;INDEX(INDICATOR_MAP!$D:$D,MATCH(H$1,INDICATOR_MAP!$B:$B,0))&amp;"*",RAW_DHIS2_EXPORT!$1:$1,0)),""))</f>
        <v/>
      </c>
      <c r="I197" s="2" t="str">
        <f>IF($A197="","",IFERROR(INDEX(RAW_DHIS2_EXPORT!$A:$ZZ,ROW(),MATCH("*"&amp;INDEX(INDICATOR_MAP!$D:$D,MATCH(I$1,INDICATOR_MAP!$B:$B,0))&amp;"*",RAW_DHIS2_EXPORT!$1:$1,0)),""))</f>
        <v/>
      </c>
      <c r="J197" s="2" t="str">
        <f>IF($A197="","",IFERROR(INDEX(RAW_DHIS2_EXPORT!$A:$ZZ,ROW(),MATCH("*"&amp;INDEX(INDICATOR_MAP!$D:$D,MATCH(J$1,INDICATOR_MAP!$B:$B,0))&amp;"*",RAW_DHIS2_EXPORT!$1:$1,0)),""))</f>
        <v/>
      </c>
      <c r="K197" s="2" t="str">
        <f>IF($A197="","",IFERROR(INDEX(RAW_DHIS2_EXPORT!$A:$ZZ,ROW(),MATCH("*"&amp;INDEX(INDICATOR_MAP!$D:$D,MATCH(K$1,INDICATOR_MAP!$B:$B,0))&amp;"*",RAW_DHIS2_EXPORT!$1:$1,0)),""))</f>
        <v/>
      </c>
      <c r="L197" s="2" t="str">
        <f>IF($A197="","",IFERROR(INDEX(RAW_DHIS2_EXPORT!$A:$ZZ,ROW(),MATCH("*"&amp;INDEX(INDICATOR_MAP!$D:$D,MATCH(L$1,INDICATOR_MAP!$B:$B,0))&amp;"*",RAW_DHIS2_EXPORT!$1:$1,0)),""))</f>
        <v/>
      </c>
      <c r="M197" s="2" t="str">
        <f>IF($A197="","",IFERROR(INDEX(RAW_DHIS2_EXPORT!$A:$ZZ,ROW(),MATCH("*"&amp;INDEX(INDICATOR_MAP!$D:$D,MATCH(M$1,INDICATOR_MAP!$B:$B,0))&amp;"*",RAW_DHIS2_EXPORT!$1:$1,0)),""))</f>
        <v/>
      </c>
      <c r="N197" s="2" t="str">
        <f>IF($A197="","",IFERROR(INDEX(RAW_DHIS2_EXPORT!$A:$ZZ,ROW(),MATCH("*"&amp;INDEX(INDICATOR_MAP!$D:$D,MATCH(N$1,INDICATOR_MAP!$B:$B,0))&amp;"*",RAW_DHIS2_EXPORT!$1:$1,0)),""))</f>
        <v/>
      </c>
      <c r="O197" s="2" t="str">
        <f>IF($A197="","",IFERROR(INDEX(RAW_DHIS2_EXPORT!$A:$ZZ,ROW(),MATCH("*"&amp;INDEX(INDICATOR_MAP!$D:$D,MATCH(O$1,INDICATOR_MAP!$B:$B,0))&amp;"*",RAW_DHIS2_EXPORT!$1:$1,0)),""))</f>
        <v/>
      </c>
      <c r="P197" s="2" t="str">
        <f>IF($A197="","",IFERROR(INDEX(RAW_DHIS2_EXPORT!$A:$ZZ,ROW(),MATCH("*"&amp;INDEX(INDICATOR_MAP!$D:$D,MATCH(P$1,INDICATOR_MAP!$B:$B,0))&amp;"*",RAW_DHIS2_EXPORT!$1:$1,0)),""))</f>
        <v/>
      </c>
      <c r="Q197" s="2" t="str">
        <f>IF($A197="","",IFERROR(INDEX(RAW_DHIS2_EXPORT!$A:$ZZ,ROW(),MATCH("*"&amp;INDEX(INDICATOR_MAP!$D:$D,MATCH(Q$1,INDICATOR_MAP!$B:$B,0))&amp;"*",RAW_DHIS2_EXPORT!$1:$1,0)),""))</f>
        <v/>
      </c>
      <c r="R197" s="2" t="str">
        <f>IF($A197="","",IFERROR(INDEX(RAW_DHIS2_EXPORT!$A:$ZZ,ROW(),MATCH("*"&amp;INDEX(INDICATOR_MAP!$D:$D,MATCH(R$1,INDICATOR_MAP!$B:$B,0))&amp;"*",RAW_DHIS2_EXPORT!$1:$1,0)),""))</f>
        <v/>
      </c>
      <c r="S197" s="2" t="str">
        <f>IF($A197="","",IFERROR(INDEX(RAW_DHIS2_EXPORT!$A:$ZZ,ROW(),MATCH("*"&amp;INDEX(INDICATOR_MAP!$D:$D,MATCH(S$1,INDICATOR_MAP!$B:$B,0))&amp;"*",RAW_DHIS2_EXPORT!$1:$1,0)),""))</f>
        <v/>
      </c>
      <c r="T197" s="2" t="str">
        <f>IF($A197="","",IFERROR(INDEX(RAW_DHIS2_EXPORT!$A:$ZZ,ROW(),MATCH("*"&amp;INDEX(INDICATOR_MAP!$D:$D,MATCH(T$1,INDICATOR_MAP!$B:$B,0))&amp;"*",RAW_DHIS2_EXPORT!$1:$1,0)),""))</f>
        <v/>
      </c>
      <c r="U197" s="2" t="str">
        <f>IF($A197="","",IFERROR(INDEX(RAW_DHIS2_EXPORT!$A:$ZZ,ROW(),MATCH("*"&amp;INDEX(INDICATOR_MAP!$D:$D,MATCH(U$1,INDICATOR_MAP!$B:$B,0))&amp;"*",RAW_DHIS2_EXPORT!$1:$1,0)),""))</f>
        <v/>
      </c>
      <c r="V197" s="2" t="str">
        <f>IF($A197="","",IFERROR(INDEX(RAW_DHIS2_EXPORT!$A:$ZZ,ROW(),MATCH("*"&amp;INDEX(INDICATOR_MAP!$D:$D,MATCH(V$1,INDICATOR_MAP!$B:$B,0))&amp;"*",RAW_DHIS2_EXPORT!$1:$1,0)),""))</f>
        <v/>
      </c>
      <c r="W197" s="2" t="str">
        <f>IF($A197="","",IFERROR(INDEX(RAW_DHIS2_EXPORT!$A:$ZZ,ROW(),MATCH("*"&amp;INDEX(INDICATOR_MAP!$D:$D,MATCH(W$1,INDICATOR_MAP!$B:$B,0))&amp;"*",RAW_DHIS2_EXPORT!$1:$1,0)),""))</f>
        <v/>
      </c>
      <c r="X197" s="2" t="str">
        <f>IF($A197="","",IFERROR(INDEX(RAW_DHIS2_EXPORT!$A:$ZZ,ROW(),MATCH("*"&amp;INDEX(INDICATOR_MAP!$D:$D,MATCH(X$1,INDICATOR_MAP!$B:$B,0))&amp;"*",RAW_DHIS2_EXPORT!$1:$1,0)),""))</f>
        <v/>
      </c>
      <c r="Y197" s="2" t="str">
        <f>IF($A197="","",IFERROR(INDEX(RAW_DHIS2_EXPORT!$A:$ZZ,ROW(),MATCH("*"&amp;INDEX(INDICATOR_MAP!$D:$D,MATCH(Y$1,INDICATOR_MAP!$B:$B,0))&amp;"*",RAW_DHIS2_EXPORT!$1:$1,0)),""))</f>
        <v/>
      </c>
      <c r="Z197" s="2" t="str">
        <f>IF($A197="","",IFERROR(INDEX(RAW_DHIS2_EXPORT!$A:$ZZ,ROW(),MATCH("*"&amp;INDEX(INDICATOR_MAP!$D:$D,MATCH(Z$1,INDICATOR_MAP!$B:$B,0))&amp;"*",RAW_DHIS2_EXPORT!$1:$1,0)),""))</f>
        <v/>
      </c>
      <c r="AA197" s="2" t="str">
        <f>IF($A197="","",IFERROR(INDEX(RAW_DHIS2_EXPORT!$A:$ZZ,ROW(),MATCH("*"&amp;INDEX(INDICATOR_MAP!$D:$D,MATCH(AA$1,INDICATOR_MAP!$B:$B,0))&amp;"*",RAW_DHIS2_EXPORT!$1:$1,0)),""))</f>
        <v/>
      </c>
      <c r="AB197" s="2" t="str">
        <f>IF($A197="","",IFERROR(INDEX(RAW_DHIS2_EXPORT!$A:$ZZ,ROW(),MATCH("*"&amp;INDEX(INDICATOR_MAP!$D:$D,MATCH(AB$1,INDICATOR_MAP!$B:$B,0))&amp;"*",RAW_DHIS2_EXPORT!$1:$1,0)),""))</f>
        <v/>
      </c>
      <c r="AC197" s="2" t="str">
        <f>IF($A197="","",IFERROR(INDEX(RAW_DHIS2_EXPORT!$A:$ZZ,ROW(),MATCH("*"&amp;INDEX(INDICATOR_MAP!$D:$D,MATCH(AC$1,INDICATOR_MAP!$B:$B,0))&amp;"*",RAW_DHIS2_EXPORT!$1:$1,0)),""))</f>
        <v/>
      </c>
      <c r="AD197" s="2" t="str">
        <f>IF($A197="","",IFERROR(INDEX(RAW_DHIS2_EXPORT!$A:$ZZ,ROW(),MATCH("*"&amp;INDEX(INDICATOR_MAP!$D:$D,MATCH(AD$1,INDICATOR_MAP!$B:$B,0))&amp;"*",RAW_DHIS2_EXPORT!$1:$1,0)),""))</f>
        <v/>
      </c>
      <c r="AE197" s="2" t="str">
        <f>IF($A197="","",IFERROR(INDEX(RAW_DHIS2_EXPORT!$A:$ZZ,ROW(),MATCH("*"&amp;INDEX(INDICATOR_MAP!$D:$D,MATCH(AE$1,INDICATOR_MAP!$B:$B,0))&amp;"*",RAW_DHIS2_EXPORT!$1:$1,0)),""))</f>
        <v/>
      </c>
      <c r="AF197" s="2" t="str">
        <f>IF($A197="","",IFERROR(INDEX(RAW_DHIS2_EXPORT!$A:$ZZ,ROW(),MATCH("*"&amp;INDEX(INDICATOR_MAP!$D:$D,MATCH(AF$1,INDICATOR_MAP!$B:$B,0))&amp;"*",RAW_DHIS2_EXPORT!$1:$1,0)),""))</f>
        <v/>
      </c>
      <c r="AG197" s="2" t="str">
        <f>IF($A197="","",IFERROR(INDEX(RAW_DHIS2_EXPORT!$A:$ZZ,ROW(),MATCH("*"&amp;INDEX(INDICATOR_MAP!$D:$D,MATCH(AG$1,INDICATOR_MAP!$B:$B,0))&amp;"*",RAW_DHIS2_EXPORT!$1:$1,0)),""))</f>
        <v/>
      </c>
      <c r="AH197" s="2" t="str">
        <f>IF($A197="","",IFERROR(INDEX(RAW_DHIS2_EXPORT!$A:$ZZ,ROW(),MATCH("*"&amp;INDEX(INDICATOR_MAP!$D:$D,MATCH(AH$1,INDICATOR_MAP!$B:$B,0))&amp;"*",RAW_DHIS2_EXPORT!$1:$1,0)),""))</f>
        <v/>
      </c>
      <c r="AI197" s="2" t="str">
        <f>IF($A197="","",IFERROR(INDEX(RAW_DHIS2_EXPORT!$A:$ZZ,ROW(),MATCH("*"&amp;INDEX(INDICATOR_MAP!$D:$D,MATCH(AI$1,INDICATOR_MAP!$B:$B,0))&amp;"*",RAW_DHIS2_EXPORT!$1:$1,0)),""))</f>
        <v/>
      </c>
      <c r="AJ197" s="2" t="str">
        <f>IF($A197="","",IFERROR(INDEX(RAW_DHIS2_EXPORT!$A:$ZZ,ROW(),MATCH("*"&amp;INDEX(INDICATOR_MAP!$D:$D,MATCH(AJ$1,INDICATOR_MAP!$B:$B,0))&amp;"*",RAW_DHIS2_EXPORT!$1:$1,0)),""))</f>
        <v/>
      </c>
      <c r="AK197" s="2" t="str">
        <f>IF($A197="","",IFERROR(INDEX(RAW_DHIS2_EXPORT!$A:$ZZ,ROW(),MATCH("*"&amp;INDEX(INDICATOR_MAP!$D:$D,MATCH(AK$1,INDICATOR_MAP!$B:$B,0))&amp;"*",RAW_DHIS2_EXPORT!$1:$1,0)),""))</f>
        <v/>
      </c>
      <c r="AL197" s="2" t="str">
        <f>IF($A197="","",IFERROR(INDEX(RAW_DHIS2_EXPORT!$A:$ZZ,ROW(),MATCH("*"&amp;INDEX(INDICATOR_MAP!$D:$D,MATCH(AL$1,INDICATOR_MAP!$B:$B,0))&amp;"*",RAW_DHIS2_EXPORT!$1:$1,0)),""))</f>
        <v/>
      </c>
      <c r="AM197" s="2" t="str">
        <f>IF($A197="","",IFERROR(INDEX(RAW_DHIS2_EXPORT!$A:$ZZ,ROW(),MATCH("*"&amp;INDEX(INDICATOR_MAP!$D:$D,MATCH(AM$1,INDICATOR_MAP!$B:$B,0))&amp;"*",RAW_DHIS2_EXPORT!$1:$1,0)),""))</f>
        <v/>
      </c>
      <c r="AN197" s="2" t="str">
        <f>IF($A197="","",IFERROR(INDEX(RAW_DHIS2_EXPORT!$A:$ZZ,ROW(),MATCH("*"&amp;INDEX(INDICATOR_MAP!$D:$D,MATCH(AN$1,INDICATOR_MAP!$B:$B,0))&amp;"*",RAW_DHIS2_EXPORT!$1:$1,0)),""))</f>
        <v/>
      </c>
      <c r="AO197" s="2" t="str">
        <f>IF($A197="","",IFERROR(INDEX(RAW_DHIS2_EXPORT!$A:$ZZ,ROW(),MATCH("*"&amp;INDEX(INDICATOR_MAP!$D:$D,MATCH(AO$1,INDICATOR_MAP!$B:$B,0))&amp;"*",RAW_DHIS2_EXPORT!$1:$1,0)),""))</f>
        <v/>
      </c>
      <c r="AP197" s="2" t="str">
        <f>IF($A197="","",IFERROR(INDEX(RAW_DHIS2_EXPORT!$A:$ZZ,ROW(),MATCH("*"&amp;INDEX(INDICATOR_MAP!$D:$D,MATCH(AP$1,INDICATOR_MAP!$B:$B,0))&amp;"*",RAW_DHIS2_EXPORT!$1:$1,0)),""))</f>
        <v/>
      </c>
      <c r="AQ197" s="2" t="str">
        <f>IF($A197="","",IFERROR(INDEX(RAW_DHIS2_EXPORT!$A:$ZZ,ROW(),MATCH("*"&amp;INDEX(INDICATOR_MAP!$D:$D,MATCH(AQ$1,INDICATOR_MAP!$B:$B,0))&amp;"*",RAW_DHIS2_EXPORT!$1:$1,0)),""))</f>
        <v/>
      </c>
      <c r="AR197" s="2" t="str">
        <f>IF($A197="","",IFERROR(INDEX(RAW_DHIS2_EXPORT!$A:$ZZ,ROW(),MATCH("*"&amp;INDEX(INDICATOR_MAP!$D:$D,MATCH(AR$1,INDICATOR_MAP!$B:$B,0))&amp;"*",RAW_DHIS2_EXPORT!$1:$1,0)),""))</f>
        <v/>
      </c>
      <c r="AS197" s="2" t="str">
        <f>IF($A197="","",IFERROR(INDEX(RAW_DHIS2_EXPORT!$A:$ZZ,ROW(),MATCH("*"&amp;INDEX(INDICATOR_MAP!$D:$D,MATCH(AS$1,INDICATOR_MAP!$B:$B,0))&amp;"*",RAW_DHIS2_EXPORT!$1:$1,0)),""))</f>
        <v/>
      </c>
      <c r="AT197" s="2" t="str">
        <f>IF($A197="","",IFERROR(INDEX(RAW_DHIS2_EXPORT!$A:$ZZ,ROW(),MATCH("*"&amp;INDEX(INDICATOR_MAP!$D:$D,MATCH(AT$1,INDICATOR_MAP!$B:$B,0))&amp;"*",RAW_DHIS2_EXPORT!$1:$1,0)),""))</f>
        <v/>
      </c>
      <c r="AU197" s="2" t="str">
        <f>IF($A197="","",IFERROR(INDEX(RAW_DHIS2_EXPORT!$A:$ZZ,ROW(),MATCH("*"&amp;INDEX(INDICATOR_MAP!$D:$D,MATCH(AU$1,INDICATOR_MAP!$B:$B,0))&amp;"*",RAW_DHIS2_EXPORT!$1:$1,0)),""))</f>
        <v/>
      </c>
      <c r="AV197" s="2" t="str">
        <f>IF($A197="","",IFERROR(INDEX(RAW_DHIS2_EXPORT!$A:$ZZ,ROW(),MATCH("*"&amp;INDEX(INDICATOR_MAP!$D:$D,MATCH(AV$1,INDICATOR_MAP!$B:$B,0))&amp;"*",RAW_DHIS2_EXPORT!$1:$1,0)),""))</f>
        <v/>
      </c>
      <c r="AW197" s="2" t="str">
        <f>IF($A197="","",IFERROR(INDEX(RAW_DHIS2_EXPORT!$A:$ZZ,ROW(),MATCH("*"&amp;INDEX(INDICATOR_MAP!$D:$D,MATCH(AW$1,INDICATOR_MAP!$B:$B,0))&amp;"*",RAW_DHIS2_EXPORT!$1:$1,0)),""))</f>
        <v/>
      </c>
      <c r="AX197" s="2" t="str">
        <f>IF($A197="","",IFERROR(INDEX(RAW_DHIS2_EXPORT!$A:$ZZ,ROW(),MATCH("*"&amp;INDEX(INDICATOR_MAP!$D:$D,MATCH(AX$1,INDICATOR_MAP!$B:$B,0))&amp;"*",RAW_DHIS2_EXPORT!$1:$1,0)),""))</f>
        <v/>
      </c>
      <c r="AY197" s="2" t="str">
        <f>IF($A197="","",IFERROR(INDEX(RAW_DHIS2_EXPORT!$A:$ZZ,ROW(),MATCH("*"&amp;INDEX(INDICATOR_MAP!$D:$D,MATCH(AY$1,INDICATOR_MAP!$B:$B,0))&amp;"*",RAW_DHIS2_EXPORT!$1:$1,0)),""))</f>
        <v/>
      </c>
      <c r="AZ197" s="2" t="str">
        <f>IF($A197="","",IFERROR(INDEX(RAW_DHIS2_EXPORT!$A:$ZZ,ROW(),MATCH("*"&amp;INDEX(INDICATOR_MAP!$D:$D,MATCH(AZ$1,INDICATOR_MAP!$B:$B,0))&amp;"*",RAW_DHIS2_EXPORT!$1:$1,0)),""))</f>
        <v/>
      </c>
      <c r="BA197" s="2" t="str">
        <f>IF($A197="","",IFERROR(INDEX(RAW_DHIS2_EXPORT!$A:$ZZ,ROW(),MATCH("*"&amp;INDEX(INDICATOR_MAP!$D:$D,MATCH(BA$1,INDICATOR_MAP!$B:$B,0))&amp;"*",RAW_DHIS2_EXPORT!$1:$1,0)),""))</f>
        <v/>
      </c>
      <c r="BB197" s="2" t="str">
        <f>IF($A197="","",IFERROR(INDEX(RAW_DHIS2_EXPORT!$A:$ZZ,ROW(),MATCH("*"&amp;INDEX(INDICATOR_MAP!$D:$D,MATCH(BB$1,INDICATOR_MAP!$B:$B,0))&amp;"*",RAW_DHIS2_EXPORT!$1:$1,0)),""))</f>
        <v/>
      </c>
      <c r="BC197" s="2" t="str">
        <f>IF($A197="","",IFERROR(INDEX(RAW_DHIS2_EXPORT!$A:$ZZ,ROW(),MATCH("*"&amp;INDEX(INDICATOR_MAP!$D:$D,MATCH(BC$1,INDICATOR_MAP!$B:$B,0))&amp;"*",RAW_DHIS2_EXPORT!$1:$1,0)),""))</f>
        <v/>
      </c>
    </row>
    <row r="198" spans="1:55">
      <c r="A198" s="2" t="str">
        <f>IF(RAW_DHIS2_EXPORT!A198="","",RAW_DHIS2_EXPORT!A198)</f>
        <v/>
      </c>
      <c r="B198" s="2"/>
      <c r="C198" s="2"/>
      <c r="D198" s="2" t="str">
        <f>IF($A198="","",IFERROR(INDEX(RAW_DHIS2_EXPORT!$A:$ZZ,ROW(),MATCH("*"&amp;INDEX(INDICATOR_MAP!$D:$D,MATCH(D$1,INDICATOR_MAP!$B:$B,0))&amp;"*",RAW_DHIS2_EXPORT!$1:$1,0)),""))</f>
        <v/>
      </c>
      <c r="E198" s="2" t="str">
        <f>IF($A198="","",IFERROR(INDEX(RAW_DHIS2_EXPORT!$A:$ZZ,ROW(),MATCH("*"&amp;INDEX(INDICATOR_MAP!$D:$D,MATCH(E$1,INDICATOR_MAP!$B:$B,0))&amp;"*",RAW_DHIS2_EXPORT!$1:$1,0)),""))</f>
        <v/>
      </c>
      <c r="F198" s="2" t="str">
        <f>IF($A198="","",IFERROR(INDEX(RAW_DHIS2_EXPORT!$A:$ZZ,ROW(),MATCH("*"&amp;INDEX(INDICATOR_MAP!$D:$D,MATCH(F$1,INDICATOR_MAP!$B:$B,0))&amp;"*",RAW_DHIS2_EXPORT!$1:$1,0)),""))</f>
        <v/>
      </c>
      <c r="G198" s="2" t="str">
        <f>IF($A198="","",IFERROR(INDEX(RAW_DHIS2_EXPORT!$A:$ZZ,ROW(),MATCH("*"&amp;INDEX(INDICATOR_MAP!$D:$D,MATCH(G$1,INDICATOR_MAP!$B:$B,0))&amp;"*",RAW_DHIS2_EXPORT!$1:$1,0)),""))</f>
        <v/>
      </c>
      <c r="H198" s="2" t="str">
        <f>IF($A198="","",IFERROR(INDEX(RAW_DHIS2_EXPORT!$A:$ZZ,ROW(),MATCH("*"&amp;INDEX(INDICATOR_MAP!$D:$D,MATCH(H$1,INDICATOR_MAP!$B:$B,0))&amp;"*",RAW_DHIS2_EXPORT!$1:$1,0)),""))</f>
        <v/>
      </c>
      <c r="I198" s="2" t="str">
        <f>IF($A198="","",IFERROR(INDEX(RAW_DHIS2_EXPORT!$A:$ZZ,ROW(),MATCH("*"&amp;INDEX(INDICATOR_MAP!$D:$D,MATCH(I$1,INDICATOR_MAP!$B:$B,0))&amp;"*",RAW_DHIS2_EXPORT!$1:$1,0)),""))</f>
        <v/>
      </c>
      <c r="J198" s="2" t="str">
        <f>IF($A198="","",IFERROR(INDEX(RAW_DHIS2_EXPORT!$A:$ZZ,ROW(),MATCH("*"&amp;INDEX(INDICATOR_MAP!$D:$D,MATCH(J$1,INDICATOR_MAP!$B:$B,0))&amp;"*",RAW_DHIS2_EXPORT!$1:$1,0)),""))</f>
        <v/>
      </c>
      <c r="K198" s="2" t="str">
        <f>IF($A198="","",IFERROR(INDEX(RAW_DHIS2_EXPORT!$A:$ZZ,ROW(),MATCH("*"&amp;INDEX(INDICATOR_MAP!$D:$D,MATCH(K$1,INDICATOR_MAP!$B:$B,0))&amp;"*",RAW_DHIS2_EXPORT!$1:$1,0)),""))</f>
        <v/>
      </c>
      <c r="L198" s="2" t="str">
        <f>IF($A198="","",IFERROR(INDEX(RAW_DHIS2_EXPORT!$A:$ZZ,ROW(),MATCH("*"&amp;INDEX(INDICATOR_MAP!$D:$D,MATCH(L$1,INDICATOR_MAP!$B:$B,0))&amp;"*",RAW_DHIS2_EXPORT!$1:$1,0)),""))</f>
        <v/>
      </c>
      <c r="M198" s="2" t="str">
        <f>IF($A198="","",IFERROR(INDEX(RAW_DHIS2_EXPORT!$A:$ZZ,ROW(),MATCH("*"&amp;INDEX(INDICATOR_MAP!$D:$D,MATCH(M$1,INDICATOR_MAP!$B:$B,0))&amp;"*",RAW_DHIS2_EXPORT!$1:$1,0)),""))</f>
        <v/>
      </c>
      <c r="N198" s="2" t="str">
        <f>IF($A198="","",IFERROR(INDEX(RAW_DHIS2_EXPORT!$A:$ZZ,ROW(),MATCH("*"&amp;INDEX(INDICATOR_MAP!$D:$D,MATCH(N$1,INDICATOR_MAP!$B:$B,0))&amp;"*",RAW_DHIS2_EXPORT!$1:$1,0)),""))</f>
        <v/>
      </c>
      <c r="O198" s="2" t="str">
        <f>IF($A198="","",IFERROR(INDEX(RAW_DHIS2_EXPORT!$A:$ZZ,ROW(),MATCH("*"&amp;INDEX(INDICATOR_MAP!$D:$D,MATCH(O$1,INDICATOR_MAP!$B:$B,0))&amp;"*",RAW_DHIS2_EXPORT!$1:$1,0)),""))</f>
        <v/>
      </c>
      <c r="P198" s="2" t="str">
        <f>IF($A198="","",IFERROR(INDEX(RAW_DHIS2_EXPORT!$A:$ZZ,ROW(),MATCH("*"&amp;INDEX(INDICATOR_MAP!$D:$D,MATCH(P$1,INDICATOR_MAP!$B:$B,0))&amp;"*",RAW_DHIS2_EXPORT!$1:$1,0)),""))</f>
        <v/>
      </c>
      <c r="Q198" s="2" t="str">
        <f>IF($A198="","",IFERROR(INDEX(RAW_DHIS2_EXPORT!$A:$ZZ,ROW(),MATCH("*"&amp;INDEX(INDICATOR_MAP!$D:$D,MATCH(Q$1,INDICATOR_MAP!$B:$B,0))&amp;"*",RAW_DHIS2_EXPORT!$1:$1,0)),""))</f>
        <v/>
      </c>
      <c r="R198" s="2" t="str">
        <f>IF($A198="","",IFERROR(INDEX(RAW_DHIS2_EXPORT!$A:$ZZ,ROW(),MATCH("*"&amp;INDEX(INDICATOR_MAP!$D:$D,MATCH(R$1,INDICATOR_MAP!$B:$B,0))&amp;"*",RAW_DHIS2_EXPORT!$1:$1,0)),""))</f>
        <v/>
      </c>
      <c r="S198" s="2" t="str">
        <f>IF($A198="","",IFERROR(INDEX(RAW_DHIS2_EXPORT!$A:$ZZ,ROW(),MATCH("*"&amp;INDEX(INDICATOR_MAP!$D:$D,MATCH(S$1,INDICATOR_MAP!$B:$B,0))&amp;"*",RAW_DHIS2_EXPORT!$1:$1,0)),""))</f>
        <v/>
      </c>
      <c r="T198" s="2" t="str">
        <f>IF($A198="","",IFERROR(INDEX(RAW_DHIS2_EXPORT!$A:$ZZ,ROW(),MATCH("*"&amp;INDEX(INDICATOR_MAP!$D:$D,MATCH(T$1,INDICATOR_MAP!$B:$B,0))&amp;"*",RAW_DHIS2_EXPORT!$1:$1,0)),""))</f>
        <v/>
      </c>
      <c r="U198" s="2" t="str">
        <f>IF($A198="","",IFERROR(INDEX(RAW_DHIS2_EXPORT!$A:$ZZ,ROW(),MATCH("*"&amp;INDEX(INDICATOR_MAP!$D:$D,MATCH(U$1,INDICATOR_MAP!$B:$B,0))&amp;"*",RAW_DHIS2_EXPORT!$1:$1,0)),""))</f>
        <v/>
      </c>
      <c r="V198" s="2" t="str">
        <f>IF($A198="","",IFERROR(INDEX(RAW_DHIS2_EXPORT!$A:$ZZ,ROW(),MATCH("*"&amp;INDEX(INDICATOR_MAP!$D:$D,MATCH(V$1,INDICATOR_MAP!$B:$B,0))&amp;"*",RAW_DHIS2_EXPORT!$1:$1,0)),""))</f>
        <v/>
      </c>
      <c r="W198" s="2" t="str">
        <f>IF($A198="","",IFERROR(INDEX(RAW_DHIS2_EXPORT!$A:$ZZ,ROW(),MATCH("*"&amp;INDEX(INDICATOR_MAP!$D:$D,MATCH(W$1,INDICATOR_MAP!$B:$B,0))&amp;"*",RAW_DHIS2_EXPORT!$1:$1,0)),""))</f>
        <v/>
      </c>
      <c r="X198" s="2" t="str">
        <f>IF($A198="","",IFERROR(INDEX(RAW_DHIS2_EXPORT!$A:$ZZ,ROW(),MATCH("*"&amp;INDEX(INDICATOR_MAP!$D:$D,MATCH(X$1,INDICATOR_MAP!$B:$B,0))&amp;"*",RAW_DHIS2_EXPORT!$1:$1,0)),""))</f>
        <v/>
      </c>
      <c r="Y198" s="2" t="str">
        <f>IF($A198="","",IFERROR(INDEX(RAW_DHIS2_EXPORT!$A:$ZZ,ROW(),MATCH("*"&amp;INDEX(INDICATOR_MAP!$D:$D,MATCH(Y$1,INDICATOR_MAP!$B:$B,0))&amp;"*",RAW_DHIS2_EXPORT!$1:$1,0)),""))</f>
        <v/>
      </c>
      <c r="Z198" s="2" t="str">
        <f>IF($A198="","",IFERROR(INDEX(RAW_DHIS2_EXPORT!$A:$ZZ,ROW(),MATCH("*"&amp;INDEX(INDICATOR_MAP!$D:$D,MATCH(Z$1,INDICATOR_MAP!$B:$B,0))&amp;"*",RAW_DHIS2_EXPORT!$1:$1,0)),""))</f>
        <v/>
      </c>
      <c r="AA198" s="2" t="str">
        <f>IF($A198="","",IFERROR(INDEX(RAW_DHIS2_EXPORT!$A:$ZZ,ROW(),MATCH("*"&amp;INDEX(INDICATOR_MAP!$D:$D,MATCH(AA$1,INDICATOR_MAP!$B:$B,0))&amp;"*",RAW_DHIS2_EXPORT!$1:$1,0)),""))</f>
        <v/>
      </c>
      <c r="AB198" s="2" t="str">
        <f>IF($A198="","",IFERROR(INDEX(RAW_DHIS2_EXPORT!$A:$ZZ,ROW(),MATCH("*"&amp;INDEX(INDICATOR_MAP!$D:$D,MATCH(AB$1,INDICATOR_MAP!$B:$B,0))&amp;"*",RAW_DHIS2_EXPORT!$1:$1,0)),""))</f>
        <v/>
      </c>
      <c r="AC198" s="2" t="str">
        <f>IF($A198="","",IFERROR(INDEX(RAW_DHIS2_EXPORT!$A:$ZZ,ROW(),MATCH("*"&amp;INDEX(INDICATOR_MAP!$D:$D,MATCH(AC$1,INDICATOR_MAP!$B:$B,0))&amp;"*",RAW_DHIS2_EXPORT!$1:$1,0)),""))</f>
        <v/>
      </c>
      <c r="AD198" s="2" t="str">
        <f>IF($A198="","",IFERROR(INDEX(RAW_DHIS2_EXPORT!$A:$ZZ,ROW(),MATCH("*"&amp;INDEX(INDICATOR_MAP!$D:$D,MATCH(AD$1,INDICATOR_MAP!$B:$B,0))&amp;"*",RAW_DHIS2_EXPORT!$1:$1,0)),""))</f>
        <v/>
      </c>
      <c r="AE198" s="2" t="str">
        <f>IF($A198="","",IFERROR(INDEX(RAW_DHIS2_EXPORT!$A:$ZZ,ROW(),MATCH("*"&amp;INDEX(INDICATOR_MAP!$D:$D,MATCH(AE$1,INDICATOR_MAP!$B:$B,0))&amp;"*",RAW_DHIS2_EXPORT!$1:$1,0)),""))</f>
        <v/>
      </c>
      <c r="AF198" s="2" t="str">
        <f>IF($A198="","",IFERROR(INDEX(RAW_DHIS2_EXPORT!$A:$ZZ,ROW(),MATCH("*"&amp;INDEX(INDICATOR_MAP!$D:$D,MATCH(AF$1,INDICATOR_MAP!$B:$B,0))&amp;"*",RAW_DHIS2_EXPORT!$1:$1,0)),""))</f>
        <v/>
      </c>
      <c r="AG198" s="2" t="str">
        <f>IF($A198="","",IFERROR(INDEX(RAW_DHIS2_EXPORT!$A:$ZZ,ROW(),MATCH("*"&amp;INDEX(INDICATOR_MAP!$D:$D,MATCH(AG$1,INDICATOR_MAP!$B:$B,0))&amp;"*",RAW_DHIS2_EXPORT!$1:$1,0)),""))</f>
        <v/>
      </c>
      <c r="AH198" s="2" t="str">
        <f>IF($A198="","",IFERROR(INDEX(RAW_DHIS2_EXPORT!$A:$ZZ,ROW(),MATCH("*"&amp;INDEX(INDICATOR_MAP!$D:$D,MATCH(AH$1,INDICATOR_MAP!$B:$B,0))&amp;"*",RAW_DHIS2_EXPORT!$1:$1,0)),""))</f>
        <v/>
      </c>
      <c r="AI198" s="2" t="str">
        <f>IF($A198="","",IFERROR(INDEX(RAW_DHIS2_EXPORT!$A:$ZZ,ROW(),MATCH("*"&amp;INDEX(INDICATOR_MAP!$D:$D,MATCH(AI$1,INDICATOR_MAP!$B:$B,0))&amp;"*",RAW_DHIS2_EXPORT!$1:$1,0)),""))</f>
        <v/>
      </c>
      <c r="AJ198" s="2" t="str">
        <f>IF($A198="","",IFERROR(INDEX(RAW_DHIS2_EXPORT!$A:$ZZ,ROW(),MATCH("*"&amp;INDEX(INDICATOR_MAP!$D:$D,MATCH(AJ$1,INDICATOR_MAP!$B:$B,0))&amp;"*",RAW_DHIS2_EXPORT!$1:$1,0)),""))</f>
        <v/>
      </c>
      <c r="AK198" s="2" t="str">
        <f>IF($A198="","",IFERROR(INDEX(RAW_DHIS2_EXPORT!$A:$ZZ,ROW(),MATCH("*"&amp;INDEX(INDICATOR_MAP!$D:$D,MATCH(AK$1,INDICATOR_MAP!$B:$B,0))&amp;"*",RAW_DHIS2_EXPORT!$1:$1,0)),""))</f>
        <v/>
      </c>
      <c r="AL198" s="2" t="str">
        <f>IF($A198="","",IFERROR(INDEX(RAW_DHIS2_EXPORT!$A:$ZZ,ROW(),MATCH("*"&amp;INDEX(INDICATOR_MAP!$D:$D,MATCH(AL$1,INDICATOR_MAP!$B:$B,0))&amp;"*",RAW_DHIS2_EXPORT!$1:$1,0)),""))</f>
        <v/>
      </c>
      <c r="AM198" s="2" t="str">
        <f>IF($A198="","",IFERROR(INDEX(RAW_DHIS2_EXPORT!$A:$ZZ,ROW(),MATCH("*"&amp;INDEX(INDICATOR_MAP!$D:$D,MATCH(AM$1,INDICATOR_MAP!$B:$B,0))&amp;"*",RAW_DHIS2_EXPORT!$1:$1,0)),""))</f>
        <v/>
      </c>
      <c r="AN198" s="2" t="str">
        <f>IF($A198="","",IFERROR(INDEX(RAW_DHIS2_EXPORT!$A:$ZZ,ROW(),MATCH("*"&amp;INDEX(INDICATOR_MAP!$D:$D,MATCH(AN$1,INDICATOR_MAP!$B:$B,0))&amp;"*",RAW_DHIS2_EXPORT!$1:$1,0)),""))</f>
        <v/>
      </c>
      <c r="AO198" s="2" t="str">
        <f>IF($A198="","",IFERROR(INDEX(RAW_DHIS2_EXPORT!$A:$ZZ,ROW(),MATCH("*"&amp;INDEX(INDICATOR_MAP!$D:$D,MATCH(AO$1,INDICATOR_MAP!$B:$B,0))&amp;"*",RAW_DHIS2_EXPORT!$1:$1,0)),""))</f>
        <v/>
      </c>
      <c r="AP198" s="2" t="str">
        <f>IF($A198="","",IFERROR(INDEX(RAW_DHIS2_EXPORT!$A:$ZZ,ROW(),MATCH("*"&amp;INDEX(INDICATOR_MAP!$D:$D,MATCH(AP$1,INDICATOR_MAP!$B:$B,0))&amp;"*",RAW_DHIS2_EXPORT!$1:$1,0)),""))</f>
        <v/>
      </c>
      <c r="AQ198" s="2" t="str">
        <f>IF($A198="","",IFERROR(INDEX(RAW_DHIS2_EXPORT!$A:$ZZ,ROW(),MATCH("*"&amp;INDEX(INDICATOR_MAP!$D:$D,MATCH(AQ$1,INDICATOR_MAP!$B:$B,0))&amp;"*",RAW_DHIS2_EXPORT!$1:$1,0)),""))</f>
        <v/>
      </c>
      <c r="AR198" s="2" t="str">
        <f>IF($A198="","",IFERROR(INDEX(RAW_DHIS2_EXPORT!$A:$ZZ,ROW(),MATCH("*"&amp;INDEX(INDICATOR_MAP!$D:$D,MATCH(AR$1,INDICATOR_MAP!$B:$B,0))&amp;"*",RAW_DHIS2_EXPORT!$1:$1,0)),""))</f>
        <v/>
      </c>
      <c r="AS198" s="2" t="str">
        <f>IF($A198="","",IFERROR(INDEX(RAW_DHIS2_EXPORT!$A:$ZZ,ROW(),MATCH("*"&amp;INDEX(INDICATOR_MAP!$D:$D,MATCH(AS$1,INDICATOR_MAP!$B:$B,0))&amp;"*",RAW_DHIS2_EXPORT!$1:$1,0)),""))</f>
        <v/>
      </c>
      <c r="AT198" s="2" t="str">
        <f>IF($A198="","",IFERROR(INDEX(RAW_DHIS2_EXPORT!$A:$ZZ,ROW(),MATCH("*"&amp;INDEX(INDICATOR_MAP!$D:$D,MATCH(AT$1,INDICATOR_MAP!$B:$B,0))&amp;"*",RAW_DHIS2_EXPORT!$1:$1,0)),""))</f>
        <v/>
      </c>
      <c r="AU198" s="2" t="str">
        <f>IF($A198="","",IFERROR(INDEX(RAW_DHIS2_EXPORT!$A:$ZZ,ROW(),MATCH("*"&amp;INDEX(INDICATOR_MAP!$D:$D,MATCH(AU$1,INDICATOR_MAP!$B:$B,0))&amp;"*",RAW_DHIS2_EXPORT!$1:$1,0)),""))</f>
        <v/>
      </c>
      <c r="AV198" s="2" t="str">
        <f>IF($A198="","",IFERROR(INDEX(RAW_DHIS2_EXPORT!$A:$ZZ,ROW(),MATCH("*"&amp;INDEX(INDICATOR_MAP!$D:$D,MATCH(AV$1,INDICATOR_MAP!$B:$B,0))&amp;"*",RAW_DHIS2_EXPORT!$1:$1,0)),""))</f>
        <v/>
      </c>
      <c r="AW198" s="2" t="str">
        <f>IF($A198="","",IFERROR(INDEX(RAW_DHIS2_EXPORT!$A:$ZZ,ROW(),MATCH("*"&amp;INDEX(INDICATOR_MAP!$D:$D,MATCH(AW$1,INDICATOR_MAP!$B:$B,0))&amp;"*",RAW_DHIS2_EXPORT!$1:$1,0)),""))</f>
        <v/>
      </c>
      <c r="AX198" s="2" t="str">
        <f>IF($A198="","",IFERROR(INDEX(RAW_DHIS2_EXPORT!$A:$ZZ,ROW(),MATCH("*"&amp;INDEX(INDICATOR_MAP!$D:$D,MATCH(AX$1,INDICATOR_MAP!$B:$B,0))&amp;"*",RAW_DHIS2_EXPORT!$1:$1,0)),""))</f>
        <v/>
      </c>
      <c r="AY198" s="2" t="str">
        <f>IF($A198="","",IFERROR(INDEX(RAW_DHIS2_EXPORT!$A:$ZZ,ROW(),MATCH("*"&amp;INDEX(INDICATOR_MAP!$D:$D,MATCH(AY$1,INDICATOR_MAP!$B:$B,0))&amp;"*",RAW_DHIS2_EXPORT!$1:$1,0)),""))</f>
        <v/>
      </c>
      <c r="AZ198" s="2" t="str">
        <f>IF($A198="","",IFERROR(INDEX(RAW_DHIS2_EXPORT!$A:$ZZ,ROW(),MATCH("*"&amp;INDEX(INDICATOR_MAP!$D:$D,MATCH(AZ$1,INDICATOR_MAP!$B:$B,0))&amp;"*",RAW_DHIS2_EXPORT!$1:$1,0)),""))</f>
        <v/>
      </c>
      <c r="BA198" s="2" t="str">
        <f>IF($A198="","",IFERROR(INDEX(RAW_DHIS2_EXPORT!$A:$ZZ,ROW(),MATCH("*"&amp;INDEX(INDICATOR_MAP!$D:$D,MATCH(BA$1,INDICATOR_MAP!$B:$B,0))&amp;"*",RAW_DHIS2_EXPORT!$1:$1,0)),""))</f>
        <v/>
      </c>
      <c r="BB198" s="2" t="str">
        <f>IF($A198="","",IFERROR(INDEX(RAW_DHIS2_EXPORT!$A:$ZZ,ROW(),MATCH("*"&amp;INDEX(INDICATOR_MAP!$D:$D,MATCH(BB$1,INDICATOR_MAP!$B:$B,0))&amp;"*",RAW_DHIS2_EXPORT!$1:$1,0)),""))</f>
        <v/>
      </c>
      <c r="BC198" s="2" t="str">
        <f>IF($A198="","",IFERROR(INDEX(RAW_DHIS2_EXPORT!$A:$ZZ,ROW(),MATCH("*"&amp;INDEX(INDICATOR_MAP!$D:$D,MATCH(BC$1,INDICATOR_MAP!$B:$B,0))&amp;"*",RAW_DHIS2_EXPORT!$1:$1,0)),""))</f>
        <v/>
      </c>
    </row>
    <row r="199" spans="1:55">
      <c r="A199" s="2" t="str">
        <f>IF(RAW_DHIS2_EXPORT!A199="","",RAW_DHIS2_EXPORT!A199)</f>
        <v/>
      </c>
      <c r="B199" s="2"/>
      <c r="C199" s="2"/>
      <c r="D199" s="2" t="str">
        <f>IF($A199="","",IFERROR(INDEX(RAW_DHIS2_EXPORT!$A:$ZZ,ROW(),MATCH("*"&amp;INDEX(INDICATOR_MAP!$D:$D,MATCH(D$1,INDICATOR_MAP!$B:$B,0))&amp;"*",RAW_DHIS2_EXPORT!$1:$1,0)),""))</f>
        <v/>
      </c>
      <c r="E199" s="2" t="str">
        <f>IF($A199="","",IFERROR(INDEX(RAW_DHIS2_EXPORT!$A:$ZZ,ROW(),MATCH("*"&amp;INDEX(INDICATOR_MAP!$D:$D,MATCH(E$1,INDICATOR_MAP!$B:$B,0))&amp;"*",RAW_DHIS2_EXPORT!$1:$1,0)),""))</f>
        <v/>
      </c>
      <c r="F199" s="2" t="str">
        <f>IF($A199="","",IFERROR(INDEX(RAW_DHIS2_EXPORT!$A:$ZZ,ROW(),MATCH("*"&amp;INDEX(INDICATOR_MAP!$D:$D,MATCH(F$1,INDICATOR_MAP!$B:$B,0))&amp;"*",RAW_DHIS2_EXPORT!$1:$1,0)),""))</f>
        <v/>
      </c>
      <c r="G199" s="2" t="str">
        <f>IF($A199="","",IFERROR(INDEX(RAW_DHIS2_EXPORT!$A:$ZZ,ROW(),MATCH("*"&amp;INDEX(INDICATOR_MAP!$D:$D,MATCH(G$1,INDICATOR_MAP!$B:$B,0))&amp;"*",RAW_DHIS2_EXPORT!$1:$1,0)),""))</f>
        <v/>
      </c>
      <c r="H199" s="2" t="str">
        <f>IF($A199="","",IFERROR(INDEX(RAW_DHIS2_EXPORT!$A:$ZZ,ROW(),MATCH("*"&amp;INDEX(INDICATOR_MAP!$D:$D,MATCH(H$1,INDICATOR_MAP!$B:$B,0))&amp;"*",RAW_DHIS2_EXPORT!$1:$1,0)),""))</f>
        <v/>
      </c>
      <c r="I199" s="2" t="str">
        <f>IF($A199="","",IFERROR(INDEX(RAW_DHIS2_EXPORT!$A:$ZZ,ROW(),MATCH("*"&amp;INDEX(INDICATOR_MAP!$D:$D,MATCH(I$1,INDICATOR_MAP!$B:$B,0))&amp;"*",RAW_DHIS2_EXPORT!$1:$1,0)),""))</f>
        <v/>
      </c>
      <c r="J199" s="2" t="str">
        <f>IF($A199="","",IFERROR(INDEX(RAW_DHIS2_EXPORT!$A:$ZZ,ROW(),MATCH("*"&amp;INDEX(INDICATOR_MAP!$D:$D,MATCH(J$1,INDICATOR_MAP!$B:$B,0))&amp;"*",RAW_DHIS2_EXPORT!$1:$1,0)),""))</f>
        <v/>
      </c>
      <c r="K199" s="2" t="str">
        <f>IF($A199="","",IFERROR(INDEX(RAW_DHIS2_EXPORT!$A:$ZZ,ROW(),MATCH("*"&amp;INDEX(INDICATOR_MAP!$D:$D,MATCH(K$1,INDICATOR_MAP!$B:$B,0))&amp;"*",RAW_DHIS2_EXPORT!$1:$1,0)),""))</f>
        <v/>
      </c>
      <c r="L199" s="2" t="str">
        <f>IF($A199="","",IFERROR(INDEX(RAW_DHIS2_EXPORT!$A:$ZZ,ROW(),MATCH("*"&amp;INDEX(INDICATOR_MAP!$D:$D,MATCH(L$1,INDICATOR_MAP!$B:$B,0))&amp;"*",RAW_DHIS2_EXPORT!$1:$1,0)),""))</f>
        <v/>
      </c>
      <c r="M199" s="2" t="str">
        <f>IF($A199="","",IFERROR(INDEX(RAW_DHIS2_EXPORT!$A:$ZZ,ROW(),MATCH("*"&amp;INDEX(INDICATOR_MAP!$D:$D,MATCH(M$1,INDICATOR_MAP!$B:$B,0))&amp;"*",RAW_DHIS2_EXPORT!$1:$1,0)),""))</f>
        <v/>
      </c>
      <c r="N199" s="2" t="str">
        <f>IF($A199="","",IFERROR(INDEX(RAW_DHIS2_EXPORT!$A:$ZZ,ROW(),MATCH("*"&amp;INDEX(INDICATOR_MAP!$D:$D,MATCH(N$1,INDICATOR_MAP!$B:$B,0))&amp;"*",RAW_DHIS2_EXPORT!$1:$1,0)),""))</f>
        <v/>
      </c>
      <c r="O199" s="2" t="str">
        <f>IF($A199="","",IFERROR(INDEX(RAW_DHIS2_EXPORT!$A:$ZZ,ROW(),MATCH("*"&amp;INDEX(INDICATOR_MAP!$D:$D,MATCH(O$1,INDICATOR_MAP!$B:$B,0))&amp;"*",RAW_DHIS2_EXPORT!$1:$1,0)),""))</f>
        <v/>
      </c>
      <c r="P199" s="2" t="str">
        <f>IF($A199="","",IFERROR(INDEX(RAW_DHIS2_EXPORT!$A:$ZZ,ROW(),MATCH("*"&amp;INDEX(INDICATOR_MAP!$D:$D,MATCH(P$1,INDICATOR_MAP!$B:$B,0))&amp;"*",RAW_DHIS2_EXPORT!$1:$1,0)),""))</f>
        <v/>
      </c>
      <c r="Q199" s="2" t="str">
        <f>IF($A199="","",IFERROR(INDEX(RAW_DHIS2_EXPORT!$A:$ZZ,ROW(),MATCH("*"&amp;INDEX(INDICATOR_MAP!$D:$D,MATCH(Q$1,INDICATOR_MAP!$B:$B,0))&amp;"*",RAW_DHIS2_EXPORT!$1:$1,0)),""))</f>
        <v/>
      </c>
      <c r="R199" s="2" t="str">
        <f>IF($A199="","",IFERROR(INDEX(RAW_DHIS2_EXPORT!$A:$ZZ,ROW(),MATCH("*"&amp;INDEX(INDICATOR_MAP!$D:$D,MATCH(R$1,INDICATOR_MAP!$B:$B,0))&amp;"*",RAW_DHIS2_EXPORT!$1:$1,0)),""))</f>
        <v/>
      </c>
      <c r="S199" s="2" t="str">
        <f>IF($A199="","",IFERROR(INDEX(RAW_DHIS2_EXPORT!$A:$ZZ,ROW(),MATCH("*"&amp;INDEX(INDICATOR_MAP!$D:$D,MATCH(S$1,INDICATOR_MAP!$B:$B,0))&amp;"*",RAW_DHIS2_EXPORT!$1:$1,0)),""))</f>
        <v/>
      </c>
      <c r="T199" s="2" t="str">
        <f>IF($A199="","",IFERROR(INDEX(RAW_DHIS2_EXPORT!$A:$ZZ,ROW(),MATCH("*"&amp;INDEX(INDICATOR_MAP!$D:$D,MATCH(T$1,INDICATOR_MAP!$B:$B,0))&amp;"*",RAW_DHIS2_EXPORT!$1:$1,0)),""))</f>
        <v/>
      </c>
      <c r="U199" s="2" t="str">
        <f>IF($A199="","",IFERROR(INDEX(RAW_DHIS2_EXPORT!$A:$ZZ,ROW(),MATCH("*"&amp;INDEX(INDICATOR_MAP!$D:$D,MATCH(U$1,INDICATOR_MAP!$B:$B,0))&amp;"*",RAW_DHIS2_EXPORT!$1:$1,0)),""))</f>
        <v/>
      </c>
      <c r="V199" s="2" t="str">
        <f>IF($A199="","",IFERROR(INDEX(RAW_DHIS2_EXPORT!$A:$ZZ,ROW(),MATCH("*"&amp;INDEX(INDICATOR_MAP!$D:$D,MATCH(V$1,INDICATOR_MAP!$B:$B,0))&amp;"*",RAW_DHIS2_EXPORT!$1:$1,0)),""))</f>
        <v/>
      </c>
      <c r="W199" s="2" t="str">
        <f>IF($A199="","",IFERROR(INDEX(RAW_DHIS2_EXPORT!$A:$ZZ,ROW(),MATCH("*"&amp;INDEX(INDICATOR_MAP!$D:$D,MATCH(W$1,INDICATOR_MAP!$B:$B,0))&amp;"*",RAW_DHIS2_EXPORT!$1:$1,0)),""))</f>
        <v/>
      </c>
      <c r="X199" s="2" t="str">
        <f>IF($A199="","",IFERROR(INDEX(RAW_DHIS2_EXPORT!$A:$ZZ,ROW(),MATCH("*"&amp;INDEX(INDICATOR_MAP!$D:$D,MATCH(X$1,INDICATOR_MAP!$B:$B,0))&amp;"*",RAW_DHIS2_EXPORT!$1:$1,0)),""))</f>
        <v/>
      </c>
      <c r="Y199" s="2" t="str">
        <f>IF($A199="","",IFERROR(INDEX(RAW_DHIS2_EXPORT!$A:$ZZ,ROW(),MATCH("*"&amp;INDEX(INDICATOR_MAP!$D:$D,MATCH(Y$1,INDICATOR_MAP!$B:$B,0))&amp;"*",RAW_DHIS2_EXPORT!$1:$1,0)),""))</f>
        <v/>
      </c>
      <c r="Z199" s="2" t="str">
        <f>IF($A199="","",IFERROR(INDEX(RAW_DHIS2_EXPORT!$A:$ZZ,ROW(),MATCH("*"&amp;INDEX(INDICATOR_MAP!$D:$D,MATCH(Z$1,INDICATOR_MAP!$B:$B,0))&amp;"*",RAW_DHIS2_EXPORT!$1:$1,0)),""))</f>
        <v/>
      </c>
      <c r="AA199" s="2" t="str">
        <f>IF($A199="","",IFERROR(INDEX(RAW_DHIS2_EXPORT!$A:$ZZ,ROW(),MATCH("*"&amp;INDEX(INDICATOR_MAP!$D:$D,MATCH(AA$1,INDICATOR_MAP!$B:$B,0))&amp;"*",RAW_DHIS2_EXPORT!$1:$1,0)),""))</f>
        <v/>
      </c>
      <c r="AB199" s="2" t="str">
        <f>IF($A199="","",IFERROR(INDEX(RAW_DHIS2_EXPORT!$A:$ZZ,ROW(),MATCH("*"&amp;INDEX(INDICATOR_MAP!$D:$D,MATCH(AB$1,INDICATOR_MAP!$B:$B,0))&amp;"*",RAW_DHIS2_EXPORT!$1:$1,0)),""))</f>
        <v/>
      </c>
      <c r="AC199" s="2" t="str">
        <f>IF($A199="","",IFERROR(INDEX(RAW_DHIS2_EXPORT!$A:$ZZ,ROW(),MATCH("*"&amp;INDEX(INDICATOR_MAP!$D:$D,MATCH(AC$1,INDICATOR_MAP!$B:$B,0))&amp;"*",RAW_DHIS2_EXPORT!$1:$1,0)),""))</f>
        <v/>
      </c>
      <c r="AD199" s="2" t="str">
        <f>IF($A199="","",IFERROR(INDEX(RAW_DHIS2_EXPORT!$A:$ZZ,ROW(),MATCH("*"&amp;INDEX(INDICATOR_MAP!$D:$D,MATCH(AD$1,INDICATOR_MAP!$B:$B,0))&amp;"*",RAW_DHIS2_EXPORT!$1:$1,0)),""))</f>
        <v/>
      </c>
      <c r="AE199" s="2" t="str">
        <f>IF($A199="","",IFERROR(INDEX(RAW_DHIS2_EXPORT!$A:$ZZ,ROW(),MATCH("*"&amp;INDEX(INDICATOR_MAP!$D:$D,MATCH(AE$1,INDICATOR_MAP!$B:$B,0))&amp;"*",RAW_DHIS2_EXPORT!$1:$1,0)),""))</f>
        <v/>
      </c>
      <c r="AF199" s="2" t="str">
        <f>IF($A199="","",IFERROR(INDEX(RAW_DHIS2_EXPORT!$A:$ZZ,ROW(),MATCH("*"&amp;INDEX(INDICATOR_MAP!$D:$D,MATCH(AF$1,INDICATOR_MAP!$B:$B,0))&amp;"*",RAW_DHIS2_EXPORT!$1:$1,0)),""))</f>
        <v/>
      </c>
      <c r="AG199" s="2" t="str">
        <f>IF($A199="","",IFERROR(INDEX(RAW_DHIS2_EXPORT!$A:$ZZ,ROW(),MATCH("*"&amp;INDEX(INDICATOR_MAP!$D:$D,MATCH(AG$1,INDICATOR_MAP!$B:$B,0))&amp;"*",RAW_DHIS2_EXPORT!$1:$1,0)),""))</f>
        <v/>
      </c>
      <c r="AH199" s="2" t="str">
        <f>IF($A199="","",IFERROR(INDEX(RAW_DHIS2_EXPORT!$A:$ZZ,ROW(),MATCH("*"&amp;INDEX(INDICATOR_MAP!$D:$D,MATCH(AH$1,INDICATOR_MAP!$B:$B,0))&amp;"*",RAW_DHIS2_EXPORT!$1:$1,0)),""))</f>
        <v/>
      </c>
      <c r="AI199" s="2" t="str">
        <f>IF($A199="","",IFERROR(INDEX(RAW_DHIS2_EXPORT!$A:$ZZ,ROW(),MATCH("*"&amp;INDEX(INDICATOR_MAP!$D:$D,MATCH(AI$1,INDICATOR_MAP!$B:$B,0))&amp;"*",RAW_DHIS2_EXPORT!$1:$1,0)),""))</f>
        <v/>
      </c>
      <c r="AJ199" s="2" t="str">
        <f>IF($A199="","",IFERROR(INDEX(RAW_DHIS2_EXPORT!$A:$ZZ,ROW(),MATCH("*"&amp;INDEX(INDICATOR_MAP!$D:$D,MATCH(AJ$1,INDICATOR_MAP!$B:$B,0))&amp;"*",RAW_DHIS2_EXPORT!$1:$1,0)),""))</f>
        <v/>
      </c>
      <c r="AK199" s="2" t="str">
        <f>IF($A199="","",IFERROR(INDEX(RAW_DHIS2_EXPORT!$A:$ZZ,ROW(),MATCH("*"&amp;INDEX(INDICATOR_MAP!$D:$D,MATCH(AK$1,INDICATOR_MAP!$B:$B,0))&amp;"*",RAW_DHIS2_EXPORT!$1:$1,0)),""))</f>
        <v/>
      </c>
      <c r="AL199" s="2" t="str">
        <f>IF($A199="","",IFERROR(INDEX(RAW_DHIS2_EXPORT!$A:$ZZ,ROW(),MATCH("*"&amp;INDEX(INDICATOR_MAP!$D:$D,MATCH(AL$1,INDICATOR_MAP!$B:$B,0))&amp;"*",RAW_DHIS2_EXPORT!$1:$1,0)),""))</f>
        <v/>
      </c>
      <c r="AM199" s="2" t="str">
        <f>IF($A199="","",IFERROR(INDEX(RAW_DHIS2_EXPORT!$A:$ZZ,ROW(),MATCH("*"&amp;INDEX(INDICATOR_MAP!$D:$D,MATCH(AM$1,INDICATOR_MAP!$B:$B,0))&amp;"*",RAW_DHIS2_EXPORT!$1:$1,0)),""))</f>
        <v/>
      </c>
      <c r="AN199" s="2" t="str">
        <f>IF($A199="","",IFERROR(INDEX(RAW_DHIS2_EXPORT!$A:$ZZ,ROW(),MATCH("*"&amp;INDEX(INDICATOR_MAP!$D:$D,MATCH(AN$1,INDICATOR_MAP!$B:$B,0))&amp;"*",RAW_DHIS2_EXPORT!$1:$1,0)),""))</f>
        <v/>
      </c>
      <c r="AO199" s="2" t="str">
        <f>IF($A199="","",IFERROR(INDEX(RAW_DHIS2_EXPORT!$A:$ZZ,ROW(),MATCH("*"&amp;INDEX(INDICATOR_MAP!$D:$D,MATCH(AO$1,INDICATOR_MAP!$B:$B,0))&amp;"*",RAW_DHIS2_EXPORT!$1:$1,0)),""))</f>
        <v/>
      </c>
      <c r="AP199" s="2" t="str">
        <f>IF($A199="","",IFERROR(INDEX(RAW_DHIS2_EXPORT!$A:$ZZ,ROW(),MATCH("*"&amp;INDEX(INDICATOR_MAP!$D:$D,MATCH(AP$1,INDICATOR_MAP!$B:$B,0))&amp;"*",RAW_DHIS2_EXPORT!$1:$1,0)),""))</f>
        <v/>
      </c>
      <c r="AQ199" s="2" t="str">
        <f>IF($A199="","",IFERROR(INDEX(RAW_DHIS2_EXPORT!$A:$ZZ,ROW(),MATCH("*"&amp;INDEX(INDICATOR_MAP!$D:$D,MATCH(AQ$1,INDICATOR_MAP!$B:$B,0))&amp;"*",RAW_DHIS2_EXPORT!$1:$1,0)),""))</f>
        <v/>
      </c>
      <c r="AR199" s="2" t="str">
        <f>IF($A199="","",IFERROR(INDEX(RAW_DHIS2_EXPORT!$A:$ZZ,ROW(),MATCH("*"&amp;INDEX(INDICATOR_MAP!$D:$D,MATCH(AR$1,INDICATOR_MAP!$B:$B,0))&amp;"*",RAW_DHIS2_EXPORT!$1:$1,0)),""))</f>
        <v/>
      </c>
      <c r="AS199" s="2" t="str">
        <f>IF($A199="","",IFERROR(INDEX(RAW_DHIS2_EXPORT!$A:$ZZ,ROW(),MATCH("*"&amp;INDEX(INDICATOR_MAP!$D:$D,MATCH(AS$1,INDICATOR_MAP!$B:$B,0))&amp;"*",RAW_DHIS2_EXPORT!$1:$1,0)),""))</f>
        <v/>
      </c>
      <c r="AT199" s="2" t="str">
        <f>IF($A199="","",IFERROR(INDEX(RAW_DHIS2_EXPORT!$A:$ZZ,ROW(),MATCH("*"&amp;INDEX(INDICATOR_MAP!$D:$D,MATCH(AT$1,INDICATOR_MAP!$B:$B,0))&amp;"*",RAW_DHIS2_EXPORT!$1:$1,0)),""))</f>
        <v/>
      </c>
      <c r="AU199" s="2" t="str">
        <f>IF($A199="","",IFERROR(INDEX(RAW_DHIS2_EXPORT!$A:$ZZ,ROW(),MATCH("*"&amp;INDEX(INDICATOR_MAP!$D:$D,MATCH(AU$1,INDICATOR_MAP!$B:$B,0))&amp;"*",RAW_DHIS2_EXPORT!$1:$1,0)),""))</f>
        <v/>
      </c>
      <c r="AV199" s="2" t="str">
        <f>IF($A199="","",IFERROR(INDEX(RAW_DHIS2_EXPORT!$A:$ZZ,ROW(),MATCH("*"&amp;INDEX(INDICATOR_MAP!$D:$D,MATCH(AV$1,INDICATOR_MAP!$B:$B,0))&amp;"*",RAW_DHIS2_EXPORT!$1:$1,0)),""))</f>
        <v/>
      </c>
      <c r="AW199" s="2" t="str">
        <f>IF($A199="","",IFERROR(INDEX(RAW_DHIS2_EXPORT!$A:$ZZ,ROW(),MATCH("*"&amp;INDEX(INDICATOR_MAP!$D:$D,MATCH(AW$1,INDICATOR_MAP!$B:$B,0))&amp;"*",RAW_DHIS2_EXPORT!$1:$1,0)),""))</f>
        <v/>
      </c>
      <c r="AX199" s="2" t="str">
        <f>IF($A199="","",IFERROR(INDEX(RAW_DHIS2_EXPORT!$A:$ZZ,ROW(),MATCH("*"&amp;INDEX(INDICATOR_MAP!$D:$D,MATCH(AX$1,INDICATOR_MAP!$B:$B,0))&amp;"*",RAW_DHIS2_EXPORT!$1:$1,0)),""))</f>
        <v/>
      </c>
      <c r="AY199" s="2" t="str">
        <f>IF($A199="","",IFERROR(INDEX(RAW_DHIS2_EXPORT!$A:$ZZ,ROW(),MATCH("*"&amp;INDEX(INDICATOR_MAP!$D:$D,MATCH(AY$1,INDICATOR_MAP!$B:$B,0))&amp;"*",RAW_DHIS2_EXPORT!$1:$1,0)),""))</f>
        <v/>
      </c>
      <c r="AZ199" s="2" t="str">
        <f>IF($A199="","",IFERROR(INDEX(RAW_DHIS2_EXPORT!$A:$ZZ,ROW(),MATCH("*"&amp;INDEX(INDICATOR_MAP!$D:$D,MATCH(AZ$1,INDICATOR_MAP!$B:$B,0))&amp;"*",RAW_DHIS2_EXPORT!$1:$1,0)),""))</f>
        <v/>
      </c>
      <c r="BA199" s="2" t="str">
        <f>IF($A199="","",IFERROR(INDEX(RAW_DHIS2_EXPORT!$A:$ZZ,ROW(),MATCH("*"&amp;INDEX(INDICATOR_MAP!$D:$D,MATCH(BA$1,INDICATOR_MAP!$B:$B,0))&amp;"*",RAW_DHIS2_EXPORT!$1:$1,0)),""))</f>
        <v/>
      </c>
      <c r="BB199" s="2" t="str">
        <f>IF($A199="","",IFERROR(INDEX(RAW_DHIS2_EXPORT!$A:$ZZ,ROW(),MATCH("*"&amp;INDEX(INDICATOR_MAP!$D:$D,MATCH(BB$1,INDICATOR_MAP!$B:$B,0))&amp;"*",RAW_DHIS2_EXPORT!$1:$1,0)),""))</f>
        <v/>
      </c>
      <c r="BC199" s="2" t="str">
        <f>IF($A199="","",IFERROR(INDEX(RAW_DHIS2_EXPORT!$A:$ZZ,ROW(),MATCH("*"&amp;INDEX(INDICATOR_MAP!$D:$D,MATCH(BC$1,INDICATOR_MAP!$B:$B,0))&amp;"*",RAW_DHIS2_EXPORT!$1:$1,0)),""))</f>
        <v/>
      </c>
    </row>
    <row r="200" spans="1:55">
      <c r="A200" s="2" t="str">
        <f>IF(RAW_DHIS2_EXPORT!A200="","",RAW_DHIS2_EXPORT!A200)</f>
        <v/>
      </c>
      <c r="B200" s="2"/>
      <c r="C200" s="2"/>
      <c r="D200" s="2" t="str">
        <f>IF($A200="","",IFERROR(INDEX(RAW_DHIS2_EXPORT!$A:$ZZ,ROW(),MATCH("*"&amp;INDEX(INDICATOR_MAP!$D:$D,MATCH(D$1,INDICATOR_MAP!$B:$B,0))&amp;"*",RAW_DHIS2_EXPORT!$1:$1,0)),""))</f>
        <v/>
      </c>
      <c r="E200" s="2" t="str">
        <f>IF($A200="","",IFERROR(INDEX(RAW_DHIS2_EXPORT!$A:$ZZ,ROW(),MATCH("*"&amp;INDEX(INDICATOR_MAP!$D:$D,MATCH(E$1,INDICATOR_MAP!$B:$B,0))&amp;"*",RAW_DHIS2_EXPORT!$1:$1,0)),""))</f>
        <v/>
      </c>
      <c r="F200" s="2" t="str">
        <f>IF($A200="","",IFERROR(INDEX(RAW_DHIS2_EXPORT!$A:$ZZ,ROW(),MATCH("*"&amp;INDEX(INDICATOR_MAP!$D:$D,MATCH(F$1,INDICATOR_MAP!$B:$B,0))&amp;"*",RAW_DHIS2_EXPORT!$1:$1,0)),""))</f>
        <v/>
      </c>
      <c r="G200" s="2" t="str">
        <f>IF($A200="","",IFERROR(INDEX(RAW_DHIS2_EXPORT!$A:$ZZ,ROW(),MATCH("*"&amp;INDEX(INDICATOR_MAP!$D:$D,MATCH(G$1,INDICATOR_MAP!$B:$B,0))&amp;"*",RAW_DHIS2_EXPORT!$1:$1,0)),""))</f>
        <v/>
      </c>
      <c r="H200" s="2" t="str">
        <f>IF($A200="","",IFERROR(INDEX(RAW_DHIS2_EXPORT!$A:$ZZ,ROW(),MATCH("*"&amp;INDEX(INDICATOR_MAP!$D:$D,MATCH(H$1,INDICATOR_MAP!$B:$B,0))&amp;"*",RAW_DHIS2_EXPORT!$1:$1,0)),""))</f>
        <v/>
      </c>
      <c r="I200" s="2" t="str">
        <f>IF($A200="","",IFERROR(INDEX(RAW_DHIS2_EXPORT!$A:$ZZ,ROW(),MATCH("*"&amp;INDEX(INDICATOR_MAP!$D:$D,MATCH(I$1,INDICATOR_MAP!$B:$B,0))&amp;"*",RAW_DHIS2_EXPORT!$1:$1,0)),""))</f>
        <v/>
      </c>
      <c r="J200" s="2" t="str">
        <f>IF($A200="","",IFERROR(INDEX(RAW_DHIS2_EXPORT!$A:$ZZ,ROW(),MATCH("*"&amp;INDEX(INDICATOR_MAP!$D:$D,MATCH(J$1,INDICATOR_MAP!$B:$B,0))&amp;"*",RAW_DHIS2_EXPORT!$1:$1,0)),""))</f>
        <v/>
      </c>
      <c r="K200" s="2" t="str">
        <f>IF($A200="","",IFERROR(INDEX(RAW_DHIS2_EXPORT!$A:$ZZ,ROW(),MATCH("*"&amp;INDEX(INDICATOR_MAP!$D:$D,MATCH(K$1,INDICATOR_MAP!$B:$B,0))&amp;"*",RAW_DHIS2_EXPORT!$1:$1,0)),""))</f>
        <v/>
      </c>
      <c r="L200" s="2" t="str">
        <f>IF($A200="","",IFERROR(INDEX(RAW_DHIS2_EXPORT!$A:$ZZ,ROW(),MATCH("*"&amp;INDEX(INDICATOR_MAP!$D:$D,MATCH(L$1,INDICATOR_MAP!$B:$B,0))&amp;"*",RAW_DHIS2_EXPORT!$1:$1,0)),""))</f>
        <v/>
      </c>
      <c r="M200" s="2" t="str">
        <f>IF($A200="","",IFERROR(INDEX(RAW_DHIS2_EXPORT!$A:$ZZ,ROW(),MATCH("*"&amp;INDEX(INDICATOR_MAP!$D:$D,MATCH(M$1,INDICATOR_MAP!$B:$B,0))&amp;"*",RAW_DHIS2_EXPORT!$1:$1,0)),""))</f>
        <v/>
      </c>
      <c r="N200" s="2" t="str">
        <f>IF($A200="","",IFERROR(INDEX(RAW_DHIS2_EXPORT!$A:$ZZ,ROW(),MATCH("*"&amp;INDEX(INDICATOR_MAP!$D:$D,MATCH(N$1,INDICATOR_MAP!$B:$B,0))&amp;"*",RAW_DHIS2_EXPORT!$1:$1,0)),""))</f>
        <v/>
      </c>
      <c r="O200" s="2" t="str">
        <f>IF($A200="","",IFERROR(INDEX(RAW_DHIS2_EXPORT!$A:$ZZ,ROW(),MATCH("*"&amp;INDEX(INDICATOR_MAP!$D:$D,MATCH(O$1,INDICATOR_MAP!$B:$B,0))&amp;"*",RAW_DHIS2_EXPORT!$1:$1,0)),""))</f>
        <v/>
      </c>
      <c r="P200" s="2" t="str">
        <f>IF($A200="","",IFERROR(INDEX(RAW_DHIS2_EXPORT!$A:$ZZ,ROW(),MATCH("*"&amp;INDEX(INDICATOR_MAP!$D:$D,MATCH(P$1,INDICATOR_MAP!$B:$B,0))&amp;"*",RAW_DHIS2_EXPORT!$1:$1,0)),""))</f>
        <v/>
      </c>
      <c r="Q200" s="2" t="str">
        <f>IF($A200="","",IFERROR(INDEX(RAW_DHIS2_EXPORT!$A:$ZZ,ROW(),MATCH("*"&amp;INDEX(INDICATOR_MAP!$D:$D,MATCH(Q$1,INDICATOR_MAP!$B:$B,0))&amp;"*",RAW_DHIS2_EXPORT!$1:$1,0)),""))</f>
        <v/>
      </c>
      <c r="R200" s="2" t="str">
        <f>IF($A200="","",IFERROR(INDEX(RAW_DHIS2_EXPORT!$A:$ZZ,ROW(),MATCH("*"&amp;INDEX(INDICATOR_MAP!$D:$D,MATCH(R$1,INDICATOR_MAP!$B:$B,0))&amp;"*",RAW_DHIS2_EXPORT!$1:$1,0)),""))</f>
        <v/>
      </c>
      <c r="S200" s="2" t="str">
        <f>IF($A200="","",IFERROR(INDEX(RAW_DHIS2_EXPORT!$A:$ZZ,ROW(),MATCH("*"&amp;INDEX(INDICATOR_MAP!$D:$D,MATCH(S$1,INDICATOR_MAP!$B:$B,0))&amp;"*",RAW_DHIS2_EXPORT!$1:$1,0)),""))</f>
        <v/>
      </c>
      <c r="T200" s="2" t="str">
        <f>IF($A200="","",IFERROR(INDEX(RAW_DHIS2_EXPORT!$A:$ZZ,ROW(),MATCH("*"&amp;INDEX(INDICATOR_MAP!$D:$D,MATCH(T$1,INDICATOR_MAP!$B:$B,0))&amp;"*",RAW_DHIS2_EXPORT!$1:$1,0)),""))</f>
        <v/>
      </c>
      <c r="U200" s="2" t="str">
        <f>IF($A200="","",IFERROR(INDEX(RAW_DHIS2_EXPORT!$A:$ZZ,ROW(),MATCH("*"&amp;INDEX(INDICATOR_MAP!$D:$D,MATCH(U$1,INDICATOR_MAP!$B:$B,0))&amp;"*",RAW_DHIS2_EXPORT!$1:$1,0)),""))</f>
        <v/>
      </c>
      <c r="V200" s="2" t="str">
        <f>IF($A200="","",IFERROR(INDEX(RAW_DHIS2_EXPORT!$A:$ZZ,ROW(),MATCH("*"&amp;INDEX(INDICATOR_MAP!$D:$D,MATCH(V$1,INDICATOR_MAP!$B:$B,0))&amp;"*",RAW_DHIS2_EXPORT!$1:$1,0)),""))</f>
        <v/>
      </c>
      <c r="W200" s="2" t="str">
        <f>IF($A200="","",IFERROR(INDEX(RAW_DHIS2_EXPORT!$A:$ZZ,ROW(),MATCH("*"&amp;INDEX(INDICATOR_MAP!$D:$D,MATCH(W$1,INDICATOR_MAP!$B:$B,0))&amp;"*",RAW_DHIS2_EXPORT!$1:$1,0)),""))</f>
        <v/>
      </c>
      <c r="X200" s="2" t="str">
        <f>IF($A200="","",IFERROR(INDEX(RAW_DHIS2_EXPORT!$A:$ZZ,ROW(),MATCH("*"&amp;INDEX(INDICATOR_MAP!$D:$D,MATCH(X$1,INDICATOR_MAP!$B:$B,0))&amp;"*",RAW_DHIS2_EXPORT!$1:$1,0)),""))</f>
        <v/>
      </c>
      <c r="Y200" s="2" t="str">
        <f>IF($A200="","",IFERROR(INDEX(RAW_DHIS2_EXPORT!$A:$ZZ,ROW(),MATCH("*"&amp;INDEX(INDICATOR_MAP!$D:$D,MATCH(Y$1,INDICATOR_MAP!$B:$B,0))&amp;"*",RAW_DHIS2_EXPORT!$1:$1,0)),""))</f>
        <v/>
      </c>
      <c r="Z200" s="2" t="str">
        <f>IF($A200="","",IFERROR(INDEX(RAW_DHIS2_EXPORT!$A:$ZZ,ROW(),MATCH("*"&amp;INDEX(INDICATOR_MAP!$D:$D,MATCH(Z$1,INDICATOR_MAP!$B:$B,0))&amp;"*",RAW_DHIS2_EXPORT!$1:$1,0)),""))</f>
        <v/>
      </c>
      <c r="AA200" s="2" t="str">
        <f>IF($A200="","",IFERROR(INDEX(RAW_DHIS2_EXPORT!$A:$ZZ,ROW(),MATCH("*"&amp;INDEX(INDICATOR_MAP!$D:$D,MATCH(AA$1,INDICATOR_MAP!$B:$B,0))&amp;"*",RAW_DHIS2_EXPORT!$1:$1,0)),""))</f>
        <v/>
      </c>
      <c r="AB200" s="2" t="str">
        <f>IF($A200="","",IFERROR(INDEX(RAW_DHIS2_EXPORT!$A:$ZZ,ROW(),MATCH("*"&amp;INDEX(INDICATOR_MAP!$D:$D,MATCH(AB$1,INDICATOR_MAP!$B:$B,0))&amp;"*",RAW_DHIS2_EXPORT!$1:$1,0)),""))</f>
        <v/>
      </c>
      <c r="AC200" s="2" t="str">
        <f>IF($A200="","",IFERROR(INDEX(RAW_DHIS2_EXPORT!$A:$ZZ,ROW(),MATCH("*"&amp;INDEX(INDICATOR_MAP!$D:$D,MATCH(AC$1,INDICATOR_MAP!$B:$B,0))&amp;"*",RAW_DHIS2_EXPORT!$1:$1,0)),""))</f>
        <v/>
      </c>
      <c r="AD200" s="2" t="str">
        <f>IF($A200="","",IFERROR(INDEX(RAW_DHIS2_EXPORT!$A:$ZZ,ROW(),MATCH("*"&amp;INDEX(INDICATOR_MAP!$D:$D,MATCH(AD$1,INDICATOR_MAP!$B:$B,0))&amp;"*",RAW_DHIS2_EXPORT!$1:$1,0)),""))</f>
        <v/>
      </c>
      <c r="AE200" s="2" t="str">
        <f>IF($A200="","",IFERROR(INDEX(RAW_DHIS2_EXPORT!$A:$ZZ,ROW(),MATCH("*"&amp;INDEX(INDICATOR_MAP!$D:$D,MATCH(AE$1,INDICATOR_MAP!$B:$B,0))&amp;"*",RAW_DHIS2_EXPORT!$1:$1,0)),""))</f>
        <v/>
      </c>
      <c r="AF200" s="2" t="str">
        <f>IF($A200="","",IFERROR(INDEX(RAW_DHIS2_EXPORT!$A:$ZZ,ROW(),MATCH("*"&amp;INDEX(INDICATOR_MAP!$D:$D,MATCH(AF$1,INDICATOR_MAP!$B:$B,0))&amp;"*",RAW_DHIS2_EXPORT!$1:$1,0)),""))</f>
        <v/>
      </c>
      <c r="AG200" s="2" t="str">
        <f>IF($A200="","",IFERROR(INDEX(RAW_DHIS2_EXPORT!$A:$ZZ,ROW(),MATCH("*"&amp;INDEX(INDICATOR_MAP!$D:$D,MATCH(AG$1,INDICATOR_MAP!$B:$B,0))&amp;"*",RAW_DHIS2_EXPORT!$1:$1,0)),""))</f>
        <v/>
      </c>
      <c r="AH200" s="2" t="str">
        <f>IF($A200="","",IFERROR(INDEX(RAW_DHIS2_EXPORT!$A:$ZZ,ROW(),MATCH("*"&amp;INDEX(INDICATOR_MAP!$D:$D,MATCH(AH$1,INDICATOR_MAP!$B:$B,0))&amp;"*",RAW_DHIS2_EXPORT!$1:$1,0)),""))</f>
        <v/>
      </c>
      <c r="AI200" s="2" t="str">
        <f>IF($A200="","",IFERROR(INDEX(RAW_DHIS2_EXPORT!$A:$ZZ,ROW(),MATCH("*"&amp;INDEX(INDICATOR_MAP!$D:$D,MATCH(AI$1,INDICATOR_MAP!$B:$B,0))&amp;"*",RAW_DHIS2_EXPORT!$1:$1,0)),""))</f>
        <v/>
      </c>
      <c r="AJ200" s="2" t="str">
        <f>IF($A200="","",IFERROR(INDEX(RAW_DHIS2_EXPORT!$A:$ZZ,ROW(),MATCH("*"&amp;INDEX(INDICATOR_MAP!$D:$D,MATCH(AJ$1,INDICATOR_MAP!$B:$B,0))&amp;"*",RAW_DHIS2_EXPORT!$1:$1,0)),""))</f>
        <v/>
      </c>
      <c r="AK200" s="2" t="str">
        <f>IF($A200="","",IFERROR(INDEX(RAW_DHIS2_EXPORT!$A:$ZZ,ROW(),MATCH("*"&amp;INDEX(INDICATOR_MAP!$D:$D,MATCH(AK$1,INDICATOR_MAP!$B:$B,0))&amp;"*",RAW_DHIS2_EXPORT!$1:$1,0)),""))</f>
        <v/>
      </c>
      <c r="AL200" s="2" t="str">
        <f>IF($A200="","",IFERROR(INDEX(RAW_DHIS2_EXPORT!$A:$ZZ,ROW(),MATCH("*"&amp;INDEX(INDICATOR_MAP!$D:$D,MATCH(AL$1,INDICATOR_MAP!$B:$B,0))&amp;"*",RAW_DHIS2_EXPORT!$1:$1,0)),""))</f>
        <v/>
      </c>
      <c r="AM200" s="2" t="str">
        <f>IF($A200="","",IFERROR(INDEX(RAW_DHIS2_EXPORT!$A:$ZZ,ROW(),MATCH("*"&amp;INDEX(INDICATOR_MAP!$D:$D,MATCH(AM$1,INDICATOR_MAP!$B:$B,0))&amp;"*",RAW_DHIS2_EXPORT!$1:$1,0)),""))</f>
        <v/>
      </c>
      <c r="AN200" s="2" t="str">
        <f>IF($A200="","",IFERROR(INDEX(RAW_DHIS2_EXPORT!$A:$ZZ,ROW(),MATCH("*"&amp;INDEX(INDICATOR_MAP!$D:$D,MATCH(AN$1,INDICATOR_MAP!$B:$B,0))&amp;"*",RAW_DHIS2_EXPORT!$1:$1,0)),""))</f>
        <v/>
      </c>
      <c r="AO200" s="2" t="str">
        <f>IF($A200="","",IFERROR(INDEX(RAW_DHIS2_EXPORT!$A:$ZZ,ROW(),MATCH("*"&amp;INDEX(INDICATOR_MAP!$D:$D,MATCH(AO$1,INDICATOR_MAP!$B:$B,0))&amp;"*",RAW_DHIS2_EXPORT!$1:$1,0)),""))</f>
        <v/>
      </c>
      <c r="AP200" s="2" t="str">
        <f>IF($A200="","",IFERROR(INDEX(RAW_DHIS2_EXPORT!$A:$ZZ,ROW(),MATCH("*"&amp;INDEX(INDICATOR_MAP!$D:$D,MATCH(AP$1,INDICATOR_MAP!$B:$B,0))&amp;"*",RAW_DHIS2_EXPORT!$1:$1,0)),""))</f>
        <v/>
      </c>
      <c r="AQ200" s="2" t="str">
        <f>IF($A200="","",IFERROR(INDEX(RAW_DHIS2_EXPORT!$A:$ZZ,ROW(),MATCH("*"&amp;INDEX(INDICATOR_MAP!$D:$D,MATCH(AQ$1,INDICATOR_MAP!$B:$B,0))&amp;"*",RAW_DHIS2_EXPORT!$1:$1,0)),""))</f>
        <v/>
      </c>
      <c r="AR200" s="2" t="str">
        <f>IF($A200="","",IFERROR(INDEX(RAW_DHIS2_EXPORT!$A:$ZZ,ROW(),MATCH("*"&amp;INDEX(INDICATOR_MAP!$D:$D,MATCH(AR$1,INDICATOR_MAP!$B:$B,0))&amp;"*",RAW_DHIS2_EXPORT!$1:$1,0)),""))</f>
        <v/>
      </c>
      <c r="AS200" s="2" t="str">
        <f>IF($A200="","",IFERROR(INDEX(RAW_DHIS2_EXPORT!$A:$ZZ,ROW(),MATCH("*"&amp;INDEX(INDICATOR_MAP!$D:$D,MATCH(AS$1,INDICATOR_MAP!$B:$B,0))&amp;"*",RAW_DHIS2_EXPORT!$1:$1,0)),""))</f>
        <v/>
      </c>
      <c r="AT200" s="2" t="str">
        <f>IF($A200="","",IFERROR(INDEX(RAW_DHIS2_EXPORT!$A:$ZZ,ROW(),MATCH("*"&amp;INDEX(INDICATOR_MAP!$D:$D,MATCH(AT$1,INDICATOR_MAP!$B:$B,0))&amp;"*",RAW_DHIS2_EXPORT!$1:$1,0)),""))</f>
        <v/>
      </c>
      <c r="AU200" s="2" t="str">
        <f>IF($A200="","",IFERROR(INDEX(RAW_DHIS2_EXPORT!$A:$ZZ,ROW(),MATCH("*"&amp;INDEX(INDICATOR_MAP!$D:$D,MATCH(AU$1,INDICATOR_MAP!$B:$B,0))&amp;"*",RAW_DHIS2_EXPORT!$1:$1,0)),""))</f>
        <v/>
      </c>
      <c r="AV200" s="2" t="str">
        <f>IF($A200="","",IFERROR(INDEX(RAW_DHIS2_EXPORT!$A:$ZZ,ROW(),MATCH("*"&amp;INDEX(INDICATOR_MAP!$D:$D,MATCH(AV$1,INDICATOR_MAP!$B:$B,0))&amp;"*",RAW_DHIS2_EXPORT!$1:$1,0)),""))</f>
        <v/>
      </c>
      <c r="AW200" s="2" t="str">
        <f>IF($A200="","",IFERROR(INDEX(RAW_DHIS2_EXPORT!$A:$ZZ,ROW(),MATCH("*"&amp;INDEX(INDICATOR_MAP!$D:$D,MATCH(AW$1,INDICATOR_MAP!$B:$B,0))&amp;"*",RAW_DHIS2_EXPORT!$1:$1,0)),""))</f>
        <v/>
      </c>
      <c r="AX200" s="2" t="str">
        <f>IF($A200="","",IFERROR(INDEX(RAW_DHIS2_EXPORT!$A:$ZZ,ROW(),MATCH("*"&amp;INDEX(INDICATOR_MAP!$D:$D,MATCH(AX$1,INDICATOR_MAP!$B:$B,0))&amp;"*",RAW_DHIS2_EXPORT!$1:$1,0)),""))</f>
        <v/>
      </c>
      <c r="AY200" s="2" t="str">
        <f>IF($A200="","",IFERROR(INDEX(RAW_DHIS2_EXPORT!$A:$ZZ,ROW(),MATCH("*"&amp;INDEX(INDICATOR_MAP!$D:$D,MATCH(AY$1,INDICATOR_MAP!$B:$B,0))&amp;"*",RAW_DHIS2_EXPORT!$1:$1,0)),""))</f>
        <v/>
      </c>
      <c r="AZ200" s="2" t="str">
        <f>IF($A200="","",IFERROR(INDEX(RAW_DHIS2_EXPORT!$A:$ZZ,ROW(),MATCH("*"&amp;INDEX(INDICATOR_MAP!$D:$D,MATCH(AZ$1,INDICATOR_MAP!$B:$B,0))&amp;"*",RAW_DHIS2_EXPORT!$1:$1,0)),""))</f>
        <v/>
      </c>
      <c r="BA200" s="2" t="str">
        <f>IF($A200="","",IFERROR(INDEX(RAW_DHIS2_EXPORT!$A:$ZZ,ROW(),MATCH("*"&amp;INDEX(INDICATOR_MAP!$D:$D,MATCH(BA$1,INDICATOR_MAP!$B:$B,0))&amp;"*",RAW_DHIS2_EXPORT!$1:$1,0)),""))</f>
        <v/>
      </c>
      <c r="BB200" s="2" t="str">
        <f>IF($A200="","",IFERROR(INDEX(RAW_DHIS2_EXPORT!$A:$ZZ,ROW(),MATCH("*"&amp;INDEX(INDICATOR_MAP!$D:$D,MATCH(BB$1,INDICATOR_MAP!$B:$B,0))&amp;"*",RAW_DHIS2_EXPORT!$1:$1,0)),""))</f>
        <v/>
      </c>
      <c r="BC200" s="2" t="str">
        <f>IF($A200="","",IFERROR(INDEX(RAW_DHIS2_EXPORT!$A:$ZZ,ROW(),MATCH("*"&amp;INDEX(INDICATOR_MAP!$D:$D,MATCH(BC$1,INDICATOR_MAP!$B:$B,0))&amp;"*",RAW_DHIS2_EXPORT!$1:$1,0)),""))</f>
        <v/>
      </c>
    </row>
    <row r="201" spans="1:55">
      <c r="A201" s="2" t="str">
        <f>IF(RAW_DHIS2_EXPORT!A201="","",RAW_DHIS2_EXPORT!A201)</f>
        <v/>
      </c>
      <c r="B201" s="2"/>
      <c r="C201" s="2"/>
      <c r="D201" s="2" t="str">
        <f>IF($A201="","",IFERROR(INDEX(RAW_DHIS2_EXPORT!$A:$ZZ,ROW(),MATCH("*"&amp;INDEX(INDICATOR_MAP!$D:$D,MATCH(D$1,INDICATOR_MAP!$B:$B,0))&amp;"*",RAW_DHIS2_EXPORT!$1:$1,0)),""))</f>
        <v/>
      </c>
      <c r="E201" s="2" t="str">
        <f>IF($A201="","",IFERROR(INDEX(RAW_DHIS2_EXPORT!$A:$ZZ,ROW(),MATCH("*"&amp;INDEX(INDICATOR_MAP!$D:$D,MATCH(E$1,INDICATOR_MAP!$B:$B,0))&amp;"*",RAW_DHIS2_EXPORT!$1:$1,0)),""))</f>
        <v/>
      </c>
      <c r="F201" s="2" t="str">
        <f>IF($A201="","",IFERROR(INDEX(RAW_DHIS2_EXPORT!$A:$ZZ,ROW(),MATCH("*"&amp;INDEX(INDICATOR_MAP!$D:$D,MATCH(F$1,INDICATOR_MAP!$B:$B,0))&amp;"*",RAW_DHIS2_EXPORT!$1:$1,0)),""))</f>
        <v/>
      </c>
      <c r="G201" s="2" t="str">
        <f>IF($A201="","",IFERROR(INDEX(RAW_DHIS2_EXPORT!$A:$ZZ,ROW(),MATCH("*"&amp;INDEX(INDICATOR_MAP!$D:$D,MATCH(G$1,INDICATOR_MAP!$B:$B,0))&amp;"*",RAW_DHIS2_EXPORT!$1:$1,0)),""))</f>
        <v/>
      </c>
      <c r="H201" s="2" t="str">
        <f>IF($A201="","",IFERROR(INDEX(RAW_DHIS2_EXPORT!$A:$ZZ,ROW(),MATCH("*"&amp;INDEX(INDICATOR_MAP!$D:$D,MATCH(H$1,INDICATOR_MAP!$B:$B,0))&amp;"*",RAW_DHIS2_EXPORT!$1:$1,0)),""))</f>
        <v/>
      </c>
      <c r="I201" s="2" t="str">
        <f>IF($A201="","",IFERROR(INDEX(RAW_DHIS2_EXPORT!$A:$ZZ,ROW(),MATCH("*"&amp;INDEX(INDICATOR_MAP!$D:$D,MATCH(I$1,INDICATOR_MAP!$B:$B,0))&amp;"*",RAW_DHIS2_EXPORT!$1:$1,0)),""))</f>
        <v/>
      </c>
      <c r="J201" s="2" t="str">
        <f>IF($A201="","",IFERROR(INDEX(RAW_DHIS2_EXPORT!$A:$ZZ,ROW(),MATCH("*"&amp;INDEX(INDICATOR_MAP!$D:$D,MATCH(J$1,INDICATOR_MAP!$B:$B,0))&amp;"*",RAW_DHIS2_EXPORT!$1:$1,0)),""))</f>
        <v/>
      </c>
      <c r="K201" s="2" t="str">
        <f>IF($A201="","",IFERROR(INDEX(RAW_DHIS2_EXPORT!$A:$ZZ,ROW(),MATCH("*"&amp;INDEX(INDICATOR_MAP!$D:$D,MATCH(K$1,INDICATOR_MAP!$B:$B,0))&amp;"*",RAW_DHIS2_EXPORT!$1:$1,0)),""))</f>
        <v/>
      </c>
      <c r="L201" s="2" t="str">
        <f>IF($A201="","",IFERROR(INDEX(RAW_DHIS2_EXPORT!$A:$ZZ,ROW(),MATCH("*"&amp;INDEX(INDICATOR_MAP!$D:$D,MATCH(L$1,INDICATOR_MAP!$B:$B,0))&amp;"*",RAW_DHIS2_EXPORT!$1:$1,0)),""))</f>
        <v/>
      </c>
      <c r="M201" s="2" t="str">
        <f>IF($A201="","",IFERROR(INDEX(RAW_DHIS2_EXPORT!$A:$ZZ,ROW(),MATCH("*"&amp;INDEX(INDICATOR_MAP!$D:$D,MATCH(M$1,INDICATOR_MAP!$B:$B,0))&amp;"*",RAW_DHIS2_EXPORT!$1:$1,0)),""))</f>
        <v/>
      </c>
      <c r="N201" s="2" t="str">
        <f>IF($A201="","",IFERROR(INDEX(RAW_DHIS2_EXPORT!$A:$ZZ,ROW(),MATCH("*"&amp;INDEX(INDICATOR_MAP!$D:$D,MATCH(N$1,INDICATOR_MAP!$B:$B,0))&amp;"*",RAW_DHIS2_EXPORT!$1:$1,0)),""))</f>
        <v/>
      </c>
      <c r="O201" s="2" t="str">
        <f>IF($A201="","",IFERROR(INDEX(RAW_DHIS2_EXPORT!$A:$ZZ,ROW(),MATCH("*"&amp;INDEX(INDICATOR_MAP!$D:$D,MATCH(O$1,INDICATOR_MAP!$B:$B,0))&amp;"*",RAW_DHIS2_EXPORT!$1:$1,0)),""))</f>
        <v/>
      </c>
      <c r="P201" s="2" t="str">
        <f>IF($A201="","",IFERROR(INDEX(RAW_DHIS2_EXPORT!$A:$ZZ,ROW(),MATCH("*"&amp;INDEX(INDICATOR_MAP!$D:$D,MATCH(P$1,INDICATOR_MAP!$B:$B,0))&amp;"*",RAW_DHIS2_EXPORT!$1:$1,0)),""))</f>
        <v/>
      </c>
      <c r="Q201" s="2" t="str">
        <f>IF($A201="","",IFERROR(INDEX(RAW_DHIS2_EXPORT!$A:$ZZ,ROW(),MATCH("*"&amp;INDEX(INDICATOR_MAP!$D:$D,MATCH(Q$1,INDICATOR_MAP!$B:$B,0))&amp;"*",RAW_DHIS2_EXPORT!$1:$1,0)),""))</f>
        <v/>
      </c>
      <c r="R201" s="2" t="str">
        <f>IF($A201="","",IFERROR(INDEX(RAW_DHIS2_EXPORT!$A:$ZZ,ROW(),MATCH("*"&amp;INDEX(INDICATOR_MAP!$D:$D,MATCH(R$1,INDICATOR_MAP!$B:$B,0))&amp;"*",RAW_DHIS2_EXPORT!$1:$1,0)),""))</f>
        <v/>
      </c>
      <c r="S201" s="2" t="str">
        <f>IF($A201="","",IFERROR(INDEX(RAW_DHIS2_EXPORT!$A:$ZZ,ROW(),MATCH("*"&amp;INDEX(INDICATOR_MAP!$D:$D,MATCH(S$1,INDICATOR_MAP!$B:$B,0))&amp;"*",RAW_DHIS2_EXPORT!$1:$1,0)),""))</f>
        <v/>
      </c>
      <c r="T201" s="2" t="str">
        <f>IF($A201="","",IFERROR(INDEX(RAW_DHIS2_EXPORT!$A:$ZZ,ROW(),MATCH("*"&amp;INDEX(INDICATOR_MAP!$D:$D,MATCH(T$1,INDICATOR_MAP!$B:$B,0))&amp;"*",RAW_DHIS2_EXPORT!$1:$1,0)),""))</f>
        <v/>
      </c>
      <c r="U201" s="2" t="str">
        <f>IF($A201="","",IFERROR(INDEX(RAW_DHIS2_EXPORT!$A:$ZZ,ROW(),MATCH("*"&amp;INDEX(INDICATOR_MAP!$D:$D,MATCH(U$1,INDICATOR_MAP!$B:$B,0))&amp;"*",RAW_DHIS2_EXPORT!$1:$1,0)),""))</f>
        <v/>
      </c>
      <c r="V201" s="2" t="str">
        <f>IF($A201="","",IFERROR(INDEX(RAW_DHIS2_EXPORT!$A:$ZZ,ROW(),MATCH("*"&amp;INDEX(INDICATOR_MAP!$D:$D,MATCH(V$1,INDICATOR_MAP!$B:$B,0))&amp;"*",RAW_DHIS2_EXPORT!$1:$1,0)),""))</f>
        <v/>
      </c>
      <c r="W201" s="2" t="str">
        <f>IF($A201="","",IFERROR(INDEX(RAW_DHIS2_EXPORT!$A:$ZZ,ROW(),MATCH("*"&amp;INDEX(INDICATOR_MAP!$D:$D,MATCH(W$1,INDICATOR_MAP!$B:$B,0))&amp;"*",RAW_DHIS2_EXPORT!$1:$1,0)),""))</f>
        <v/>
      </c>
      <c r="X201" s="2" t="str">
        <f>IF($A201="","",IFERROR(INDEX(RAW_DHIS2_EXPORT!$A:$ZZ,ROW(),MATCH("*"&amp;INDEX(INDICATOR_MAP!$D:$D,MATCH(X$1,INDICATOR_MAP!$B:$B,0))&amp;"*",RAW_DHIS2_EXPORT!$1:$1,0)),""))</f>
        <v/>
      </c>
      <c r="Y201" s="2" t="str">
        <f>IF($A201="","",IFERROR(INDEX(RAW_DHIS2_EXPORT!$A:$ZZ,ROW(),MATCH("*"&amp;INDEX(INDICATOR_MAP!$D:$D,MATCH(Y$1,INDICATOR_MAP!$B:$B,0))&amp;"*",RAW_DHIS2_EXPORT!$1:$1,0)),""))</f>
        <v/>
      </c>
      <c r="Z201" s="2" t="str">
        <f>IF($A201="","",IFERROR(INDEX(RAW_DHIS2_EXPORT!$A:$ZZ,ROW(),MATCH("*"&amp;INDEX(INDICATOR_MAP!$D:$D,MATCH(Z$1,INDICATOR_MAP!$B:$B,0))&amp;"*",RAW_DHIS2_EXPORT!$1:$1,0)),""))</f>
        <v/>
      </c>
      <c r="AA201" s="2" t="str">
        <f>IF($A201="","",IFERROR(INDEX(RAW_DHIS2_EXPORT!$A:$ZZ,ROW(),MATCH("*"&amp;INDEX(INDICATOR_MAP!$D:$D,MATCH(AA$1,INDICATOR_MAP!$B:$B,0))&amp;"*",RAW_DHIS2_EXPORT!$1:$1,0)),""))</f>
        <v/>
      </c>
      <c r="AB201" s="2" t="str">
        <f>IF($A201="","",IFERROR(INDEX(RAW_DHIS2_EXPORT!$A:$ZZ,ROW(),MATCH("*"&amp;INDEX(INDICATOR_MAP!$D:$D,MATCH(AB$1,INDICATOR_MAP!$B:$B,0))&amp;"*",RAW_DHIS2_EXPORT!$1:$1,0)),""))</f>
        <v/>
      </c>
      <c r="AC201" s="2" t="str">
        <f>IF($A201="","",IFERROR(INDEX(RAW_DHIS2_EXPORT!$A:$ZZ,ROW(),MATCH("*"&amp;INDEX(INDICATOR_MAP!$D:$D,MATCH(AC$1,INDICATOR_MAP!$B:$B,0))&amp;"*",RAW_DHIS2_EXPORT!$1:$1,0)),""))</f>
        <v/>
      </c>
      <c r="AD201" s="2" t="str">
        <f>IF($A201="","",IFERROR(INDEX(RAW_DHIS2_EXPORT!$A:$ZZ,ROW(),MATCH("*"&amp;INDEX(INDICATOR_MAP!$D:$D,MATCH(AD$1,INDICATOR_MAP!$B:$B,0))&amp;"*",RAW_DHIS2_EXPORT!$1:$1,0)),""))</f>
        <v/>
      </c>
      <c r="AE201" s="2" t="str">
        <f>IF($A201="","",IFERROR(INDEX(RAW_DHIS2_EXPORT!$A:$ZZ,ROW(),MATCH("*"&amp;INDEX(INDICATOR_MAP!$D:$D,MATCH(AE$1,INDICATOR_MAP!$B:$B,0))&amp;"*",RAW_DHIS2_EXPORT!$1:$1,0)),""))</f>
        <v/>
      </c>
      <c r="AF201" s="2" t="str">
        <f>IF($A201="","",IFERROR(INDEX(RAW_DHIS2_EXPORT!$A:$ZZ,ROW(),MATCH("*"&amp;INDEX(INDICATOR_MAP!$D:$D,MATCH(AF$1,INDICATOR_MAP!$B:$B,0))&amp;"*",RAW_DHIS2_EXPORT!$1:$1,0)),""))</f>
        <v/>
      </c>
      <c r="AG201" s="2" t="str">
        <f>IF($A201="","",IFERROR(INDEX(RAW_DHIS2_EXPORT!$A:$ZZ,ROW(),MATCH("*"&amp;INDEX(INDICATOR_MAP!$D:$D,MATCH(AG$1,INDICATOR_MAP!$B:$B,0))&amp;"*",RAW_DHIS2_EXPORT!$1:$1,0)),""))</f>
        <v/>
      </c>
      <c r="AH201" s="2" t="str">
        <f>IF($A201="","",IFERROR(INDEX(RAW_DHIS2_EXPORT!$A:$ZZ,ROW(),MATCH("*"&amp;INDEX(INDICATOR_MAP!$D:$D,MATCH(AH$1,INDICATOR_MAP!$B:$B,0))&amp;"*",RAW_DHIS2_EXPORT!$1:$1,0)),""))</f>
        <v/>
      </c>
      <c r="AI201" s="2" t="str">
        <f>IF($A201="","",IFERROR(INDEX(RAW_DHIS2_EXPORT!$A:$ZZ,ROW(),MATCH("*"&amp;INDEX(INDICATOR_MAP!$D:$D,MATCH(AI$1,INDICATOR_MAP!$B:$B,0))&amp;"*",RAW_DHIS2_EXPORT!$1:$1,0)),""))</f>
        <v/>
      </c>
      <c r="AJ201" s="2" t="str">
        <f>IF($A201="","",IFERROR(INDEX(RAW_DHIS2_EXPORT!$A:$ZZ,ROW(),MATCH("*"&amp;INDEX(INDICATOR_MAP!$D:$D,MATCH(AJ$1,INDICATOR_MAP!$B:$B,0))&amp;"*",RAW_DHIS2_EXPORT!$1:$1,0)),""))</f>
        <v/>
      </c>
      <c r="AK201" s="2" t="str">
        <f>IF($A201="","",IFERROR(INDEX(RAW_DHIS2_EXPORT!$A:$ZZ,ROW(),MATCH("*"&amp;INDEX(INDICATOR_MAP!$D:$D,MATCH(AK$1,INDICATOR_MAP!$B:$B,0))&amp;"*",RAW_DHIS2_EXPORT!$1:$1,0)),""))</f>
        <v/>
      </c>
      <c r="AL201" s="2" t="str">
        <f>IF($A201="","",IFERROR(INDEX(RAW_DHIS2_EXPORT!$A:$ZZ,ROW(),MATCH("*"&amp;INDEX(INDICATOR_MAP!$D:$D,MATCH(AL$1,INDICATOR_MAP!$B:$B,0))&amp;"*",RAW_DHIS2_EXPORT!$1:$1,0)),""))</f>
        <v/>
      </c>
      <c r="AM201" s="2" t="str">
        <f>IF($A201="","",IFERROR(INDEX(RAW_DHIS2_EXPORT!$A:$ZZ,ROW(),MATCH("*"&amp;INDEX(INDICATOR_MAP!$D:$D,MATCH(AM$1,INDICATOR_MAP!$B:$B,0))&amp;"*",RAW_DHIS2_EXPORT!$1:$1,0)),""))</f>
        <v/>
      </c>
      <c r="AN201" s="2" t="str">
        <f>IF($A201="","",IFERROR(INDEX(RAW_DHIS2_EXPORT!$A:$ZZ,ROW(),MATCH("*"&amp;INDEX(INDICATOR_MAP!$D:$D,MATCH(AN$1,INDICATOR_MAP!$B:$B,0))&amp;"*",RAW_DHIS2_EXPORT!$1:$1,0)),""))</f>
        <v/>
      </c>
      <c r="AO201" s="2" t="str">
        <f>IF($A201="","",IFERROR(INDEX(RAW_DHIS2_EXPORT!$A:$ZZ,ROW(),MATCH("*"&amp;INDEX(INDICATOR_MAP!$D:$D,MATCH(AO$1,INDICATOR_MAP!$B:$B,0))&amp;"*",RAW_DHIS2_EXPORT!$1:$1,0)),""))</f>
        <v/>
      </c>
      <c r="AP201" s="2" t="str">
        <f>IF($A201="","",IFERROR(INDEX(RAW_DHIS2_EXPORT!$A:$ZZ,ROW(),MATCH("*"&amp;INDEX(INDICATOR_MAP!$D:$D,MATCH(AP$1,INDICATOR_MAP!$B:$B,0))&amp;"*",RAW_DHIS2_EXPORT!$1:$1,0)),""))</f>
        <v/>
      </c>
      <c r="AQ201" s="2" t="str">
        <f>IF($A201="","",IFERROR(INDEX(RAW_DHIS2_EXPORT!$A:$ZZ,ROW(),MATCH("*"&amp;INDEX(INDICATOR_MAP!$D:$D,MATCH(AQ$1,INDICATOR_MAP!$B:$B,0))&amp;"*",RAW_DHIS2_EXPORT!$1:$1,0)),""))</f>
        <v/>
      </c>
      <c r="AR201" s="2" t="str">
        <f>IF($A201="","",IFERROR(INDEX(RAW_DHIS2_EXPORT!$A:$ZZ,ROW(),MATCH("*"&amp;INDEX(INDICATOR_MAP!$D:$D,MATCH(AR$1,INDICATOR_MAP!$B:$B,0))&amp;"*",RAW_DHIS2_EXPORT!$1:$1,0)),""))</f>
        <v/>
      </c>
      <c r="AS201" s="2" t="str">
        <f>IF($A201="","",IFERROR(INDEX(RAW_DHIS2_EXPORT!$A:$ZZ,ROW(),MATCH("*"&amp;INDEX(INDICATOR_MAP!$D:$D,MATCH(AS$1,INDICATOR_MAP!$B:$B,0))&amp;"*",RAW_DHIS2_EXPORT!$1:$1,0)),""))</f>
        <v/>
      </c>
      <c r="AT201" s="2" t="str">
        <f>IF($A201="","",IFERROR(INDEX(RAW_DHIS2_EXPORT!$A:$ZZ,ROW(),MATCH("*"&amp;INDEX(INDICATOR_MAP!$D:$D,MATCH(AT$1,INDICATOR_MAP!$B:$B,0))&amp;"*",RAW_DHIS2_EXPORT!$1:$1,0)),""))</f>
        <v/>
      </c>
      <c r="AU201" s="2" t="str">
        <f>IF($A201="","",IFERROR(INDEX(RAW_DHIS2_EXPORT!$A:$ZZ,ROW(),MATCH("*"&amp;INDEX(INDICATOR_MAP!$D:$D,MATCH(AU$1,INDICATOR_MAP!$B:$B,0))&amp;"*",RAW_DHIS2_EXPORT!$1:$1,0)),""))</f>
        <v/>
      </c>
      <c r="AV201" s="2" t="str">
        <f>IF($A201="","",IFERROR(INDEX(RAW_DHIS2_EXPORT!$A:$ZZ,ROW(),MATCH("*"&amp;INDEX(INDICATOR_MAP!$D:$D,MATCH(AV$1,INDICATOR_MAP!$B:$B,0))&amp;"*",RAW_DHIS2_EXPORT!$1:$1,0)),""))</f>
        <v/>
      </c>
      <c r="AW201" s="2" t="str">
        <f>IF($A201="","",IFERROR(INDEX(RAW_DHIS2_EXPORT!$A:$ZZ,ROW(),MATCH("*"&amp;INDEX(INDICATOR_MAP!$D:$D,MATCH(AW$1,INDICATOR_MAP!$B:$B,0))&amp;"*",RAW_DHIS2_EXPORT!$1:$1,0)),""))</f>
        <v/>
      </c>
      <c r="AX201" s="2" t="str">
        <f>IF($A201="","",IFERROR(INDEX(RAW_DHIS2_EXPORT!$A:$ZZ,ROW(),MATCH("*"&amp;INDEX(INDICATOR_MAP!$D:$D,MATCH(AX$1,INDICATOR_MAP!$B:$B,0))&amp;"*",RAW_DHIS2_EXPORT!$1:$1,0)),""))</f>
        <v/>
      </c>
      <c r="AY201" s="2" t="str">
        <f>IF($A201="","",IFERROR(INDEX(RAW_DHIS2_EXPORT!$A:$ZZ,ROW(),MATCH("*"&amp;INDEX(INDICATOR_MAP!$D:$D,MATCH(AY$1,INDICATOR_MAP!$B:$B,0))&amp;"*",RAW_DHIS2_EXPORT!$1:$1,0)),""))</f>
        <v/>
      </c>
      <c r="AZ201" s="2" t="str">
        <f>IF($A201="","",IFERROR(INDEX(RAW_DHIS2_EXPORT!$A:$ZZ,ROW(),MATCH("*"&amp;INDEX(INDICATOR_MAP!$D:$D,MATCH(AZ$1,INDICATOR_MAP!$B:$B,0))&amp;"*",RAW_DHIS2_EXPORT!$1:$1,0)),""))</f>
        <v/>
      </c>
      <c r="BA201" s="2" t="str">
        <f>IF($A201="","",IFERROR(INDEX(RAW_DHIS2_EXPORT!$A:$ZZ,ROW(),MATCH("*"&amp;INDEX(INDICATOR_MAP!$D:$D,MATCH(BA$1,INDICATOR_MAP!$B:$B,0))&amp;"*",RAW_DHIS2_EXPORT!$1:$1,0)),""))</f>
        <v/>
      </c>
      <c r="BB201" s="2" t="str">
        <f>IF($A201="","",IFERROR(INDEX(RAW_DHIS2_EXPORT!$A:$ZZ,ROW(),MATCH("*"&amp;INDEX(INDICATOR_MAP!$D:$D,MATCH(BB$1,INDICATOR_MAP!$B:$B,0))&amp;"*",RAW_DHIS2_EXPORT!$1:$1,0)),""))</f>
        <v/>
      </c>
      <c r="BC201" s="2" t="str">
        <f>IF($A201="","",IFERROR(INDEX(RAW_DHIS2_EXPORT!$A:$ZZ,ROW(),MATCH("*"&amp;INDEX(INDICATOR_MAP!$D:$D,MATCH(BC$1,INDICATOR_MAP!$B:$B,0))&amp;"*",RAW_DHIS2_EXPORT!$1:$1,0)),""))</f>
        <v/>
      </c>
    </row>
    <row r="202" spans="1:55">
      <c r="A202" s="2" t="str">
        <f>IF(RAW_DHIS2_EXPORT!A202="","",RAW_DHIS2_EXPORT!A202)</f>
        <v/>
      </c>
      <c r="B202" s="2"/>
      <c r="C202" s="2"/>
      <c r="D202" s="2" t="str">
        <f>IF($A202="","",IFERROR(INDEX(RAW_DHIS2_EXPORT!$A:$ZZ,202,INDICATOR_MAP!$F$2),""))</f>
        <v/>
      </c>
      <c r="E202" s="2" t="str">
        <f>IF($A202="","",IFERROR(INDEX(RAW_DHIS2_EXPORT!$A:$ZZ,202,INDICATOR_MAP!$F$3),""))</f>
        <v/>
      </c>
      <c r="F202" s="2" t="str">
        <f>IF($A202="","",IFERROR(INDEX(RAW_DHIS2_EXPORT!$A:$ZZ,202,INDICATOR_MAP!$F$4),""))</f>
        <v/>
      </c>
      <c r="G202" s="2" t="str">
        <f>IF($A202="","",IFERROR(INDEX(RAW_DHIS2_EXPORT!$A:$ZZ,202,INDICATOR_MAP!$F$5),""))</f>
        <v/>
      </c>
      <c r="H202" s="2" t="str">
        <f>IF($A202="","",IFERROR(INDEX(RAW_DHIS2_EXPORT!$A:$ZZ,202,INDICATOR_MAP!$F$6),""))</f>
        <v/>
      </c>
      <c r="I202" s="2" t="str">
        <f>IF($A202="","",IFERROR(INDEX(RAW_DHIS2_EXPORT!$A:$ZZ,202,INDICATOR_MAP!$F$7),""))</f>
        <v/>
      </c>
      <c r="J202" s="2" t="str">
        <f>IF($A202="","",IFERROR(INDEX(RAW_DHIS2_EXPORT!$A:$ZZ,202,INDICATOR_MAP!$F$8),""))</f>
        <v/>
      </c>
      <c r="K202" s="2" t="str">
        <f>IF($A202="","",IFERROR(INDEX(RAW_DHIS2_EXPORT!$A:$ZZ,202,INDICATOR_MAP!$F$9),""))</f>
        <v/>
      </c>
      <c r="L202" s="2" t="str">
        <f>IF($A202="","",IFERROR(INDEX(RAW_DHIS2_EXPORT!$A:$ZZ,202,INDICATOR_MAP!$F$10),""))</f>
        <v/>
      </c>
      <c r="M202" s="2" t="str">
        <f>IF($A202="","",IFERROR(INDEX(RAW_DHIS2_EXPORT!$A:$ZZ,202,INDICATOR_MAP!$F$11),""))</f>
        <v/>
      </c>
      <c r="N202" s="2" t="str">
        <f>IF($A202="","",IFERROR(INDEX(RAW_DHIS2_EXPORT!$A:$ZZ,202,INDICATOR_MAP!$F$12),""))</f>
        <v/>
      </c>
      <c r="O202" s="2" t="str">
        <f>IF($A202="","",IFERROR(INDEX(RAW_DHIS2_EXPORT!$A:$ZZ,202,INDICATOR_MAP!$F$13),""))</f>
        <v/>
      </c>
      <c r="P202" s="2" t="str">
        <f>IF($A202="","",IFERROR(INDEX(RAW_DHIS2_EXPORT!$A:$ZZ,202,INDICATOR_MAP!$F$14),""))</f>
        <v/>
      </c>
      <c r="Q202" s="2" t="str">
        <f>IF($A202="","",IFERROR(INDEX(RAW_DHIS2_EXPORT!$A:$ZZ,202,INDICATOR_MAP!$F$15),""))</f>
        <v/>
      </c>
      <c r="R202" s="2" t="str">
        <f>IF($A202="","",IFERROR(INDEX(RAW_DHIS2_EXPORT!$A:$ZZ,202,INDICATOR_MAP!$F$16),""))</f>
        <v/>
      </c>
      <c r="S202" s="2" t="str">
        <f>IF($A202="","",IFERROR(INDEX(RAW_DHIS2_EXPORT!$A:$ZZ,202,INDICATOR_MAP!$F$17),""))</f>
        <v/>
      </c>
      <c r="T202" s="2" t="str">
        <f>IF($A202="","",IFERROR(INDEX(RAW_DHIS2_EXPORT!$A:$ZZ,202,INDICATOR_MAP!$F$18),""))</f>
        <v/>
      </c>
      <c r="U202" s="2" t="str">
        <f>IF($A202="","",IFERROR(INDEX(RAW_DHIS2_EXPORT!$A:$ZZ,202,INDICATOR_MAP!$F$19),""))</f>
        <v/>
      </c>
      <c r="V202" s="2" t="str">
        <f>IF($A202="","",IFERROR(INDEX(RAW_DHIS2_EXPORT!$A:$ZZ,202,INDICATOR_MAP!$F$20),""))</f>
        <v/>
      </c>
      <c r="W202" s="2" t="str">
        <f>IF($A202="","",IFERROR(INDEX(RAW_DHIS2_EXPORT!$A:$ZZ,202,INDICATOR_MAP!$F$21),""))</f>
        <v/>
      </c>
      <c r="X202" s="2" t="str">
        <f>IF($A202="","",IFERROR(INDEX(RAW_DHIS2_EXPORT!$A:$ZZ,202,INDICATOR_MAP!$F$22),""))</f>
        <v/>
      </c>
      <c r="Y202" s="2" t="str">
        <f>IF($A202="","",IFERROR(INDEX(RAW_DHIS2_EXPORT!$A:$ZZ,202,INDICATOR_MAP!$F$23),""))</f>
        <v/>
      </c>
      <c r="Z202" s="2" t="str">
        <f>IF($A202="","",IFERROR(INDEX(RAW_DHIS2_EXPORT!$A:$ZZ,202,INDICATOR_MAP!$F$24),""))</f>
        <v/>
      </c>
      <c r="AA202" s="2" t="str">
        <f>IF($A202="","",IFERROR(INDEX(RAW_DHIS2_EXPORT!$A:$ZZ,202,INDICATOR_MAP!$F$25),""))</f>
        <v/>
      </c>
      <c r="AB202" s="2" t="str">
        <f>IF($A202="","",IFERROR(INDEX(RAW_DHIS2_EXPORT!$A:$ZZ,202,INDICATOR_MAP!$F$26),""))</f>
        <v/>
      </c>
      <c r="AC202" s="2" t="str">
        <f>IF($A202="","",IFERROR(INDEX(RAW_DHIS2_EXPORT!$A:$ZZ,202,INDICATOR_MAP!$F$27),""))</f>
        <v/>
      </c>
      <c r="AD202" s="2" t="str">
        <f>IF($A202="","",IFERROR(INDEX(RAW_DHIS2_EXPORT!$A:$ZZ,202,INDICATOR_MAP!$F$28),""))</f>
        <v/>
      </c>
      <c r="AE202" s="2" t="str">
        <f>IF($A202="","",IFERROR(INDEX(RAW_DHIS2_EXPORT!$A:$ZZ,202,INDICATOR_MAP!$F$29),""))</f>
        <v/>
      </c>
      <c r="AF202" s="2" t="str">
        <f>IF($A202="","",IFERROR(INDEX(RAW_DHIS2_EXPORT!$A:$ZZ,202,INDICATOR_MAP!$F$30),""))</f>
        <v/>
      </c>
      <c r="AG202" s="2" t="str">
        <f>IF($A202="","",IFERROR(INDEX(RAW_DHIS2_EXPORT!$A:$ZZ,202,INDICATOR_MAP!$F$31),""))</f>
        <v/>
      </c>
      <c r="AH202" s="2" t="str">
        <f>IF($A202="","",IFERROR(INDEX(RAW_DHIS2_EXPORT!$A:$ZZ,202,INDICATOR_MAP!$F$32),""))</f>
        <v/>
      </c>
      <c r="AI202" s="2" t="str">
        <f>IF($A202="","",IFERROR(INDEX(RAW_DHIS2_EXPORT!$A:$ZZ,202,INDICATOR_MAP!$F$33),""))</f>
        <v/>
      </c>
      <c r="AJ202" s="2" t="str">
        <f>IF($A202="","",IFERROR(INDEX(RAW_DHIS2_EXPORT!$A:$ZZ,202,INDICATOR_MAP!$F$34),""))</f>
        <v/>
      </c>
      <c r="AK202" s="2" t="str">
        <f>IF($A202="","",IFERROR(INDEX(RAW_DHIS2_EXPORT!$A:$ZZ,202,INDICATOR_MAP!$F$35),""))</f>
        <v/>
      </c>
      <c r="AL202" s="2" t="str">
        <f>IF($A202="","",IFERROR(INDEX(RAW_DHIS2_EXPORT!$A:$ZZ,202,INDICATOR_MAP!$F$36),""))</f>
        <v/>
      </c>
      <c r="AM202" s="2" t="str">
        <f>IF($A202="","",IFERROR(INDEX(RAW_DHIS2_EXPORT!$A:$ZZ,202,INDICATOR_MAP!$F$37),""))</f>
        <v/>
      </c>
      <c r="AN202" s="2" t="str">
        <f>IF($A202="","",IFERROR(INDEX(RAW_DHIS2_EXPORT!$A:$ZZ,202,INDICATOR_MAP!$F$38),""))</f>
        <v/>
      </c>
      <c r="AO202" s="2" t="str">
        <f>IF($A202="","",IFERROR(INDEX(RAW_DHIS2_EXPORT!$A:$ZZ,202,INDICATOR_MAP!$F$39),""))</f>
        <v/>
      </c>
      <c r="AP202" s="2" t="str">
        <f>IF($A202="","",IFERROR(INDEX(RAW_DHIS2_EXPORT!$A:$ZZ,202,INDICATOR_MAP!$F$40),""))</f>
        <v/>
      </c>
      <c r="AQ202" s="2" t="str">
        <f>IF($A202="","",IFERROR(INDEX(RAW_DHIS2_EXPORT!$A:$ZZ,202,INDICATOR_MAP!$F$41),""))</f>
        <v/>
      </c>
      <c r="AR202" s="2" t="str">
        <f>IF($A202="","",IFERROR(INDEX(RAW_DHIS2_EXPORT!$A:$ZZ,202,INDICATOR_MAP!$F$42),""))</f>
        <v/>
      </c>
      <c r="AS202" s="2" t="str">
        <f>IF($A202="","",IFERROR(INDEX(RAW_DHIS2_EXPORT!$A:$ZZ,202,INDICATOR_MAP!$F$43),""))</f>
        <v/>
      </c>
      <c r="AT202" s="2" t="str">
        <f>IF($A202="","",IFERROR(INDEX(RAW_DHIS2_EXPORT!$A:$ZZ,202,INDICATOR_MAP!$F$44),""))</f>
        <v/>
      </c>
      <c r="AU202" s="2" t="str">
        <f>IF($A202="","",IFERROR(INDEX(RAW_DHIS2_EXPORT!$A:$ZZ,202,INDICATOR_MAP!$F$45),""))</f>
        <v/>
      </c>
      <c r="AV202" s="2" t="str">
        <f>IF($A202="","",IFERROR(INDEX(RAW_DHIS2_EXPORT!$A:$ZZ,202,INDICATOR_MAP!$F$46),""))</f>
        <v/>
      </c>
      <c r="AW202" s="2" t="str">
        <f>IF($A202="","",IFERROR(INDEX(RAW_DHIS2_EXPORT!$A:$ZZ,202,INDICATOR_MAP!$F$47),""))</f>
        <v/>
      </c>
      <c r="AX202" s="2" t="str">
        <f>IF($A202="","",IFERROR(INDEX(RAW_DHIS2_EXPORT!$A:$ZZ,202,INDICATOR_MAP!$F$48),""))</f>
        <v/>
      </c>
      <c r="AY202" s="2" t="str">
        <f>IF($A202="","",IFERROR(INDEX(RAW_DHIS2_EXPORT!$A:$ZZ,202,INDICATOR_MAP!$F$49),""))</f>
        <v/>
      </c>
      <c r="AZ202" s="2" t="str">
        <f>IF($A202="","",IFERROR(INDEX(RAW_DHIS2_EXPORT!$A:$ZZ,202,INDICATOR_MAP!$F$50),""))</f>
        <v/>
      </c>
      <c r="BA202" s="2" t="str">
        <f>IF($A202="","",IFERROR(INDEX(RAW_DHIS2_EXPORT!$A:$ZZ,202,INDICATOR_MAP!$F$51),""))</f>
        <v/>
      </c>
      <c r="BB202" s="2" t="str">
        <f>IF($A202="","",IFERROR(INDEX(RAW_DHIS2_EXPORT!$A:$ZZ,202,INDICATOR_MAP!$F$52),""))</f>
        <v/>
      </c>
      <c r="BC202" s="2" t="str">
        <f>IF($A202="","",IFERROR(INDEX(RAW_DHIS2_EXPORT!$A:$ZZ,202,INDICATOR_MAP!$F$53),""))</f>
        <v/>
      </c>
    </row>
    <row r="203" spans="1:55">
      <c r="A203" s="2" t="str">
        <f>IF(RAW_DHIS2_EXPORT!A203="","",RAW_DHIS2_EXPORT!A203)</f>
        <v/>
      </c>
      <c r="B203" s="2"/>
      <c r="C203" s="2"/>
      <c r="D203" s="2" t="str">
        <f>IF($A203="","",IFERROR(INDEX(RAW_DHIS2_EXPORT!$A:$ZZ,203,INDICATOR_MAP!$F$2),""))</f>
        <v/>
      </c>
      <c r="E203" s="2" t="str">
        <f>IF($A203="","",IFERROR(INDEX(RAW_DHIS2_EXPORT!$A:$ZZ,203,INDICATOR_MAP!$F$3),""))</f>
        <v/>
      </c>
      <c r="F203" s="2" t="str">
        <f>IF($A203="","",IFERROR(INDEX(RAW_DHIS2_EXPORT!$A:$ZZ,203,INDICATOR_MAP!$F$4),""))</f>
        <v/>
      </c>
      <c r="G203" s="2" t="str">
        <f>IF($A203="","",IFERROR(INDEX(RAW_DHIS2_EXPORT!$A:$ZZ,203,INDICATOR_MAP!$F$5),""))</f>
        <v/>
      </c>
      <c r="H203" s="2" t="str">
        <f>IF($A203="","",IFERROR(INDEX(RAW_DHIS2_EXPORT!$A:$ZZ,203,INDICATOR_MAP!$F$6),""))</f>
        <v/>
      </c>
      <c r="I203" s="2" t="str">
        <f>IF($A203="","",IFERROR(INDEX(RAW_DHIS2_EXPORT!$A:$ZZ,203,INDICATOR_MAP!$F$7),""))</f>
        <v/>
      </c>
      <c r="J203" s="2" t="str">
        <f>IF($A203="","",IFERROR(INDEX(RAW_DHIS2_EXPORT!$A:$ZZ,203,INDICATOR_MAP!$F$8),""))</f>
        <v/>
      </c>
      <c r="K203" s="2" t="str">
        <f>IF($A203="","",IFERROR(INDEX(RAW_DHIS2_EXPORT!$A:$ZZ,203,INDICATOR_MAP!$F$9),""))</f>
        <v/>
      </c>
      <c r="L203" s="2" t="str">
        <f>IF($A203="","",IFERROR(INDEX(RAW_DHIS2_EXPORT!$A:$ZZ,203,INDICATOR_MAP!$F$10),""))</f>
        <v/>
      </c>
      <c r="M203" s="2" t="str">
        <f>IF($A203="","",IFERROR(INDEX(RAW_DHIS2_EXPORT!$A:$ZZ,203,INDICATOR_MAP!$F$11),""))</f>
        <v/>
      </c>
      <c r="N203" s="2" t="str">
        <f>IF($A203="","",IFERROR(INDEX(RAW_DHIS2_EXPORT!$A:$ZZ,203,INDICATOR_MAP!$F$12),""))</f>
        <v/>
      </c>
      <c r="O203" s="2" t="str">
        <f>IF($A203="","",IFERROR(INDEX(RAW_DHIS2_EXPORT!$A:$ZZ,203,INDICATOR_MAP!$F$13),""))</f>
        <v/>
      </c>
      <c r="P203" s="2" t="str">
        <f>IF($A203="","",IFERROR(INDEX(RAW_DHIS2_EXPORT!$A:$ZZ,203,INDICATOR_MAP!$F$14),""))</f>
        <v/>
      </c>
      <c r="Q203" s="2" t="str">
        <f>IF($A203="","",IFERROR(INDEX(RAW_DHIS2_EXPORT!$A:$ZZ,203,INDICATOR_MAP!$F$15),""))</f>
        <v/>
      </c>
      <c r="R203" s="2" t="str">
        <f>IF($A203="","",IFERROR(INDEX(RAW_DHIS2_EXPORT!$A:$ZZ,203,INDICATOR_MAP!$F$16),""))</f>
        <v/>
      </c>
      <c r="S203" s="2" t="str">
        <f>IF($A203="","",IFERROR(INDEX(RAW_DHIS2_EXPORT!$A:$ZZ,203,INDICATOR_MAP!$F$17),""))</f>
        <v/>
      </c>
      <c r="T203" s="2" t="str">
        <f>IF($A203="","",IFERROR(INDEX(RAW_DHIS2_EXPORT!$A:$ZZ,203,INDICATOR_MAP!$F$18),""))</f>
        <v/>
      </c>
      <c r="U203" s="2" t="str">
        <f>IF($A203="","",IFERROR(INDEX(RAW_DHIS2_EXPORT!$A:$ZZ,203,INDICATOR_MAP!$F$19),""))</f>
        <v/>
      </c>
      <c r="V203" s="2" t="str">
        <f>IF($A203="","",IFERROR(INDEX(RAW_DHIS2_EXPORT!$A:$ZZ,203,INDICATOR_MAP!$F$20),""))</f>
        <v/>
      </c>
      <c r="W203" s="2" t="str">
        <f>IF($A203="","",IFERROR(INDEX(RAW_DHIS2_EXPORT!$A:$ZZ,203,INDICATOR_MAP!$F$21),""))</f>
        <v/>
      </c>
      <c r="X203" s="2" t="str">
        <f>IF($A203="","",IFERROR(INDEX(RAW_DHIS2_EXPORT!$A:$ZZ,203,INDICATOR_MAP!$F$22),""))</f>
        <v/>
      </c>
      <c r="Y203" s="2" t="str">
        <f>IF($A203="","",IFERROR(INDEX(RAW_DHIS2_EXPORT!$A:$ZZ,203,INDICATOR_MAP!$F$23),""))</f>
        <v/>
      </c>
      <c r="Z203" s="2" t="str">
        <f>IF($A203="","",IFERROR(INDEX(RAW_DHIS2_EXPORT!$A:$ZZ,203,INDICATOR_MAP!$F$24),""))</f>
        <v/>
      </c>
      <c r="AA203" s="2" t="str">
        <f>IF($A203="","",IFERROR(INDEX(RAW_DHIS2_EXPORT!$A:$ZZ,203,INDICATOR_MAP!$F$25),""))</f>
        <v/>
      </c>
      <c r="AB203" s="2" t="str">
        <f>IF($A203="","",IFERROR(INDEX(RAW_DHIS2_EXPORT!$A:$ZZ,203,INDICATOR_MAP!$F$26),""))</f>
        <v/>
      </c>
      <c r="AC203" s="2" t="str">
        <f>IF($A203="","",IFERROR(INDEX(RAW_DHIS2_EXPORT!$A:$ZZ,203,INDICATOR_MAP!$F$27),""))</f>
        <v/>
      </c>
      <c r="AD203" s="2" t="str">
        <f>IF($A203="","",IFERROR(INDEX(RAW_DHIS2_EXPORT!$A:$ZZ,203,INDICATOR_MAP!$F$28),""))</f>
        <v/>
      </c>
      <c r="AE203" s="2" t="str">
        <f>IF($A203="","",IFERROR(INDEX(RAW_DHIS2_EXPORT!$A:$ZZ,203,INDICATOR_MAP!$F$29),""))</f>
        <v/>
      </c>
      <c r="AF203" s="2" t="str">
        <f>IF($A203="","",IFERROR(INDEX(RAW_DHIS2_EXPORT!$A:$ZZ,203,INDICATOR_MAP!$F$30),""))</f>
        <v/>
      </c>
      <c r="AG203" s="2" t="str">
        <f>IF($A203="","",IFERROR(INDEX(RAW_DHIS2_EXPORT!$A:$ZZ,203,INDICATOR_MAP!$F$31),""))</f>
        <v/>
      </c>
      <c r="AH203" s="2" t="str">
        <f>IF($A203="","",IFERROR(INDEX(RAW_DHIS2_EXPORT!$A:$ZZ,203,INDICATOR_MAP!$F$32),""))</f>
        <v/>
      </c>
      <c r="AI203" s="2" t="str">
        <f>IF($A203="","",IFERROR(INDEX(RAW_DHIS2_EXPORT!$A:$ZZ,203,INDICATOR_MAP!$F$33),""))</f>
        <v/>
      </c>
      <c r="AJ203" s="2" t="str">
        <f>IF($A203="","",IFERROR(INDEX(RAW_DHIS2_EXPORT!$A:$ZZ,203,INDICATOR_MAP!$F$34),""))</f>
        <v/>
      </c>
      <c r="AK203" s="2" t="str">
        <f>IF($A203="","",IFERROR(INDEX(RAW_DHIS2_EXPORT!$A:$ZZ,203,INDICATOR_MAP!$F$35),""))</f>
        <v/>
      </c>
      <c r="AL203" s="2" t="str">
        <f>IF($A203="","",IFERROR(INDEX(RAW_DHIS2_EXPORT!$A:$ZZ,203,INDICATOR_MAP!$F$36),""))</f>
        <v/>
      </c>
      <c r="AM203" s="2" t="str">
        <f>IF($A203="","",IFERROR(INDEX(RAW_DHIS2_EXPORT!$A:$ZZ,203,INDICATOR_MAP!$F$37),""))</f>
        <v/>
      </c>
      <c r="AN203" s="2" t="str">
        <f>IF($A203="","",IFERROR(INDEX(RAW_DHIS2_EXPORT!$A:$ZZ,203,INDICATOR_MAP!$F$38),""))</f>
        <v/>
      </c>
      <c r="AO203" s="2" t="str">
        <f>IF($A203="","",IFERROR(INDEX(RAW_DHIS2_EXPORT!$A:$ZZ,203,INDICATOR_MAP!$F$39),""))</f>
        <v/>
      </c>
      <c r="AP203" s="2" t="str">
        <f>IF($A203="","",IFERROR(INDEX(RAW_DHIS2_EXPORT!$A:$ZZ,203,INDICATOR_MAP!$F$40),""))</f>
        <v/>
      </c>
      <c r="AQ203" s="2" t="str">
        <f>IF($A203="","",IFERROR(INDEX(RAW_DHIS2_EXPORT!$A:$ZZ,203,INDICATOR_MAP!$F$41),""))</f>
        <v/>
      </c>
      <c r="AR203" s="2" t="str">
        <f>IF($A203="","",IFERROR(INDEX(RAW_DHIS2_EXPORT!$A:$ZZ,203,INDICATOR_MAP!$F$42),""))</f>
        <v/>
      </c>
      <c r="AS203" s="2" t="str">
        <f>IF($A203="","",IFERROR(INDEX(RAW_DHIS2_EXPORT!$A:$ZZ,203,INDICATOR_MAP!$F$43),""))</f>
        <v/>
      </c>
      <c r="AT203" s="2" t="str">
        <f>IF($A203="","",IFERROR(INDEX(RAW_DHIS2_EXPORT!$A:$ZZ,203,INDICATOR_MAP!$F$44),""))</f>
        <v/>
      </c>
      <c r="AU203" s="2" t="str">
        <f>IF($A203="","",IFERROR(INDEX(RAW_DHIS2_EXPORT!$A:$ZZ,203,INDICATOR_MAP!$F$45),""))</f>
        <v/>
      </c>
      <c r="AV203" s="2" t="str">
        <f>IF($A203="","",IFERROR(INDEX(RAW_DHIS2_EXPORT!$A:$ZZ,203,INDICATOR_MAP!$F$46),""))</f>
        <v/>
      </c>
      <c r="AW203" s="2" t="str">
        <f>IF($A203="","",IFERROR(INDEX(RAW_DHIS2_EXPORT!$A:$ZZ,203,INDICATOR_MAP!$F$47),""))</f>
        <v/>
      </c>
      <c r="AX203" s="2" t="str">
        <f>IF($A203="","",IFERROR(INDEX(RAW_DHIS2_EXPORT!$A:$ZZ,203,INDICATOR_MAP!$F$48),""))</f>
        <v/>
      </c>
      <c r="AY203" s="2" t="str">
        <f>IF($A203="","",IFERROR(INDEX(RAW_DHIS2_EXPORT!$A:$ZZ,203,INDICATOR_MAP!$F$49),""))</f>
        <v/>
      </c>
      <c r="AZ203" s="2" t="str">
        <f>IF($A203="","",IFERROR(INDEX(RAW_DHIS2_EXPORT!$A:$ZZ,203,INDICATOR_MAP!$F$50),""))</f>
        <v/>
      </c>
      <c r="BA203" s="2" t="str">
        <f>IF($A203="","",IFERROR(INDEX(RAW_DHIS2_EXPORT!$A:$ZZ,203,INDICATOR_MAP!$F$51),""))</f>
        <v/>
      </c>
      <c r="BB203" s="2" t="str">
        <f>IF($A203="","",IFERROR(INDEX(RAW_DHIS2_EXPORT!$A:$ZZ,203,INDICATOR_MAP!$F$52),""))</f>
        <v/>
      </c>
      <c r="BC203" s="2" t="str">
        <f>IF($A203="","",IFERROR(INDEX(RAW_DHIS2_EXPORT!$A:$ZZ,203,INDICATOR_MAP!$F$53),""))</f>
        <v/>
      </c>
    </row>
    <row r="204" spans="1:55">
      <c r="A204" s="2" t="str">
        <f>IF(RAW_DHIS2_EXPORT!A204="","",RAW_DHIS2_EXPORT!A204)</f>
        <v/>
      </c>
      <c r="B204" s="2"/>
      <c r="C204" s="2"/>
      <c r="D204" s="2" t="str">
        <f>IF($A204="","",IFERROR(INDEX(RAW_DHIS2_EXPORT!$A:$ZZ,204,INDICATOR_MAP!$F$2),""))</f>
        <v/>
      </c>
      <c r="E204" s="2" t="str">
        <f>IF($A204="","",IFERROR(INDEX(RAW_DHIS2_EXPORT!$A:$ZZ,204,INDICATOR_MAP!$F$3),""))</f>
        <v/>
      </c>
      <c r="F204" s="2" t="str">
        <f>IF($A204="","",IFERROR(INDEX(RAW_DHIS2_EXPORT!$A:$ZZ,204,INDICATOR_MAP!$F$4),""))</f>
        <v/>
      </c>
      <c r="G204" s="2" t="str">
        <f>IF($A204="","",IFERROR(INDEX(RAW_DHIS2_EXPORT!$A:$ZZ,204,INDICATOR_MAP!$F$5),""))</f>
        <v/>
      </c>
      <c r="H204" s="2" t="str">
        <f>IF($A204="","",IFERROR(INDEX(RAW_DHIS2_EXPORT!$A:$ZZ,204,INDICATOR_MAP!$F$6),""))</f>
        <v/>
      </c>
      <c r="I204" s="2" t="str">
        <f>IF($A204="","",IFERROR(INDEX(RAW_DHIS2_EXPORT!$A:$ZZ,204,INDICATOR_MAP!$F$7),""))</f>
        <v/>
      </c>
      <c r="J204" s="2" t="str">
        <f>IF($A204="","",IFERROR(INDEX(RAW_DHIS2_EXPORT!$A:$ZZ,204,INDICATOR_MAP!$F$8),""))</f>
        <v/>
      </c>
      <c r="K204" s="2" t="str">
        <f>IF($A204="","",IFERROR(INDEX(RAW_DHIS2_EXPORT!$A:$ZZ,204,INDICATOR_MAP!$F$9),""))</f>
        <v/>
      </c>
      <c r="L204" s="2" t="str">
        <f>IF($A204="","",IFERROR(INDEX(RAW_DHIS2_EXPORT!$A:$ZZ,204,INDICATOR_MAP!$F$10),""))</f>
        <v/>
      </c>
      <c r="M204" s="2" t="str">
        <f>IF($A204="","",IFERROR(INDEX(RAW_DHIS2_EXPORT!$A:$ZZ,204,INDICATOR_MAP!$F$11),""))</f>
        <v/>
      </c>
      <c r="N204" s="2" t="str">
        <f>IF($A204="","",IFERROR(INDEX(RAW_DHIS2_EXPORT!$A:$ZZ,204,INDICATOR_MAP!$F$12),""))</f>
        <v/>
      </c>
      <c r="O204" s="2" t="str">
        <f>IF($A204="","",IFERROR(INDEX(RAW_DHIS2_EXPORT!$A:$ZZ,204,INDICATOR_MAP!$F$13),""))</f>
        <v/>
      </c>
      <c r="P204" s="2" t="str">
        <f>IF($A204="","",IFERROR(INDEX(RAW_DHIS2_EXPORT!$A:$ZZ,204,INDICATOR_MAP!$F$14),""))</f>
        <v/>
      </c>
      <c r="Q204" s="2" t="str">
        <f>IF($A204="","",IFERROR(INDEX(RAW_DHIS2_EXPORT!$A:$ZZ,204,INDICATOR_MAP!$F$15),""))</f>
        <v/>
      </c>
      <c r="R204" s="2" t="str">
        <f>IF($A204="","",IFERROR(INDEX(RAW_DHIS2_EXPORT!$A:$ZZ,204,INDICATOR_MAP!$F$16),""))</f>
        <v/>
      </c>
      <c r="S204" s="2" t="str">
        <f>IF($A204="","",IFERROR(INDEX(RAW_DHIS2_EXPORT!$A:$ZZ,204,INDICATOR_MAP!$F$17),""))</f>
        <v/>
      </c>
      <c r="T204" s="2" t="str">
        <f>IF($A204="","",IFERROR(INDEX(RAW_DHIS2_EXPORT!$A:$ZZ,204,INDICATOR_MAP!$F$18),""))</f>
        <v/>
      </c>
      <c r="U204" s="2" t="str">
        <f>IF($A204="","",IFERROR(INDEX(RAW_DHIS2_EXPORT!$A:$ZZ,204,INDICATOR_MAP!$F$19),""))</f>
        <v/>
      </c>
      <c r="V204" s="2" t="str">
        <f>IF($A204="","",IFERROR(INDEX(RAW_DHIS2_EXPORT!$A:$ZZ,204,INDICATOR_MAP!$F$20),""))</f>
        <v/>
      </c>
      <c r="W204" s="2" t="str">
        <f>IF($A204="","",IFERROR(INDEX(RAW_DHIS2_EXPORT!$A:$ZZ,204,INDICATOR_MAP!$F$21),""))</f>
        <v/>
      </c>
      <c r="X204" s="2" t="str">
        <f>IF($A204="","",IFERROR(INDEX(RAW_DHIS2_EXPORT!$A:$ZZ,204,INDICATOR_MAP!$F$22),""))</f>
        <v/>
      </c>
      <c r="Y204" s="2" t="str">
        <f>IF($A204="","",IFERROR(INDEX(RAW_DHIS2_EXPORT!$A:$ZZ,204,INDICATOR_MAP!$F$23),""))</f>
        <v/>
      </c>
      <c r="Z204" s="2" t="str">
        <f>IF($A204="","",IFERROR(INDEX(RAW_DHIS2_EXPORT!$A:$ZZ,204,INDICATOR_MAP!$F$24),""))</f>
        <v/>
      </c>
      <c r="AA204" s="2" t="str">
        <f>IF($A204="","",IFERROR(INDEX(RAW_DHIS2_EXPORT!$A:$ZZ,204,INDICATOR_MAP!$F$25),""))</f>
        <v/>
      </c>
      <c r="AB204" s="2" t="str">
        <f>IF($A204="","",IFERROR(INDEX(RAW_DHIS2_EXPORT!$A:$ZZ,204,INDICATOR_MAP!$F$26),""))</f>
        <v/>
      </c>
      <c r="AC204" s="2" t="str">
        <f>IF($A204="","",IFERROR(INDEX(RAW_DHIS2_EXPORT!$A:$ZZ,204,INDICATOR_MAP!$F$27),""))</f>
        <v/>
      </c>
      <c r="AD204" s="2" t="str">
        <f>IF($A204="","",IFERROR(INDEX(RAW_DHIS2_EXPORT!$A:$ZZ,204,INDICATOR_MAP!$F$28),""))</f>
        <v/>
      </c>
      <c r="AE204" s="2" t="str">
        <f>IF($A204="","",IFERROR(INDEX(RAW_DHIS2_EXPORT!$A:$ZZ,204,INDICATOR_MAP!$F$29),""))</f>
        <v/>
      </c>
      <c r="AF204" s="2" t="str">
        <f>IF($A204="","",IFERROR(INDEX(RAW_DHIS2_EXPORT!$A:$ZZ,204,INDICATOR_MAP!$F$30),""))</f>
        <v/>
      </c>
      <c r="AG204" s="2" t="str">
        <f>IF($A204="","",IFERROR(INDEX(RAW_DHIS2_EXPORT!$A:$ZZ,204,INDICATOR_MAP!$F$31),""))</f>
        <v/>
      </c>
      <c r="AH204" s="2" t="str">
        <f>IF($A204="","",IFERROR(INDEX(RAW_DHIS2_EXPORT!$A:$ZZ,204,INDICATOR_MAP!$F$32),""))</f>
        <v/>
      </c>
      <c r="AI204" s="2" t="str">
        <f>IF($A204="","",IFERROR(INDEX(RAW_DHIS2_EXPORT!$A:$ZZ,204,INDICATOR_MAP!$F$33),""))</f>
        <v/>
      </c>
      <c r="AJ204" s="2" t="str">
        <f>IF($A204="","",IFERROR(INDEX(RAW_DHIS2_EXPORT!$A:$ZZ,204,INDICATOR_MAP!$F$34),""))</f>
        <v/>
      </c>
      <c r="AK204" s="2" t="str">
        <f>IF($A204="","",IFERROR(INDEX(RAW_DHIS2_EXPORT!$A:$ZZ,204,INDICATOR_MAP!$F$35),""))</f>
        <v/>
      </c>
      <c r="AL204" s="2" t="str">
        <f>IF($A204="","",IFERROR(INDEX(RAW_DHIS2_EXPORT!$A:$ZZ,204,INDICATOR_MAP!$F$36),""))</f>
        <v/>
      </c>
      <c r="AM204" s="2" t="str">
        <f>IF($A204="","",IFERROR(INDEX(RAW_DHIS2_EXPORT!$A:$ZZ,204,INDICATOR_MAP!$F$37),""))</f>
        <v/>
      </c>
      <c r="AN204" s="2" t="str">
        <f>IF($A204="","",IFERROR(INDEX(RAW_DHIS2_EXPORT!$A:$ZZ,204,INDICATOR_MAP!$F$38),""))</f>
        <v/>
      </c>
      <c r="AO204" s="2" t="str">
        <f>IF($A204="","",IFERROR(INDEX(RAW_DHIS2_EXPORT!$A:$ZZ,204,INDICATOR_MAP!$F$39),""))</f>
        <v/>
      </c>
      <c r="AP204" s="2" t="str">
        <f>IF($A204="","",IFERROR(INDEX(RAW_DHIS2_EXPORT!$A:$ZZ,204,INDICATOR_MAP!$F$40),""))</f>
        <v/>
      </c>
      <c r="AQ204" s="2" t="str">
        <f>IF($A204="","",IFERROR(INDEX(RAW_DHIS2_EXPORT!$A:$ZZ,204,INDICATOR_MAP!$F$41),""))</f>
        <v/>
      </c>
      <c r="AR204" s="2" t="str">
        <f>IF($A204="","",IFERROR(INDEX(RAW_DHIS2_EXPORT!$A:$ZZ,204,INDICATOR_MAP!$F$42),""))</f>
        <v/>
      </c>
      <c r="AS204" s="2" t="str">
        <f>IF($A204="","",IFERROR(INDEX(RAW_DHIS2_EXPORT!$A:$ZZ,204,INDICATOR_MAP!$F$43),""))</f>
        <v/>
      </c>
      <c r="AT204" s="2" t="str">
        <f>IF($A204="","",IFERROR(INDEX(RAW_DHIS2_EXPORT!$A:$ZZ,204,INDICATOR_MAP!$F$44),""))</f>
        <v/>
      </c>
      <c r="AU204" s="2" t="str">
        <f>IF($A204="","",IFERROR(INDEX(RAW_DHIS2_EXPORT!$A:$ZZ,204,INDICATOR_MAP!$F$45),""))</f>
        <v/>
      </c>
      <c r="AV204" s="2" t="str">
        <f>IF($A204="","",IFERROR(INDEX(RAW_DHIS2_EXPORT!$A:$ZZ,204,INDICATOR_MAP!$F$46),""))</f>
        <v/>
      </c>
      <c r="AW204" s="2" t="str">
        <f>IF($A204="","",IFERROR(INDEX(RAW_DHIS2_EXPORT!$A:$ZZ,204,INDICATOR_MAP!$F$47),""))</f>
        <v/>
      </c>
      <c r="AX204" s="2" t="str">
        <f>IF($A204="","",IFERROR(INDEX(RAW_DHIS2_EXPORT!$A:$ZZ,204,INDICATOR_MAP!$F$48),""))</f>
        <v/>
      </c>
      <c r="AY204" s="2" t="str">
        <f>IF($A204="","",IFERROR(INDEX(RAW_DHIS2_EXPORT!$A:$ZZ,204,INDICATOR_MAP!$F$49),""))</f>
        <v/>
      </c>
      <c r="AZ204" s="2" t="str">
        <f>IF($A204="","",IFERROR(INDEX(RAW_DHIS2_EXPORT!$A:$ZZ,204,INDICATOR_MAP!$F$50),""))</f>
        <v/>
      </c>
      <c r="BA204" s="2" t="str">
        <f>IF($A204="","",IFERROR(INDEX(RAW_DHIS2_EXPORT!$A:$ZZ,204,INDICATOR_MAP!$F$51),""))</f>
        <v/>
      </c>
      <c r="BB204" s="2" t="str">
        <f>IF($A204="","",IFERROR(INDEX(RAW_DHIS2_EXPORT!$A:$ZZ,204,INDICATOR_MAP!$F$52),""))</f>
        <v/>
      </c>
      <c r="BC204" s="2" t="str">
        <f>IF($A204="","",IFERROR(INDEX(RAW_DHIS2_EXPORT!$A:$ZZ,204,INDICATOR_MAP!$F$53),""))</f>
        <v/>
      </c>
    </row>
    <row r="205" spans="1:55">
      <c r="A205" s="2" t="str">
        <f>IF(RAW_DHIS2_EXPORT!A205="","",RAW_DHIS2_EXPORT!A205)</f>
        <v/>
      </c>
      <c r="B205" s="2"/>
      <c r="C205" s="2"/>
      <c r="D205" s="2" t="str">
        <f>IF($A205="","",IFERROR(INDEX(RAW_DHIS2_EXPORT!$A:$ZZ,205,INDICATOR_MAP!$F$2),""))</f>
        <v/>
      </c>
      <c r="E205" s="2" t="str">
        <f>IF($A205="","",IFERROR(INDEX(RAW_DHIS2_EXPORT!$A:$ZZ,205,INDICATOR_MAP!$F$3),""))</f>
        <v/>
      </c>
      <c r="F205" s="2" t="str">
        <f>IF($A205="","",IFERROR(INDEX(RAW_DHIS2_EXPORT!$A:$ZZ,205,INDICATOR_MAP!$F$4),""))</f>
        <v/>
      </c>
      <c r="G205" s="2" t="str">
        <f>IF($A205="","",IFERROR(INDEX(RAW_DHIS2_EXPORT!$A:$ZZ,205,INDICATOR_MAP!$F$5),""))</f>
        <v/>
      </c>
      <c r="H205" s="2" t="str">
        <f>IF($A205="","",IFERROR(INDEX(RAW_DHIS2_EXPORT!$A:$ZZ,205,INDICATOR_MAP!$F$6),""))</f>
        <v/>
      </c>
      <c r="I205" s="2" t="str">
        <f>IF($A205="","",IFERROR(INDEX(RAW_DHIS2_EXPORT!$A:$ZZ,205,INDICATOR_MAP!$F$7),""))</f>
        <v/>
      </c>
      <c r="J205" s="2" t="str">
        <f>IF($A205="","",IFERROR(INDEX(RAW_DHIS2_EXPORT!$A:$ZZ,205,INDICATOR_MAP!$F$8),""))</f>
        <v/>
      </c>
      <c r="K205" s="2" t="str">
        <f>IF($A205="","",IFERROR(INDEX(RAW_DHIS2_EXPORT!$A:$ZZ,205,INDICATOR_MAP!$F$9),""))</f>
        <v/>
      </c>
      <c r="L205" s="2" t="str">
        <f>IF($A205="","",IFERROR(INDEX(RAW_DHIS2_EXPORT!$A:$ZZ,205,INDICATOR_MAP!$F$10),""))</f>
        <v/>
      </c>
      <c r="M205" s="2" t="str">
        <f>IF($A205="","",IFERROR(INDEX(RAW_DHIS2_EXPORT!$A:$ZZ,205,INDICATOR_MAP!$F$11),""))</f>
        <v/>
      </c>
      <c r="N205" s="2" t="str">
        <f>IF($A205="","",IFERROR(INDEX(RAW_DHIS2_EXPORT!$A:$ZZ,205,INDICATOR_MAP!$F$12),""))</f>
        <v/>
      </c>
      <c r="O205" s="2" t="str">
        <f>IF($A205="","",IFERROR(INDEX(RAW_DHIS2_EXPORT!$A:$ZZ,205,INDICATOR_MAP!$F$13),""))</f>
        <v/>
      </c>
      <c r="P205" s="2" t="str">
        <f>IF($A205="","",IFERROR(INDEX(RAW_DHIS2_EXPORT!$A:$ZZ,205,INDICATOR_MAP!$F$14),""))</f>
        <v/>
      </c>
      <c r="Q205" s="2" t="str">
        <f>IF($A205="","",IFERROR(INDEX(RAW_DHIS2_EXPORT!$A:$ZZ,205,INDICATOR_MAP!$F$15),""))</f>
        <v/>
      </c>
      <c r="R205" s="2" t="str">
        <f>IF($A205="","",IFERROR(INDEX(RAW_DHIS2_EXPORT!$A:$ZZ,205,INDICATOR_MAP!$F$16),""))</f>
        <v/>
      </c>
      <c r="S205" s="2" t="str">
        <f>IF($A205="","",IFERROR(INDEX(RAW_DHIS2_EXPORT!$A:$ZZ,205,INDICATOR_MAP!$F$17),""))</f>
        <v/>
      </c>
      <c r="T205" s="2" t="str">
        <f>IF($A205="","",IFERROR(INDEX(RAW_DHIS2_EXPORT!$A:$ZZ,205,INDICATOR_MAP!$F$18),""))</f>
        <v/>
      </c>
      <c r="U205" s="2" t="str">
        <f>IF($A205="","",IFERROR(INDEX(RAW_DHIS2_EXPORT!$A:$ZZ,205,INDICATOR_MAP!$F$19),""))</f>
        <v/>
      </c>
      <c r="V205" s="2" t="str">
        <f>IF($A205="","",IFERROR(INDEX(RAW_DHIS2_EXPORT!$A:$ZZ,205,INDICATOR_MAP!$F$20),""))</f>
        <v/>
      </c>
      <c r="W205" s="2" t="str">
        <f>IF($A205="","",IFERROR(INDEX(RAW_DHIS2_EXPORT!$A:$ZZ,205,INDICATOR_MAP!$F$21),""))</f>
        <v/>
      </c>
      <c r="X205" s="2" t="str">
        <f>IF($A205="","",IFERROR(INDEX(RAW_DHIS2_EXPORT!$A:$ZZ,205,INDICATOR_MAP!$F$22),""))</f>
        <v/>
      </c>
      <c r="Y205" s="2" t="str">
        <f>IF($A205="","",IFERROR(INDEX(RAW_DHIS2_EXPORT!$A:$ZZ,205,INDICATOR_MAP!$F$23),""))</f>
        <v/>
      </c>
      <c r="Z205" s="2" t="str">
        <f>IF($A205="","",IFERROR(INDEX(RAW_DHIS2_EXPORT!$A:$ZZ,205,INDICATOR_MAP!$F$24),""))</f>
        <v/>
      </c>
      <c r="AA205" s="2" t="str">
        <f>IF($A205="","",IFERROR(INDEX(RAW_DHIS2_EXPORT!$A:$ZZ,205,INDICATOR_MAP!$F$25),""))</f>
        <v/>
      </c>
      <c r="AB205" s="2" t="str">
        <f>IF($A205="","",IFERROR(INDEX(RAW_DHIS2_EXPORT!$A:$ZZ,205,INDICATOR_MAP!$F$26),""))</f>
        <v/>
      </c>
      <c r="AC205" s="2" t="str">
        <f>IF($A205="","",IFERROR(INDEX(RAW_DHIS2_EXPORT!$A:$ZZ,205,INDICATOR_MAP!$F$27),""))</f>
        <v/>
      </c>
      <c r="AD205" s="2" t="str">
        <f>IF($A205="","",IFERROR(INDEX(RAW_DHIS2_EXPORT!$A:$ZZ,205,INDICATOR_MAP!$F$28),""))</f>
        <v/>
      </c>
      <c r="AE205" s="2" t="str">
        <f>IF($A205="","",IFERROR(INDEX(RAW_DHIS2_EXPORT!$A:$ZZ,205,INDICATOR_MAP!$F$29),""))</f>
        <v/>
      </c>
      <c r="AF205" s="2" t="str">
        <f>IF($A205="","",IFERROR(INDEX(RAW_DHIS2_EXPORT!$A:$ZZ,205,INDICATOR_MAP!$F$30),""))</f>
        <v/>
      </c>
      <c r="AG205" s="2" t="str">
        <f>IF($A205="","",IFERROR(INDEX(RAW_DHIS2_EXPORT!$A:$ZZ,205,INDICATOR_MAP!$F$31),""))</f>
        <v/>
      </c>
      <c r="AH205" s="2" t="str">
        <f>IF($A205="","",IFERROR(INDEX(RAW_DHIS2_EXPORT!$A:$ZZ,205,INDICATOR_MAP!$F$32),""))</f>
        <v/>
      </c>
      <c r="AI205" s="2" t="str">
        <f>IF($A205="","",IFERROR(INDEX(RAW_DHIS2_EXPORT!$A:$ZZ,205,INDICATOR_MAP!$F$33),""))</f>
        <v/>
      </c>
      <c r="AJ205" s="2" t="str">
        <f>IF($A205="","",IFERROR(INDEX(RAW_DHIS2_EXPORT!$A:$ZZ,205,INDICATOR_MAP!$F$34),""))</f>
        <v/>
      </c>
      <c r="AK205" s="2" t="str">
        <f>IF($A205="","",IFERROR(INDEX(RAW_DHIS2_EXPORT!$A:$ZZ,205,INDICATOR_MAP!$F$35),""))</f>
        <v/>
      </c>
      <c r="AL205" s="2" t="str">
        <f>IF($A205="","",IFERROR(INDEX(RAW_DHIS2_EXPORT!$A:$ZZ,205,INDICATOR_MAP!$F$36),""))</f>
        <v/>
      </c>
      <c r="AM205" s="2" t="str">
        <f>IF($A205="","",IFERROR(INDEX(RAW_DHIS2_EXPORT!$A:$ZZ,205,INDICATOR_MAP!$F$37),""))</f>
        <v/>
      </c>
      <c r="AN205" s="2" t="str">
        <f>IF($A205="","",IFERROR(INDEX(RAW_DHIS2_EXPORT!$A:$ZZ,205,INDICATOR_MAP!$F$38),""))</f>
        <v/>
      </c>
      <c r="AO205" s="2" t="str">
        <f>IF($A205="","",IFERROR(INDEX(RAW_DHIS2_EXPORT!$A:$ZZ,205,INDICATOR_MAP!$F$39),""))</f>
        <v/>
      </c>
      <c r="AP205" s="2" t="str">
        <f>IF($A205="","",IFERROR(INDEX(RAW_DHIS2_EXPORT!$A:$ZZ,205,INDICATOR_MAP!$F$40),""))</f>
        <v/>
      </c>
      <c r="AQ205" s="2" t="str">
        <f>IF($A205="","",IFERROR(INDEX(RAW_DHIS2_EXPORT!$A:$ZZ,205,INDICATOR_MAP!$F$41),""))</f>
        <v/>
      </c>
      <c r="AR205" s="2" t="str">
        <f>IF($A205="","",IFERROR(INDEX(RAW_DHIS2_EXPORT!$A:$ZZ,205,INDICATOR_MAP!$F$42),""))</f>
        <v/>
      </c>
      <c r="AS205" s="2" t="str">
        <f>IF($A205="","",IFERROR(INDEX(RAW_DHIS2_EXPORT!$A:$ZZ,205,INDICATOR_MAP!$F$43),""))</f>
        <v/>
      </c>
      <c r="AT205" s="2" t="str">
        <f>IF($A205="","",IFERROR(INDEX(RAW_DHIS2_EXPORT!$A:$ZZ,205,INDICATOR_MAP!$F$44),""))</f>
        <v/>
      </c>
      <c r="AU205" s="2" t="str">
        <f>IF($A205="","",IFERROR(INDEX(RAW_DHIS2_EXPORT!$A:$ZZ,205,INDICATOR_MAP!$F$45),""))</f>
        <v/>
      </c>
      <c r="AV205" s="2" t="str">
        <f>IF($A205="","",IFERROR(INDEX(RAW_DHIS2_EXPORT!$A:$ZZ,205,INDICATOR_MAP!$F$46),""))</f>
        <v/>
      </c>
      <c r="AW205" s="2" t="str">
        <f>IF($A205="","",IFERROR(INDEX(RAW_DHIS2_EXPORT!$A:$ZZ,205,INDICATOR_MAP!$F$47),""))</f>
        <v/>
      </c>
      <c r="AX205" s="2" t="str">
        <f>IF($A205="","",IFERROR(INDEX(RAW_DHIS2_EXPORT!$A:$ZZ,205,INDICATOR_MAP!$F$48),""))</f>
        <v/>
      </c>
      <c r="AY205" s="2" t="str">
        <f>IF($A205="","",IFERROR(INDEX(RAW_DHIS2_EXPORT!$A:$ZZ,205,INDICATOR_MAP!$F$49),""))</f>
        <v/>
      </c>
      <c r="AZ205" s="2" t="str">
        <f>IF($A205="","",IFERROR(INDEX(RAW_DHIS2_EXPORT!$A:$ZZ,205,INDICATOR_MAP!$F$50),""))</f>
        <v/>
      </c>
      <c r="BA205" s="2" t="str">
        <f>IF($A205="","",IFERROR(INDEX(RAW_DHIS2_EXPORT!$A:$ZZ,205,INDICATOR_MAP!$F$51),""))</f>
        <v/>
      </c>
      <c r="BB205" s="2" t="str">
        <f>IF($A205="","",IFERROR(INDEX(RAW_DHIS2_EXPORT!$A:$ZZ,205,INDICATOR_MAP!$F$52),""))</f>
        <v/>
      </c>
      <c r="BC205" s="2" t="str">
        <f>IF($A205="","",IFERROR(INDEX(RAW_DHIS2_EXPORT!$A:$ZZ,205,INDICATOR_MAP!$F$53),""))</f>
        <v/>
      </c>
    </row>
    <row r="206" spans="1:55">
      <c r="A206" s="2" t="str">
        <f>IF(RAW_DHIS2_EXPORT!A206="","",RAW_DHIS2_EXPORT!A206)</f>
        <v/>
      </c>
      <c r="B206" s="2"/>
      <c r="C206" s="2"/>
      <c r="D206" s="2" t="str">
        <f>IF($A206="","",IFERROR(INDEX(RAW_DHIS2_EXPORT!$A:$ZZ,206,INDICATOR_MAP!$F$2),""))</f>
        <v/>
      </c>
      <c r="E206" s="2" t="str">
        <f>IF($A206="","",IFERROR(INDEX(RAW_DHIS2_EXPORT!$A:$ZZ,206,INDICATOR_MAP!$F$3),""))</f>
        <v/>
      </c>
      <c r="F206" s="2" t="str">
        <f>IF($A206="","",IFERROR(INDEX(RAW_DHIS2_EXPORT!$A:$ZZ,206,INDICATOR_MAP!$F$4),""))</f>
        <v/>
      </c>
      <c r="G206" s="2" t="str">
        <f>IF($A206="","",IFERROR(INDEX(RAW_DHIS2_EXPORT!$A:$ZZ,206,INDICATOR_MAP!$F$5),""))</f>
        <v/>
      </c>
      <c r="H206" s="2" t="str">
        <f>IF($A206="","",IFERROR(INDEX(RAW_DHIS2_EXPORT!$A:$ZZ,206,INDICATOR_MAP!$F$6),""))</f>
        <v/>
      </c>
      <c r="I206" s="2" t="str">
        <f>IF($A206="","",IFERROR(INDEX(RAW_DHIS2_EXPORT!$A:$ZZ,206,INDICATOR_MAP!$F$7),""))</f>
        <v/>
      </c>
      <c r="J206" s="2" t="str">
        <f>IF($A206="","",IFERROR(INDEX(RAW_DHIS2_EXPORT!$A:$ZZ,206,INDICATOR_MAP!$F$8),""))</f>
        <v/>
      </c>
      <c r="K206" s="2" t="str">
        <f>IF($A206="","",IFERROR(INDEX(RAW_DHIS2_EXPORT!$A:$ZZ,206,INDICATOR_MAP!$F$9),""))</f>
        <v/>
      </c>
      <c r="L206" s="2" t="str">
        <f>IF($A206="","",IFERROR(INDEX(RAW_DHIS2_EXPORT!$A:$ZZ,206,INDICATOR_MAP!$F$10),""))</f>
        <v/>
      </c>
      <c r="M206" s="2" t="str">
        <f>IF($A206="","",IFERROR(INDEX(RAW_DHIS2_EXPORT!$A:$ZZ,206,INDICATOR_MAP!$F$11),""))</f>
        <v/>
      </c>
      <c r="N206" s="2" t="str">
        <f>IF($A206="","",IFERROR(INDEX(RAW_DHIS2_EXPORT!$A:$ZZ,206,INDICATOR_MAP!$F$12),""))</f>
        <v/>
      </c>
      <c r="O206" s="2" t="str">
        <f>IF($A206="","",IFERROR(INDEX(RAW_DHIS2_EXPORT!$A:$ZZ,206,INDICATOR_MAP!$F$13),""))</f>
        <v/>
      </c>
      <c r="P206" s="2" t="str">
        <f>IF($A206="","",IFERROR(INDEX(RAW_DHIS2_EXPORT!$A:$ZZ,206,INDICATOR_MAP!$F$14),""))</f>
        <v/>
      </c>
      <c r="Q206" s="2" t="str">
        <f>IF($A206="","",IFERROR(INDEX(RAW_DHIS2_EXPORT!$A:$ZZ,206,INDICATOR_MAP!$F$15),""))</f>
        <v/>
      </c>
      <c r="R206" s="2" t="str">
        <f>IF($A206="","",IFERROR(INDEX(RAW_DHIS2_EXPORT!$A:$ZZ,206,INDICATOR_MAP!$F$16),""))</f>
        <v/>
      </c>
      <c r="S206" s="2" t="str">
        <f>IF($A206="","",IFERROR(INDEX(RAW_DHIS2_EXPORT!$A:$ZZ,206,INDICATOR_MAP!$F$17),""))</f>
        <v/>
      </c>
      <c r="T206" s="2" t="str">
        <f>IF($A206="","",IFERROR(INDEX(RAW_DHIS2_EXPORT!$A:$ZZ,206,INDICATOR_MAP!$F$18),""))</f>
        <v/>
      </c>
      <c r="U206" s="2" t="str">
        <f>IF($A206="","",IFERROR(INDEX(RAW_DHIS2_EXPORT!$A:$ZZ,206,INDICATOR_MAP!$F$19),""))</f>
        <v/>
      </c>
      <c r="V206" s="2" t="str">
        <f>IF($A206="","",IFERROR(INDEX(RAW_DHIS2_EXPORT!$A:$ZZ,206,INDICATOR_MAP!$F$20),""))</f>
        <v/>
      </c>
      <c r="W206" s="2" t="str">
        <f>IF($A206="","",IFERROR(INDEX(RAW_DHIS2_EXPORT!$A:$ZZ,206,INDICATOR_MAP!$F$21),""))</f>
        <v/>
      </c>
      <c r="X206" s="2" t="str">
        <f>IF($A206="","",IFERROR(INDEX(RAW_DHIS2_EXPORT!$A:$ZZ,206,INDICATOR_MAP!$F$22),""))</f>
        <v/>
      </c>
      <c r="Y206" s="2" t="str">
        <f>IF($A206="","",IFERROR(INDEX(RAW_DHIS2_EXPORT!$A:$ZZ,206,INDICATOR_MAP!$F$23),""))</f>
        <v/>
      </c>
      <c r="Z206" s="2" t="str">
        <f>IF($A206="","",IFERROR(INDEX(RAW_DHIS2_EXPORT!$A:$ZZ,206,INDICATOR_MAP!$F$24),""))</f>
        <v/>
      </c>
      <c r="AA206" s="2" t="str">
        <f>IF($A206="","",IFERROR(INDEX(RAW_DHIS2_EXPORT!$A:$ZZ,206,INDICATOR_MAP!$F$25),""))</f>
        <v/>
      </c>
      <c r="AB206" s="2" t="str">
        <f>IF($A206="","",IFERROR(INDEX(RAW_DHIS2_EXPORT!$A:$ZZ,206,INDICATOR_MAP!$F$26),""))</f>
        <v/>
      </c>
      <c r="AC206" s="2" t="str">
        <f>IF($A206="","",IFERROR(INDEX(RAW_DHIS2_EXPORT!$A:$ZZ,206,INDICATOR_MAP!$F$27),""))</f>
        <v/>
      </c>
      <c r="AD206" s="2" t="str">
        <f>IF($A206="","",IFERROR(INDEX(RAW_DHIS2_EXPORT!$A:$ZZ,206,INDICATOR_MAP!$F$28),""))</f>
        <v/>
      </c>
      <c r="AE206" s="2" t="str">
        <f>IF($A206="","",IFERROR(INDEX(RAW_DHIS2_EXPORT!$A:$ZZ,206,INDICATOR_MAP!$F$29),""))</f>
        <v/>
      </c>
      <c r="AF206" s="2" t="str">
        <f>IF($A206="","",IFERROR(INDEX(RAW_DHIS2_EXPORT!$A:$ZZ,206,INDICATOR_MAP!$F$30),""))</f>
        <v/>
      </c>
      <c r="AG206" s="2" t="str">
        <f>IF($A206="","",IFERROR(INDEX(RAW_DHIS2_EXPORT!$A:$ZZ,206,INDICATOR_MAP!$F$31),""))</f>
        <v/>
      </c>
      <c r="AH206" s="2" t="str">
        <f>IF($A206="","",IFERROR(INDEX(RAW_DHIS2_EXPORT!$A:$ZZ,206,INDICATOR_MAP!$F$32),""))</f>
        <v/>
      </c>
      <c r="AI206" s="2" t="str">
        <f>IF($A206="","",IFERROR(INDEX(RAW_DHIS2_EXPORT!$A:$ZZ,206,INDICATOR_MAP!$F$33),""))</f>
        <v/>
      </c>
      <c r="AJ206" s="2" t="str">
        <f>IF($A206="","",IFERROR(INDEX(RAW_DHIS2_EXPORT!$A:$ZZ,206,INDICATOR_MAP!$F$34),""))</f>
        <v/>
      </c>
      <c r="AK206" s="2" t="str">
        <f>IF($A206="","",IFERROR(INDEX(RAW_DHIS2_EXPORT!$A:$ZZ,206,INDICATOR_MAP!$F$35),""))</f>
        <v/>
      </c>
      <c r="AL206" s="2" t="str">
        <f>IF($A206="","",IFERROR(INDEX(RAW_DHIS2_EXPORT!$A:$ZZ,206,INDICATOR_MAP!$F$36),""))</f>
        <v/>
      </c>
      <c r="AM206" s="2" t="str">
        <f>IF($A206="","",IFERROR(INDEX(RAW_DHIS2_EXPORT!$A:$ZZ,206,INDICATOR_MAP!$F$37),""))</f>
        <v/>
      </c>
      <c r="AN206" s="2" t="str">
        <f>IF($A206="","",IFERROR(INDEX(RAW_DHIS2_EXPORT!$A:$ZZ,206,INDICATOR_MAP!$F$38),""))</f>
        <v/>
      </c>
      <c r="AO206" s="2" t="str">
        <f>IF($A206="","",IFERROR(INDEX(RAW_DHIS2_EXPORT!$A:$ZZ,206,INDICATOR_MAP!$F$39),""))</f>
        <v/>
      </c>
      <c r="AP206" s="2" t="str">
        <f>IF($A206="","",IFERROR(INDEX(RAW_DHIS2_EXPORT!$A:$ZZ,206,INDICATOR_MAP!$F$40),""))</f>
        <v/>
      </c>
      <c r="AQ206" s="2" t="str">
        <f>IF($A206="","",IFERROR(INDEX(RAW_DHIS2_EXPORT!$A:$ZZ,206,INDICATOR_MAP!$F$41),""))</f>
        <v/>
      </c>
      <c r="AR206" s="2" t="str">
        <f>IF($A206="","",IFERROR(INDEX(RAW_DHIS2_EXPORT!$A:$ZZ,206,INDICATOR_MAP!$F$42),""))</f>
        <v/>
      </c>
      <c r="AS206" s="2" t="str">
        <f>IF($A206="","",IFERROR(INDEX(RAW_DHIS2_EXPORT!$A:$ZZ,206,INDICATOR_MAP!$F$43),""))</f>
        <v/>
      </c>
      <c r="AT206" s="2" t="str">
        <f>IF($A206="","",IFERROR(INDEX(RAW_DHIS2_EXPORT!$A:$ZZ,206,INDICATOR_MAP!$F$44),""))</f>
        <v/>
      </c>
      <c r="AU206" s="2" t="str">
        <f>IF($A206="","",IFERROR(INDEX(RAW_DHIS2_EXPORT!$A:$ZZ,206,INDICATOR_MAP!$F$45),""))</f>
        <v/>
      </c>
      <c r="AV206" s="2" t="str">
        <f>IF($A206="","",IFERROR(INDEX(RAW_DHIS2_EXPORT!$A:$ZZ,206,INDICATOR_MAP!$F$46),""))</f>
        <v/>
      </c>
      <c r="AW206" s="2" t="str">
        <f>IF($A206="","",IFERROR(INDEX(RAW_DHIS2_EXPORT!$A:$ZZ,206,INDICATOR_MAP!$F$47),""))</f>
        <v/>
      </c>
      <c r="AX206" s="2" t="str">
        <f>IF($A206="","",IFERROR(INDEX(RAW_DHIS2_EXPORT!$A:$ZZ,206,INDICATOR_MAP!$F$48),""))</f>
        <v/>
      </c>
      <c r="AY206" s="2" t="str">
        <f>IF($A206="","",IFERROR(INDEX(RAW_DHIS2_EXPORT!$A:$ZZ,206,INDICATOR_MAP!$F$49),""))</f>
        <v/>
      </c>
      <c r="AZ206" s="2" t="str">
        <f>IF($A206="","",IFERROR(INDEX(RAW_DHIS2_EXPORT!$A:$ZZ,206,INDICATOR_MAP!$F$50),""))</f>
        <v/>
      </c>
      <c r="BA206" s="2" t="str">
        <f>IF($A206="","",IFERROR(INDEX(RAW_DHIS2_EXPORT!$A:$ZZ,206,INDICATOR_MAP!$F$51),""))</f>
        <v/>
      </c>
      <c r="BB206" s="2" t="str">
        <f>IF($A206="","",IFERROR(INDEX(RAW_DHIS2_EXPORT!$A:$ZZ,206,INDICATOR_MAP!$F$52),""))</f>
        <v/>
      </c>
      <c r="BC206" s="2" t="str">
        <f>IF($A206="","",IFERROR(INDEX(RAW_DHIS2_EXPORT!$A:$ZZ,206,INDICATOR_MAP!$F$53),""))</f>
        <v/>
      </c>
    </row>
    <row r="207" spans="1:55">
      <c r="A207" s="2" t="str">
        <f>IF(RAW_DHIS2_EXPORT!A207="","",RAW_DHIS2_EXPORT!A207)</f>
        <v/>
      </c>
      <c r="B207" s="2"/>
      <c r="C207" s="2"/>
      <c r="D207" s="2" t="str">
        <f>IF($A207="","",IFERROR(INDEX(RAW_DHIS2_EXPORT!$A:$ZZ,207,INDICATOR_MAP!$F$2),""))</f>
        <v/>
      </c>
      <c r="E207" s="2" t="str">
        <f>IF($A207="","",IFERROR(INDEX(RAW_DHIS2_EXPORT!$A:$ZZ,207,INDICATOR_MAP!$F$3),""))</f>
        <v/>
      </c>
      <c r="F207" s="2" t="str">
        <f>IF($A207="","",IFERROR(INDEX(RAW_DHIS2_EXPORT!$A:$ZZ,207,INDICATOR_MAP!$F$4),""))</f>
        <v/>
      </c>
      <c r="G207" s="2" t="str">
        <f>IF($A207="","",IFERROR(INDEX(RAW_DHIS2_EXPORT!$A:$ZZ,207,INDICATOR_MAP!$F$5),""))</f>
        <v/>
      </c>
      <c r="H207" s="2" t="str">
        <f>IF($A207="","",IFERROR(INDEX(RAW_DHIS2_EXPORT!$A:$ZZ,207,INDICATOR_MAP!$F$6),""))</f>
        <v/>
      </c>
      <c r="I207" s="2" t="str">
        <f>IF($A207="","",IFERROR(INDEX(RAW_DHIS2_EXPORT!$A:$ZZ,207,INDICATOR_MAP!$F$7),""))</f>
        <v/>
      </c>
      <c r="J207" s="2" t="str">
        <f>IF($A207="","",IFERROR(INDEX(RAW_DHIS2_EXPORT!$A:$ZZ,207,INDICATOR_MAP!$F$8),""))</f>
        <v/>
      </c>
      <c r="K207" s="2" t="str">
        <f>IF($A207="","",IFERROR(INDEX(RAW_DHIS2_EXPORT!$A:$ZZ,207,INDICATOR_MAP!$F$9),""))</f>
        <v/>
      </c>
      <c r="L207" s="2" t="str">
        <f>IF($A207="","",IFERROR(INDEX(RAW_DHIS2_EXPORT!$A:$ZZ,207,INDICATOR_MAP!$F$10),""))</f>
        <v/>
      </c>
      <c r="M207" s="2" t="str">
        <f>IF($A207="","",IFERROR(INDEX(RAW_DHIS2_EXPORT!$A:$ZZ,207,INDICATOR_MAP!$F$11),""))</f>
        <v/>
      </c>
      <c r="N207" s="2" t="str">
        <f>IF($A207="","",IFERROR(INDEX(RAW_DHIS2_EXPORT!$A:$ZZ,207,INDICATOR_MAP!$F$12),""))</f>
        <v/>
      </c>
      <c r="O207" s="2" t="str">
        <f>IF($A207="","",IFERROR(INDEX(RAW_DHIS2_EXPORT!$A:$ZZ,207,INDICATOR_MAP!$F$13),""))</f>
        <v/>
      </c>
      <c r="P207" s="2" t="str">
        <f>IF($A207="","",IFERROR(INDEX(RAW_DHIS2_EXPORT!$A:$ZZ,207,INDICATOR_MAP!$F$14),""))</f>
        <v/>
      </c>
      <c r="Q207" s="2" t="str">
        <f>IF($A207="","",IFERROR(INDEX(RAW_DHIS2_EXPORT!$A:$ZZ,207,INDICATOR_MAP!$F$15),""))</f>
        <v/>
      </c>
      <c r="R207" s="2" t="str">
        <f>IF($A207="","",IFERROR(INDEX(RAW_DHIS2_EXPORT!$A:$ZZ,207,INDICATOR_MAP!$F$16),""))</f>
        <v/>
      </c>
      <c r="S207" s="2" t="str">
        <f>IF($A207="","",IFERROR(INDEX(RAW_DHIS2_EXPORT!$A:$ZZ,207,INDICATOR_MAP!$F$17),""))</f>
        <v/>
      </c>
      <c r="T207" s="2" t="str">
        <f>IF($A207="","",IFERROR(INDEX(RAW_DHIS2_EXPORT!$A:$ZZ,207,INDICATOR_MAP!$F$18),""))</f>
        <v/>
      </c>
      <c r="U207" s="2" t="str">
        <f>IF($A207="","",IFERROR(INDEX(RAW_DHIS2_EXPORT!$A:$ZZ,207,INDICATOR_MAP!$F$19),""))</f>
        <v/>
      </c>
      <c r="V207" s="2" t="str">
        <f>IF($A207="","",IFERROR(INDEX(RAW_DHIS2_EXPORT!$A:$ZZ,207,INDICATOR_MAP!$F$20),""))</f>
        <v/>
      </c>
      <c r="W207" s="2" t="str">
        <f>IF($A207="","",IFERROR(INDEX(RAW_DHIS2_EXPORT!$A:$ZZ,207,INDICATOR_MAP!$F$21),""))</f>
        <v/>
      </c>
      <c r="X207" s="2" t="str">
        <f>IF($A207="","",IFERROR(INDEX(RAW_DHIS2_EXPORT!$A:$ZZ,207,INDICATOR_MAP!$F$22),""))</f>
        <v/>
      </c>
      <c r="Y207" s="2" t="str">
        <f>IF($A207="","",IFERROR(INDEX(RAW_DHIS2_EXPORT!$A:$ZZ,207,INDICATOR_MAP!$F$23),""))</f>
        <v/>
      </c>
      <c r="Z207" s="2" t="str">
        <f>IF($A207="","",IFERROR(INDEX(RAW_DHIS2_EXPORT!$A:$ZZ,207,INDICATOR_MAP!$F$24),""))</f>
        <v/>
      </c>
      <c r="AA207" s="2" t="str">
        <f>IF($A207="","",IFERROR(INDEX(RAW_DHIS2_EXPORT!$A:$ZZ,207,INDICATOR_MAP!$F$25),""))</f>
        <v/>
      </c>
      <c r="AB207" s="2" t="str">
        <f>IF($A207="","",IFERROR(INDEX(RAW_DHIS2_EXPORT!$A:$ZZ,207,INDICATOR_MAP!$F$26),""))</f>
        <v/>
      </c>
      <c r="AC207" s="2" t="str">
        <f>IF($A207="","",IFERROR(INDEX(RAW_DHIS2_EXPORT!$A:$ZZ,207,INDICATOR_MAP!$F$27),""))</f>
        <v/>
      </c>
      <c r="AD207" s="2" t="str">
        <f>IF($A207="","",IFERROR(INDEX(RAW_DHIS2_EXPORT!$A:$ZZ,207,INDICATOR_MAP!$F$28),""))</f>
        <v/>
      </c>
      <c r="AE207" s="2" t="str">
        <f>IF($A207="","",IFERROR(INDEX(RAW_DHIS2_EXPORT!$A:$ZZ,207,INDICATOR_MAP!$F$29),""))</f>
        <v/>
      </c>
      <c r="AF207" s="2" t="str">
        <f>IF($A207="","",IFERROR(INDEX(RAW_DHIS2_EXPORT!$A:$ZZ,207,INDICATOR_MAP!$F$30),""))</f>
        <v/>
      </c>
      <c r="AG207" s="2" t="str">
        <f>IF($A207="","",IFERROR(INDEX(RAW_DHIS2_EXPORT!$A:$ZZ,207,INDICATOR_MAP!$F$31),""))</f>
        <v/>
      </c>
      <c r="AH207" s="2" t="str">
        <f>IF($A207="","",IFERROR(INDEX(RAW_DHIS2_EXPORT!$A:$ZZ,207,INDICATOR_MAP!$F$32),""))</f>
        <v/>
      </c>
      <c r="AI207" s="2" t="str">
        <f>IF($A207="","",IFERROR(INDEX(RAW_DHIS2_EXPORT!$A:$ZZ,207,INDICATOR_MAP!$F$33),""))</f>
        <v/>
      </c>
      <c r="AJ207" s="2" t="str">
        <f>IF($A207="","",IFERROR(INDEX(RAW_DHIS2_EXPORT!$A:$ZZ,207,INDICATOR_MAP!$F$34),""))</f>
        <v/>
      </c>
      <c r="AK207" s="2" t="str">
        <f>IF($A207="","",IFERROR(INDEX(RAW_DHIS2_EXPORT!$A:$ZZ,207,INDICATOR_MAP!$F$35),""))</f>
        <v/>
      </c>
      <c r="AL207" s="2" t="str">
        <f>IF($A207="","",IFERROR(INDEX(RAW_DHIS2_EXPORT!$A:$ZZ,207,INDICATOR_MAP!$F$36),""))</f>
        <v/>
      </c>
      <c r="AM207" s="2" t="str">
        <f>IF($A207="","",IFERROR(INDEX(RAW_DHIS2_EXPORT!$A:$ZZ,207,INDICATOR_MAP!$F$37),""))</f>
        <v/>
      </c>
      <c r="AN207" s="2" t="str">
        <f>IF($A207="","",IFERROR(INDEX(RAW_DHIS2_EXPORT!$A:$ZZ,207,INDICATOR_MAP!$F$38),""))</f>
        <v/>
      </c>
      <c r="AO207" s="2" t="str">
        <f>IF($A207="","",IFERROR(INDEX(RAW_DHIS2_EXPORT!$A:$ZZ,207,INDICATOR_MAP!$F$39),""))</f>
        <v/>
      </c>
      <c r="AP207" s="2" t="str">
        <f>IF($A207="","",IFERROR(INDEX(RAW_DHIS2_EXPORT!$A:$ZZ,207,INDICATOR_MAP!$F$40),""))</f>
        <v/>
      </c>
      <c r="AQ207" s="2" t="str">
        <f>IF($A207="","",IFERROR(INDEX(RAW_DHIS2_EXPORT!$A:$ZZ,207,INDICATOR_MAP!$F$41),""))</f>
        <v/>
      </c>
      <c r="AR207" s="2" t="str">
        <f>IF($A207="","",IFERROR(INDEX(RAW_DHIS2_EXPORT!$A:$ZZ,207,INDICATOR_MAP!$F$42),""))</f>
        <v/>
      </c>
      <c r="AS207" s="2" t="str">
        <f>IF($A207="","",IFERROR(INDEX(RAW_DHIS2_EXPORT!$A:$ZZ,207,INDICATOR_MAP!$F$43),""))</f>
        <v/>
      </c>
      <c r="AT207" s="2" t="str">
        <f>IF($A207="","",IFERROR(INDEX(RAW_DHIS2_EXPORT!$A:$ZZ,207,INDICATOR_MAP!$F$44),""))</f>
        <v/>
      </c>
      <c r="AU207" s="2" t="str">
        <f>IF($A207="","",IFERROR(INDEX(RAW_DHIS2_EXPORT!$A:$ZZ,207,INDICATOR_MAP!$F$45),""))</f>
        <v/>
      </c>
      <c r="AV207" s="2" t="str">
        <f>IF($A207="","",IFERROR(INDEX(RAW_DHIS2_EXPORT!$A:$ZZ,207,INDICATOR_MAP!$F$46),""))</f>
        <v/>
      </c>
      <c r="AW207" s="2" t="str">
        <f>IF($A207="","",IFERROR(INDEX(RAW_DHIS2_EXPORT!$A:$ZZ,207,INDICATOR_MAP!$F$47),""))</f>
        <v/>
      </c>
      <c r="AX207" s="2" t="str">
        <f>IF($A207="","",IFERROR(INDEX(RAW_DHIS2_EXPORT!$A:$ZZ,207,INDICATOR_MAP!$F$48),""))</f>
        <v/>
      </c>
      <c r="AY207" s="2" t="str">
        <f>IF($A207="","",IFERROR(INDEX(RAW_DHIS2_EXPORT!$A:$ZZ,207,INDICATOR_MAP!$F$49),""))</f>
        <v/>
      </c>
      <c r="AZ207" s="2" t="str">
        <f>IF($A207="","",IFERROR(INDEX(RAW_DHIS2_EXPORT!$A:$ZZ,207,INDICATOR_MAP!$F$50),""))</f>
        <v/>
      </c>
      <c r="BA207" s="2" t="str">
        <f>IF($A207="","",IFERROR(INDEX(RAW_DHIS2_EXPORT!$A:$ZZ,207,INDICATOR_MAP!$F$51),""))</f>
        <v/>
      </c>
      <c r="BB207" s="2" t="str">
        <f>IF($A207="","",IFERROR(INDEX(RAW_DHIS2_EXPORT!$A:$ZZ,207,INDICATOR_MAP!$F$52),""))</f>
        <v/>
      </c>
      <c r="BC207" s="2" t="str">
        <f>IF($A207="","",IFERROR(INDEX(RAW_DHIS2_EXPORT!$A:$ZZ,207,INDICATOR_MAP!$F$53),""))</f>
        <v/>
      </c>
    </row>
    <row r="208" spans="1:55">
      <c r="A208" s="2" t="str">
        <f>IF(RAW_DHIS2_EXPORT!A208="","",RAW_DHIS2_EXPORT!A208)</f>
        <v/>
      </c>
      <c r="B208" s="2"/>
      <c r="C208" s="2"/>
      <c r="D208" s="2" t="str">
        <f>IF($A208="","",IFERROR(INDEX(RAW_DHIS2_EXPORT!$A:$ZZ,208,INDICATOR_MAP!$F$2),""))</f>
        <v/>
      </c>
      <c r="E208" s="2" t="str">
        <f>IF($A208="","",IFERROR(INDEX(RAW_DHIS2_EXPORT!$A:$ZZ,208,INDICATOR_MAP!$F$3),""))</f>
        <v/>
      </c>
      <c r="F208" s="2" t="str">
        <f>IF($A208="","",IFERROR(INDEX(RAW_DHIS2_EXPORT!$A:$ZZ,208,INDICATOR_MAP!$F$4),""))</f>
        <v/>
      </c>
      <c r="G208" s="2" t="str">
        <f>IF($A208="","",IFERROR(INDEX(RAW_DHIS2_EXPORT!$A:$ZZ,208,INDICATOR_MAP!$F$5),""))</f>
        <v/>
      </c>
      <c r="H208" s="2" t="str">
        <f>IF($A208="","",IFERROR(INDEX(RAW_DHIS2_EXPORT!$A:$ZZ,208,INDICATOR_MAP!$F$6),""))</f>
        <v/>
      </c>
      <c r="I208" s="2" t="str">
        <f>IF($A208="","",IFERROR(INDEX(RAW_DHIS2_EXPORT!$A:$ZZ,208,INDICATOR_MAP!$F$7),""))</f>
        <v/>
      </c>
      <c r="J208" s="2" t="str">
        <f>IF($A208="","",IFERROR(INDEX(RAW_DHIS2_EXPORT!$A:$ZZ,208,INDICATOR_MAP!$F$8),""))</f>
        <v/>
      </c>
      <c r="K208" s="2" t="str">
        <f>IF($A208="","",IFERROR(INDEX(RAW_DHIS2_EXPORT!$A:$ZZ,208,INDICATOR_MAP!$F$9),""))</f>
        <v/>
      </c>
      <c r="L208" s="2" t="str">
        <f>IF($A208="","",IFERROR(INDEX(RAW_DHIS2_EXPORT!$A:$ZZ,208,INDICATOR_MAP!$F$10),""))</f>
        <v/>
      </c>
      <c r="M208" s="2" t="str">
        <f>IF($A208="","",IFERROR(INDEX(RAW_DHIS2_EXPORT!$A:$ZZ,208,INDICATOR_MAP!$F$11),""))</f>
        <v/>
      </c>
      <c r="N208" s="2" t="str">
        <f>IF($A208="","",IFERROR(INDEX(RAW_DHIS2_EXPORT!$A:$ZZ,208,INDICATOR_MAP!$F$12),""))</f>
        <v/>
      </c>
      <c r="O208" s="2" t="str">
        <f>IF($A208="","",IFERROR(INDEX(RAW_DHIS2_EXPORT!$A:$ZZ,208,INDICATOR_MAP!$F$13),""))</f>
        <v/>
      </c>
      <c r="P208" s="2" t="str">
        <f>IF($A208="","",IFERROR(INDEX(RAW_DHIS2_EXPORT!$A:$ZZ,208,INDICATOR_MAP!$F$14),""))</f>
        <v/>
      </c>
      <c r="Q208" s="2" t="str">
        <f>IF($A208="","",IFERROR(INDEX(RAW_DHIS2_EXPORT!$A:$ZZ,208,INDICATOR_MAP!$F$15),""))</f>
        <v/>
      </c>
      <c r="R208" s="2" t="str">
        <f>IF($A208="","",IFERROR(INDEX(RAW_DHIS2_EXPORT!$A:$ZZ,208,INDICATOR_MAP!$F$16),""))</f>
        <v/>
      </c>
      <c r="S208" s="2" t="str">
        <f>IF($A208="","",IFERROR(INDEX(RAW_DHIS2_EXPORT!$A:$ZZ,208,INDICATOR_MAP!$F$17),""))</f>
        <v/>
      </c>
      <c r="T208" s="2" t="str">
        <f>IF($A208="","",IFERROR(INDEX(RAW_DHIS2_EXPORT!$A:$ZZ,208,INDICATOR_MAP!$F$18),""))</f>
        <v/>
      </c>
      <c r="U208" s="2" t="str">
        <f>IF($A208="","",IFERROR(INDEX(RAW_DHIS2_EXPORT!$A:$ZZ,208,INDICATOR_MAP!$F$19),""))</f>
        <v/>
      </c>
      <c r="V208" s="2" t="str">
        <f>IF($A208="","",IFERROR(INDEX(RAW_DHIS2_EXPORT!$A:$ZZ,208,INDICATOR_MAP!$F$20),""))</f>
        <v/>
      </c>
      <c r="W208" s="2" t="str">
        <f>IF($A208="","",IFERROR(INDEX(RAW_DHIS2_EXPORT!$A:$ZZ,208,INDICATOR_MAP!$F$21),""))</f>
        <v/>
      </c>
      <c r="X208" s="2" t="str">
        <f>IF($A208="","",IFERROR(INDEX(RAW_DHIS2_EXPORT!$A:$ZZ,208,INDICATOR_MAP!$F$22),""))</f>
        <v/>
      </c>
      <c r="Y208" s="2" t="str">
        <f>IF($A208="","",IFERROR(INDEX(RAW_DHIS2_EXPORT!$A:$ZZ,208,INDICATOR_MAP!$F$23),""))</f>
        <v/>
      </c>
      <c r="Z208" s="2" t="str">
        <f>IF($A208="","",IFERROR(INDEX(RAW_DHIS2_EXPORT!$A:$ZZ,208,INDICATOR_MAP!$F$24),""))</f>
        <v/>
      </c>
      <c r="AA208" s="2" t="str">
        <f>IF($A208="","",IFERROR(INDEX(RAW_DHIS2_EXPORT!$A:$ZZ,208,INDICATOR_MAP!$F$25),""))</f>
        <v/>
      </c>
      <c r="AB208" s="2" t="str">
        <f>IF($A208="","",IFERROR(INDEX(RAW_DHIS2_EXPORT!$A:$ZZ,208,INDICATOR_MAP!$F$26),""))</f>
        <v/>
      </c>
      <c r="AC208" s="2" t="str">
        <f>IF($A208="","",IFERROR(INDEX(RAW_DHIS2_EXPORT!$A:$ZZ,208,INDICATOR_MAP!$F$27),""))</f>
        <v/>
      </c>
      <c r="AD208" s="2" t="str">
        <f>IF($A208="","",IFERROR(INDEX(RAW_DHIS2_EXPORT!$A:$ZZ,208,INDICATOR_MAP!$F$28),""))</f>
        <v/>
      </c>
      <c r="AE208" s="2" t="str">
        <f>IF($A208="","",IFERROR(INDEX(RAW_DHIS2_EXPORT!$A:$ZZ,208,INDICATOR_MAP!$F$29),""))</f>
        <v/>
      </c>
      <c r="AF208" s="2" t="str">
        <f>IF($A208="","",IFERROR(INDEX(RAW_DHIS2_EXPORT!$A:$ZZ,208,INDICATOR_MAP!$F$30),""))</f>
        <v/>
      </c>
      <c r="AG208" s="2" t="str">
        <f>IF($A208="","",IFERROR(INDEX(RAW_DHIS2_EXPORT!$A:$ZZ,208,INDICATOR_MAP!$F$31),""))</f>
        <v/>
      </c>
      <c r="AH208" s="2" t="str">
        <f>IF($A208="","",IFERROR(INDEX(RAW_DHIS2_EXPORT!$A:$ZZ,208,INDICATOR_MAP!$F$32),""))</f>
        <v/>
      </c>
      <c r="AI208" s="2" t="str">
        <f>IF($A208="","",IFERROR(INDEX(RAW_DHIS2_EXPORT!$A:$ZZ,208,INDICATOR_MAP!$F$33),""))</f>
        <v/>
      </c>
      <c r="AJ208" s="2" t="str">
        <f>IF($A208="","",IFERROR(INDEX(RAW_DHIS2_EXPORT!$A:$ZZ,208,INDICATOR_MAP!$F$34),""))</f>
        <v/>
      </c>
      <c r="AK208" s="2" t="str">
        <f>IF($A208="","",IFERROR(INDEX(RAW_DHIS2_EXPORT!$A:$ZZ,208,INDICATOR_MAP!$F$35),""))</f>
        <v/>
      </c>
      <c r="AL208" s="2" t="str">
        <f>IF($A208="","",IFERROR(INDEX(RAW_DHIS2_EXPORT!$A:$ZZ,208,INDICATOR_MAP!$F$36),""))</f>
        <v/>
      </c>
      <c r="AM208" s="2" t="str">
        <f>IF($A208="","",IFERROR(INDEX(RAW_DHIS2_EXPORT!$A:$ZZ,208,INDICATOR_MAP!$F$37),""))</f>
        <v/>
      </c>
      <c r="AN208" s="2" t="str">
        <f>IF($A208="","",IFERROR(INDEX(RAW_DHIS2_EXPORT!$A:$ZZ,208,INDICATOR_MAP!$F$38),""))</f>
        <v/>
      </c>
      <c r="AO208" s="2" t="str">
        <f>IF($A208="","",IFERROR(INDEX(RAW_DHIS2_EXPORT!$A:$ZZ,208,INDICATOR_MAP!$F$39),""))</f>
        <v/>
      </c>
      <c r="AP208" s="2" t="str">
        <f>IF($A208="","",IFERROR(INDEX(RAW_DHIS2_EXPORT!$A:$ZZ,208,INDICATOR_MAP!$F$40),""))</f>
        <v/>
      </c>
      <c r="AQ208" s="2" t="str">
        <f>IF($A208="","",IFERROR(INDEX(RAW_DHIS2_EXPORT!$A:$ZZ,208,INDICATOR_MAP!$F$41),""))</f>
        <v/>
      </c>
      <c r="AR208" s="2" t="str">
        <f>IF($A208="","",IFERROR(INDEX(RAW_DHIS2_EXPORT!$A:$ZZ,208,INDICATOR_MAP!$F$42),""))</f>
        <v/>
      </c>
      <c r="AS208" s="2" t="str">
        <f>IF($A208="","",IFERROR(INDEX(RAW_DHIS2_EXPORT!$A:$ZZ,208,INDICATOR_MAP!$F$43),""))</f>
        <v/>
      </c>
      <c r="AT208" s="2" t="str">
        <f>IF($A208="","",IFERROR(INDEX(RAW_DHIS2_EXPORT!$A:$ZZ,208,INDICATOR_MAP!$F$44),""))</f>
        <v/>
      </c>
      <c r="AU208" s="2" t="str">
        <f>IF($A208="","",IFERROR(INDEX(RAW_DHIS2_EXPORT!$A:$ZZ,208,INDICATOR_MAP!$F$45),""))</f>
        <v/>
      </c>
      <c r="AV208" s="2" t="str">
        <f>IF($A208="","",IFERROR(INDEX(RAW_DHIS2_EXPORT!$A:$ZZ,208,INDICATOR_MAP!$F$46),""))</f>
        <v/>
      </c>
      <c r="AW208" s="2" t="str">
        <f>IF($A208="","",IFERROR(INDEX(RAW_DHIS2_EXPORT!$A:$ZZ,208,INDICATOR_MAP!$F$47),""))</f>
        <v/>
      </c>
      <c r="AX208" s="2" t="str">
        <f>IF($A208="","",IFERROR(INDEX(RAW_DHIS2_EXPORT!$A:$ZZ,208,INDICATOR_MAP!$F$48),""))</f>
        <v/>
      </c>
      <c r="AY208" s="2" t="str">
        <f>IF($A208="","",IFERROR(INDEX(RAW_DHIS2_EXPORT!$A:$ZZ,208,INDICATOR_MAP!$F$49),""))</f>
        <v/>
      </c>
      <c r="AZ208" s="2" t="str">
        <f>IF($A208="","",IFERROR(INDEX(RAW_DHIS2_EXPORT!$A:$ZZ,208,INDICATOR_MAP!$F$50),""))</f>
        <v/>
      </c>
      <c r="BA208" s="2" t="str">
        <f>IF($A208="","",IFERROR(INDEX(RAW_DHIS2_EXPORT!$A:$ZZ,208,INDICATOR_MAP!$F$51),""))</f>
        <v/>
      </c>
      <c r="BB208" s="2" t="str">
        <f>IF($A208="","",IFERROR(INDEX(RAW_DHIS2_EXPORT!$A:$ZZ,208,INDICATOR_MAP!$F$52),""))</f>
        <v/>
      </c>
      <c r="BC208" s="2" t="str">
        <f>IF($A208="","",IFERROR(INDEX(RAW_DHIS2_EXPORT!$A:$ZZ,208,INDICATOR_MAP!$F$53),""))</f>
        <v/>
      </c>
    </row>
    <row r="209" spans="1:55">
      <c r="A209" s="2" t="str">
        <f>IF(RAW_DHIS2_EXPORT!A209="","",RAW_DHIS2_EXPORT!A209)</f>
        <v/>
      </c>
      <c r="B209" s="2"/>
      <c r="C209" s="2"/>
      <c r="D209" s="2" t="str">
        <f>IF($A209="","",IFERROR(INDEX(RAW_DHIS2_EXPORT!$A:$ZZ,209,INDICATOR_MAP!$F$2),""))</f>
        <v/>
      </c>
      <c r="E209" s="2" t="str">
        <f>IF($A209="","",IFERROR(INDEX(RAW_DHIS2_EXPORT!$A:$ZZ,209,INDICATOR_MAP!$F$3),""))</f>
        <v/>
      </c>
      <c r="F209" s="2" t="str">
        <f>IF($A209="","",IFERROR(INDEX(RAW_DHIS2_EXPORT!$A:$ZZ,209,INDICATOR_MAP!$F$4),""))</f>
        <v/>
      </c>
      <c r="G209" s="2" t="str">
        <f>IF($A209="","",IFERROR(INDEX(RAW_DHIS2_EXPORT!$A:$ZZ,209,INDICATOR_MAP!$F$5),""))</f>
        <v/>
      </c>
      <c r="H209" s="2" t="str">
        <f>IF($A209="","",IFERROR(INDEX(RAW_DHIS2_EXPORT!$A:$ZZ,209,INDICATOR_MAP!$F$6),""))</f>
        <v/>
      </c>
      <c r="I209" s="2" t="str">
        <f>IF($A209="","",IFERROR(INDEX(RAW_DHIS2_EXPORT!$A:$ZZ,209,INDICATOR_MAP!$F$7),""))</f>
        <v/>
      </c>
      <c r="J209" s="2" t="str">
        <f>IF($A209="","",IFERROR(INDEX(RAW_DHIS2_EXPORT!$A:$ZZ,209,INDICATOR_MAP!$F$8),""))</f>
        <v/>
      </c>
      <c r="K209" s="2" t="str">
        <f>IF($A209="","",IFERROR(INDEX(RAW_DHIS2_EXPORT!$A:$ZZ,209,INDICATOR_MAP!$F$9),""))</f>
        <v/>
      </c>
      <c r="L209" s="2" t="str">
        <f>IF($A209="","",IFERROR(INDEX(RAW_DHIS2_EXPORT!$A:$ZZ,209,INDICATOR_MAP!$F$10),""))</f>
        <v/>
      </c>
      <c r="M209" s="2" t="str">
        <f>IF($A209="","",IFERROR(INDEX(RAW_DHIS2_EXPORT!$A:$ZZ,209,INDICATOR_MAP!$F$11),""))</f>
        <v/>
      </c>
      <c r="N209" s="2" t="str">
        <f>IF($A209="","",IFERROR(INDEX(RAW_DHIS2_EXPORT!$A:$ZZ,209,INDICATOR_MAP!$F$12),""))</f>
        <v/>
      </c>
      <c r="O209" s="2" t="str">
        <f>IF($A209="","",IFERROR(INDEX(RAW_DHIS2_EXPORT!$A:$ZZ,209,INDICATOR_MAP!$F$13),""))</f>
        <v/>
      </c>
      <c r="P209" s="2" t="str">
        <f>IF($A209="","",IFERROR(INDEX(RAW_DHIS2_EXPORT!$A:$ZZ,209,INDICATOR_MAP!$F$14),""))</f>
        <v/>
      </c>
      <c r="Q209" s="2" t="str">
        <f>IF($A209="","",IFERROR(INDEX(RAW_DHIS2_EXPORT!$A:$ZZ,209,INDICATOR_MAP!$F$15),""))</f>
        <v/>
      </c>
      <c r="R209" s="2" t="str">
        <f>IF($A209="","",IFERROR(INDEX(RAW_DHIS2_EXPORT!$A:$ZZ,209,INDICATOR_MAP!$F$16),""))</f>
        <v/>
      </c>
      <c r="S209" s="2" t="str">
        <f>IF($A209="","",IFERROR(INDEX(RAW_DHIS2_EXPORT!$A:$ZZ,209,INDICATOR_MAP!$F$17),""))</f>
        <v/>
      </c>
      <c r="T209" s="2" t="str">
        <f>IF($A209="","",IFERROR(INDEX(RAW_DHIS2_EXPORT!$A:$ZZ,209,INDICATOR_MAP!$F$18),""))</f>
        <v/>
      </c>
      <c r="U209" s="2" t="str">
        <f>IF($A209="","",IFERROR(INDEX(RAW_DHIS2_EXPORT!$A:$ZZ,209,INDICATOR_MAP!$F$19),""))</f>
        <v/>
      </c>
      <c r="V209" s="2" t="str">
        <f>IF($A209="","",IFERROR(INDEX(RAW_DHIS2_EXPORT!$A:$ZZ,209,INDICATOR_MAP!$F$20),""))</f>
        <v/>
      </c>
      <c r="W209" s="2" t="str">
        <f>IF($A209="","",IFERROR(INDEX(RAW_DHIS2_EXPORT!$A:$ZZ,209,INDICATOR_MAP!$F$21),""))</f>
        <v/>
      </c>
      <c r="X209" s="2" t="str">
        <f>IF($A209="","",IFERROR(INDEX(RAW_DHIS2_EXPORT!$A:$ZZ,209,INDICATOR_MAP!$F$22),""))</f>
        <v/>
      </c>
      <c r="Y209" s="2" t="str">
        <f>IF($A209="","",IFERROR(INDEX(RAW_DHIS2_EXPORT!$A:$ZZ,209,INDICATOR_MAP!$F$23),""))</f>
        <v/>
      </c>
      <c r="Z209" s="2" t="str">
        <f>IF($A209="","",IFERROR(INDEX(RAW_DHIS2_EXPORT!$A:$ZZ,209,INDICATOR_MAP!$F$24),""))</f>
        <v/>
      </c>
      <c r="AA209" s="2" t="str">
        <f>IF($A209="","",IFERROR(INDEX(RAW_DHIS2_EXPORT!$A:$ZZ,209,INDICATOR_MAP!$F$25),""))</f>
        <v/>
      </c>
      <c r="AB209" s="2" t="str">
        <f>IF($A209="","",IFERROR(INDEX(RAW_DHIS2_EXPORT!$A:$ZZ,209,INDICATOR_MAP!$F$26),""))</f>
        <v/>
      </c>
      <c r="AC209" s="2" t="str">
        <f>IF($A209="","",IFERROR(INDEX(RAW_DHIS2_EXPORT!$A:$ZZ,209,INDICATOR_MAP!$F$27),""))</f>
        <v/>
      </c>
      <c r="AD209" s="2" t="str">
        <f>IF($A209="","",IFERROR(INDEX(RAW_DHIS2_EXPORT!$A:$ZZ,209,INDICATOR_MAP!$F$28),""))</f>
        <v/>
      </c>
      <c r="AE209" s="2" t="str">
        <f>IF($A209="","",IFERROR(INDEX(RAW_DHIS2_EXPORT!$A:$ZZ,209,INDICATOR_MAP!$F$29),""))</f>
        <v/>
      </c>
      <c r="AF209" s="2" t="str">
        <f>IF($A209="","",IFERROR(INDEX(RAW_DHIS2_EXPORT!$A:$ZZ,209,INDICATOR_MAP!$F$30),""))</f>
        <v/>
      </c>
      <c r="AG209" s="2" t="str">
        <f>IF($A209="","",IFERROR(INDEX(RAW_DHIS2_EXPORT!$A:$ZZ,209,INDICATOR_MAP!$F$31),""))</f>
        <v/>
      </c>
      <c r="AH209" s="2" t="str">
        <f>IF($A209="","",IFERROR(INDEX(RAW_DHIS2_EXPORT!$A:$ZZ,209,INDICATOR_MAP!$F$32),""))</f>
        <v/>
      </c>
      <c r="AI209" s="2" t="str">
        <f>IF($A209="","",IFERROR(INDEX(RAW_DHIS2_EXPORT!$A:$ZZ,209,INDICATOR_MAP!$F$33),""))</f>
        <v/>
      </c>
      <c r="AJ209" s="2" t="str">
        <f>IF($A209="","",IFERROR(INDEX(RAW_DHIS2_EXPORT!$A:$ZZ,209,INDICATOR_MAP!$F$34),""))</f>
        <v/>
      </c>
      <c r="AK209" s="2" t="str">
        <f>IF($A209="","",IFERROR(INDEX(RAW_DHIS2_EXPORT!$A:$ZZ,209,INDICATOR_MAP!$F$35),""))</f>
        <v/>
      </c>
      <c r="AL209" s="2" t="str">
        <f>IF($A209="","",IFERROR(INDEX(RAW_DHIS2_EXPORT!$A:$ZZ,209,INDICATOR_MAP!$F$36),""))</f>
        <v/>
      </c>
      <c r="AM209" s="2" t="str">
        <f>IF($A209="","",IFERROR(INDEX(RAW_DHIS2_EXPORT!$A:$ZZ,209,INDICATOR_MAP!$F$37),""))</f>
        <v/>
      </c>
      <c r="AN209" s="2" t="str">
        <f>IF($A209="","",IFERROR(INDEX(RAW_DHIS2_EXPORT!$A:$ZZ,209,INDICATOR_MAP!$F$38),""))</f>
        <v/>
      </c>
      <c r="AO209" s="2" t="str">
        <f>IF($A209="","",IFERROR(INDEX(RAW_DHIS2_EXPORT!$A:$ZZ,209,INDICATOR_MAP!$F$39),""))</f>
        <v/>
      </c>
      <c r="AP209" s="2" t="str">
        <f>IF($A209="","",IFERROR(INDEX(RAW_DHIS2_EXPORT!$A:$ZZ,209,INDICATOR_MAP!$F$40),""))</f>
        <v/>
      </c>
      <c r="AQ209" s="2" t="str">
        <f>IF($A209="","",IFERROR(INDEX(RAW_DHIS2_EXPORT!$A:$ZZ,209,INDICATOR_MAP!$F$41),""))</f>
        <v/>
      </c>
      <c r="AR209" s="2" t="str">
        <f>IF($A209="","",IFERROR(INDEX(RAW_DHIS2_EXPORT!$A:$ZZ,209,INDICATOR_MAP!$F$42),""))</f>
        <v/>
      </c>
      <c r="AS209" s="2" t="str">
        <f>IF($A209="","",IFERROR(INDEX(RAW_DHIS2_EXPORT!$A:$ZZ,209,INDICATOR_MAP!$F$43),""))</f>
        <v/>
      </c>
      <c r="AT209" s="2" t="str">
        <f>IF($A209="","",IFERROR(INDEX(RAW_DHIS2_EXPORT!$A:$ZZ,209,INDICATOR_MAP!$F$44),""))</f>
        <v/>
      </c>
      <c r="AU209" s="2" t="str">
        <f>IF($A209="","",IFERROR(INDEX(RAW_DHIS2_EXPORT!$A:$ZZ,209,INDICATOR_MAP!$F$45),""))</f>
        <v/>
      </c>
      <c r="AV209" s="2" t="str">
        <f>IF($A209="","",IFERROR(INDEX(RAW_DHIS2_EXPORT!$A:$ZZ,209,INDICATOR_MAP!$F$46),""))</f>
        <v/>
      </c>
      <c r="AW209" s="2" t="str">
        <f>IF($A209="","",IFERROR(INDEX(RAW_DHIS2_EXPORT!$A:$ZZ,209,INDICATOR_MAP!$F$47),""))</f>
        <v/>
      </c>
      <c r="AX209" s="2" t="str">
        <f>IF($A209="","",IFERROR(INDEX(RAW_DHIS2_EXPORT!$A:$ZZ,209,INDICATOR_MAP!$F$48),""))</f>
        <v/>
      </c>
      <c r="AY209" s="2" t="str">
        <f>IF($A209="","",IFERROR(INDEX(RAW_DHIS2_EXPORT!$A:$ZZ,209,INDICATOR_MAP!$F$49),""))</f>
        <v/>
      </c>
      <c r="AZ209" s="2" t="str">
        <f>IF($A209="","",IFERROR(INDEX(RAW_DHIS2_EXPORT!$A:$ZZ,209,INDICATOR_MAP!$F$50),""))</f>
        <v/>
      </c>
      <c r="BA209" s="2" t="str">
        <f>IF($A209="","",IFERROR(INDEX(RAW_DHIS2_EXPORT!$A:$ZZ,209,INDICATOR_MAP!$F$51),""))</f>
        <v/>
      </c>
      <c r="BB209" s="2" t="str">
        <f>IF($A209="","",IFERROR(INDEX(RAW_DHIS2_EXPORT!$A:$ZZ,209,INDICATOR_MAP!$F$52),""))</f>
        <v/>
      </c>
      <c r="BC209" s="2" t="str">
        <f>IF($A209="","",IFERROR(INDEX(RAW_DHIS2_EXPORT!$A:$ZZ,209,INDICATOR_MAP!$F$53),""))</f>
        <v/>
      </c>
    </row>
    <row r="210" spans="1:55">
      <c r="A210" s="2" t="str">
        <f>IF(RAW_DHIS2_EXPORT!A210="","",RAW_DHIS2_EXPORT!A210)</f>
        <v/>
      </c>
      <c r="B210" s="2"/>
      <c r="C210" s="2"/>
      <c r="D210" s="2" t="str">
        <f>IF($A210="","",IFERROR(INDEX(RAW_DHIS2_EXPORT!$A:$ZZ,210,INDICATOR_MAP!$F$2),""))</f>
        <v/>
      </c>
      <c r="E210" s="2" t="str">
        <f>IF($A210="","",IFERROR(INDEX(RAW_DHIS2_EXPORT!$A:$ZZ,210,INDICATOR_MAP!$F$3),""))</f>
        <v/>
      </c>
      <c r="F210" s="2" t="str">
        <f>IF($A210="","",IFERROR(INDEX(RAW_DHIS2_EXPORT!$A:$ZZ,210,INDICATOR_MAP!$F$4),""))</f>
        <v/>
      </c>
      <c r="G210" s="2" t="str">
        <f>IF($A210="","",IFERROR(INDEX(RAW_DHIS2_EXPORT!$A:$ZZ,210,INDICATOR_MAP!$F$5),""))</f>
        <v/>
      </c>
      <c r="H210" s="2" t="str">
        <f>IF($A210="","",IFERROR(INDEX(RAW_DHIS2_EXPORT!$A:$ZZ,210,INDICATOR_MAP!$F$6),""))</f>
        <v/>
      </c>
      <c r="I210" s="2" t="str">
        <f>IF($A210="","",IFERROR(INDEX(RAW_DHIS2_EXPORT!$A:$ZZ,210,INDICATOR_MAP!$F$7),""))</f>
        <v/>
      </c>
      <c r="J210" s="2" t="str">
        <f>IF($A210="","",IFERROR(INDEX(RAW_DHIS2_EXPORT!$A:$ZZ,210,INDICATOR_MAP!$F$8),""))</f>
        <v/>
      </c>
      <c r="K210" s="2" t="str">
        <f>IF($A210="","",IFERROR(INDEX(RAW_DHIS2_EXPORT!$A:$ZZ,210,INDICATOR_MAP!$F$9),""))</f>
        <v/>
      </c>
      <c r="L210" s="2" t="str">
        <f>IF($A210="","",IFERROR(INDEX(RAW_DHIS2_EXPORT!$A:$ZZ,210,INDICATOR_MAP!$F$10),""))</f>
        <v/>
      </c>
      <c r="M210" s="2" t="str">
        <f>IF($A210="","",IFERROR(INDEX(RAW_DHIS2_EXPORT!$A:$ZZ,210,INDICATOR_MAP!$F$11),""))</f>
        <v/>
      </c>
      <c r="N210" s="2" t="str">
        <f>IF($A210="","",IFERROR(INDEX(RAW_DHIS2_EXPORT!$A:$ZZ,210,INDICATOR_MAP!$F$12),""))</f>
        <v/>
      </c>
      <c r="O210" s="2" t="str">
        <f>IF($A210="","",IFERROR(INDEX(RAW_DHIS2_EXPORT!$A:$ZZ,210,INDICATOR_MAP!$F$13),""))</f>
        <v/>
      </c>
      <c r="P210" s="2" t="str">
        <f>IF($A210="","",IFERROR(INDEX(RAW_DHIS2_EXPORT!$A:$ZZ,210,INDICATOR_MAP!$F$14),""))</f>
        <v/>
      </c>
      <c r="Q210" s="2" t="str">
        <f>IF($A210="","",IFERROR(INDEX(RAW_DHIS2_EXPORT!$A:$ZZ,210,INDICATOR_MAP!$F$15),""))</f>
        <v/>
      </c>
      <c r="R210" s="2" t="str">
        <f>IF($A210="","",IFERROR(INDEX(RAW_DHIS2_EXPORT!$A:$ZZ,210,INDICATOR_MAP!$F$16),""))</f>
        <v/>
      </c>
      <c r="S210" s="2" t="str">
        <f>IF($A210="","",IFERROR(INDEX(RAW_DHIS2_EXPORT!$A:$ZZ,210,INDICATOR_MAP!$F$17),""))</f>
        <v/>
      </c>
      <c r="T210" s="2" t="str">
        <f>IF($A210="","",IFERROR(INDEX(RAW_DHIS2_EXPORT!$A:$ZZ,210,INDICATOR_MAP!$F$18),""))</f>
        <v/>
      </c>
      <c r="U210" s="2" t="str">
        <f>IF($A210="","",IFERROR(INDEX(RAW_DHIS2_EXPORT!$A:$ZZ,210,INDICATOR_MAP!$F$19),""))</f>
        <v/>
      </c>
      <c r="V210" s="2" t="str">
        <f>IF($A210="","",IFERROR(INDEX(RAW_DHIS2_EXPORT!$A:$ZZ,210,INDICATOR_MAP!$F$20),""))</f>
        <v/>
      </c>
      <c r="W210" s="2" t="str">
        <f>IF($A210="","",IFERROR(INDEX(RAW_DHIS2_EXPORT!$A:$ZZ,210,INDICATOR_MAP!$F$21),""))</f>
        <v/>
      </c>
      <c r="X210" s="2" t="str">
        <f>IF($A210="","",IFERROR(INDEX(RAW_DHIS2_EXPORT!$A:$ZZ,210,INDICATOR_MAP!$F$22),""))</f>
        <v/>
      </c>
      <c r="Y210" s="2" t="str">
        <f>IF($A210="","",IFERROR(INDEX(RAW_DHIS2_EXPORT!$A:$ZZ,210,INDICATOR_MAP!$F$23),""))</f>
        <v/>
      </c>
      <c r="Z210" s="2" t="str">
        <f>IF($A210="","",IFERROR(INDEX(RAW_DHIS2_EXPORT!$A:$ZZ,210,INDICATOR_MAP!$F$24),""))</f>
        <v/>
      </c>
      <c r="AA210" s="2" t="str">
        <f>IF($A210="","",IFERROR(INDEX(RAW_DHIS2_EXPORT!$A:$ZZ,210,INDICATOR_MAP!$F$25),""))</f>
        <v/>
      </c>
      <c r="AB210" s="2" t="str">
        <f>IF($A210="","",IFERROR(INDEX(RAW_DHIS2_EXPORT!$A:$ZZ,210,INDICATOR_MAP!$F$26),""))</f>
        <v/>
      </c>
      <c r="AC210" s="2" t="str">
        <f>IF($A210="","",IFERROR(INDEX(RAW_DHIS2_EXPORT!$A:$ZZ,210,INDICATOR_MAP!$F$27),""))</f>
        <v/>
      </c>
      <c r="AD210" s="2" t="str">
        <f>IF($A210="","",IFERROR(INDEX(RAW_DHIS2_EXPORT!$A:$ZZ,210,INDICATOR_MAP!$F$28),""))</f>
        <v/>
      </c>
      <c r="AE210" s="2" t="str">
        <f>IF($A210="","",IFERROR(INDEX(RAW_DHIS2_EXPORT!$A:$ZZ,210,INDICATOR_MAP!$F$29),""))</f>
        <v/>
      </c>
      <c r="AF210" s="2" t="str">
        <f>IF($A210="","",IFERROR(INDEX(RAW_DHIS2_EXPORT!$A:$ZZ,210,INDICATOR_MAP!$F$30),""))</f>
        <v/>
      </c>
      <c r="AG210" s="2" t="str">
        <f>IF($A210="","",IFERROR(INDEX(RAW_DHIS2_EXPORT!$A:$ZZ,210,INDICATOR_MAP!$F$31),""))</f>
        <v/>
      </c>
      <c r="AH210" s="2" t="str">
        <f>IF($A210="","",IFERROR(INDEX(RAW_DHIS2_EXPORT!$A:$ZZ,210,INDICATOR_MAP!$F$32),""))</f>
        <v/>
      </c>
      <c r="AI210" s="2" t="str">
        <f>IF($A210="","",IFERROR(INDEX(RAW_DHIS2_EXPORT!$A:$ZZ,210,INDICATOR_MAP!$F$33),""))</f>
        <v/>
      </c>
      <c r="AJ210" s="2" t="str">
        <f>IF($A210="","",IFERROR(INDEX(RAW_DHIS2_EXPORT!$A:$ZZ,210,INDICATOR_MAP!$F$34),""))</f>
        <v/>
      </c>
      <c r="AK210" s="2" t="str">
        <f>IF($A210="","",IFERROR(INDEX(RAW_DHIS2_EXPORT!$A:$ZZ,210,INDICATOR_MAP!$F$35),""))</f>
        <v/>
      </c>
      <c r="AL210" s="2" t="str">
        <f>IF($A210="","",IFERROR(INDEX(RAW_DHIS2_EXPORT!$A:$ZZ,210,INDICATOR_MAP!$F$36),""))</f>
        <v/>
      </c>
      <c r="AM210" s="2" t="str">
        <f>IF($A210="","",IFERROR(INDEX(RAW_DHIS2_EXPORT!$A:$ZZ,210,INDICATOR_MAP!$F$37),""))</f>
        <v/>
      </c>
      <c r="AN210" s="2" t="str">
        <f>IF($A210="","",IFERROR(INDEX(RAW_DHIS2_EXPORT!$A:$ZZ,210,INDICATOR_MAP!$F$38),""))</f>
        <v/>
      </c>
      <c r="AO210" s="2" t="str">
        <f>IF($A210="","",IFERROR(INDEX(RAW_DHIS2_EXPORT!$A:$ZZ,210,INDICATOR_MAP!$F$39),""))</f>
        <v/>
      </c>
      <c r="AP210" s="2" t="str">
        <f>IF($A210="","",IFERROR(INDEX(RAW_DHIS2_EXPORT!$A:$ZZ,210,INDICATOR_MAP!$F$40),""))</f>
        <v/>
      </c>
      <c r="AQ210" s="2" t="str">
        <f>IF($A210="","",IFERROR(INDEX(RAW_DHIS2_EXPORT!$A:$ZZ,210,INDICATOR_MAP!$F$41),""))</f>
        <v/>
      </c>
      <c r="AR210" s="2" t="str">
        <f>IF($A210="","",IFERROR(INDEX(RAW_DHIS2_EXPORT!$A:$ZZ,210,INDICATOR_MAP!$F$42),""))</f>
        <v/>
      </c>
      <c r="AS210" s="2" t="str">
        <f>IF($A210="","",IFERROR(INDEX(RAW_DHIS2_EXPORT!$A:$ZZ,210,INDICATOR_MAP!$F$43),""))</f>
        <v/>
      </c>
      <c r="AT210" s="2" t="str">
        <f>IF($A210="","",IFERROR(INDEX(RAW_DHIS2_EXPORT!$A:$ZZ,210,INDICATOR_MAP!$F$44),""))</f>
        <v/>
      </c>
      <c r="AU210" s="2" t="str">
        <f>IF($A210="","",IFERROR(INDEX(RAW_DHIS2_EXPORT!$A:$ZZ,210,INDICATOR_MAP!$F$45),""))</f>
        <v/>
      </c>
      <c r="AV210" s="2" t="str">
        <f>IF($A210="","",IFERROR(INDEX(RAW_DHIS2_EXPORT!$A:$ZZ,210,INDICATOR_MAP!$F$46),""))</f>
        <v/>
      </c>
      <c r="AW210" s="2" t="str">
        <f>IF($A210="","",IFERROR(INDEX(RAW_DHIS2_EXPORT!$A:$ZZ,210,INDICATOR_MAP!$F$47),""))</f>
        <v/>
      </c>
      <c r="AX210" s="2" t="str">
        <f>IF($A210="","",IFERROR(INDEX(RAW_DHIS2_EXPORT!$A:$ZZ,210,INDICATOR_MAP!$F$48),""))</f>
        <v/>
      </c>
      <c r="AY210" s="2" t="str">
        <f>IF($A210="","",IFERROR(INDEX(RAW_DHIS2_EXPORT!$A:$ZZ,210,INDICATOR_MAP!$F$49),""))</f>
        <v/>
      </c>
      <c r="AZ210" s="2" t="str">
        <f>IF($A210="","",IFERROR(INDEX(RAW_DHIS2_EXPORT!$A:$ZZ,210,INDICATOR_MAP!$F$50),""))</f>
        <v/>
      </c>
      <c r="BA210" s="2" t="str">
        <f>IF($A210="","",IFERROR(INDEX(RAW_DHIS2_EXPORT!$A:$ZZ,210,INDICATOR_MAP!$F$51),""))</f>
        <v/>
      </c>
      <c r="BB210" s="2" t="str">
        <f>IF($A210="","",IFERROR(INDEX(RAW_DHIS2_EXPORT!$A:$ZZ,210,INDICATOR_MAP!$F$52),""))</f>
        <v/>
      </c>
      <c r="BC210" s="2" t="str">
        <f>IF($A210="","",IFERROR(INDEX(RAW_DHIS2_EXPORT!$A:$ZZ,210,INDICATOR_MAP!$F$53),""))</f>
        <v/>
      </c>
    </row>
    <row r="211" spans="1:55">
      <c r="A211" s="2" t="str">
        <f>IF(RAW_DHIS2_EXPORT!A211="","",RAW_DHIS2_EXPORT!A211)</f>
        <v/>
      </c>
      <c r="B211" s="2"/>
      <c r="C211" s="2"/>
      <c r="D211" s="2" t="str">
        <f>IF($A211="","",IFERROR(INDEX(RAW_DHIS2_EXPORT!$A:$ZZ,211,INDICATOR_MAP!$F$2),""))</f>
        <v/>
      </c>
      <c r="E211" s="2" t="str">
        <f>IF($A211="","",IFERROR(INDEX(RAW_DHIS2_EXPORT!$A:$ZZ,211,INDICATOR_MAP!$F$3),""))</f>
        <v/>
      </c>
      <c r="F211" s="2" t="str">
        <f>IF($A211="","",IFERROR(INDEX(RAW_DHIS2_EXPORT!$A:$ZZ,211,INDICATOR_MAP!$F$4),""))</f>
        <v/>
      </c>
      <c r="G211" s="2" t="str">
        <f>IF($A211="","",IFERROR(INDEX(RAW_DHIS2_EXPORT!$A:$ZZ,211,INDICATOR_MAP!$F$5),""))</f>
        <v/>
      </c>
      <c r="H211" s="2" t="str">
        <f>IF($A211="","",IFERROR(INDEX(RAW_DHIS2_EXPORT!$A:$ZZ,211,INDICATOR_MAP!$F$6),""))</f>
        <v/>
      </c>
      <c r="I211" s="2" t="str">
        <f>IF($A211="","",IFERROR(INDEX(RAW_DHIS2_EXPORT!$A:$ZZ,211,INDICATOR_MAP!$F$7),""))</f>
        <v/>
      </c>
      <c r="J211" s="2" t="str">
        <f>IF($A211="","",IFERROR(INDEX(RAW_DHIS2_EXPORT!$A:$ZZ,211,INDICATOR_MAP!$F$8),""))</f>
        <v/>
      </c>
      <c r="K211" s="2" t="str">
        <f>IF($A211="","",IFERROR(INDEX(RAW_DHIS2_EXPORT!$A:$ZZ,211,INDICATOR_MAP!$F$9),""))</f>
        <v/>
      </c>
      <c r="L211" s="2" t="str">
        <f>IF($A211="","",IFERROR(INDEX(RAW_DHIS2_EXPORT!$A:$ZZ,211,INDICATOR_MAP!$F$10),""))</f>
        <v/>
      </c>
      <c r="M211" s="2" t="str">
        <f>IF($A211="","",IFERROR(INDEX(RAW_DHIS2_EXPORT!$A:$ZZ,211,INDICATOR_MAP!$F$11),""))</f>
        <v/>
      </c>
      <c r="N211" s="2" t="str">
        <f>IF($A211="","",IFERROR(INDEX(RAW_DHIS2_EXPORT!$A:$ZZ,211,INDICATOR_MAP!$F$12),""))</f>
        <v/>
      </c>
      <c r="O211" s="2" t="str">
        <f>IF($A211="","",IFERROR(INDEX(RAW_DHIS2_EXPORT!$A:$ZZ,211,INDICATOR_MAP!$F$13),""))</f>
        <v/>
      </c>
      <c r="P211" s="2" t="str">
        <f>IF($A211="","",IFERROR(INDEX(RAW_DHIS2_EXPORT!$A:$ZZ,211,INDICATOR_MAP!$F$14),""))</f>
        <v/>
      </c>
      <c r="Q211" s="2" t="str">
        <f>IF($A211="","",IFERROR(INDEX(RAW_DHIS2_EXPORT!$A:$ZZ,211,INDICATOR_MAP!$F$15),""))</f>
        <v/>
      </c>
      <c r="R211" s="2" t="str">
        <f>IF($A211="","",IFERROR(INDEX(RAW_DHIS2_EXPORT!$A:$ZZ,211,INDICATOR_MAP!$F$16),""))</f>
        <v/>
      </c>
      <c r="S211" s="2" t="str">
        <f>IF($A211="","",IFERROR(INDEX(RAW_DHIS2_EXPORT!$A:$ZZ,211,INDICATOR_MAP!$F$17),""))</f>
        <v/>
      </c>
      <c r="T211" s="2" t="str">
        <f>IF($A211="","",IFERROR(INDEX(RAW_DHIS2_EXPORT!$A:$ZZ,211,INDICATOR_MAP!$F$18),""))</f>
        <v/>
      </c>
      <c r="U211" s="2" t="str">
        <f>IF($A211="","",IFERROR(INDEX(RAW_DHIS2_EXPORT!$A:$ZZ,211,INDICATOR_MAP!$F$19),""))</f>
        <v/>
      </c>
      <c r="V211" s="2" t="str">
        <f>IF($A211="","",IFERROR(INDEX(RAW_DHIS2_EXPORT!$A:$ZZ,211,INDICATOR_MAP!$F$20),""))</f>
        <v/>
      </c>
      <c r="W211" s="2" t="str">
        <f>IF($A211="","",IFERROR(INDEX(RAW_DHIS2_EXPORT!$A:$ZZ,211,INDICATOR_MAP!$F$21),""))</f>
        <v/>
      </c>
      <c r="X211" s="2" t="str">
        <f>IF($A211="","",IFERROR(INDEX(RAW_DHIS2_EXPORT!$A:$ZZ,211,INDICATOR_MAP!$F$22),""))</f>
        <v/>
      </c>
      <c r="Y211" s="2" t="str">
        <f>IF($A211="","",IFERROR(INDEX(RAW_DHIS2_EXPORT!$A:$ZZ,211,INDICATOR_MAP!$F$23),""))</f>
        <v/>
      </c>
      <c r="Z211" s="2" t="str">
        <f>IF($A211="","",IFERROR(INDEX(RAW_DHIS2_EXPORT!$A:$ZZ,211,INDICATOR_MAP!$F$24),""))</f>
        <v/>
      </c>
      <c r="AA211" s="2" t="str">
        <f>IF($A211="","",IFERROR(INDEX(RAW_DHIS2_EXPORT!$A:$ZZ,211,INDICATOR_MAP!$F$25),""))</f>
        <v/>
      </c>
      <c r="AB211" s="2" t="str">
        <f>IF($A211="","",IFERROR(INDEX(RAW_DHIS2_EXPORT!$A:$ZZ,211,INDICATOR_MAP!$F$26),""))</f>
        <v/>
      </c>
      <c r="AC211" s="2" t="str">
        <f>IF($A211="","",IFERROR(INDEX(RAW_DHIS2_EXPORT!$A:$ZZ,211,INDICATOR_MAP!$F$27),""))</f>
        <v/>
      </c>
      <c r="AD211" s="2" t="str">
        <f>IF($A211="","",IFERROR(INDEX(RAW_DHIS2_EXPORT!$A:$ZZ,211,INDICATOR_MAP!$F$28),""))</f>
        <v/>
      </c>
      <c r="AE211" s="2" t="str">
        <f>IF($A211="","",IFERROR(INDEX(RAW_DHIS2_EXPORT!$A:$ZZ,211,INDICATOR_MAP!$F$29),""))</f>
        <v/>
      </c>
      <c r="AF211" s="2" t="str">
        <f>IF($A211="","",IFERROR(INDEX(RAW_DHIS2_EXPORT!$A:$ZZ,211,INDICATOR_MAP!$F$30),""))</f>
        <v/>
      </c>
      <c r="AG211" s="2" t="str">
        <f>IF($A211="","",IFERROR(INDEX(RAW_DHIS2_EXPORT!$A:$ZZ,211,INDICATOR_MAP!$F$31),""))</f>
        <v/>
      </c>
      <c r="AH211" s="2" t="str">
        <f>IF($A211="","",IFERROR(INDEX(RAW_DHIS2_EXPORT!$A:$ZZ,211,INDICATOR_MAP!$F$32),""))</f>
        <v/>
      </c>
      <c r="AI211" s="2" t="str">
        <f>IF($A211="","",IFERROR(INDEX(RAW_DHIS2_EXPORT!$A:$ZZ,211,INDICATOR_MAP!$F$33),""))</f>
        <v/>
      </c>
      <c r="AJ211" s="2" t="str">
        <f>IF($A211="","",IFERROR(INDEX(RAW_DHIS2_EXPORT!$A:$ZZ,211,INDICATOR_MAP!$F$34),""))</f>
        <v/>
      </c>
      <c r="AK211" s="2" t="str">
        <f>IF($A211="","",IFERROR(INDEX(RAW_DHIS2_EXPORT!$A:$ZZ,211,INDICATOR_MAP!$F$35),""))</f>
        <v/>
      </c>
      <c r="AL211" s="2" t="str">
        <f>IF($A211="","",IFERROR(INDEX(RAW_DHIS2_EXPORT!$A:$ZZ,211,INDICATOR_MAP!$F$36),""))</f>
        <v/>
      </c>
      <c r="AM211" s="2" t="str">
        <f>IF($A211="","",IFERROR(INDEX(RAW_DHIS2_EXPORT!$A:$ZZ,211,INDICATOR_MAP!$F$37),""))</f>
        <v/>
      </c>
      <c r="AN211" s="2" t="str">
        <f>IF($A211="","",IFERROR(INDEX(RAW_DHIS2_EXPORT!$A:$ZZ,211,INDICATOR_MAP!$F$38),""))</f>
        <v/>
      </c>
      <c r="AO211" s="2" t="str">
        <f>IF($A211="","",IFERROR(INDEX(RAW_DHIS2_EXPORT!$A:$ZZ,211,INDICATOR_MAP!$F$39),""))</f>
        <v/>
      </c>
      <c r="AP211" s="2" t="str">
        <f>IF($A211="","",IFERROR(INDEX(RAW_DHIS2_EXPORT!$A:$ZZ,211,INDICATOR_MAP!$F$40),""))</f>
        <v/>
      </c>
      <c r="AQ211" s="2" t="str">
        <f>IF($A211="","",IFERROR(INDEX(RAW_DHIS2_EXPORT!$A:$ZZ,211,INDICATOR_MAP!$F$41),""))</f>
        <v/>
      </c>
      <c r="AR211" s="2" t="str">
        <f>IF($A211="","",IFERROR(INDEX(RAW_DHIS2_EXPORT!$A:$ZZ,211,INDICATOR_MAP!$F$42),""))</f>
        <v/>
      </c>
      <c r="AS211" s="2" t="str">
        <f>IF($A211="","",IFERROR(INDEX(RAW_DHIS2_EXPORT!$A:$ZZ,211,INDICATOR_MAP!$F$43),""))</f>
        <v/>
      </c>
      <c r="AT211" s="2" t="str">
        <f>IF($A211="","",IFERROR(INDEX(RAW_DHIS2_EXPORT!$A:$ZZ,211,INDICATOR_MAP!$F$44),""))</f>
        <v/>
      </c>
      <c r="AU211" s="2" t="str">
        <f>IF($A211="","",IFERROR(INDEX(RAW_DHIS2_EXPORT!$A:$ZZ,211,INDICATOR_MAP!$F$45),""))</f>
        <v/>
      </c>
      <c r="AV211" s="2" t="str">
        <f>IF($A211="","",IFERROR(INDEX(RAW_DHIS2_EXPORT!$A:$ZZ,211,INDICATOR_MAP!$F$46),""))</f>
        <v/>
      </c>
      <c r="AW211" s="2" t="str">
        <f>IF($A211="","",IFERROR(INDEX(RAW_DHIS2_EXPORT!$A:$ZZ,211,INDICATOR_MAP!$F$47),""))</f>
        <v/>
      </c>
      <c r="AX211" s="2" t="str">
        <f>IF($A211="","",IFERROR(INDEX(RAW_DHIS2_EXPORT!$A:$ZZ,211,INDICATOR_MAP!$F$48),""))</f>
        <v/>
      </c>
      <c r="AY211" s="2" t="str">
        <f>IF($A211="","",IFERROR(INDEX(RAW_DHIS2_EXPORT!$A:$ZZ,211,INDICATOR_MAP!$F$49),""))</f>
        <v/>
      </c>
      <c r="AZ211" s="2" t="str">
        <f>IF($A211="","",IFERROR(INDEX(RAW_DHIS2_EXPORT!$A:$ZZ,211,INDICATOR_MAP!$F$50),""))</f>
        <v/>
      </c>
      <c r="BA211" s="2" t="str">
        <f>IF($A211="","",IFERROR(INDEX(RAW_DHIS2_EXPORT!$A:$ZZ,211,INDICATOR_MAP!$F$51),""))</f>
        <v/>
      </c>
      <c r="BB211" s="2" t="str">
        <f>IF($A211="","",IFERROR(INDEX(RAW_DHIS2_EXPORT!$A:$ZZ,211,INDICATOR_MAP!$F$52),""))</f>
        <v/>
      </c>
      <c r="BC211" s="2" t="str">
        <f>IF($A211="","",IFERROR(INDEX(RAW_DHIS2_EXPORT!$A:$ZZ,211,INDICATOR_MAP!$F$53),""))</f>
        <v/>
      </c>
    </row>
    <row r="212" spans="1:55">
      <c r="A212" s="2" t="str">
        <f>IF(RAW_DHIS2_EXPORT!A212="","",RAW_DHIS2_EXPORT!A212)</f>
        <v/>
      </c>
      <c r="B212" s="2"/>
      <c r="C212" s="2"/>
      <c r="D212" s="2" t="str">
        <f>IF($A212="","",IFERROR(INDEX(RAW_DHIS2_EXPORT!$A:$ZZ,212,INDICATOR_MAP!$F$2),""))</f>
        <v/>
      </c>
      <c r="E212" s="2" t="str">
        <f>IF($A212="","",IFERROR(INDEX(RAW_DHIS2_EXPORT!$A:$ZZ,212,INDICATOR_MAP!$F$3),""))</f>
        <v/>
      </c>
      <c r="F212" s="2" t="str">
        <f>IF($A212="","",IFERROR(INDEX(RAW_DHIS2_EXPORT!$A:$ZZ,212,INDICATOR_MAP!$F$4),""))</f>
        <v/>
      </c>
      <c r="G212" s="2" t="str">
        <f>IF($A212="","",IFERROR(INDEX(RAW_DHIS2_EXPORT!$A:$ZZ,212,INDICATOR_MAP!$F$5),""))</f>
        <v/>
      </c>
      <c r="H212" s="2" t="str">
        <f>IF($A212="","",IFERROR(INDEX(RAW_DHIS2_EXPORT!$A:$ZZ,212,INDICATOR_MAP!$F$6),""))</f>
        <v/>
      </c>
      <c r="I212" s="2" t="str">
        <f>IF($A212="","",IFERROR(INDEX(RAW_DHIS2_EXPORT!$A:$ZZ,212,INDICATOR_MAP!$F$7),""))</f>
        <v/>
      </c>
      <c r="J212" s="2" t="str">
        <f>IF($A212="","",IFERROR(INDEX(RAW_DHIS2_EXPORT!$A:$ZZ,212,INDICATOR_MAP!$F$8),""))</f>
        <v/>
      </c>
      <c r="K212" s="2" t="str">
        <f>IF($A212="","",IFERROR(INDEX(RAW_DHIS2_EXPORT!$A:$ZZ,212,INDICATOR_MAP!$F$9),""))</f>
        <v/>
      </c>
      <c r="L212" s="2" t="str">
        <f>IF($A212="","",IFERROR(INDEX(RAW_DHIS2_EXPORT!$A:$ZZ,212,INDICATOR_MAP!$F$10),""))</f>
        <v/>
      </c>
      <c r="M212" s="2" t="str">
        <f>IF($A212="","",IFERROR(INDEX(RAW_DHIS2_EXPORT!$A:$ZZ,212,INDICATOR_MAP!$F$11),""))</f>
        <v/>
      </c>
      <c r="N212" s="2" t="str">
        <f>IF($A212="","",IFERROR(INDEX(RAW_DHIS2_EXPORT!$A:$ZZ,212,INDICATOR_MAP!$F$12),""))</f>
        <v/>
      </c>
      <c r="O212" s="2" t="str">
        <f>IF($A212="","",IFERROR(INDEX(RAW_DHIS2_EXPORT!$A:$ZZ,212,INDICATOR_MAP!$F$13),""))</f>
        <v/>
      </c>
      <c r="P212" s="2" t="str">
        <f>IF($A212="","",IFERROR(INDEX(RAW_DHIS2_EXPORT!$A:$ZZ,212,INDICATOR_MAP!$F$14),""))</f>
        <v/>
      </c>
      <c r="Q212" s="2" t="str">
        <f>IF($A212="","",IFERROR(INDEX(RAW_DHIS2_EXPORT!$A:$ZZ,212,INDICATOR_MAP!$F$15),""))</f>
        <v/>
      </c>
      <c r="R212" s="2" t="str">
        <f>IF($A212="","",IFERROR(INDEX(RAW_DHIS2_EXPORT!$A:$ZZ,212,INDICATOR_MAP!$F$16),""))</f>
        <v/>
      </c>
      <c r="S212" s="2" t="str">
        <f>IF($A212="","",IFERROR(INDEX(RAW_DHIS2_EXPORT!$A:$ZZ,212,INDICATOR_MAP!$F$17),""))</f>
        <v/>
      </c>
      <c r="T212" s="2" t="str">
        <f>IF($A212="","",IFERROR(INDEX(RAW_DHIS2_EXPORT!$A:$ZZ,212,INDICATOR_MAP!$F$18),""))</f>
        <v/>
      </c>
      <c r="U212" s="2" t="str">
        <f>IF($A212="","",IFERROR(INDEX(RAW_DHIS2_EXPORT!$A:$ZZ,212,INDICATOR_MAP!$F$19),""))</f>
        <v/>
      </c>
      <c r="V212" s="2" t="str">
        <f>IF($A212="","",IFERROR(INDEX(RAW_DHIS2_EXPORT!$A:$ZZ,212,INDICATOR_MAP!$F$20),""))</f>
        <v/>
      </c>
      <c r="W212" s="2" t="str">
        <f>IF($A212="","",IFERROR(INDEX(RAW_DHIS2_EXPORT!$A:$ZZ,212,INDICATOR_MAP!$F$21),""))</f>
        <v/>
      </c>
      <c r="X212" s="2" t="str">
        <f>IF($A212="","",IFERROR(INDEX(RAW_DHIS2_EXPORT!$A:$ZZ,212,INDICATOR_MAP!$F$22),""))</f>
        <v/>
      </c>
      <c r="Y212" s="2" t="str">
        <f>IF($A212="","",IFERROR(INDEX(RAW_DHIS2_EXPORT!$A:$ZZ,212,INDICATOR_MAP!$F$23),""))</f>
        <v/>
      </c>
      <c r="Z212" s="2" t="str">
        <f>IF($A212="","",IFERROR(INDEX(RAW_DHIS2_EXPORT!$A:$ZZ,212,INDICATOR_MAP!$F$24),""))</f>
        <v/>
      </c>
      <c r="AA212" s="2" t="str">
        <f>IF($A212="","",IFERROR(INDEX(RAW_DHIS2_EXPORT!$A:$ZZ,212,INDICATOR_MAP!$F$25),""))</f>
        <v/>
      </c>
      <c r="AB212" s="2" t="str">
        <f>IF($A212="","",IFERROR(INDEX(RAW_DHIS2_EXPORT!$A:$ZZ,212,INDICATOR_MAP!$F$26),""))</f>
        <v/>
      </c>
      <c r="AC212" s="2" t="str">
        <f>IF($A212="","",IFERROR(INDEX(RAW_DHIS2_EXPORT!$A:$ZZ,212,INDICATOR_MAP!$F$27),""))</f>
        <v/>
      </c>
      <c r="AD212" s="2" t="str">
        <f>IF($A212="","",IFERROR(INDEX(RAW_DHIS2_EXPORT!$A:$ZZ,212,INDICATOR_MAP!$F$28),""))</f>
        <v/>
      </c>
      <c r="AE212" s="2" t="str">
        <f>IF($A212="","",IFERROR(INDEX(RAW_DHIS2_EXPORT!$A:$ZZ,212,INDICATOR_MAP!$F$29),""))</f>
        <v/>
      </c>
      <c r="AF212" s="2" t="str">
        <f>IF($A212="","",IFERROR(INDEX(RAW_DHIS2_EXPORT!$A:$ZZ,212,INDICATOR_MAP!$F$30),""))</f>
        <v/>
      </c>
      <c r="AG212" s="2" t="str">
        <f>IF($A212="","",IFERROR(INDEX(RAW_DHIS2_EXPORT!$A:$ZZ,212,INDICATOR_MAP!$F$31),""))</f>
        <v/>
      </c>
      <c r="AH212" s="2" t="str">
        <f>IF($A212="","",IFERROR(INDEX(RAW_DHIS2_EXPORT!$A:$ZZ,212,INDICATOR_MAP!$F$32),""))</f>
        <v/>
      </c>
      <c r="AI212" s="2" t="str">
        <f>IF($A212="","",IFERROR(INDEX(RAW_DHIS2_EXPORT!$A:$ZZ,212,INDICATOR_MAP!$F$33),""))</f>
        <v/>
      </c>
      <c r="AJ212" s="2" t="str">
        <f>IF($A212="","",IFERROR(INDEX(RAW_DHIS2_EXPORT!$A:$ZZ,212,INDICATOR_MAP!$F$34),""))</f>
        <v/>
      </c>
      <c r="AK212" s="2" t="str">
        <f>IF($A212="","",IFERROR(INDEX(RAW_DHIS2_EXPORT!$A:$ZZ,212,INDICATOR_MAP!$F$35),""))</f>
        <v/>
      </c>
      <c r="AL212" s="2" t="str">
        <f>IF($A212="","",IFERROR(INDEX(RAW_DHIS2_EXPORT!$A:$ZZ,212,INDICATOR_MAP!$F$36),""))</f>
        <v/>
      </c>
      <c r="AM212" s="2" t="str">
        <f>IF($A212="","",IFERROR(INDEX(RAW_DHIS2_EXPORT!$A:$ZZ,212,INDICATOR_MAP!$F$37),""))</f>
        <v/>
      </c>
      <c r="AN212" s="2" t="str">
        <f>IF($A212="","",IFERROR(INDEX(RAW_DHIS2_EXPORT!$A:$ZZ,212,INDICATOR_MAP!$F$38),""))</f>
        <v/>
      </c>
      <c r="AO212" s="2" t="str">
        <f>IF($A212="","",IFERROR(INDEX(RAW_DHIS2_EXPORT!$A:$ZZ,212,INDICATOR_MAP!$F$39),""))</f>
        <v/>
      </c>
      <c r="AP212" s="2" t="str">
        <f>IF($A212="","",IFERROR(INDEX(RAW_DHIS2_EXPORT!$A:$ZZ,212,INDICATOR_MAP!$F$40),""))</f>
        <v/>
      </c>
      <c r="AQ212" s="2" t="str">
        <f>IF($A212="","",IFERROR(INDEX(RAW_DHIS2_EXPORT!$A:$ZZ,212,INDICATOR_MAP!$F$41),""))</f>
        <v/>
      </c>
      <c r="AR212" s="2" t="str">
        <f>IF($A212="","",IFERROR(INDEX(RAW_DHIS2_EXPORT!$A:$ZZ,212,INDICATOR_MAP!$F$42),""))</f>
        <v/>
      </c>
      <c r="AS212" s="2" t="str">
        <f>IF($A212="","",IFERROR(INDEX(RAW_DHIS2_EXPORT!$A:$ZZ,212,INDICATOR_MAP!$F$43),""))</f>
        <v/>
      </c>
      <c r="AT212" s="2" t="str">
        <f>IF($A212="","",IFERROR(INDEX(RAW_DHIS2_EXPORT!$A:$ZZ,212,INDICATOR_MAP!$F$44),""))</f>
        <v/>
      </c>
      <c r="AU212" s="2" t="str">
        <f>IF($A212="","",IFERROR(INDEX(RAW_DHIS2_EXPORT!$A:$ZZ,212,INDICATOR_MAP!$F$45),""))</f>
        <v/>
      </c>
      <c r="AV212" s="2" t="str">
        <f>IF($A212="","",IFERROR(INDEX(RAW_DHIS2_EXPORT!$A:$ZZ,212,INDICATOR_MAP!$F$46),""))</f>
        <v/>
      </c>
      <c r="AW212" s="2" t="str">
        <f>IF($A212="","",IFERROR(INDEX(RAW_DHIS2_EXPORT!$A:$ZZ,212,INDICATOR_MAP!$F$47),""))</f>
        <v/>
      </c>
      <c r="AX212" s="2" t="str">
        <f>IF($A212="","",IFERROR(INDEX(RAW_DHIS2_EXPORT!$A:$ZZ,212,INDICATOR_MAP!$F$48),""))</f>
        <v/>
      </c>
      <c r="AY212" s="2" t="str">
        <f>IF($A212="","",IFERROR(INDEX(RAW_DHIS2_EXPORT!$A:$ZZ,212,INDICATOR_MAP!$F$49),""))</f>
        <v/>
      </c>
      <c r="AZ212" s="2" t="str">
        <f>IF($A212="","",IFERROR(INDEX(RAW_DHIS2_EXPORT!$A:$ZZ,212,INDICATOR_MAP!$F$50),""))</f>
        <v/>
      </c>
      <c r="BA212" s="2" t="str">
        <f>IF($A212="","",IFERROR(INDEX(RAW_DHIS2_EXPORT!$A:$ZZ,212,INDICATOR_MAP!$F$51),""))</f>
        <v/>
      </c>
      <c r="BB212" s="2" t="str">
        <f>IF($A212="","",IFERROR(INDEX(RAW_DHIS2_EXPORT!$A:$ZZ,212,INDICATOR_MAP!$F$52),""))</f>
        <v/>
      </c>
      <c r="BC212" s="2" t="str">
        <f>IF($A212="","",IFERROR(INDEX(RAW_DHIS2_EXPORT!$A:$ZZ,212,INDICATOR_MAP!$F$53),""))</f>
        <v/>
      </c>
    </row>
    <row r="213" spans="1:55">
      <c r="A213" s="2" t="str">
        <f>IF(RAW_DHIS2_EXPORT!A213="","",RAW_DHIS2_EXPORT!A213)</f>
        <v/>
      </c>
      <c r="B213" s="2"/>
      <c r="C213" s="2"/>
      <c r="D213" s="2" t="str">
        <f>IF($A213="","",IFERROR(INDEX(RAW_DHIS2_EXPORT!$A:$ZZ,213,INDICATOR_MAP!$F$2),""))</f>
        <v/>
      </c>
      <c r="E213" s="2" t="str">
        <f>IF($A213="","",IFERROR(INDEX(RAW_DHIS2_EXPORT!$A:$ZZ,213,INDICATOR_MAP!$F$3),""))</f>
        <v/>
      </c>
      <c r="F213" s="2" t="str">
        <f>IF($A213="","",IFERROR(INDEX(RAW_DHIS2_EXPORT!$A:$ZZ,213,INDICATOR_MAP!$F$4),""))</f>
        <v/>
      </c>
      <c r="G213" s="2" t="str">
        <f>IF($A213="","",IFERROR(INDEX(RAW_DHIS2_EXPORT!$A:$ZZ,213,INDICATOR_MAP!$F$5),""))</f>
        <v/>
      </c>
      <c r="H213" s="2" t="str">
        <f>IF($A213="","",IFERROR(INDEX(RAW_DHIS2_EXPORT!$A:$ZZ,213,INDICATOR_MAP!$F$6),""))</f>
        <v/>
      </c>
      <c r="I213" s="2" t="str">
        <f>IF($A213="","",IFERROR(INDEX(RAW_DHIS2_EXPORT!$A:$ZZ,213,INDICATOR_MAP!$F$7),""))</f>
        <v/>
      </c>
      <c r="J213" s="2" t="str">
        <f>IF($A213="","",IFERROR(INDEX(RAW_DHIS2_EXPORT!$A:$ZZ,213,INDICATOR_MAP!$F$8),""))</f>
        <v/>
      </c>
      <c r="K213" s="2" t="str">
        <f>IF($A213="","",IFERROR(INDEX(RAW_DHIS2_EXPORT!$A:$ZZ,213,INDICATOR_MAP!$F$9),""))</f>
        <v/>
      </c>
      <c r="L213" s="2" t="str">
        <f>IF($A213="","",IFERROR(INDEX(RAW_DHIS2_EXPORT!$A:$ZZ,213,INDICATOR_MAP!$F$10),""))</f>
        <v/>
      </c>
      <c r="M213" s="2" t="str">
        <f>IF($A213="","",IFERROR(INDEX(RAW_DHIS2_EXPORT!$A:$ZZ,213,INDICATOR_MAP!$F$11),""))</f>
        <v/>
      </c>
      <c r="N213" s="2" t="str">
        <f>IF($A213="","",IFERROR(INDEX(RAW_DHIS2_EXPORT!$A:$ZZ,213,INDICATOR_MAP!$F$12),""))</f>
        <v/>
      </c>
      <c r="O213" s="2" t="str">
        <f>IF($A213="","",IFERROR(INDEX(RAW_DHIS2_EXPORT!$A:$ZZ,213,INDICATOR_MAP!$F$13),""))</f>
        <v/>
      </c>
      <c r="P213" s="2" t="str">
        <f>IF($A213="","",IFERROR(INDEX(RAW_DHIS2_EXPORT!$A:$ZZ,213,INDICATOR_MAP!$F$14),""))</f>
        <v/>
      </c>
      <c r="Q213" s="2" t="str">
        <f>IF($A213="","",IFERROR(INDEX(RAW_DHIS2_EXPORT!$A:$ZZ,213,INDICATOR_MAP!$F$15),""))</f>
        <v/>
      </c>
      <c r="R213" s="2" t="str">
        <f>IF($A213="","",IFERROR(INDEX(RAW_DHIS2_EXPORT!$A:$ZZ,213,INDICATOR_MAP!$F$16),""))</f>
        <v/>
      </c>
      <c r="S213" s="2" t="str">
        <f>IF($A213="","",IFERROR(INDEX(RAW_DHIS2_EXPORT!$A:$ZZ,213,INDICATOR_MAP!$F$17),""))</f>
        <v/>
      </c>
      <c r="T213" s="2" t="str">
        <f>IF($A213="","",IFERROR(INDEX(RAW_DHIS2_EXPORT!$A:$ZZ,213,INDICATOR_MAP!$F$18),""))</f>
        <v/>
      </c>
      <c r="U213" s="2" t="str">
        <f>IF($A213="","",IFERROR(INDEX(RAW_DHIS2_EXPORT!$A:$ZZ,213,INDICATOR_MAP!$F$19),""))</f>
        <v/>
      </c>
      <c r="V213" s="2" t="str">
        <f>IF($A213="","",IFERROR(INDEX(RAW_DHIS2_EXPORT!$A:$ZZ,213,INDICATOR_MAP!$F$20),""))</f>
        <v/>
      </c>
      <c r="W213" s="2" t="str">
        <f>IF($A213="","",IFERROR(INDEX(RAW_DHIS2_EXPORT!$A:$ZZ,213,INDICATOR_MAP!$F$21),""))</f>
        <v/>
      </c>
      <c r="X213" s="2" t="str">
        <f>IF($A213="","",IFERROR(INDEX(RAW_DHIS2_EXPORT!$A:$ZZ,213,INDICATOR_MAP!$F$22),""))</f>
        <v/>
      </c>
      <c r="Y213" s="2" t="str">
        <f>IF($A213="","",IFERROR(INDEX(RAW_DHIS2_EXPORT!$A:$ZZ,213,INDICATOR_MAP!$F$23),""))</f>
        <v/>
      </c>
      <c r="Z213" s="2" t="str">
        <f>IF($A213="","",IFERROR(INDEX(RAW_DHIS2_EXPORT!$A:$ZZ,213,INDICATOR_MAP!$F$24),""))</f>
        <v/>
      </c>
      <c r="AA213" s="2" t="str">
        <f>IF($A213="","",IFERROR(INDEX(RAW_DHIS2_EXPORT!$A:$ZZ,213,INDICATOR_MAP!$F$25),""))</f>
        <v/>
      </c>
      <c r="AB213" s="2" t="str">
        <f>IF($A213="","",IFERROR(INDEX(RAW_DHIS2_EXPORT!$A:$ZZ,213,INDICATOR_MAP!$F$26),""))</f>
        <v/>
      </c>
      <c r="AC213" s="2" t="str">
        <f>IF($A213="","",IFERROR(INDEX(RAW_DHIS2_EXPORT!$A:$ZZ,213,INDICATOR_MAP!$F$27),""))</f>
        <v/>
      </c>
      <c r="AD213" s="2" t="str">
        <f>IF($A213="","",IFERROR(INDEX(RAW_DHIS2_EXPORT!$A:$ZZ,213,INDICATOR_MAP!$F$28),""))</f>
        <v/>
      </c>
      <c r="AE213" s="2" t="str">
        <f>IF($A213="","",IFERROR(INDEX(RAW_DHIS2_EXPORT!$A:$ZZ,213,INDICATOR_MAP!$F$29),""))</f>
        <v/>
      </c>
      <c r="AF213" s="2" t="str">
        <f>IF($A213="","",IFERROR(INDEX(RAW_DHIS2_EXPORT!$A:$ZZ,213,INDICATOR_MAP!$F$30),""))</f>
        <v/>
      </c>
      <c r="AG213" s="2" t="str">
        <f>IF($A213="","",IFERROR(INDEX(RAW_DHIS2_EXPORT!$A:$ZZ,213,INDICATOR_MAP!$F$31),""))</f>
        <v/>
      </c>
      <c r="AH213" s="2" t="str">
        <f>IF($A213="","",IFERROR(INDEX(RAW_DHIS2_EXPORT!$A:$ZZ,213,INDICATOR_MAP!$F$32),""))</f>
        <v/>
      </c>
      <c r="AI213" s="2" t="str">
        <f>IF($A213="","",IFERROR(INDEX(RAW_DHIS2_EXPORT!$A:$ZZ,213,INDICATOR_MAP!$F$33),""))</f>
        <v/>
      </c>
      <c r="AJ213" s="2" t="str">
        <f>IF($A213="","",IFERROR(INDEX(RAW_DHIS2_EXPORT!$A:$ZZ,213,INDICATOR_MAP!$F$34),""))</f>
        <v/>
      </c>
      <c r="AK213" s="2" t="str">
        <f>IF($A213="","",IFERROR(INDEX(RAW_DHIS2_EXPORT!$A:$ZZ,213,INDICATOR_MAP!$F$35),""))</f>
        <v/>
      </c>
      <c r="AL213" s="2" t="str">
        <f>IF($A213="","",IFERROR(INDEX(RAW_DHIS2_EXPORT!$A:$ZZ,213,INDICATOR_MAP!$F$36),""))</f>
        <v/>
      </c>
      <c r="AM213" s="2" t="str">
        <f>IF($A213="","",IFERROR(INDEX(RAW_DHIS2_EXPORT!$A:$ZZ,213,INDICATOR_MAP!$F$37),""))</f>
        <v/>
      </c>
      <c r="AN213" s="2" t="str">
        <f>IF($A213="","",IFERROR(INDEX(RAW_DHIS2_EXPORT!$A:$ZZ,213,INDICATOR_MAP!$F$38),""))</f>
        <v/>
      </c>
      <c r="AO213" s="2" t="str">
        <f>IF($A213="","",IFERROR(INDEX(RAW_DHIS2_EXPORT!$A:$ZZ,213,INDICATOR_MAP!$F$39),""))</f>
        <v/>
      </c>
      <c r="AP213" s="2" t="str">
        <f>IF($A213="","",IFERROR(INDEX(RAW_DHIS2_EXPORT!$A:$ZZ,213,INDICATOR_MAP!$F$40),""))</f>
        <v/>
      </c>
      <c r="AQ213" s="2" t="str">
        <f>IF($A213="","",IFERROR(INDEX(RAW_DHIS2_EXPORT!$A:$ZZ,213,INDICATOR_MAP!$F$41),""))</f>
        <v/>
      </c>
      <c r="AR213" s="2" t="str">
        <f>IF($A213="","",IFERROR(INDEX(RAW_DHIS2_EXPORT!$A:$ZZ,213,INDICATOR_MAP!$F$42),""))</f>
        <v/>
      </c>
      <c r="AS213" s="2" t="str">
        <f>IF($A213="","",IFERROR(INDEX(RAW_DHIS2_EXPORT!$A:$ZZ,213,INDICATOR_MAP!$F$43),""))</f>
        <v/>
      </c>
      <c r="AT213" s="2" t="str">
        <f>IF($A213="","",IFERROR(INDEX(RAW_DHIS2_EXPORT!$A:$ZZ,213,INDICATOR_MAP!$F$44),""))</f>
        <v/>
      </c>
      <c r="AU213" s="2" t="str">
        <f>IF($A213="","",IFERROR(INDEX(RAW_DHIS2_EXPORT!$A:$ZZ,213,INDICATOR_MAP!$F$45),""))</f>
        <v/>
      </c>
      <c r="AV213" s="2" t="str">
        <f>IF($A213="","",IFERROR(INDEX(RAW_DHIS2_EXPORT!$A:$ZZ,213,INDICATOR_MAP!$F$46),""))</f>
        <v/>
      </c>
      <c r="AW213" s="2" t="str">
        <f>IF($A213="","",IFERROR(INDEX(RAW_DHIS2_EXPORT!$A:$ZZ,213,INDICATOR_MAP!$F$47),""))</f>
        <v/>
      </c>
      <c r="AX213" s="2" t="str">
        <f>IF($A213="","",IFERROR(INDEX(RAW_DHIS2_EXPORT!$A:$ZZ,213,INDICATOR_MAP!$F$48),""))</f>
        <v/>
      </c>
      <c r="AY213" s="2" t="str">
        <f>IF($A213="","",IFERROR(INDEX(RAW_DHIS2_EXPORT!$A:$ZZ,213,INDICATOR_MAP!$F$49),""))</f>
        <v/>
      </c>
      <c r="AZ213" s="2" t="str">
        <f>IF($A213="","",IFERROR(INDEX(RAW_DHIS2_EXPORT!$A:$ZZ,213,INDICATOR_MAP!$F$50),""))</f>
        <v/>
      </c>
      <c r="BA213" s="2" t="str">
        <f>IF($A213="","",IFERROR(INDEX(RAW_DHIS2_EXPORT!$A:$ZZ,213,INDICATOR_MAP!$F$51),""))</f>
        <v/>
      </c>
      <c r="BB213" s="2" t="str">
        <f>IF($A213="","",IFERROR(INDEX(RAW_DHIS2_EXPORT!$A:$ZZ,213,INDICATOR_MAP!$F$52),""))</f>
        <v/>
      </c>
      <c r="BC213" s="2" t="str">
        <f>IF($A213="","",IFERROR(INDEX(RAW_DHIS2_EXPORT!$A:$ZZ,213,INDICATOR_MAP!$F$53),""))</f>
        <v/>
      </c>
    </row>
    <row r="214" spans="1:55">
      <c r="A214" s="2" t="str">
        <f>IF(RAW_DHIS2_EXPORT!A214="","",RAW_DHIS2_EXPORT!A214)</f>
        <v/>
      </c>
      <c r="B214" s="2"/>
      <c r="C214" s="2"/>
      <c r="D214" s="2" t="str">
        <f>IF($A214="","",IFERROR(INDEX(RAW_DHIS2_EXPORT!$A:$ZZ,214,INDICATOR_MAP!$F$2),""))</f>
        <v/>
      </c>
      <c r="E214" s="2" t="str">
        <f>IF($A214="","",IFERROR(INDEX(RAW_DHIS2_EXPORT!$A:$ZZ,214,INDICATOR_MAP!$F$3),""))</f>
        <v/>
      </c>
      <c r="F214" s="2" t="str">
        <f>IF($A214="","",IFERROR(INDEX(RAW_DHIS2_EXPORT!$A:$ZZ,214,INDICATOR_MAP!$F$4),""))</f>
        <v/>
      </c>
      <c r="G214" s="2" t="str">
        <f>IF($A214="","",IFERROR(INDEX(RAW_DHIS2_EXPORT!$A:$ZZ,214,INDICATOR_MAP!$F$5),""))</f>
        <v/>
      </c>
      <c r="H214" s="2" t="str">
        <f>IF($A214="","",IFERROR(INDEX(RAW_DHIS2_EXPORT!$A:$ZZ,214,INDICATOR_MAP!$F$6),""))</f>
        <v/>
      </c>
      <c r="I214" s="2" t="str">
        <f>IF($A214="","",IFERROR(INDEX(RAW_DHIS2_EXPORT!$A:$ZZ,214,INDICATOR_MAP!$F$7),""))</f>
        <v/>
      </c>
      <c r="J214" s="2" t="str">
        <f>IF($A214="","",IFERROR(INDEX(RAW_DHIS2_EXPORT!$A:$ZZ,214,INDICATOR_MAP!$F$8),""))</f>
        <v/>
      </c>
      <c r="K214" s="2" t="str">
        <f>IF($A214="","",IFERROR(INDEX(RAW_DHIS2_EXPORT!$A:$ZZ,214,INDICATOR_MAP!$F$9),""))</f>
        <v/>
      </c>
      <c r="L214" s="2" t="str">
        <f>IF($A214="","",IFERROR(INDEX(RAW_DHIS2_EXPORT!$A:$ZZ,214,INDICATOR_MAP!$F$10),""))</f>
        <v/>
      </c>
      <c r="M214" s="2" t="str">
        <f>IF($A214="","",IFERROR(INDEX(RAW_DHIS2_EXPORT!$A:$ZZ,214,INDICATOR_MAP!$F$11),""))</f>
        <v/>
      </c>
      <c r="N214" s="2" t="str">
        <f>IF($A214="","",IFERROR(INDEX(RAW_DHIS2_EXPORT!$A:$ZZ,214,INDICATOR_MAP!$F$12),""))</f>
        <v/>
      </c>
      <c r="O214" s="2" t="str">
        <f>IF($A214="","",IFERROR(INDEX(RAW_DHIS2_EXPORT!$A:$ZZ,214,INDICATOR_MAP!$F$13),""))</f>
        <v/>
      </c>
      <c r="P214" s="2" t="str">
        <f>IF($A214="","",IFERROR(INDEX(RAW_DHIS2_EXPORT!$A:$ZZ,214,INDICATOR_MAP!$F$14),""))</f>
        <v/>
      </c>
      <c r="Q214" s="2" t="str">
        <f>IF($A214="","",IFERROR(INDEX(RAW_DHIS2_EXPORT!$A:$ZZ,214,INDICATOR_MAP!$F$15),""))</f>
        <v/>
      </c>
      <c r="R214" s="2" t="str">
        <f>IF($A214="","",IFERROR(INDEX(RAW_DHIS2_EXPORT!$A:$ZZ,214,INDICATOR_MAP!$F$16),""))</f>
        <v/>
      </c>
      <c r="S214" s="2" t="str">
        <f>IF($A214="","",IFERROR(INDEX(RAW_DHIS2_EXPORT!$A:$ZZ,214,INDICATOR_MAP!$F$17),""))</f>
        <v/>
      </c>
      <c r="T214" s="2" t="str">
        <f>IF($A214="","",IFERROR(INDEX(RAW_DHIS2_EXPORT!$A:$ZZ,214,INDICATOR_MAP!$F$18),""))</f>
        <v/>
      </c>
      <c r="U214" s="2" t="str">
        <f>IF($A214="","",IFERROR(INDEX(RAW_DHIS2_EXPORT!$A:$ZZ,214,INDICATOR_MAP!$F$19),""))</f>
        <v/>
      </c>
      <c r="V214" s="2" t="str">
        <f>IF($A214="","",IFERROR(INDEX(RAW_DHIS2_EXPORT!$A:$ZZ,214,INDICATOR_MAP!$F$20),""))</f>
        <v/>
      </c>
      <c r="W214" s="2" t="str">
        <f>IF($A214="","",IFERROR(INDEX(RAW_DHIS2_EXPORT!$A:$ZZ,214,INDICATOR_MAP!$F$21),""))</f>
        <v/>
      </c>
      <c r="X214" s="2" t="str">
        <f>IF($A214="","",IFERROR(INDEX(RAW_DHIS2_EXPORT!$A:$ZZ,214,INDICATOR_MAP!$F$22),""))</f>
        <v/>
      </c>
      <c r="Y214" s="2" t="str">
        <f>IF($A214="","",IFERROR(INDEX(RAW_DHIS2_EXPORT!$A:$ZZ,214,INDICATOR_MAP!$F$23),""))</f>
        <v/>
      </c>
      <c r="Z214" s="2" t="str">
        <f>IF($A214="","",IFERROR(INDEX(RAW_DHIS2_EXPORT!$A:$ZZ,214,INDICATOR_MAP!$F$24),""))</f>
        <v/>
      </c>
      <c r="AA214" s="2" t="str">
        <f>IF($A214="","",IFERROR(INDEX(RAW_DHIS2_EXPORT!$A:$ZZ,214,INDICATOR_MAP!$F$25),""))</f>
        <v/>
      </c>
      <c r="AB214" s="2" t="str">
        <f>IF($A214="","",IFERROR(INDEX(RAW_DHIS2_EXPORT!$A:$ZZ,214,INDICATOR_MAP!$F$26),""))</f>
        <v/>
      </c>
      <c r="AC214" s="2" t="str">
        <f>IF($A214="","",IFERROR(INDEX(RAW_DHIS2_EXPORT!$A:$ZZ,214,INDICATOR_MAP!$F$27),""))</f>
        <v/>
      </c>
      <c r="AD214" s="2" t="str">
        <f>IF($A214="","",IFERROR(INDEX(RAW_DHIS2_EXPORT!$A:$ZZ,214,INDICATOR_MAP!$F$28),""))</f>
        <v/>
      </c>
      <c r="AE214" s="2" t="str">
        <f>IF($A214="","",IFERROR(INDEX(RAW_DHIS2_EXPORT!$A:$ZZ,214,INDICATOR_MAP!$F$29),""))</f>
        <v/>
      </c>
      <c r="AF214" s="2" t="str">
        <f>IF($A214="","",IFERROR(INDEX(RAW_DHIS2_EXPORT!$A:$ZZ,214,INDICATOR_MAP!$F$30),""))</f>
        <v/>
      </c>
      <c r="AG214" s="2" t="str">
        <f>IF($A214="","",IFERROR(INDEX(RAW_DHIS2_EXPORT!$A:$ZZ,214,INDICATOR_MAP!$F$31),""))</f>
        <v/>
      </c>
      <c r="AH214" s="2" t="str">
        <f>IF($A214="","",IFERROR(INDEX(RAW_DHIS2_EXPORT!$A:$ZZ,214,INDICATOR_MAP!$F$32),""))</f>
        <v/>
      </c>
      <c r="AI214" s="2" t="str">
        <f>IF($A214="","",IFERROR(INDEX(RAW_DHIS2_EXPORT!$A:$ZZ,214,INDICATOR_MAP!$F$33),""))</f>
        <v/>
      </c>
      <c r="AJ214" s="2" t="str">
        <f>IF($A214="","",IFERROR(INDEX(RAW_DHIS2_EXPORT!$A:$ZZ,214,INDICATOR_MAP!$F$34),""))</f>
        <v/>
      </c>
      <c r="AK214" s="2" t="str">
        <f>IF($A214="","",IFERROR(INDEX(RAW_DHIS2_EXPORT!$A:$ZZ,214,INDICATOR_MAP!$F$35),""))</f>
        <v/>
      </c>
      <c r="AL214" s="2" t="str">
        <f>IF($A214="","",IFERROR(INDEX(RAW_DHIS2_EXPORT!$A:$ZZ,214,INDICATOR_MAP!$F$36),""))</f>
        <v/>
      </c>
      <c r="AM214" s="2" t="str">
        <f>IF($A214="","",IFERROR(INDEX(RAW_DHIS2_EXPORT!$A:$ZZ,214,INDICATOR_MAP!$F$37),""))</f>
        <v/>
      </c>
      <c r="AN214" s="2" t="str">
        <f>IF($A214="","",IFERROR(INDEX(RAW_DHIS2_EXPORT!$A:$ZZ,214,INDICATOR_MAP!$F$38),""))</f>
        <v/>
      </c>
      <c r="AO214" s="2" t="str">
        <f>IF($A214="","",IFERROR(INDEX(RAW_DHIS2_EXPORT!$A:$ZZ,214,INDICATOR_MAP!$F$39),""))</f>
        <v/>
      </c>
      <c r="AP214" s="2" t="str">
        <f>IF($A214="","",IFERROR(INDEX(RAW_DHIS2_EXPORT!$A:$ZZ,214,INDICATOR_MAP!$F$40),""))</f>
        <v/>
      </c>
      <c r="AQ214" s="2" t="str">
        <f>IF($A214="","",IFERROR(INDEX(RAW_DHIS2_EXPORT!$A:$ZZ,214,INDICATOR_MAP!$F$41),""))</f>
        <v/>
      </c>
      <c r="AR214" s="2" t="str">
        <f>IF($A214="","",IFERROR(INDEX(RAW_DHIS2_EXPORT!$A:$ZZ,214,INDICATOR_MAP!$F$42),""))</f>
        <v/>
      </c>
      <c r="AS214" s="2" t="str">
        <f>IF($A214="","",IFERROR(INDEX(RAW_DHIS2_EXPORT!$A:$ZZ,214,INDICATOR_MAP!$F$43),""))</f>
        <v/>
      </c>
      <c r="AT214" s="2" t="str">
        <f>IF($A214="","",IFERROR(INDEX(RAW_DHIS2_EXPORT!$A:$ZZ,214,INDICATOR_MAP!$F$44),""))</f>
        <v/>
      </c>
      <c r="AU214" s="2" t="str">
        <f>IF($A214="","",IFERROR(INDEX(RAW_DHIS2_EXPORT!$A:$ZZ,214,INDICATOR_MAP!$F$45),""))</f>
        <v/>
      </c>
      <c r="AV214" s="2" t="str">
        <f>IF($A214="","",IFERROR(INDEX(RAW_DHIS2_EXPORT!$A:$ZZ,214,INDICATOR_MAP!$F$46),""))</f>
        <v/>
      </c>
      <c r="AW214" s="2" t="str">
        <f>IF($A214="","",IFERROR(INDEX(RAW_DHIS2_EXPORT!$A:$ZZ,214,INDICATOR_MAP!$F$47),""))</f>
        <v/>
      </c>
      <c r="AX214" s="2" t="str">
        <f>IF($A214="","",IFERROR(INDEX(RAW_DHIS2_EXPORT!$A:$ZZ,214,INDICATOR_MAP!$F$48),""))</f>
        <v/>
      </c>
      <c r="AY214" s="2" t="str">
        <f>IF($A214="","",IFERROR(INDEX(RAW_DHIS2_EXPORT!$A:$ZZ,214,INDICATOR_MAP!$F$49),""))</f>
        <v/>
      </c>
      <c r="AZ214" s="2" t="str">
        <f>IF($A214="","",IFERROR(INDEX(RAW_DHIS2_EXPORT!$A:$ZZ,214,INDICATOR_MAP!$F$50),""))</f>
        <v/>
      </c>
      <c r="BA214" s="2" t="str">
        <f>IF($A214="","",IFERROR(INDEX(RAW_DHIS2_EXPORT!$A:$ZZ,214,INDICATOR_MAP!$F$51),""))</f>
        <v/>
      </c>
      <c r="BB214" s="2" t="str">
        <f>IF($A214="","",IFERROR(INDEX(RAW_DHIS2_EXPORT!$A:$ZZ,214,INDICATOR_MAP!$F$52),""))</f>
        <v/>
      </c>
      <c r="BC214" s="2" t="str">
        <f>IF($A214="","",IFERROR(INDEX(RAW_DHIS2_EXPORT!$A:$ZZ,214,INDICATOR_MAP!$F$53),""))</f>
        <v/>
      </c>
    </row>
    <row r="215" spans="1:55">
      <c r="A215" s="2" t="str">
        <f>IF(RAW_DHIS2_EXPORT!A215="","",RAW_DHIS2_EXPORT!A215)</f>
        <v/>
      </c>
      <c r="B215" s="2"/>
      <c r="C215" s="2"/>
      <c r="D215" s="2" t="str">
        <f>IF($A215="","",IFERROR(INDEX(RAW_DHIS2_EXPORT!$A:$ZZ,215,INDICATOR_MAP!$F$2),""))</f>
        <v/>
      </c>
      <c r="E215" s="2" t="str">
        <f>IF($A215="","",IFERROR(INDEX(RAW_DHIS2_EXPORT!$A:$ZZ,215,INDICATOR_MAP!$F$3),""))</f>
        <v/>
      </c>
      <c r="F215" s="2" t="str">
        <f>IF($A215="","",IFERROR(INDEX(RAW_DHIS2_EXPORT!$A:$ZZ,215,INDICATOR_MAP!$F$4),""))</f>
        <v/>
      </c>
      <c r="G215" s="2" t="str">
        <f>IF($A215="","",IFERROR(INDEX(RAW_DHIS2_EXPORT!$A:$ZZ,215,INDICATOR_MAP!$F$5),""))</f>
        <v/>
      </c>
      <c r="H215" s="2" t="str">
        <f>IF($A215="","",IFERROR(INDEX(RAW_DHIS2_EXPORT!$A:$ZZ,215,INDICATOR_MAP!$F$6),""))</f>
        <v/>
      </c>
      <c r="I215" s="2" t="str">
        <f>IF($A215="","",IFERROR(INDEX(RAW_DHIS2_EXPORT!$A:$ZZ,215,INDICATOR_MAP!$F$7),""))</f>
        <v/>
      </c>
      <c r="J215" s="2" t="str">
        <f>IF($A215="","",IFERROR(INDEX(RAW_DHIS2_EXPORT!$A:$ZZ,215,INDICATOR_MAP!$F$8),""))</f>
        <v/>
      </c>
      <c r="K215" s="2" t="str">
        <f>IF($A215="","",IFERROR(INDEX(RAW_DHIS2_EXPORT!$A:$ZZ,215,INDICATOR_MAP!$F$9),""))</f>
        <v/>
      </c>
      <c r="L215" s="2" t="str">
        <f>IF($A215="","",IFERROR(INDEX(RAW_DHIS2_EXPORT!$A:$ZZ,215,INDICATOR_MAP!$F$10),""))</f>
        <v/>
      </c>
      <c r="M215" s="2" t="str">
        <f>IF($A215="","",IFERROR(INDEX(RAW_DHIS2_EXPORT!$A:$ZZ,215,INDICATOR_MAP!$F$11),""))</f>
        <v/>
      </c>
      <c r="N215" s="2" t="str">
        <f>IF($A215="","",IFERROR(INDEX(RAW_DHIS2_EXPORT!$A:$ZZ,215,INDICATOR_MAP!$F$12),""))</f>
        <v/>
      </c>
      <c r="O215" s="2" t="str">
        <f>IF($A215="","",IFERROR(INDEX(RAW_DHIS2_EXPORT!$A:$ZZ,215,INDICATOR_MAP!$F$13),""))</f>
        <v/>
      </c>
      <c r="P215" s="2" t="str">
        <f>IF($A215="","",IFERROR(INDEX(RAW_DHIS2_EXPORT!$A:$ZZ,215,INDICATOR_MAP!$F$14),""))</f>
        <v/>
      </c>
      <c r="Q215" s="2" t="str">
        <f>IF($A215="","",IFERROR(INDEX(RAW_DHIS2_EXPORT!$A:$ZZ,215,INDICATOR_MAP!$F$15),""))</f>
        <v/>
      </c>
      <c r="R215" s="2" t="str">
        <f>IF($A215="","",IFERROR(INDEX(RAW_DHIS2_EXPORT!$A:$ZZ,215,INDICATOR_MAP!$F$16),""))</f>
        <v/>
      </c>
      <c r="S215" s="2" t="str">
        <f>IF($A215="","",IFERROR(INDEX(RAW_DHIS2_EXPORT!$A:$ZZ,215,INDICATOR_MAP!$F$17),""))</f>
        <v/>
      </c>
      <c r="T215" s="2" t="str">
        <f>IF($A215="","",IFERROR(INDEX(RAW_DHIS2_EXPORT!$A:$ZZ,215,INDICATOR_MAP!$F$18),""))</f>
        <v/>
      </c>
      <c r="U215" s="2" t="str">
        <f>IF($A215="","",IFERROR(INDEX(RAW_DHIS2_EXPORT!$A:$ZZ,215,INDICATOR_MAP!$F$19),""))</f>
        <v/>
      </c>
      <c r="V215" s="2" t="str">
        <f>IF($A215="","",IFERROR(INDEX(RAW_DHIS2_EXPORT!$A:$ZZ,215,INDICATOR_MAP!$F$20),""))</f>
        <v/>
      </c>
      <c r="W215" s="2" t="str">
        <f>IF($A215="","",IFERROR(INDEX(RAW_DHIS2_EXPORT!$A:$ZZ,215,INDICATOR_MAP!$F$21),""))</f>
        <v/>
      </c>
      <c r="X215" s="2" t="str">
        <f>IF($A215="","",IFERROR(INDEX(RAW_DHIS2_EXPORT!$A:$ZZ,215,INDICATOR_MAP!$F$22),""))</f>
        <v/>
      </c>
      <c r="Y215" s="2" t="str">
        <f>IF($A215="","",IFERROR(INDEX(RAW_DHIS2_EXPORT!$A:$ZZ,215,INDICATOR_MAP!$F$23),""))</f>
        <v/>
      </c>
      <c r="Z215" s="2" t="str">
        <f>IF($A215="","",IFERROR(INDEX(RAW_DHIS2_EXPORT!$A:$ZZ,215,INDICATOR_MAP!$F$24),""))</f>
        <v/>
      </c>
      <c r="AA215" s="2" t="str">
        <f>IF($A215="","",IFERROR(INDEX(RAW_DHIS2_EXPORT!$A:$ZZ,215,INDICATOR_MAP!$F$25),""))</f>
        <v/>
      </c>
      <c r="AB215" s="2" t="str">
        <f>IF($A215="","",IFERROR(INDEX(RAW_DHIS2_EXPORT!$A:$ZZ,215,INDICATOR_MAP!$F$26),""))</f>
        <v/>
      </c>
      <c r="AC215" s="2" t="str">
        <f>IF($A215="","",IFERROR(INDEX(RAW_DHIS2_EXPORT!$A:$ZZ,215,INDICATOR_MAP!$F$27),""))</f>
        <v/>
      </c>
      <c r="AD215" s="2" t="str">
        <f>IF($A215="","",IFERROR(INDEX(RAW_DHIS2_EXPORT!$A:$ZZ,215,INDICATOR_MAP!$F$28),""))</f>
        <v/>
      </c>
      <c r="AE215" s="2" t="str">
        <f>IF($A215="","",IFERROR(INDEX(RAW_DHIS2_EXPORT!$A:$ZZ,215,INDICATOR_MAP!$F$29),""))</f>
        <v/>
      </c>
      <c r="AF215" s="2" t="str">
        <f>IF($A215="","",IFERROR(INDEX(RAW_DHIS2_EXPORT!$A:$ZZ,215,INDICATOR_MAP!$F$30),""))</f>
        <v/>
      </c>
      <c r="AG215" s="2" t="str">
        <f>IF($A215="","",IFERROR(INDEX(RAW_DHIS2_EXPORT!$A:$ZZ,215,INDICATOR_MAP!$F$31),""))</f>
        <v/>
      </c>
      <c r="AH215" s="2" t="str">
        <f>IF($A215="","",IFERROR(INDEX(RAW_DHIS2_EXPORT!$A:$ZZ,215,INDICATOR_MAP!$F$32),""))</f>
        <v/>
      </c>
      <c r="AI215" s="2" t="str">
        <f>IF($A215="","",IFERROR(INDEX(RAW_DHIS2_EXPORT!$A:$ZZ,215,INDICATOR_MAP!$F$33),""))</f>
        <v/>
      </c>
      <c r="AJ215" s="2" t="str">
        <f>IF($A215="","",IFERROR(INDEX(RAW_DHIS2_EXPORT!$A:$ZZ,215,INDICATOR_MAP!$F$34),""))</f>
        <v/>
      </c>
      <c r="AK215" s="2" t="str">
        <f>IF($A215="","",IFERROR(INDEX(RAW_DHIS2_EXPORT!$A:$ZZ,215,INDICATOR_MAP!$F$35),""))</f>
        <v/>
      </c>
      <c r="AL215" s="2" t="str">
        <f>IF($A215="","",IFERROR(INDEX(RAW_DHIS2_EXPORT!$A:$ZZ,215,INDICATOR_MAP!$F$36),""))</f>
        <v/>
      </c>
      <c r="AM215" s="2" t="str">
        <f>IF($A215="","",IFERROR(INDEX(RAW_DHIS2_EXPORT!$A:$ZZ,215,INDICATOR_MAP!$F$37),""))</f>
        <v/>
      </c>
      <c r="AN215" s="2" t="str">
        <f>IF($A215="","",IFERROR(INDEX(RAW_DHIS2_EXPORT!$A:$ZZ,215,INDICATOR_MAP!$F$38),""))</f>
        <v/>
      </c>
      <c r="AO215" s="2" t="str">
        <f>IF($A215="","",IFERROR(INDEX(RAW_DHIS2_EXPORT!$A:$ZZ,215,INDICATOR_MAP!$F$39),""))</f>
        <v/>
      </c>
      <c r="AP215" s="2" t="str">
        <f>IF($A215="","",IFERROR(INDEX(RAW_DHIS2_EXPORT!$A:$ZZ,215,INDICATOR_MAP!$F$40),""))</f>
        <v/>
      </c>
      <c r="AQ215" s="2" t="str">
        <f>IF($A215="","",IFERROR(INDEX(RAW_DHIS2_EXPORT!$A:$ZZ,215,INDICATOR_MAP!$F$41),""))</f>
        <v/>
      </c>
      <c r="AR215" s="2" t="str">
        <f>IF($A215="","",IFERROR(INDEX(RAW_DHIS2_EXPORT!$A:$ZZ,215,INDICATOR_MAP!$F$42),""))</f>
        <v/>
      </c>
      <c r="AS215" s="2" t="str">
        <f>IF($A215="","",IFERROR(INDEX(RAW_DHIS2_EXPORT!$A:$ZZ,215,INDICATOR_MAP!$F$43),""))</f>
        <v/>
      </c>
      <c r="AT215" s="2" t="str">
        <f>IF($A215="","",IFERROR(INDEX(RAW_DHIS2_EXPORT!$A:$ZZ,215,INDICATOR_MAP!$F$44),""))</f>
        <v/>
      </c>
      <c r="AU215" s="2" t="str">
        <f>IF($A215="","",IFERROR(INDEX(RAW_DHIS2_EXPORT!$A:$ZZ,215,INDICATOR_MAP!$F$45),""))</f>
        <v/>
      </c>
      <c r="AV215" s="2" t="str">
        <f>IF($A215="","",IFERROR(INDEX(RAW_DHIS2_EXPORT!$A:$ZZ,215,INDICATOR_MAP!$F$46),""))</f>
        <v/>
      </c>
      <c r="AW215" s="2" t="str">
        <f>IF($A215="","",IFERROR(INDEX(RAW_DHIS2_EXPORT!$A:$ZZ,215,INDICATOR_MAP!$F$47),""))</f>
        <v/>
      </c>
      <c r="AX215" s="2" t="str">
        <f>IF($A215="","",IFERROR(INDEX(RAW_DHIS2_EXPORT!$A:$ZZ,215,INDICATOR_MAP!$F$48),""))</f>
        <v/>
      </c>
      <c r="AY215" s="2" t="str">
        <f>IF($A215="","",IFERROR(INDEX(RAW_DHIS2_EXPORT!$A:$ZZ,215,INDICATOR_MAP!$F$49),""))</f>
        <v/>
      </c>
      <c r="AZ215" s="2" t="str">
        <f>IF($A215="","",IFERROR(INDEX(RAW_DHIS2_EXPORT!$A:$ZZ,215,INDICATOR_MAP!$F$50),""))</f>
        <v/>
      </c>
      <c r="BA215" s="2" t="str">
        <f>IF($A215="","",IFERROR(INDEX(RAW_DHIS2_EXPORT!$A:$ZZ,215,INDICATOR_MAP!$F$51),""))</f>
        <v/>
      </c>
      <c r="BB215" s="2" t="str">
        <f>IF($A215="","",IFERROR(INDEX(RAW_DHIS2_EXPORT!$A:$ZZ,215,INDICATOR_MAP!$F$52),""))</f>
        <v/>
      </c>
      <c r="BC215" s="2" t="str">
        <f>IF($A215="","",IFERROR(INDEX(RAW_DHIS2_EXPORT!$A:$ZZ,215,INDICATOR_MAP!$F$53),""))</f>
        <v/>
      </c>
    </row>
    <row r="216" spans="1:55">
      <c r="A216" s="2" t="str">
        <f>IF(RAW_DHIS2_EXPORT!A216="","",RAW_DHIS2_EXPORT!A216)</f>
        <v/>
      </c>
      <c r="B216" s="2"/>
      <c r="C216" s="2"/>
      <c r="D216" s="2" t="str">
        <f>IF($A216="","",IFERROR(INDEX(RAW_DHIS2_EXPORT!$A:$ZZ,216,INDICATOR_MAP!$F$2),""))</f>
        <v/>
      </c>
      <c r="E216" s="2" t="str">
        <f>IF($A216="","",IFERROR(INDEX(RAW_DHIS2_EXPORT!$A:$ZZ,216,INDICATOR_MAP!$F$3),""))</f>
        <v/>
      </c>
      <c r="F216" s="2" t="str">
        <f>IF($A216="","",IFERROR(INDEX(RAW_DHIS2_EXPORT!$A:$ZZ,216,INDICATOR_MAP!$F$4),""))</f>
        <v/>
      </c>
      <c r="G216" s="2" t="str">
        <f>IF($A216="","",IFERROR(INDEX(RAW_DHIS2_EXPORT!$A:$ZZ,216,INDICATOR_MAP!$F$5),""))</f>
        <v/>
      </c>
      <c r="H216" s="2" t="str">
        <f>IF($A216="","",IFERROR(INDEX(RAW_DHIS2_EXPORT!$A:$ZZ,216,INDICATOR_MAP!$F$6),""))</f>
        <v/>
      </c>
      <c r="I216" s="2" t="str">
        <f>IF($A216="","",IFERROR(INDEX(RAW_DHIS2_EXPORT!$A:$ZZ,216,INDICATOR_MAP!$F$7),""))</f>
        <v/>
      </c>
      <c r="J216" s="2" t="str">
        <f>IF($A216="","",IFERROR(INDEX(RAW_DHIS2_EXPORT!$A:$ZZ,216,INDICATOR_MAP!$F$8),""))</f>
        <v/>
      </c>
      <c r="K216" s="2" t="str">
        <f>IF($A216="","",IFERROR(INDEX(RAW_DHIS2_EXPORT!$A:$ZZ,216,INDICATOR_MAP!$F$9),""))</f>
        <v/>
      </c>
      <c r="L216" s="2" t="str">
        <f>IF($A216="","",IFERROR(INDEX(RAW_DHIS2_EXPORT!$A:$ZZ,216,INDICATOR_MAP!$F$10),""))</f>
        <v/>
      </c>
      <c r="M216" s="2" t="str">
        <f>IF($A216="","",IFERROR(INDEX(RAW_DHIS2_EXPORT!$A:$ZZ,216,INDICATOR_MAP!$F$11),""))</f>
        <v/>
      </c>
      <c r="N216" s="2" t="str">
        <f>IF($A216="","",IFERROR(INDEX(RAW_DHIS2_EXPORT!$A:$ZZ,216,INDICATOR_MAP!$F$12),""))</f>
        <v/>
      </c>
      <c r="O216" s="2" t="str">
        <f>IF($A216="","",IFERROR(INDEX(RAW_DHIS2_EXPORT!$A:$ZZ,216,INDICATOR_MAP!$F$13),""))</f>
        <v/>
      </c>
      <c r="P216" s="2" t="str">
        <f>IF($A216="","",IFERROR(INDEX(RAW_DHIS2_EXPORT!$A:$ZZ,216,INDICATOR_MAP!$F$14),""))</f>
        <v/>
      </c>
      <c r="Q216" s="2" t="str">
        <f>IF($A216="","",IFERROR(INDEX(RAW_DHIS2_EXPORT!$A:$ZZ,216,INDICATOR_MAP!$F$15),""))</f>
        <v/>
      </c>
      <c r="R216" s="2" t="str">
        <f>IF($A216="","",IFERROR(INDEX(RAW_DHIS2_EXPORT!$A:$ZZ,216,INDICATOR_MAP!$F$16),""))</f>
        <v/>
      </c>
      <c r="S216" s="2" t="str">
        <f>IF($A216="","",IFERROR(INDEX(RAW_DHIS2_EXPORT!$A:$ZZ,216,INDICATOR_MAP!$F$17),""))</f>
        <v/>
      </c>
      <c r="T216" s="2" t="str">
        <f>IF($A216="","",IFERROR(INDEX(RAW_DHIS2_EXPORT!$A:$ZZ,216,INDICATOR_MAP!$F$18),""))</f>
        <v/>
      </c>
      <c r="U216" s="2" t="str">
        <f>IF($A216="","",IFERROR(INDEX(RAW_DHIS2_EXPORT!$A:$ZZ,216,INDICATOR_MAP!$F$19),""))</f>
        <v/>
      </c>
      <c r="V216" s="2" t="str">
        <f>IF($A216="","",IFERROR(INDEX(RAW_DHIS2_EXPORT!$A:$ZZ,216,INDICATOR_MAP!$F$20),""))</f>
        <v/>
      </c>
      <c r="W216" s="2" t="str">
        <f>IF($A216="","",IFERROR(INDEX(RAW_DHIS2_EXPORT!$A:$ZZ,216,INDICATOR_MAP!$F$21),""))</f>
        <v/>
      </c>
      <c r="X216" s="2" t="str">
        <f>IF($A216="","",IFERROR(INDEX(RAW_DHIS2_EXPORT!$A:$ZZ,216,INDICATOR_MAP!$F$22),""))</f>
        <v/>
      </c>
      <c r="Y216" s="2" t="str">
        <f>IF($A216="","",IFERROR(INDEX(RAW_DHIS2_EXPORT!$A:$ZZ,216,INDICATOR_MAP!$F$23),""))</f>
        <v/>
      </c>
      <c r="Z216" s="2" t="str">
        <f>IF($A216="","",IFERROR(INDEX(RAW_DHIS2_EXPORT!$A:$ZZ,216,INDICATOR_MAP!$F$24),""))</f>
        <v/>
      </c>
      <c r="AA216" s="2" t="str">
        <f>IF($A216="","",IFERROR(INDEX(RAW_DHIS2_EXPORT!$A:$ZZ,216,INDICATOR_MAP!$F$25),""))</f>
        <v/>
      </c>
      <c r="AB216" s="2" t="str">
        <f>IF($A216="","",IFERROR(INDEX(RAW_DHIS2_EXPORT!$A:$ZZ,216,INDICATOR_MAP!$F$26),""))</f>
        <v/>
      </c>
      <c r="AC216" s="2" t="str">
        <f>IF($A216="","",IFERROR(INDEX(RAW_DHIS2_EXPORT!$A:$ZZ,216,INDICATOR_MAP!$F$27),""))</f>
        <v/>
      </c>
      <c r="AD216" s="2" t="str">
        <f>IF($A216="","",IFERROR(INDEX(RAW_DHIS2_EXPORT!$A:$ZZ,216,INDICATOR_MAP!$F$28),""))</f>
        <v/>
      </c>
      <c r="AE216" s="2" t="str">
        <f>IF($A216="","",IFERROR(INDEX(RAW_DHIS2_EXPORT!$A:$ZZ,216,INDICATOR_MAP!$F$29),""))</f>
        <v/>
      </c>
      <c r="AF216" s="2" t="str">
        <f>IF($A216="","",IFERROR(INDEX(RAW_DHIS2_EXPORT!$A:$ZZ,216,INDICATOR_MAP!$F$30),""))</f>
        <v/>
      </c>
      <c r="AG216" s="2" t="str">
        <f>IF($A216="","",IFERROR(INDEX(RAW_DHIS2_EXPORT!$A:$ZZ,216,INDICATOR_MAP!$F$31),""))</f>
        <v/>
      </c>
      <c r="AH216" s="2" t="str">
        <f>IF($A216="","",IFERROR(INDEX(RAW_DHIS2_EXPORT!$A:$ZZ,216,INDICATOR_MAP!$F$32),""))</f>
        <v/>
      </c>
      <c r="AI216" s="2" t="str">
        <f>IF($A216="","",IFERROR(INDEX(RAW_DHIS2_EXPORT!$A:$ZZ,216,INDICATOR_MAP!$F$33),""))</f>
        <v/>
      </c>
      <c r="AJ216" s="2" t="str">
        <f>IF($A216="","",IFERROR(INDEX(RAW_DHIS2_EXPORT!$A:$ZZ,216,INDICATOR_MAP!$F$34),""))</f>
        <v/>
      </c>
      <c r="AK216" s="2" t="str">
        <f>IF($A216="","",IFERROR(INDEX(RAW_DHIS2_EXPORT!$A:$ZZ,216,INDICATOR_MAP!$F$35),""))</f>
        <v/>
      </c>
      <c r="AL216" s="2" t="str">
        <f>IF($A216="","",IFERROR(INDEX(RAW_DHIS2_EXPORT!$A:$ZZ,216,INDICATOR_MAP!$F$36),""))</f>
        <v/>
      </c>
      <c r="AM216" s="2" t="str">
        <f>IF($A216="","",IFERROR(INDEX(RAW_DHIS2_EXPORT!$A:$ZZ,216,INDICATOR_MAP!$F$37),""))</f>
        <v/>
      </c>
      <c r="AN216" s="2" t="str">
        <f>IF($A216="","",IFERROR(INDEX(RAW_DHIS2_EXPORT!$A:$ZZ,216,INDICATOR_MAP!$F$38),""))</f>
        <v/>
      </c>
      <c r="AO216" s="2" t="str">
        <f>IF($A216="","",IFERROR(INDEX(RAW_DHIS2_EXPORT!$A:$ZZ,216,INDICATOR_MAP!$F$39),""))</f>
        <v/>
      </c>
      <c r="AP216" s="2" t="str">
        <f>IF($A216="","",IFERROR(INDEX(RAW_DHIS2_EXPORT!$A:$ZZ,216,INDICATOR_MAP!$F$40),""))</f>
        <v/>
      </c>
      <c r="AQ216" s="2" t="str">
        <f>IF($A216="","",IFERROR(INDEX(RAW_DHIS2_EXPORT!$A:$ZZ,216,INDICATOR_MAP!$F$41),""))</f>
        <v/>
      </c>
      <c r="AR216" s="2" t="str">
        <f>IF($A216="","",IFERROR(INDEX(RAW_DHIS2_EXPORT!$A:$ZZ,216,INDICATOR_MAP!$F$42),""))</f>
        <v/>
      </c>
      <c r="AS216" s="2" t="str">
        <f>IF($A216="","",IFERROR(INDEX(RAW_DHIS2_EXPORT!$A:$ZZ,216,INDICATOR_MAP!$F$43),""))</f>
        <v/>
      </c>
      <c r="AT216" s="2" t="str">
        <f>IF($A216="","",IFERROR(INDEX(RAW_DHIS2_EXPORT!$A:$ZZ,216,INDICATOR_MAP!$F$44),""))</f>
        <v/>
      </c>
      <c r="AU216" s="2" t="str">
        <f>IF($A216="","",IFERROR(INDEX(RAW_DHIS2_EXPORT!$A:$ZZ,216,INDICATOR_MAP!$F$45),""))</f>
        <v/>
      </c>
      <c r="AV216" s="2" t="str">
        <f>IF($A216="","",IFERROR(INDEX(RAW_DHIS2_EXPORT!$A:$ZZ,216,INDICATOR_MAP!$F$46),""))</f>
        <v/>
      </c>
      <c r="AW216" s="2" t="str">
        <f>IF($A216="","",IFERROR(INDEX(RAW_DHIS2_EXPORT!$A:$ZZ,216,INDICATOR_MAP!$F$47),""))</f>
        <v/>
      </c>
      <c r="AX216" s="2" t="str">
        <f>IF($A216="","",IFERROR(INDEX(RAW_DHIS2_EXPORT!$A:$ZZ,216,INDICATOR_MAP!$F$48),""))</f>
        <v/>
      </c>
      <c r="AY216" s="2" t="str">
        <f>IF($A216="","",IFERROR(INDEX(RAW_DHIS2_EXPORT!$A:$ZZ,216,INDICATOR_MAP!$F$49),""))</f>
        <v/>
      </c>
      <c r="AZ216" s="2" t="str">
        <f>IF($A216="","",IFERROR(INDEX(RAW_DHIS2_EXPORT!$A:$ZZ,216,INDICATOR_MAP!$F$50),""))</f>
        <v/>
      </c>
      <c r="BA216" s="2" t="str">
        <f>IF($A216="","",IFERROR(INDEX(RAW_DHIS2_EXPORT!$A:$ZZ,216,INDICATOR_MAP!$F$51),""))</f>
        <v/>
      </c>
      <c r="BB216" s="2" t="str">
        <f>IF($A216="","",IFERROR(INDEX(RAW_DHIS2_EXPORT!$A:$ZZ,216,INDICATOR_MAP!$F$52),""))</f>
        <v/>
      </c>
      <c r="BC216" s="2" t="str">
        <f>IF($A216="","",IFERROR(INDEX(RAW_DHIS2_EXPORT!$A:$ZZ,216,INDICATOR_MAP!$F$53),""))</f>
        <v/>
      </c>
    </row>
    <row r="217" spans="1:55">
      <c r="A217" s="2" t="str">
        <f>IF(RAW_DHIS2_EXPORT!A217="","",RAW_DHIS2_EXPORT!A217)</f>
        <v/>
      </c>
      <c r="B217" s="2"/>
      <c r="C217" s="2"/>
      <c r="D217" s="2" t="str">
        <f>IF($A217="","",IFERROR(INDEX(RAW_DHIS2_EXPORT!$A:$ZZ,217,INDICATOR_MAP!$F$2),""))</f>
        <v/>
      </c>
      <c r="E217" s="2" t="str">
        <f>IF($A217="","",IFERROR(INDEX(RAW_DHIS2_EXPORT!$A:$ZZ,217,INDICATOR_MAP!$F$3),""))</f>
        <v/>
      </c>
      <c r="F217" s="2" t="str">
        <f>IF($A217="","",IFERROR(INDEX(RAW_DHIS2_EXPORT!$A:$ZZ,217,INDICATOR_MAP!$F$4),""))</f>
        <v/>
      </c>
      <c r="G217" s="2" t="str">
        <f>IF($A217="","",IFERROR(INDEX(RAW_DHIS2_EXPORT!$A:$ZZ,217,INDICATOR_MAP!$F$5),""))</f>
        <v/>
      </c>
      <c r="H217" s="2" t="str">
        <f>IF($A217="","",IFERROR(INDEX(RAW_DHIS2_EXPORT!$A:$ZZ,217,INDICATOR_MAP!$F$6),""))</f>
        <v/>
      </c>
      <c r="I217" s="2" t="str">
        <f>IF($A217="","",IFERROR(INDEX(RAW_DHIS2_EXPORT!$A:$ZZ,217,INDICATOR_MAP!$F$7),""))</f>
        <v/>
      </c>
      <c r="J217" s="2" t="str">
        <f>IF($A217="","",IFERROR(INDEX(RAW_DHIS2_EXPORT!$A:$ZZ,217,INDICATOR_MAP!$F$8),""))</f>
        <v/>
      </c>
      <c r="K217" s="2" t="str">
        <f>IF($A217="","",IFERROR(INDEX(RAW_DHIS2_EXPORT!$A:$ZZ,217,INDICATOR_MAP!$F$9),""))</f>
        <v/>
      </c>
      <c r="L217" s="2" t="str">
        <f>IF($A217="","",IFERROR(INDEX(RAW_DHIS2_EXPORT!$A:$ZZ,217,INDICATOR_MAP!$F$10),""))</f>
        <v/>
      </c>
      <c r="M217" s="2" t="str">
        <f>IF($A217="","",IFERROR(INDEX(RAW_DHIS2_EXPORT!$A:$ZZ,217,INDICATOR_MAP!$F$11),""))</f>
        <v/>
      </c>
      <c r="N217" s="2" t="str">
        <f>IF($A217="","",IFERROR(INDEX(RAW_DHIS2_EXPORT!$A:$ZZ,217,INDICATOR_MAP!$F$12),""))</f>
        <v/>
      </c>
      <c r="O217" s="2" t="str">
        <f>IF($A217="","",IFERROR(INDEX(RAW_DHIS2_EXPORT!$A:$ZZ,217,INDICATOR_MAP!$F$13),""))</f>
        <v/>
      </c>
      <c r="P217" s="2" t="str">
        <f>IF($A217="","",IFERROR(INDEX(RAW_DHIS2_EXPORT!$A:$ZZ,217,INDICATOR_MAP!$F$14),""))</f>
        <v/>
      </c>
      <c r="Q217" s="2" t="str">
        <f>IF($A217="","",IFERROR(INDEX(RAW_DHIS2_EXPORT!$A:$ZZ,217,INDICATOR_MAP!$F$15),""))</f>
        <v/>
      </c>
      <c r="R217" s="2" t="str">
        <f>IF($A217="","",IFERROR(INDEX(RAW_DHIS2_EXPORT!$A:$ZZ,217,INDICATOR_MAP!$F$16),""))</f>
        <v/>
      </c>
      <c r="S217" s="2" t="str">
        <f>IF($A217="","",IFERROR(INDEX(RAW_DHIS2_EXPORT!$A:$ZZ,217,INDICATOR_MAP!$F$17),""))</f>
        <v/>
      </c>
      <c r="T217" s="2" t="str">
        <f>IF($A217="","",IFERROR(INDEX(RAW_DHIS2_EXPORT!$A:$ZZ,217,INDICATOR_MAP!$F$18),""))</f>
        <v/>
      </c>
      <c r="U217" s="2" t="str">
        <f>IF($A217="","",IFERROR(INDEX(RAW_DHIS2_EXPORT!$A:$ZZ,217,INDICATOR_MAP!$F$19),""))</f>
        <v/>
      </c>
      <c r="V217" s="2" t="str">
        <f>IF($A217="","",IFERROR(INDEX(RAW_DHIS2_EXPORT!$A:$ZZ,217,INDICATOR_MAP!$F$20),""))</f>
        <v/>
      </c>
      <c r="W217" s="2" t="str">
        <f>IF($A217="","",IFERROR(INDEX(RAW_DHIS2_EXPORT!$A:$ZZ,217,INDICATOR_MAP!$F$21),""))</f>
        <v/>
      </c>
      <c r="X217" s="2" t="str">
        <f>IF($A217="","",IFERROR(INDEX(RAW_DHIS2_EXPORT!$A:$ZZ,217,INDICATOR_MAP!$F$22),""))</f>
        <v/>
      </c>
      <c r="Y217" s="2" t="str">
        <f>IF($A217="","",IFERROR(INDEX(RAW_DHIS2_EXPORT!$A:$ZZ,217,INDICATOR_MAP!$F$23),""))</f>
        <v/>
      </c>
      <c r="Z217" s="2" t="str">
        <f>IF($A217="","",IFERROR(INDEX(RAW_DHIS2_EXPORT!$A:$ZZ,217,INDICATOR_MAP!$F$24),""))</f>
        <v/>
      </c>
      <c r="AA217" s="2" t="str">
        <f>IF($A217="","",IFERROR(INDEX(RAW_DHIS2_EXPORT!$A:$ZZ,217,INDICATOR_MAP!$F$25),""))</f>
        <v/>
      </c>
      <c r="AB217" s="2" t="str">
        <f>IF($A217="","",IFERROR(INDEX(RAW_DHIS2_EXPORT!$A:$ZZ,217,INDICATOR_MAP!$F$26),""))</f>
        <v/>
      </c>
      <c r="AC217" s="2" t="str">
        <f>IF($A217="","",IFERROR(INDEX(RAW_DHIS2_EXPORT!$A:$ZZ,217,INDICATOR_MAP!$F$27),""))</f>
        <v/>
      </c>
      <c r="AD217" s="2" t="str">
        <f>IF($A217="","",IFERROR(INDEX(RAW_DHIS2_EXPORT!$A:$ZZ,217,INDICATOR_MAP!$F$28),""))</f>
        <v/>
      </c>
      <c r="AE217" s="2" t="str">
        <f>IF($A217="","",IFERROR(INDEX(RAW_DHIS2_EXPORT!$A:$ZZ,217,INDICATOR_MAP!$F$29),""))</f>
        <v/>
      </c>
      <c r="AF217" s="2" t="str">
        <f>IF($A217="","",IFERROR(INDEX(RAW_DHIS2_EXPORT!$A:$ZZ,217,INDICATOR_MAP!$F$30),""))</f>
        <v/>
      </c>
      <c r="AG217" s="2" t="str">
        <f>IF($A217="","",IFERROR(INDEX(RAW_DHIS2_EXPORT!$A:$ZZ,217,INDICATOR_MAP!$F$31),""))</f>
        <v/>
      </c>
      <c r="AH217" s="2" t="str">
        <f>IF($A217="","",IFERROR(INDEX(RAW_DHIS2_EXPORT!$A:$ZZ,217,INDICATOR_MAP!$F$32),""))</f>
        <v/>
      </c>
      <c r="AI217" s="2" t="str">
        <f>IF($A217="","",IFERROR(INDEX(RAW_DHIS2_EXPORT!$A:$ZZ,217,INDICATOR_MAP!$F$33),""))</f>
        <v/>
      </c>
      <c r="AJ217" s="2" t="str">
        <f>IF($A217="","",IFERROR(INDEX(RAW_DHIS2_EXPORT!$A:$ZZ,217,INDICATOR_MAP!$F$34),""))</f>
        <v/>
      </c>
      <c r="AK217" s="2" t="str">
        <f>IF($A217="","",IFERROR(INDEX(RAW_DHIS2_EXPORT!$A:$ZZ,217,INDICATOR_MAP!$F$35),""))</f>
        <v/>
      </c>
      <c r="AL217" s="2" t="str">
        <f>IF($A217="","",IFERROR(INDEX(RAW_DHIS2_EXPORT!$A:$ZZ,217,INDICATOR_MAP!$F$36),""))</f>
        <v/>
      </c>
      <c r="AM217" s="2" t="str">
        <f>IF($A217="","",IFERROR(INDEX(RAW_DHIS2_EXPORT!$A:$ZZ,217,INDICATOR_MAP!$F$37),""))</f>
        <v/>
      </c>
      <c r="AN217" s="2" t="str">
        <f>IF($A217="","",IFERROR(INDEX(RAW_DHIS2_EXPORT!$A:$ZZ,217,INDICATOR_MAP!$F$38),""))</f>
        <v/>
      </c>
      <c r="AO217" s="2" t="str">
        <f>IF($A217="","",IFERROR(INDEX(RAW_DHIS2_EXPORT!$A:$ZZ,217,INDICATOR_MAP!$F$39),""))</f>
        <v/>
      </c>
      <c r="AP217" s="2" t="str">
        <f>IF($A217="","",IFERROR(INDEX(RAW_DHIS2_EXPORT!$A:$ZZ,217,INDICATOR_MAP!$F$40),""))</f>
        <v/>
      </c>
      <c r="AQ217" s="2" t="str">
        <f>IF($A217="","",IFERROR(INDEX(RAW_DHIS2_EXPORT!$A:$ZZ,217,INDICATOR_MAP!$F$41),""))</f>
        <v/>
      </c>
      <c r="AR217" s="2" t="str">
        <f>IF($A217="","",IFERROR(INDEX(RAW_DHIS2_EXPORT!$A:$ZZ,217,INDICATOR_MAP!$F$42),""))</f>
        <v/>
      </c>
      <c r="AS217" s="2" t="str">
        <f>IF($A217="","",IFERROR(INDEX(RAW_DHIS2_EXPORT!$A:$ZZ,217,INDICATOR_MAP!$F$43),""))</f>
        <v/>
      </c>
      <c r="AT217" s="2" t="str">
        <f>IF($A217="","",IFERROR(INDEX(RAW_DHIS2_EXPORT!$A:$ZZ,217,INDICATOR_MAP!$F$44),""))</f>
        <v/>
      </c>
      <c r="AU217" s="2" t="str">
        <f>IF($A217="","",IFERROR(INDEX(RAW_DHIS2_EXPORT!$A:$ZZ,217,INDICATOR_MAP!$F$45),""))</f>
        <v/>
      </c>
      <c r="AV217" s="2" t="str">
        <f>IF($A217="","",IFERROR(INDEX(RAW_DHIS2_EXPORT!$A:$ZZ,217,INDICATOR_MAP!$F$46),""))</f>
        <v/>
      </c>
      <c r="AW217" s="2" t="str">
        <f>IF($A217="","",IFERROR(INDEX(RAW_DHIS2_EXPORT!$A:$ZZ,217,INDICATOR_MAP!$F$47),""))</f>
        <v/>
      </c>
      <c r="AX217" s="2" t="str">
        <f>IF($A217="","",IFERROR(INDEX(RAW_DHIS2_EXPORT!$A:$ZZ,217,INDICATOR_MAP!$F$48),""))</f>
        <v/>
      </c>
      <c r="AY217" s="2" t="str">
        <f>IF($A217="","",IFERROR(INDEX(RAW_DHIS2_EXPORT!$A:$ZZ,217,INDICATOR_MAP!$F$49),""))</f>
        <v/>
      </c>
      <c r="AZ217" s="2" t="str">
        <f>IF($A217="","",IFERROR(INDEX(RAW_DHIS2_EXPORT!$A:$ZZ,217,INDICATOR_MAP!$F$50),""))</f>
        <v/>
      </c>
      <c r="BA217" s="2" t="str">
        <f>IF($A217="","",IFERROR(INDEX(RAW_DHIS2_EXPORT!$A:$ZZ,217,INDICATOR_MAP!$F$51),""))</f>
        <v/>
      </c>
      <c r="BB217" s="2" t="str">
        <f>IF($A217="","",IFERROR(INDEX(RAW_DHIS2_EXPORT!$A:$ZZ,217,INDICATOR_MAP!$F$52),""))</f>
        <v/>
      </c>
      <c r="BC217" s="2" t="str">
        <f>IF($A217="","",IFERROR(INDEX(RAW_DHIS2_EXPORT!$A:$ZZ,217,INDICATOR_MAP!$F$53),""))</f>
        <v/>
      </c>
    </row>
    <row r="218" spans="1:55">
      <c r="A218" s="2" t="str">
        <f>IF(RAW_DHIS2_EXPORT!A218="","",RAW_DHIS2_EXPORT!A218)</f>
        <v/>
      </c>
      <c r="B218" s="2"/>
      <c r="C218" s="2"/>
      <c r="D218" s="2" t="str">
        <f>IF($A218="","",IFERROR(INDEX(RAW_DHIS2_EXPORT!$A:$ZZ,218,INDICATOR_MAP!$F$2),""))</f>
        <v/>
      </c>
      <c r="E218" s="2" t="str">
        <f>IF($A218="","",IFERROR(INDEX(RAW_DHIS2_EXPORT!$A:$ZZ,218,INDICATOR_MAP!$F$3),""))</f>
        <v/>
      </c>
      <c r="F218" s="2" t="str">
        <f>IF($A218="","",IFERROR(INDEX(RAW_DHIS2_EXPORT!$A:$ZZ,218,INDICATOR_MAP!$F$4),""))</f>
        <v/>
      </c>
      <c r="G218" s="2" t="str">
        <f>IF($A218="","",IFERROR(INDEX(RAW_DHIS2_EXPORT!$A:$ZZ,218,INDICATOR_MAP!$F$5),""))</f>
        <v/>
      </c>
      <c r="H218" s="2" t="str">
        <f>IF($A218="","",IFERROR(INDEX(RAW_DHIS2_EXPORT!$A:$ZZ,218,INDICATOR_MAP!$F$6),""))</f>
        <v/>
      </c>
      <c r="I218" s="2" t="str">
        <f>IF($A218="","",IFERROR(INDEX(RAW_DHIS2_EXPORT!$A:$ZZ,218,INDICATOR_MAP!$F$7),""))</f>
        <v/>
      </c>
      <c r="J218" s="2" t="str">
        <f>IF($A218="","",IFERROR(INDEX(RAW_DHIS2_EXPORT!$A:$ZZ,218,INDICATOR_MAP!$F$8),""))</f>
        <v/>
      </c>
      <c r="K218" s="2" t="str">
        <f>IF($A218="","",IFERROR(INDEX(RAW_DHIS2_EXPORT!$A:$ZZ,218,INDICATOR_MAP!$F$9),""))</f>
        <v/>
      </c>
      <c r="L218" s="2" t="str">
        <f>IF($A218="","",IFERROR(INDEX(RAW_DHIS2_EXPORT!$A:$ZZ,218,INDICATOR_MAP!$F$10),""))</f>
        <v/>
      </c>
      <c r="M218" s="2" t="str">
        <f>IF($A218="","",IFERROR(INDEX(RAW_DHIS2_EXPORT!$A:$ZZ,218,INDICATOR_MAP!$F$11),""))</f>
        <v/>
      </c>
      <c r="N218" s="2" t="str">
        <f>IF($A218="","",IFERROR(INDEX(RAW_DHIS2_EXPORT!$A:$ZZ,218,INDICATOR_MAP!$F$12),""))</f>
        <v/>
      </c>
      <c r="O218" s="2" t="str">
        <f>IF($A218="","",IFERROR(INDEX(RAW_DHIS2_EXPORT!$A:$ZZ,218,INDICATOR_MAP!$F$13),""))</f>
        <v/>
      </c>
      <c r="P218" s="2" t="str">
        <f>IF($A218="","",IFERROR(INDEX(RAW_DHIS2_EXPORT!$A:$ZZ,218,INDICATOR_MAP!$F$14),""))</f>
        <v/>
      </c>
      <c r="Q218" s="2" t="str">
        <f>IF($A218="","",IFERROR(INDEX(RAW_DHIS2_EXPORT!$A:$ZZ,218,INDICATOR_MAP!$F$15),""))</f>
        <v/>
      </c>
      <c r="R218" s="2" t="str">
        <f>IF($A218="","",IFERROR(INDEX(RAW_DHIS2_EXPORT!$A:$ZZ,218,INDICATOR_MAP!$F$16),""))</f>
        <v/>
      </c>
      <c r="S218" s="2" t="str">
        <f>IF($A218="","",IFERROR(INDEX(RAW_DHIS2_EXPORT!$A:$ZZ,218,INDICATOR_MAP!$F$17),""))</f>
        <v/>
      </c>
      <c r="T218" s="2" t="str">
        <f>IF($A218="","",IFERROR(INDEX(RAW_DHIS2_EXPORT!$A:$ZZ,218,INDICATOR_MAP!$F$18),""))</f>
        <v/>
      </c>
      <c r="U218" s="2" t="str">
        <f>IF($A218="","",IFERROR(INDEX(RAW_DHIS2_EXPORT!$A:$ZZ,218,INDICATOR_MAP!$F$19),""))</f>
        <v/>
      </c>
      <c r="V218" s="2" t="str">
        <f>IF($A218="","",IFERROR(INDEX(RAW_DHIS2_EXPORT!$A:$ZZ,218,INDICATOR_MAP!$F$20),""))</f>
        <v/>
      </c>
      <c r="W218" s="2" t="str">
        <f>IF($A218="","",IFERROR(INDEX(RAW_DHIS2_EXPORT!$A:$ZZ,218,INDICATOR_MAP!$F$21),""))</f>
        <v/>
      </c>
      <c r="X218" s="2" t="str">
        <f>IF($A218="","",IFERROR(INDEX(RAW_DHIS2_EXPORT!$A:$ZZ,218,INDICATOR_MAP!$F$22),""))</f>
        <v/>
      </c>
      <c r="Y218" s="2" t="str">
        <f>IF($A218="","",IFERROR(INDEX(RAW_DHIS2_EXPORT!$A:$ZZ,218,INDICATOR_MAP!$F$23),""))</f>
        <v/>
      </c>
      <c r="Z218" s="2" t="str">
        <f>IF($A218="","",IFERROR(INDEX(RAW_DHIS2_EXPORT!$A:$ZZ,218,INDICATOR_MAP!$F$24),""))</f>
        <v/>
      </c>
      <c r="AA218" s="2" t="str">
        <f>IF($A218="","",IFERROR(INDEX(RAW_DHIS2_EXPORT!$A:$ZZ,218,INDICATOR_MAP!$F$25),""))</f>
        <v/>
      </c>
      <c r="AB218" s="2" t="str">
        <f>IF($A218="","",IFERROR(INDEX(RAW_DHIS2_EXPORT!$A:$ZZ,218,INDICATOR_MAP!$F$26),""))</f>
        <v/>
      </c>
      <c r="AC218" s="2" t="str">
        <f>IF($A218="","",IFERROR(INDEX(RAW_DHIS2_EXPORT!$A:$ZZ,218,INDICATOR_MAP!$F$27),""))</f>
        <v/>
      </c>
      <c r="AD218" s="2" t="str">
        <f>IF($A218="","",IFERROR(INDEX(RAW_DHIS2_EXPORT!$A:$ZZ,218,INDICATOR_MAP!$F$28),""))</f>
        <v/>
      </c>
      <c r="AE218" s="2" t="str">
        <f>IF($A218="","",IFERROR(INDEX(RAW_DHIS2_EXPORT!$A:$ZZ,218,INDICATOR_MAP!$F$29),""))</f>
        <v/>
      </c>
      <c r="AF218" s="2" t="str">
        <f>IF($A218="","",IFERROR(INDEX(RAW_DHIS2_EXPORT!$A:$ZZ,218,INDICATOR_MAP!$F$30),""))</f>
        <v/>
      </c>
      <c r="AG218" s="2" t="str">
        <f>IF($A218="","",IFERROR(INDEX(RAW_DHIS2_EXPORT!$A:$ZZ,218,INDICATOR_MAP!$F$31),""))</f>
        <v/>
      </c>
      <c r="AH218" s="2" t="str">
        <f>IF($A218="","",IFERROR(INDEX(RAW_DHIS2_EXPORT!$A:$ZZ,218,INDICATOR_MAP!$F$32),""))</f>
        <v/>
      </c>
      <c r="AI218" s="2" t="str">
        <f>IF($A218="","",IFERROR(INDEX(RAW_DHIS2_EXPORT!$A:$ZZ,218,INDICATOR_MAP!$F$33),""))</f>
        <v/>
      </c>
      <c r="AJ218" s="2" t="str">
        <f>IF($A218="","",IFERROR(INDEX(RAW_DHIS2_EXPORT!$A:$ZZ,218,INDICATOR_MAP!$F$34),""))</f>
        <v/>
      </c>
      <c r="AK218" s="2" t="str">
        <f>IF($A218="","",IFERROR(INDEX(RAW_DHIS2_EXPORT!$A:$ZZ,218,INDICATOR_MAP!$F$35),""))</f>
        <v/>
      </c>
      <c r="AL218" s="2" t="str">
        <f>IF($A218="","",IFERROR(INDEX(RAW_DHIS2_EXPORT!$A:$ZZ,218,INDICATOR_MAP!$F$36),""))</f>
        <v/>
      </c>
      <c r="AM218" s="2" t="str">
        <f>IF($A218="","",IFERROR(INDEX(RAW_DHIS2_EXPORT!$A:$ZZ,218,INDICATOR_MAP!$F$37),""))</f>
        <v/>
      </c>
      <c r="AN218" s="2" t="str">
        <f>IF($A218="","",IFERROR(INDEX(RAW_DHIS2_EXPORT!$A:$ZZ,218,INDICATOR_MAP!$F$38),""))</f>
        <v/>
      </c>
      <c r="AO218" s="2" t="str">
        <f>IF($A218="","",IFERROR(INDEX(RAW_DHIS2_EXPORT!$A:$ZZ,218,INDICATOR_MAP!$F$39),""))</f>
        <v/>
      </c>
      <c r="AP218" s="2" t="str">
        <f>IF($A218="","",IFERROR(INDEX(RAW_DHIS2_EXPORT!$A:$ZZ,218,INDICATOR_MAP!$F$40),""))</f>
        <v/>
      </c>
      <c r="AQ218" s="2" t="str">
        <f>IF($A218="","",IFERROR(INDEX(RAW_DHIS2_EXPORT!$A:$ZZ,218,INDICATOR_MAP!$F$41),""))</f>
        <v/>
      </c>
      <c r="AR218" s="2" t="str">
        <f>IF($A218="","",IFERROR(INDEX(RAW_DHIS2_EXPORT!$A:$ZZ,218,INDICATOR_MAP!$F$42),""))</f>
        <v/>
      </c>
      <c r="AS218" s="2" t="str">
        <f>IF($A218="","",IFERROR(INDEX(RAW_DHIS2_EXPORT!$A:$ZZ,218,INDICATOR_MAP!$F$43),""))</f>
        <v/>
      </c>
      <c r="AT218" s="2" t="str">
        <f>IF($A218="","",IFERROR(INDEX(RAW_DHIS2_EXPORT!$A:$ZZ,218,INDICATOR_MAP!$F$44),""))</f>
        <v/>
      </c>
      <c r="AU218" s="2" t="str">
        <f>IF($A218="","",IFERROR(INDEX(RAW_DHIS2_EXPORT!$A:$ZZ,218,INDICATOR_MAP!$F$45),""))</f>
        <v/>
      </c>
      <c r="AV218" s="2" t="str">
        <f>IF($A218="","",IFERROR(INDEX(RAW_DHIS2_EXPORT!$A:$ZZ,218,INDICATOR_MAP!$F$46),""))</f>
        <v/>
      </c>
      <c r="AW218" s="2" t="str">
        <f>IF($A218="","",IFERROR(INDEX(RAW_DHIS2_EXPORT!$A:$ZZ,218,INDICATOR_MAP!$F$47),""))</f>
        <v/>
      </c>
      <c r="AX218" s="2" t="str">
        <f>IF($A218="","",IFERROR(INDEX(RAW_DHIS2_EXPORT!$A:$ZZ,218,INDICATOR_MAP!$F$48),""))</f>
        <v/>
      </c>
      <c r="AY218" s="2" t="str">
        <f>IF($A218="","",IFERROR(INDEX(RAW_DHIS2_EXPORT!$A:$ZZ,218,INDICATOR_MAP!$F$49),""))</f>
        <v/>
      </c>
      <c r="AZ218" s="2" t="str">
        <f>IF($A218="","",IFERROR(INDEX(RAW_DHIS2_EXPORT!$A:$ZZ,218,INDICATOR_MAP!$F$50),""))</f>
        <v/>
      </c>
      <c r="BA218" s="2" t="str">
        <f>IF($A218="","",IFERROR(INDEX(RAW_DHIS2_EXPORT!$A:$ZZ,218,INDICATOR_MAP!$F$51),""))</f>
        <v/>
      </c>
      <c r="BB218" s="2" t="str">
        <f>IF($A218="","",IFERROR(INDEX(RAW_DHIS2_EXPORT!$A:$ZZ,218,INDICATOR_MAP!$F$52),""))</f>
        <v/>
      </c>
      <c r="BC218" s="2" t="str">
        <f>IF($A218="","",IFERROR(INDEX(RAW_DHIS2_EXPORT!$A:$ZZ,218,INDICATOR_MAP!$F$53),""))</f>
        <v/>
      </c>
    </row>
    <row r="219" spans="1:55">
      <c r="A219" s="2" t="str">
        <f>IF(RAW_DHIS2_EXPORT!A219="","",RAW_DHIS2_EXPORT!A219)</f>
        <v/>
      </c>
      <c r="B219" s="2"/>
      <c r="C219" s="2"/>
      <c r="D219" s="2" t="str">
        <f>IF($A219="","",IFERROR(INDEX(RAW_DHIS2_EXPORT!$A:$ZZ,219,INDICATOR_MAP!$F$2),""))</f>
        <v/>
      </c>
      <c r="E219" s="2" t="str">
        <f>IF($A219="","",IFERROR(INDEX(RAW_DHIS2_EXPORT!$A:$ZZ,219,INDICATOR_MAP!$F$3),""))</f>
        <v/>
      </c>
      <c r="F219" s="2" t="str">
        <f>IF($A219="","",IFERROR(INDEX(RAW_DHIS2_EXPORT!$A:$ZZ,219,INDICATOR_MAP!$F$4),""))</f>
        <v/>
      </c>
      <c r="G219" s="2" t="str">
        <f>IF($A219="","",IFERROR(INDEX(RAW_DHIS2_EXPORT!$A:$ZZ,219,INDICATOR_MAP!$F$5),""))</f>
        <v/>
      </c>
      <c r="H219" s="2" t="str">
        <f>IF($A219="","",IFERROR(INDEX(RAW_DHIS2_EXPORT!$A:$ZZ,219,INDICATOR_MAP!$F$6),""))</f>
        <v/>
      </c>
      <c r="I219" s="2" t="str">
        <f>IF($A219="","",IFERROR(INDEX(RAW_DHIS2_EXPORT!$A:$ZZ,219,INDICATOR_MAP!$F$7),""))</f>
        <v/>
      </c>
      <c r="J219" s="2" t="str">
        <f>IF($A219="","",IFERROR(INDEX(RAW_DHIS2_EXPORT!$A:$ZZ,219,INDICATOR_MAP!$F$8),""))</f>
        <v/>
      </c>
      <c r="K219" s="2" t="str">
        <f>IF($A219="","",IFERROR(INDEX(RAW_DHIS2_EXPORT!$A:$ZZ,219,INDICATOR_MAP!$F$9),""))</f>
        <v/>
      </c>
      <c r="L219" s="2" t="str">
        <f>IF($A219="","",IFERROR(INDEX(RAW_DHIS2_EXPORT!$A:$ZZ,219,INDICATOR_MAP!$F$10),""))</f>
        <v/>
      </c>
      <c r="M219" s="2" t="str">
        <f>IF($A219="","",IFERROR(INDEX(RAW_DHIS2_EXPORT!$A:$ZZ,219,INDICATOR_MAP!$F$11),""))</f>
        <v/>
      </c>
      <c r="N219" s="2" t="str">
        <f>IF($A219="","",IFERROR(INDEX(RAW_DHIS2_EXPORT!$A:$ZZ,219,INDICATOR_MAP!$F$12),""))</f>
        <v/>
      </c>
      <c r="O219" s="2" t="str">
        <f>IF($A219="","",IFERROR(INDEX(RAW_DHIS2_EXPORT!$A:$ZZ,219,INDICATOR_MAP!$F$13),""))</f>
        <v/>
      </c>
      <c r="P219" s="2" t="str">
        <f>IF($A219="","",IFERROR(INDEX(RAW_DHIS2_EXPORT!$A:$ZZ,219,INDICATOR_MAP!$F$14),""))</f>
        <v/>
      </c>
      <c r="Q219" s="2" t="str">
        <f>IF($A219="","",IFERROR(INDEX(RAW_DHIS2_EXPORT!$A:$ZZ,219,INDICATOR_MAP!$F$15),""))</f>
        <v/>
      </c>
      <c r="R219" s="2" t="str">
        <f>IF($A219="","",IFERROR(INDEX(RAW_DHIS2_EXPORT!$A:$ZZ,219,INDICATOR_MAP!$F$16),""))</f>
        <v/>
      </c>
      <c r="S219" s="2" t="str">
        <f>IF($A219="","",IFERROR(INDEX(RAW_DHIS2_EXPORT!$A:$ZZ,219,INDICATOR_MAP!$F$17),""))</f>
        <v/>
      </c>
      <c r="T219" s="2" t="str">
        <f>IF($A219="","",IFERROR(INDEX(RAW_DHIS2_EXPORT!$A:$ZZ,219,INDICATOR_MAP!$F$18),""))</f>
        <v/>
      </c>
      <c r="U219" s="2" t="str">
        <f>IF($A219="","",IFERROR(INDEX(RAW_DHIS2_EXPORT!$A:$ZZ,219,INDICATOR_MAP!$F$19),""))</f>
        <v/>
      </c>
      <c r="V219" s="2" t="str">
        <f>IF($A219="","",IFERROR(INDEX(RAW_DHIS2_EXPORT!$A:$ZZ,219,INDICATOR_MAP!$F$20),""))</f>
        <v/>
      </c>
      <c r="W219" s="2" t="str">
        <f>IF($A219="","",IFERROR(INDEX(RAW_DHIS2_EXPORT!$A:$ZZ,219,INDICATOR_MAP!$F$21),""))</f>
        <v/>
      </c>
      <c r="X219" s="2" t="str">
        <f>IF($A219="","",IFERROR(INDEX(RAW_DHIS2_EXPORT!$A:$ZZ,219,INDICATOR_MAP!$F$22),""))</f>
        <v/>
      </c>
      <c r="Y219" s="2" t="str">
        <f>IF($A219="","",IFERROR(INDEX(RAW_DHIS2_EXPORT!$A:$ZZ,219,INDICATOR_MAP!$F$23),""))</f>
        <v/>
      </c>
      <c r="Z219" s="2" t="str">
        <f>IF($A219="","",IFERROR(INDEX(RAW_DHIS2_EXPORT!$A:$ZZ,219,INDICATOR_MAP!$F$24),""))</f>
        <v/>
      </c>
      <c r="AA219" s="2" t="str">
        <f>IF($A219="","",IFERROR(INDEX(RAW_DHIS2_EXPORT!$A:$ZZ,219,INDICATOR_MAP!$F$25),""))</f>
        <v/>
      </c>
      <c r="AB219" s="2" t="str">
        <f>IF($A219="","",IFERROR(INDEX(RAW_DHIS2_EXPORT!$A:$ZZ,219,INDICATOR_MAP!$F$26),""))</f>
        <v/>
      </c>
      <c r="AC219" s="2" t="str">
        <f>IF($A219="","",IFERROR(INDEX(RAW_DHIS2_EXPORT!$A:$ZZ,219,INDICATOR_MAP!$F$27),""))</f>
        <v/>
      </c>
      <c r="AD219" s="2" t="str">
        <f>IF($A219="","",IFERROR(INDEX(RAW_DHIS2_EXPORT!$A:$ZZ,219,INDICATOR_MAP!$F$28),""))</f>
        <v/>
      </c>
      <c r="AE219" s="2" t="str">
        <f>IF($A219="","",IFERROR(INDEX(RAW_DHIS2_EXPORT!$A:$ZZ,219,INDICATOR_MAP!$F$29),""))</f>
        <v/>
      </c>
      <c r="AF219" s="2" t="str">
        <f>IF($A219="","",IFERROR(INDEX(RAW_DHIS2_EXPORT!$A:$ZZ,219,INDICATOR_MAP!$F$30),""))</f>
        <v/>
      </c>
      <c r="AG219" s="2" t="str">
        <f>IF($A219="","",IFERROR(INDEX(RAW_DHIS2_EXPORT!$A:$ZZ,219,INDICATOR_MAP!$F$31),""))</f>
        <v/>
      </c>
      <c r="AH219" s="2" t="str">
        <f>IF($A219="","",IFERROR(INDEX(RAW_DHIS2_EXPORT!$A:$ZZ,219,INDICATOR_MAP!$F$32),""))</f>
        <v/>
      </c>
      <c r="AI219" s="2" t="str">
        <f>IF($A219="","",IFERROR(INDEX(RAW_DHIS2_EXPORT!$A:$ZZ,219,INDICATOR_MAP!$F$33),""))</f>
        <v/>
      </c>
      <c r="AJ219" s="2" t="str">
        <f>IF($A219="","",IFERROR(INDEX(RAW_DHIS2_EXPORT!$A:$ZZ,219,INDICATOR_MAP!$F$34),""))</f>
        <v/>
      </c>
      <c r="AK219" s="2" t="str">
        <f>IF($A219="","",IFERROR(INDEX(RAW_DHIS2_EXPORT!$A:$ZZ,219,INDICATOR_MAP!$F$35),""))</f>
        <v/>
      </c>
      <c r="AL219" s="2" t="str">
        <f>IF($A219="","",IFERROR(INDEX(RAW_DHIS2_EXPORT!$A:$ZZ,219,INDICATOR_MAP!$F$36),""))</f>
        <v/>
      </c>
      <c r="AM219" s="2" t="str">
        <f>IF($A219="","",IFERROR(INDEX(RAW_DHIS2_EXPORT!$A:$ZZ,219,INDICATOR_MAP!$F$37),""))</f>
        <v/>
      </c>
      <c r="AN219" s="2" t="str">
        <f>IF($A219="","",IFERROR(INDEX(RAW_DHIS2_EXPORT!$A:$ZZ,219,INDICATOR_MAP!$F$38),""))</f>
        <v/>
      </c>
      <c r="AO219" s="2" t="str">
        <f>IF($A219="","",IFERROR(INDEX(RAW_DHIS2_EXPORT!$A:$ZZ,219,INDICATOR_MAP!$F$39),""))</f>
        <v/>
      </c>
      <c r="AP219" s="2" t="str">
        <f>IF($A219="","",IFERROR(INDEX(RAW_DHIS2_EXPORT!$A:$ZZ,219,INDICATOR_MAP!$F$40),""))</f>
        <v/>
      </c>
      <c r="AQ219" s="2" t="str">
        <f>IF($A219="","",IFERROR(INDEX(RAW_DHIS2_EXPORT!$A:$ZZ,219,INDICATOR_MAP!$F$41),""))</f>
        <v/>
      </c>
      <c r="AR219" s="2" t="str">
        <f>IF($A219="","",IFERROR(INDEX(RAW_DHIS2_EXPORT!$A:$ZZ,219,INDICATOR_MAP!$F$42),""))</f>
        <v/>
      </c>
      <c r="AS219" s="2" t="str">
        <f>IF($A219="","",IFERROR(INDEX(RAW_DHIS2_EXPORT!$A:$ZZ,219,INDICATOR_MAP!$F$43),""))</f>
        <v/>
      </c>
      <c r="AT219" s="2" t="str">
        <f>IF($A219="","",IFERROR(INDEX(RAW_DHIS2_EXPORT!$A:$ZZ,219,INDICATOR_MAP!$F$44),""))</f>
        <v/>
      </c>
      <c r="AU219" s="2" t="str">
        <f>IF($A219="","",IFERROR(INDEX(RAW_DHIS2_EXPORT!$A:$ZZ,219,INDICATOR_MAP!$F$45),""))</f>
        <v/>
      </c>
      <c r="AV219" s="2" t="str">
        <f>IF($A219="","",IFERROR(INDEX(RAW_DHIS2_EXPORT!$A:$ZZ,219,INDICATOR_MAP!$F$46),""))</f>
        <v/>
      </c>
      <c r="AW219" s="2" t="str">
        <f>IF($A219="","",IFERROR(INDEX(RAW_DHIS2_EXPORT!$A:$ZZ,219,INDICATOR_MAP!$F$47),""))</f>
        <v/>
      </c>
      <c r="AX219" s="2" t="str">
        <f>IF($A219="","",IFERROR(INDEX(RAW_DHIS2_EXPORT!$A:$ZZ,219,INDICATOR_MAP!$F$48),""))</f>
        <v/>
      </c>
      <c r="AY219" s="2" t="str">
        <f>IF($A219="","",IFERROR(INDEX(RAW_DHIS2_EXPORT!$A:$ZZ,219,INDICATOR_MAP!$F$49),""))</f>
        <v/>
      </c>
      <c r="AZ219" s="2" t="str">
        <f>IF($A219="","",IFERROR(INDEX(RAW_DHIS2_EXPORT!$A:$ZZ,219,INDICATOR_MAP!$F$50),""))</f>
        <v/>
      </c>
      <c r="BA219" s="2" t="str">
        <f>IF($A219="","",IFERROR(INDEX(RAW_DHIS2_EXPORT!$A:$ZZ,219,INDICATOR_MAP!$F$51),""))</f>
        <v/>
      </c>
      <c r="BB219" s="2" t="str">
        <f>IF($A219="","",IFERROR(INDEX(RAW_DHIS2_EXPORT!$A:$ZZ,219,INDICATOR_MAP!$F$52),""))</f>
        <v/>
      </c>
      <c r="BC219" s="2" t="str">
        <f>IF($A219="","",IFERROR(INDEX(RAW_DHIS2_EXPORT!$A:$ZZ,219,INDICATOR_MAP!$F$53),""))</f>
        <v/>
      </c>
    </row>
    <row r="220" spans="1:55">
      <c r="A220" s="2" t="str">
        <f>IF(RAW_DHIS2_EXPORT!A220="","",RAW_DHIS2_EXPORT!A220)</f>
        <v/>
      </c>
      <c r="B220" s="2"/>
      <c r="C220" s="2"/>
      <c r="D220" s="2" t="str">
        <f>IF($A220="","",IFERROR(INDEX(RAW_DHIS2_EXPORT!$A:$ZZ,220,INDICATOR_MAP!$F$2),""))</f>
        <v/>
      </c>
      <c r="E220" s="2" t="str">
        <f>IF($A220="","",IFERROR(INDEX(RAW_DHIS2_EXPORT!$A:$ZZ,220,INDICATOR_MAP!$F$3),""))</f>
        <v/>
      </c>
      <c r="F220" s="2" t="str">
        <f>IF($A220="","",IFERROR(INDEX(RAW_DHIS2_EXPORT!$A:$ZZ,220,INDICATOR_MAP!$F$4),""))</f>
        <v/>
      </c>
      <c r="G220" s="2" t="str">
        <f>IF($A220="","",IFERROR(INDEX(RAW_DHIS2_EXPORT!$A:$ZZ,220,INDICATOR_MAP!$F$5),""))</f>
        <v/>
      </c>
      <c r="H220" s="2" t="str">
        <f>IF($A220="","",IFERROR(INDEX(RAW_DHIS2_EXPORT!$A:$ZZ,220,INDICATOR_MAP!$F$6),""))</f>
        <v/>
      </c>
      <c r="I220" s="2" t="str">
        <f>IF($A220="","",IFERROR(INDEX(RAW_DHIS2_EXPORT!$A:$ZZ,220,INDICATOR_MAP!$F$7),""))</f>
        <v/>
      </c>
      <c r="J220" s="2" t="str">
        <f>IF($A220="","",IFERROR(INDEX(RAW_DHIS2_EXPORT!$A:$ZZ,220,INDICATOR_MAP!$F$8),""))</f>
        <v/>
      </c>
      <c r="K220" s="2" t="str">
        <f>IF($A220="","",IFERROR(INDEX(RAW_DHIS2_EXPORT!$A:$ZZ,220,INDICATOR_MAP!$F$9),""))</f>
        <v/>
      </c>
      <c r="L220" s="2" t="str">
        <f>IF($A220="","",IFERROR(INDEX(RAW_DHIS2_EXPORT!$A:$ZZ,220,INDICATOR_MAP!$F$10),""))</f>
        <v/>
      </c>
      <c r="M220" s="2" t="str">
        <f>IF($A220="","",IFERROR(INDEX(RAW_DHIS2_EXPORT!$A:$ZZ,220,INDICATOR_MAP!$F$11),""))</f>
        <v/>
      </c>
      <c r="N220" s="2" t="str">
        <f>IF($A220="","",IFERROR(INDEX(RAW_DHIS2_EXPORT!$A:$ZZ,220,INDICATOR_MAP!$F$12),""))</f>
        <v/>
      </c>
      <c r="O220" s="2" t="str">
        <f>IF($A220="","",IFERROR(INDEX(RAW_DHIS2_EXPORT!$A:$ZZ,220,INDICATOR_MAP!$F$13),""))</f>
        <v/>
      </c>
      <c r="P220" s="2" t="str">
        <f>IF($A220="","",IFERROR(INDEX(RAW_DHIS2_EXPORT!$A:$ZZ,220,INDICATOR_MAP!$F$14),""))</f>
        <v/>
      </c>
      <c r="Q220" s="2" t="str">
        <f>IF($A220="","",IFERROR(INDEX(RAW_DHIS2_EXPORT!$A:$ZZ,220,INDICATOR_MAP!$F$15),""))</f>
        <v/>
      </c>
      <c r="R220" s="2" t="str">
        <f>IF($A220="","",IFERROR(INDEX(RAW_DHIS2_EXPORT!$A:$ZZ,220,INDICATOR_MAP!$F$16),""))</f>
        <v/>
      </c>
      <c r="S220" s="2" t="str">
        <f>IF($A220="","",IFERROR(INDEX(RAW_DHIS2_EXPORT!$A:$ZZ,220,INDICATOR_MAP!$F$17),""))</f>
        <v/>
      </c>
      <c r="T220" s="2" t="str">
        <f>IF($A220="","",IFERROR(INDEX(RAW_DHIS2_EXPORT!$A:$ZZ,220,INDICATOR_MAP!$F$18),""))</f>
        <v/>
      </c>
      <c r="U220" s="2" t="str">
        <f>IF($A220="","",IFERROR(INDEX(RAW_DHIS2_EXPORT!$A:$ZZ,220,INDICATOR_MAP!$F$19),""))</f>
        <v/>
      </c>
      <c r="V220" s="2" t="str">
        <f>IF($A220="","",IFERROR(INDEX(RAW_DHIS2_EXPORT!$A:$ZZ,220,INDICATOR_MAP!$F$20),""))</f>
        <v/>
      </c>
      <c r="W220" s="2" t="str">
        <f>IF($A220="","",IFERROR(INDEX(RAW_DHIS2_EXPORT!$A:$ZZ,220,INDICATOR_MAP!$F$21),""))</f>
        <v/>
      </c>
      <c r="X220" s="2" t="str">
        <f>IF($A220="","",IFERROR(INDEX(RAW_DHIS2_EXPORT!$A:$ZZ,220,INDICATOR_MAP!$F$22),""))</f>
        <v/>
      </c>
      <c r="Y220" s="2" t="str">
        <f>IF($A220="","",IFERROR(INDEX(RAW_DHIS2_EXPORT!$A:$ZZ,220,INDICATOR_MAP!$F$23),""))</f>
        <v/>
      </c>
      <c r="Z220" s="2" t="str">
        <f>IF($A220="","",IFERROR(INDEX(RAW_DHIS2_EXPORT!$A:$ZZ,220,INDICATOR_MAP!$F$24),""))</f>
        <v/>
      </c>
      <c r="AA220" s="2" t="str">
        <f>IF($A220="","",IFERROR(INDEX(RAW_DHIS2_EXPORT!$A:$ZZ,220,INDICATOR_MAP!$F$25),""))</f>
        <v/>
      </c>
      <c r="AB220" s="2" t="str">
        <f>IF($A220="","",IFERROR(INDEX(RAW_DHIS2_EXPORT!$A:$ZZ,220,INDICATOR_MAP!$F$26),""))</f>
        <v/>
      </c>
      <c r="AC220" s="2" t="str">
        <f>IF($A220="","",IFERROR(INDEX(RAW_DHIS2_EXPORT!$A:$ZZ,220,INDICATOR_MAP!$F$27),""))</f>
        <v/>
      </c>
      <c r="AD220" s="2" t="str">
        <f>IF($A220="","",IFERROR(INDEX(RAW_DHIS2_EXPORT!$A:$ZZ,220,INDICATOR_MAP!$F$28),""))</f>
        <v/>
      </c>
      <c r="AE220" s="2" t="str">
        <f>IF($A220="","",IFERROR(INDEX(RAW_DHIS2_EXPORT!$A:$ZZ,220,INDICATOR_MAP!$F$29),""))</f>
        <v/>
      </c>
      <c r="AF220" s="2" t="str">
        <f>IF($A220="","",IFERROR(INDEX(RAW_DHIS2_EXPORT!$A:$ZZ,220,INDICATOR_MAP!$F$30),""))</f>
        <v/>
      </c>
      <c r="AG220" s="2" t="str">
        <f>IF($A220="","",IFERROR(INDEX(RAW_DHIS2_EXPORT!$A:$ZZ,220,INDICATOR_MAP!$F$31),""))</f>
        <v/>
      </c>
      <c r="AH220" s="2" t="str">
        <f>IF($A220="","",IFERROR(INDEX(RAW_DHIS2_EXPORT!$A:$ZZ,220,INDICATOR_MAP!$F$32),""))</f>
        <v/>
      </c>
      <c r="AI220" s="2" t="str">
        <f>IF($A220="","",IFERROR(INDEX(RAW_DHIS2_EXPORT!$A:$ZZ,220,INDICATOR_MAP!$F$33),""))</f>
        <v/>
      </c>
      <c r="AJ220" s="2" t="str">
        <f>IF($A220="","",IFERROR(INDEX(RAW_DHIS2_EXPORT!$A:$ZZ,220,INDICATOR_MAP!$F$34),""))</f>
        <v/>
      </c>
      <c r="AK220" s="2" t="str">
        <f>IF($A220="","",IFERROR(INDEX(RAW_DHIS2_EXPORT!$A:$ZZ,220,INDICATOR_MAP!$F$35),""))</f>
        <v/>
      </c>
      <c r="AL220" s="2" t="str">
        <f>IF($A220="","",IFERROR(INDEX(RAW_DHIS2_EXPORT!$A:$ZZ,220,INDICATOR_MAP!$F$36),""))</f>
        <v/>
      </c>
      <c r="AM220" s="2" t="str">
        <f>IF($A220="","",IFERROR(INDEX(RAW_DHIS2_EXPORT!$A:$ZZ,220,INDICATOR_MAP!$F$37),""))</f>
        <v/>
      </c>
      <c r="AN220" s="2" t="str">
        <f>IF($A220="","",IFERROR(INDEX(RAW_DHIS2_EXPORT!$A:$ZZ,220,INDICATOR_MAP!$F$38),""))</f>
        <v/>
      </c>
      <c r="AO220" s="2" t="str">
        <f>IF($A220="","",IFERROR(INDEX(RAW_DHIS2_EXPORT!$A:$ZZ,220,INDICATOR_MAP!$F$39),""))</f>
        <v/>
      </c>
      <c r="AP220" s="2" t="str">
        <f>IF($A220="","",IFERROR(INDEX(RAW_DHIS2_EXPORT!$A:$ZZ,220,INDICATOR_MAP!$F$40),""))</f>
        <v/>
      </c>
      <c r="AQ220" s="2" t="str">
        <f>IF($A220="","",IFERROR(INDEX(RAW_DHIS2_EXPORT!$A:$ZZ,220,INDICATOR_MAP!$F$41),""))</f>
        <v/>
      </c>
      <c r="AR220" s="2" t="str">
        <f>IF($A220="","",IFERROR(INDEX(RAW_DHIS2_EXPORT!$A:$ZZ,220,INDICATOR_MAP!$F$42),""))</f>
        <v/>
      </c>
      <c r="AS220" s="2" t="str">
        <f>IF($A220="","",IFERROR(INDEX(RAW_DHIS2_EXPORT!$A:$ZZ,220,INDICATOR_MAP!$F$43),""))</f>
        <v/>
      </c>
      <c r="AT220" s="2" t="str">
        <f>IF($A220="","",IFERROR(INDEX(RAW_DHIS2_EXPORT!$A:$ZZ,220,INDICATOR_MAP!$F$44),""))</f>
        <v/>
      </c>
      <c r="AU220" s="2" t="str">
        <f>IF($A220="","",IFERROR(INDEX(RAW_DHIS2_EXPORT!$A:$ZZ,220,INDICATOR_MAP!$F$45),""))</f>
        <v/>
      </c>
      <c r="AV220" s="2" t="str">
        <f>IF($A220="","",IFERROR(INDEX(RAW_DHIS2_EXPORT!$A:$ZZ,220,INDICATOR_MAP!$F$46),""))</f>
        <v/>
      </c>
      <c r="AW220" s="2" t="str">
        <f>IF($A220="","",IFERROR(INDEX(RAW_DHIS2_EXPORT!$A:$ZZ,220,INDICATOR_MAP!$F$47),""))</f>
        <v/>
      </c>
      <c r="AX220" s="2" t="str">
        <f>IF($A220="","",IFERROR(INDEX(RAW_DHIS2_EXPORT!$A:$ZZ,220,INDICATOR_MAP!$F$48),""))</f>
        <v/>
      </c>
      <c r="AY220" s="2" t="str">
        <f>IF($A220="","",IFERROR(INDEX(RAW_DHIS2_EXPORT!$A:$ZZ,220,INDICATOR_MAP!$F$49),""))</f>
        <v/>
      </c>
      <c r="AZ220" s="2" t="str">
        <f>IF($A220="","",IFERROR(INDEX(RAW_DHIS2_EXPORT!$A:$ZZ,220,INDICATOR_MAP!$F$50),""))</f>
        <v/>
      </c>
      <c r="BA220" s="2" t="str">
        <f>IF($A220="","",IFERROR(INDEX(RAW_DHIS2_EXPORT!$A:$ZZ,220,INDICATOR_MAP!$F$51),""))</f>
        <v/>
      </c>
      <c r="BB220" s="2" t="str">
        <f>IF($A220="","",IFERROR(INDEX(RAW_DHIS2_EXPORT!$A:$ZZ,220,INDICATOR_MAP!$F$52),""))</f>
        <v/>
      </c>
      <c r="BC220" s="2" t="str">
        <f>IF($A220="","",IFERROR(INDEX(RAW_DHIS2_EXPORT!$A:$ZZ,220,INDICATOR_MAP!$F$53),""))</f>
        <v/>
      </c>
    </row>
    <row r="221" spans="1:55">
      <c r="A221" s="2" t="str">
        <f>IF(RAW_DHIS2_EXPORT!A221="","",RAW_DHIS2_EXPORT!A221)</f>
        <v/>
      </c>
      <c r="B221" s="2"/>
      <c r="C221" s="2"/>
      <c r="D221" s="2" t="str">
        <f>IF($A221="","",IFERROR(INDEX(RAW_DHIS2_EXPORT!$A:$ZZ,221,INDICATOR_MAP!$F$2),""))</f>
        <v/>
      </c>
      <c r="E221" s="2" t="str">
        <f>IF($A221="","",IFERROR(INDEX(RAW_DHIS2_EXPORT!$A:$ZZ,221,INDICATOR_MAP!$F$3),""))</f>
        <v/>
      </c>
      <c r="F221" s="2" t="str">
        <f>IF($A221="","",IFERROR(INDEX(RAW_DHIS2_EXPORT!$A:$ZZ,221,INDICATOR_MAP!$F$4),""))</f>
        <v/>
      </c>
      <c r="G221" s="2" t="str">
        <f>IF($A221="","",IFERROR(INDEX(RAW_DHIS2_EXPORT!$A:$ZZ,221,INDICATOR_MAP!$F$5),""))</f>
        <v/>
      </c>
      <c r="H221" s="2" t="str">
        <f>IF($A221="","",IFERROR(INDEX(RAW_DHIS2_EXPORT!$A:$ZZ,221,INDICATOR_MAP!$F$6),""))</f>
        <v/>
      </c>
      <c r="I221" s="2" t="str">
        <f>IF($A221="","",IFERROR(INDEX(RAW_DHIS2_EXPORT!$A:$ZZ,221,INDICATOR_MAP!$F$7),""))</f>
        <v/>
      </c>
      <c r="J221" s="2" t="str">
        <f>IF($A221="","",IFERROR(INDEX(RAW_DHIS2_EXPORT!$A:$ZZ,221,INDICATOR_MAP!$F$8),""))</f>
        <v/>
      </c>
      <c r="K221" s="2" t="str">
        <f>IF($A221="","",IFERROR(INDEX(RAW_DHIS2_EXPORT!$A:$ZZ,221,INDICATOR_MAP!$F$9),""))</f>
        <v/>
      </c>
      <c r="L221" s="2" t="str">
        <f>IF($A221="","",IFERROR(INDEX(RAW_DHIS2_EXPORT!$A:$ZZ,221,INDICATOR_MAP!$F$10),""))</f>
        <v/>
      </c>
      <c r="M221" s="2" t="str">
        <f>IF($A221="","",IFERROR(INDEX(RAW_DHIS2_EXPORT!$A:$ZZ,221,INDICATOR_MAP!$F$11),""))</f>
        <v/>
      </c>
      <c r="N221" s="2" t="str">
        <f>IF($A221="","",IFERROR(INDEX(RAW_DHIS2_EXPORT!$A:$ZZ,221,INDICATOR_MAP!$F$12),""))</f>
        <v/>
      </c>
      <c r="O221" s="2" t="str">
        <f>IF($A221="","",IFERROR(INDEX(RAW_DHIS2_EXPORT!$A:$ZZ,221,INDICATOR_MAP!$F$13),""))</f>
        <v/>
      </c>
      <c r="P221" s="2" t="str">
        <f>IF($A221="","",IFERROR(INDEX(RAW_DHIS2_EXPORT!$A:$ZZ,221,INDICATOR_MAP!$F$14),""))</f>
        <v/>
      </c>
      <c r="Q221" s="2" t="str">
        <f>IF($A221="","",IFERROR(INDEX(RAW_DHIS2_EXPORT!$A:$ZZ,221,INDICATOR_MAP!$F$15),""))</f>
        <v/>
      </c>
      <c r="R221" s="2" t="str">
        <f>IF($A221="","",IFERROR(INDEX(RAW_DHIS2_EXPORT!$A:$ZZ,221,INDICATOR_MAP!$F$16),""))</f>
        <v/>
      </c>
      <c r="S221" s="2" t="str">
        <f>IF($A221="","",IFERROR(INDEX(RAW_DHIS2_EXPORT!$A:$ZZ,221,INDICATOR_MAP!$F$17),""))</f>
        <v/>
      </c>
      <c r="T221" s="2" t="str">
        <f>IF($A221="","",IFERROR(INDEX(RAW_DHIS2_EXPORT!$A:$ZZ,221,INDICATOR_MAP!$F$18),""))</f>
        <v/>
      </c>
      <c r="U221" s="2" t="str">
        <f>IF($A221="","",IFERROR(INDEX(RAW_DHIS2_EXPORT!$A:$ZZ,221,INDICATOR_MAP!$F$19),""))</f>
        <v/>
      </c>
      <c r="V221" s="2" t="str">
        <f>IF($A221="","",IFERROR(INDEX(RAW_DHIS2_EXPORT!$A:$ZZ,221,INDICATOR_MAP!$F$20),""))</f>
        <v/>
      </c>
      <c r="W221" s="2" t="str">
        <f>IF($A221="","",IFERROR(INDEX(RAW_DHIS2_EXPORT!$A:$ZZ,221,INDICATOR_MAP!$F$21),""))</f>
        <v/>
      </c>
      <c r="X221" s="2" t="str">
        <f>IF($A221="","",IFERROR(INDEX(RAW_DHIS2_EXPORT!$A:$ZZ,221,INDICATOR_MAP!$F$22),""))</f>
        <v/>
      </c>
      <c r="Y221" s="2" t="str">
        <f>IF($A221="","",IFERROR(INDEX(RAW_DHIS2_EXPORT!$A:$ZZ,221,INDICATOR_MAP!$F$23),""))</f>
        <v/>
      </c>
      <c r="Z221" s="2" t="str">
        <f>IF($A221="","",IFERROR(INDEX(RAW_DHIS2_EXPORT!$A:$ZZ,221,INDICATOR_MAP!$F$24),""))</f>
        <v/>
      </c>
      <c r="AA221" s="2" t="str">
        <f>IF($A221="","",IFERROR(INDEX(RAW_DHIS2_EXPORT!$A:$ZZ,221,INDICATOR_MAP!$F$25),""))</f>
        <v/>
      </c>
      <c r="AB221" s="2" t="str">
        <f>IF($A221="","",IFERROR(INDEX(RAW_DHIS2_EXPORT!$A:$ZZ,221,INDICATOR_MAP!$F$26),""))</f>
        <v/>
      </c>
      <c r="AC221" s="2" t="str">
        <f>IF($A221="","",IFERROR(INDEX(RAW_DHIS2_EXPORT!$A:$ZZ,221,INDICATOR_MAP!$F$27),""))</f>
        <v/>
      </c>
      <c r="AD221" s="2" t="str">
        <f>IF($A221="","",IFERROR(INDEX(RAW_DHIS2_EXPORT!$A:$ZZ,221,INDICATOR_MAP!$F$28),""))</f>
        <v/>
      </c>
      <c r="AE221" s="2" t="str">
        <f>IF($A221="","",IFERROR(INDEX(RAW_DHIS2_EXPORT!$A:$ZZ,221,INDICATOR_MAP!$F$29),""))</f>
        <v/>
      </c>
      <c r="AF221" s="2" t="str">
        <f>IF($A221="","",IFERROR(INDEX(RAW_DHIS2_EXPORT!$A:$ZZ,221,INDICATOR_MAP!$F$30),""))</f>
        <v/>
      </c>
      <c r="AG221" s="2" t="str">
        <f>IF($A221="","",IFERROR(INDEX(RAW_DHIS2_EXPORT!$A:$ZZ,221,INDICATOR_MAP!$F$31),""))</f>
        <v/>
      </c>
      <c r="AH221" s="2" t="str">
        <f>IF($A221="","",IFERROR(INDEX(RAW_DHIS2_EXPORT!$A:$ZZ,221,INDICATOR_MAP!$F$32),""))</f>
        <v/>
      </c>
      <c r="AI221" s="2" t="str">
        <f>IF($A221="","",IFERROR(INDEX(RAW_DHIS2_EXPORT!$A:$ZZ,221,INDICATOR_MAP!$F$33),""))</f>
        <v/>
      </c>
      <c r="AJ221" s="2" t="str">
        <f>IF($A221="","",IFERROR(INDEX(RAW_DHIS2_EXPORT!$A:$ZZ,221,INDICATOR_MAP!$F$34),""))</f>
        <v/>
      </c>
      <c r="AK221" s="2" t="str">
        <f>IF($A221="","",IFERROR(INDEX(RAW_DHIS2_EXPORT!$A:$ZZ,221,INDICATOR_MAP!$F$35),""))</f>
        <v/>
      </c>
      <c r="AL221" s="2" t="str">
        <f>IF($A221="","",IFERROR(INDEX(RAW_DHIS2_EXPORT!$A:$ZZ,221,INDICATOR_MAP!$F$36),""))</f>
        <v/>
      </c>
      <c r="AM221" s="2" t="str">
        <f>IF($A221="","",IFERROR(INDEX(RAW_DHIS2_EXPORT!$A:$ZZ,221,INDICATOR_MAP!$F$37),""))</f>
        <v/>
      </c>
      <c r="AN221" s="2" t="str">
        <f>IF($A221="","",IFERROR(INDEX(RAW_DHIS2_EXPORT!$A:$ZZ,221,INDICATOR_MAP!$F$38),""))</f>
        <v/>
      </c>
      <c r="AO221" s="2" t="str">
        <f>IF($A221="","",IFERROR(INDEX(RAW_DHIS2_EXPORT!$A:$ZZ,221,INDICATOR_MAP!$F$39),""))</f>
        <v/>
      </c>
      <c r="AP221" s="2" t="str">
        <f>IF($A221="","",IFERROR(INDEX(RAW_DHIS2_EXPORT!$A:$ZZ,221,INDICATOR_MAP!$F$40),""))</f>
        <v/>
      </c>
      <c r="AQ221" s="2" t="str">
        <f>IF($A221="","",IFERROR(INDEX(RAW_DHIS2_EXPORT!$A:$ZZ,221,INDICATOR_MAP!$F$41),""))</f>
        <v/>
      </c>
      <c r="AR221" s="2" t="str">
        <f>IF($A221="","",IFERROR(INDEX(RAW_DHIS2_EXPORT!$A:$ZZ,221,INDICATOR_MAP!$F$42),""))</f>
        <v/>
      </c>
      <c r="AS221" s="2" t="str">
        <f>IF($A221="","",IFERROR(INDEX(RAW_DHIS2_EXPORT!$A:$ZZ,221,INDICATOR_MAP!$F$43),""))</f>
        <v/>
      </c>
      <c r="AT221" s="2" t="str">
        <f>IF($A221="","",IFERROR(INDEX(RAW_DHIS2_EXPORT!$A:$ZZ,221,INDICATOR_MAP!$F$44),""))</f>
        <v/>
      </c>
      <c r="AU221" s="2" t="str">
        <f>IF($A221="","",IFERROR(INDEX(RAW_DHIS2_EXPORT!$A:$ZZ,221,INDICATOR_MAP!$F$45),""))</f>
        <v/>
      </c>
      <c r="AV221" s="2" t="str">
        <f>IF($A221="","",IFERROR(INDEX(RAW_DHIS2_EXPORT!$A:$ZZ,221,INDICATOR_MAP!$F$46),""))</f>
        <v/>
      </c>
      <c r="AW221" s="2" t="str">
        <f>IF($A221="","",IFERROR(INDEX(RAW_DHIS2_EXPORT!$A:$ZZ,221,INDICATOR_MAP!$F$47),""))</f>
        <v/>
      </c>
      <c r="AX221" s="2" t="str">
        <f>IF($A221="","",IFERROR(INDEX(RAW_DHIS2_EXPORT!$A:$ZZ,221,INDICATOR_MAP!$F$48),""))</f>
        <v/>
      </c>
      <c r="AY221" s="2" t="str">
        <f>IF($A221="","",IFERROR(INDEX(RAW_DHIS2_EXPORT!$A:$ZZ,221,INDICATOR_MAP!$F$49),""))</f>
        <v/>
      </c>
      <c r="AZ221" s="2" t="str">
        <f>IF($A221="","",IFERROR(INDEX(RAW_DHIS2_EXPORT!$A:$ZZ,221,INDICATOR_MAP!$F$50),""))</f>
        <v/>
      </c>
      <c r="BA221" s="2" t="str">
        <f>IF($A221="","",IFERROR(INDEX(RAW_DHIS2_EXPORT!$A:$ZZ,221,INDICATOR_MAP!$F$51),""))</f>
        <v/>
      </c>
      <c r="BB221" s="2" t="str">
        <f>IF($A221="","",IFERROR(INDEX(RAW_DHIS2_EXPORT!$A:$ZZ,221,INDICATOR_MAP!$F$52),""))</f>
        <v/>
      </c>
      <c r="BC221" s="2" t="str">
        <f>IF($A221="","",IFERROR(INDEX(RAW_DHIS2_EXPORT!$A:$ZZ,221,INDICATOR_MAP!$F$53),""))</f>
        <v/>
      </c>
    </row>
    <row r="222" spans="1:55">
      <c r="A222" s="2" t="str">
        <f>IF(RAW_DHIS2_EXPORT!A222="","",RAW_DHIS2_EXPORT!A222)</f>
        <v/>
      </c>
      <c r="B222" s="2"/>
      <c r="C222" s="2"/>
      <c r="D222" s="2" t="str">
        <f>IF($A222="","",IFERROR(INDEX(RAW_DHIS2_EXPORT!$A:$ZZ,222,INDICATOR_MAP!$F$2),""))</f>
        <v/>
      </c>
      <c r="E222" s="2" t="str">
        <f>IF($A222="","",IFERROR(INDEX(RAW_DHIS2_EXPORT!$A:$ZZ,222,INDICATOR_MAP!$F$3),""))</f>
        <v/>
      </c>
      <c r="F222" s="2" t="str">
        <f>IF($A222="","",IFERROR(INDEX(RAW_DHIS2_EXPORT!$A:$ZZ,222,INDICATOR_MAP!$F$4),""))</f>
        <v/>
      </c>
      <c r="G222" s="2" t="str">
        <f>IF($A222="","",IFERROR(INDEX(RAW_DHIS2_EXPORT!$A:$ZZ,222,INDICATOR_MAP!$F$5),""))</f>
        <v/>
      </c>
      <c r="H222" s="2" t="str">
        <f>IF($A222="","",IFERROR(INDEX(RAW_DHIS2_EXPORT!$A:$ZZ,222,INDICATOR_MAP!$F$6),""))</f>
        <v/>
      </c>
      <c r="I222" s="2" t="str">
        <f>IF($A222="","",IFERROR(INDEX(RAW_DHIS2_EXPORT!$A:$ZZ,222,INDICATOR_MAP!$F$7),""))</f>
        <v/>
      </c>
      <c r="J222" s="2" t="str">
        <f>IF($A222="","",IFERROR(INDEX(RAW_DHIS2_EXPORT!$A:$ZZ,222,INDICATOR_MAP!$F$8),""))</f>
        <v/>
      </c>
      <c r="K222" s="2" t="str">
        <f>IF($A222="","",IFERROR(INDEX(RAW_DHIS2_EXPORT!$A:$ZZ,222,INDICATOR_MAP!$F$9),""))</f>
        <v/>
      </c>
      <c r="L222" s="2" t="str">
        <f>IF($A222="","",IFERROR(INDEX(RAW_DHIS2_EXPORT!$A:$ZZ,222,INDICATOR_MAP!$F$10),""))</f>
        <v/>
      </c>
      <c r="M222" s="2" t="str">
        <f>IF($A222="","",IFERROR(INDEX(RAW_DHIS2_EXPORT!$A:$ZZ,222,INDICATOR_MAP!$F$11),""))</f>
        <v/>
      </c>
      <c r="N222" s="2" t="str">
        <f>IF($A222="","",IFERROR(INDEX(RAW_DHIS2_EXPORT!$A:$ZZ,222,INDICATOR_MAP!$F$12),""))</f>
        <v/>
      </c>
      <c r="O222" s="2" t="str">
        <f>IF($A222="","",IFERROR(INDEX(RAW_DHIS2_EXPORT!$A:$ZZ,222,INDICATOR_MAP!$F$13),""))</f>
        <v/>
      </c>
      <c r="P222" s="2" t="str">
        <f>IF($A222="","",IFERROR(INDEX(RAW_DHIS2_EXPORT!$A:$ZZ,222,INDICATOR_MAP!$F$14),""))</f>
        <v/>
      </c>
      <c r="Q222" s="2" t="str">
        <f>IF($A222="","",IFERROR(INDEX(RAW_DHIS2_EXPORT!$A:$ZZ,222,INDICATOR_MAP!$F$15),""))</f>
        <v/>
      </c>
      <c r="R222" s="2" t="str">
        <f>IF($A222="","",IFERROR(INDEX(RAW_DHIS2_EXPORT!$A:$ZZ,222,INDICATOR_MAP!$F$16),""))</f>
        <v/>
      </c>
      <c r="S222" s="2" t="str">
        <f>IF($A222="","",IFERROR(INDEX(RAW_DHIS2_EXPORT!$A:$ZZ,222,INDICATOR_MAP!$F$17),""))</f>
        <v/>
      </c>
      <c r="T222" s="2" t="str">
        <f>IF($A222="","",IFERROR(INDEX(RAW_DHIS2_EXPORT!$A:$ZZ,222,INDICATOR_MAP!$F$18),""))</f>
        <v/>
      </c>
      <c r="U222" s="2" t="str">
        <f>IF($A222="","",IFERROR(INDEX(RAW_DHIS2_EXPORT!$A:$ZZ,222,INDICATOR_MAP!$F$19),""))</f>
        <v/>
      </c>
      <c r="V222" s="2" t="str">
        <f>IF($A222="","",IFERROR(INDEX(RAW_DHIS2_EXPORT!$A:$ZZ,222,INDICATOR_MAP!$F$20),""))</f>
        <v/>
      </c>
      <c r="W222" s="2" t="str">
        <f>IF($A222="","",IFERROR(INDEX(RAW_DHIS2_EXPORT!$A:$ZZ,222,INDICATOR_MAP!$F$21),""))</f>
        <v/>
      </c>
      <c r="X222" s="2" t="str">
        <f>IF($A222="","",IFERROR(INDEX(RAW_DHIS2_EXPORT!$A:$ZZ,222,INDICATOR_MAP!$F$22),""))</f>
        <v/>
      </c>
      <c r="Y222" s="2" t="str">
        <f>IF($A222="","",IFERROR(INDEX(RAW_DHIS2_EXPORT!$A:$ZZ,222,INDICATOR_MAP!$F$23),""))</f>
        <v/>
      </c>
      <c r="Z222" s="2" t="str">
        <f>IF($A222="","",IFERROR(INDEX(RAW_DHIS2_EXPORT!$A:$ZZ,222,INDICATOR_MAP!$F$24),""))</f>
        <v/>
      </c>
      <c r="AA222" s="2" t="str">
        <f>IF($A222="","",IFERROR(INDEX(RAW_DHIS2_EXPORT!$A:$ZZ,222,INDICATOR_MAP!$F$25),""))</f>
        <v/>
      </c>
      <c r="AB222" s="2" t="str">
        <f>IF($A222="","",IFERROR(INDEX(RAW_DHIS2_EXPORT!$A:$ZZ,222,INDICATOR_MAP!$F$26),""))</f>
        <v/>
      </c>
      <c r="AC222" s="2" t="str">
        <f>IF($A222="","",IFERROR(INDEX(RAW_DHIS2_EXPORT!$A:$ZZ,222,INDICATOR_MAP!$F$27),""))</f>
        <v/>
      </c>
      <c r="AD222" s="2" t="str">
        <f>IF($A222="","",IFERROR(INDEX(RAW_DHIS2_EXPORT!$A:$ZZ,222,INDICATOR_MAP!$F$28),""))</f>
        <v/>
      </c>
      <c r="AE222" s="2" t="str">
        <f>IF($A222="","",IFERROR(INDEX(RAW_DHIS2_EXPORT!$A:$ZZ,222,INDICATOR_MAP!$F$29),""))</f>
        <v/>
      </c>
      <c r="AF222" s="2" t="str">
        <f>IF($A222="","",IFERROR(INDEX(RAW_DHIS2_EXPORT!$A:$ZZ,222,INDICATOR_MAP!$F$30),""))</f>
        <v/>
      </c>
      <c r="AG222" s="2" t="str">
        <f>IF($A222="","",IFERROR(INDEX(RAW_DHIS2_EXPORT!$A:$ZZ,222,INDICATOR_MAP!$F$31),""))</f>
        <v/>
      </c>
      <c r="AH222" s="2" t="str">
        <f>IF($A222="","",IFERROR(INDEX(RAW_DHIS2_EXPORT!$A:$ZZ,222,INDICATOR_MAP!$F$32),""))</f>
        <v/>
      </c>
      <c r="AI222" s="2" t="str">
        <f>IF($A222="","",IFERROR(INDEX(RAW_DHIS2_EXPORT!$A:$ZZ,222,INDICATOR_MAP!$F$33),""))</f>
        <v/>
      </c>
      <c r="AJ222" s="2" t="str">
        <f>IF($A222="","",IFERROR(INDEX(RAW_DHIS2_EXPORT!$A:$ZZ,222,INDICATOR_MAP!$F$34),""))</f>
        <v/>
      </c>
      <c r="AK222" s="2" t="str">
        <f>IF($A222="","",IFERROR(INDEX(RAW_DHIS2_EXPORT!$A:$ZZ,222,INDICATOR_MAP!$F$35),""))</f>
        <v/>
      </c>
      <c r="AL222" s="2" t="str">
        <f>IF($A222="","",IFERROR(INDEX(RAW_DHIS2_EXPORT!$A:$ZZ,222,INDICATOR_MAP!$F$36),""))</f>
        <v/>
      </c>
      <c r="AM222" s="2" t="str">
        <f>IF($A222="","",IFERROR(INDEX(RAW_DHIS2_EXPORT!$A:$ZZ,222,INDICATOR_MAP!$F$37),""))</f>
        <v/>
      </c>
      <c r="AN222" s="2" t="str">
        <f>IF($A222="","",IFERROR(INDEX(RAW_DHIS2_EXPORT!$A:$ZZ,222,INDICATOR_MAP!$F$38),""))</f>
        <v/>
      </c>
      <c r="AO222" s="2" t="str">
        <f>IF($A222="","",IFERROR(INDEX(RAW_DHIS2_EXPORT!$A:$ZZ,222,INDICATOR_MAP!$F$39),""))</f>
        <v/>
      </c>
      <c r="AP222" s="2" t="str">
        <f>IF($A222="","",IFERROR(INDEX(RAW_DHIS2_EXPORT!$A:$ZZ,222,INDICATOR_MAP!$F$40),""))</f>
        <v/>
      </c>
      <c r="AQ222" s="2" t="str">
        <f>IF($A222="","",IFERROR(INDEX(RAW_DHIS2_EXPORT!$A:$ZZ,222,INDICATOR_MAP!$F$41),""))</f>
        <v/>
      </c>
      <c r="AR222" s="2" t="str">
        <f>IF($A222="","",IFERROR(INDEX(RAW_DHIS2_EXPORT!$A:$ZZ,222,INDICATOR_MAP!$F$42),""))</f>
        <v/>
      </c>
      <c r="AS222" s="2" t="str">
        <f>IF($A222="","",IFERROR(INDEX(RAW_DHIS2_EXPORT!$A:$ZZ,222,INDICATOR_MAP!$F$43),""))</f>
        <v/>
      </c>
      <c r="AT222" s="2" t="str">
        <f>IF($A222="","",IFERROR(INDEX(RAW_DHIS2_EXPORT!$A:$ZZ,222,INDICATOR_MAP!$F$44),""))</f>
        <v/>
      </c>
      <c r="AU222" s="2" t="str">
        <f>IF($A222="","",IFERROR(INDEX(RAW_DHIS2_EXPORT!$A:$ZZ,222,INDICATOR_MAP!$F$45),""))</f>
        <v/>
      </c>
      <c r="AV222" s="2" t="str">
        <f>IF($A222="","",IFERROR(INDEX(RAW_DHIS2_EXPORT!$A:$ZZ,222,INDICATOR_MAP!$F$46),""))</f>
        <v/>
      </c>
      <c r="AW222" s="2" t="str">
        <f>IF($A222="","",IFERROR(INDEX(RAW_DHIS2_EXPORT!$A:$ZZ,222,INDICATOR_MAP!$F$47),""))</f>
        <v/>
      </c>
      <c r="AX222" s="2" t="str">
        <f>IF($A222="","",IFERROR(INDEX(RAW_DHIS2_EXPORT!$A:$ZZ,222,INDICATOR_MAP!$F$48),""))</f>
        <v/>
      </c>
      <c r="AY222" s="2" t="str">
        <f>IF($A222="","",IFERROR(INDEX(RAW_DHIS2_EXPORT!$A:$ZZ,222,INDICATOR_MAP!$F$49),""))</f>
        <v/>
      </c>
      <c r="AZ222" s="2" t="str">
        <f>IF($A222="","",IFERROR(INDEX(RAW_DHIS2_EXPORT!$A:$ZZ,222,INDICATOR_MAP!$F$50),""))</f>
        <v/>
      </c>
      <c r="BA222" s="2" t="str">
        <f>IF($A222="","",IFERROR(INDEX(RAW_DHIS2_EXPORT!$A:$ZZ,222,INDICATOR_MAP!$F$51),""))</f>
        <v/>
      </c>
      <c r="BB222" s="2" t="str">
        <f>IF($A222="","",IFERROR(INDEX(RAW_DHIS2_EXPORT!$A:$ZZ,222,INDICATOR_MAP!$F$52),""))</f>
        <v/>
      </c>
      <c r="BC222" s="2" t="str">
        <f>IF($A222="","",IFERROR(INDEX(RAW_DHIS2_EXPORT!$A:$ZZ,222,INDICATOR_MAP!$F$53),""))</f>
        <v/>
      </c>
    </row>
    <row r="223" spans="1:55">
      <c r="A223" s="2" t="str">
        <f>IF(RAW_DHIS2_EXPORT!A223="","",RAW_DHIS2_EXPORT!A223)</f>
        <v/>
      </c>
      <c r="B223" s="2"/>
      <c r="C223" s="2"/>
      <c r="D223" s="2" t="str">
        <f>IF($A223="","",IFERROR(INDEX(RAW_DHIS2_EXPORT!$A:$ZZ,223,INDICATOR_MAP!$F$2),""))</f>
        <v/>
      </c>
      <c r="E223" s="2" t="str">
        <f>IF($A223="","",IFERROR(INDEX(RAW_DHIS2_EXPORT!$A:$ZZ,223,INDICATOR_MAP!$F$3),""))</f>
        <v/>
      </c>
      <c r="F223" s="2" t="str">
        <f>IF($A223="","",IFERROR(INDEX(RAW_DHIS2_EXPORT!$A:$ZZ,223,INDICATOR_MAP!$F$4),""))</f>
        <v/>
      </c>
      <c r="G223" s="2" t="str">
        <f>IF($A223="","",IFERROR(INDEX(RAW_DHIS2_EXPORT!$A:$ZZ,223,INDICATOR_MAP!$F$5),""))</f>
        <v/>
      </c>
      <c r="H223" s="2" t="str">
        <f>IF($A223="","",IFERROR(INDEX(RAW_DHIS2_EXPORT!$A:$ZZ,223,INDICATOR_MAP!$F$6),""))</f>
        <v/>
      </c>
      <c r="I223" s="2" t="str">
        <f>IF($A223="","",IFERROR(INDEX(RAW_DHIS2_EXPORT!$A:$ZZ,223,INDICATOR_MAP!$F$7),""))</f>
        <v/>
      </c>
      <c r="J223" s="2" t="str">
        <f>IF($A223="","",IFERROR(INDEX(RAW_DHIS2_EXPORT!$A:$ZZ,223,INDICATOR_MAP!$F$8),""))</f>
        <v/>
      </c>
      <c r="K223" s="2" t="str">
        <f>IF($A223="","",IFERROR(INDEX(RAW_DHIS2_EXPORT!$A:$ZZ,223,INDICATOR_MAP!$F$9),""))</f>
        <v/>
      </c>
      <c r="L223" s="2" t="str">
        <f>IF($A223="","",IFERROR(INDEX(RAW_DHIS2_EXPORT!$A:$ZZ,223,INDICATOR_MAP!$F$10),""))</f>
        <v/>
      </c>
      <c r="M223" s="2" t="str">
        <f>IF($A223="","",IFERROR(INDEX(RAW_DHIS2_EXPORT!$A:$ZZ,223,INDICATOR_MAP!$F$11),""))</f>
        <v/>
      </c>
      <c r="N223" s="2" t="str">
        <f>IF($A223="","",IFERROR(INDEX(RAW_DHIS2_EXPORT!$A:$ZZ,223,INDICATOR_MAP!$F$12),""))</f>
        <v/>
      </c>
      <c r="O223" s="2" t="str">
        <f>IF($A223="","",IFERROR(INDEX(RAW_DHIS2_EXPORT!$A:$ZZ,223,INDICATOR_MAP!$F$13),""))</f>
        <v/>
      </c>
      <c r="P223" s="2" t="str">
        <f>IF($A223="","",IFERROR(INDEX(RAW_DHIS2_EXPORT!$A:$ZZ,223,INDICATOR_MAP!$F$14),""))</f>
        <v/>
      </c>
      <c r="Q223" s="2" t="str">
        <f>IF($A223="","",IFERROR(INDEX(RAW_DHIS2_EXPORT!$A:$ZZ,223,INDICATOR_MAP!$F$15),""))</f>
        <v/>
      </c>
      <c r="R223" s="2" t="str">
        <f>IF($A223="","",IFERROR(INDEX(RAW_DHIS2_EXPORT!$A:$ZZ,223,INDICATOR_MAP!$F$16),""))</f>
        <v/>
      </c>
      <c r="S223" s="2" t="str">
        <f>IF($A223="","",IFERROR(INDEX(RAW_DHIS2_EXPORT!$A:$ZZ,223,INDICATOR_MAP!$F$17),""))</f>
        <v/>
      </c>
      <c r="T223" s="2" t="str">
        <f>IF($A223="","",IFERROR(INDEX(RAW_DHIS2_EXPORT!$A:$ZZ,223,INDICATOR_MAP!$F$18),""))</f>
        <v/>
      </c>
      <c r="U223" s="2" t="str">
        <f>IF($A223="","",IFERROR(INDEX(RAW_DHIS2_EXPORT!$A:$ZZ,223,INDICATOR_MAP!$F$19),""))</f>
        <v/>
      </c>
      <c r="V223" s="2" t="str">
        <f>IF($A223="","",IFERROR(INDEX(RAW_DHIS2_EXPORT!$A:$ZZ,223,INDICATOR_MAP!$F$20),""))</f>
        <v/>
      </c>
      <c r="W223" s="2" t="str">
        <f>IF($A223="","",IFERROR(INDEX(RAW_DHIS2_EXPORT!$A:$ZZ,223,INDICATOR_MAP!$F$21),""))</f>
        <v/>
      </c>
      <c r="X223" s="2" t="str">
        <f>IF($A223="","",IFERROR(INDEX(RAW_DHIS2_EXPORT!$A:$ZZ,223,INDICATOR_MAP!$F$22),""))</f>
        <v/>
      </c>
      <c r="Y223" s="2" t="str">
        <f>IF($A223="","",IFERROR(INDEX(RAW_DHIS2_EXPORT!$A:$ZZ,223,INDICATOR_MAP!$F$23),""))</f>
        <v/>
      </c>
      <c r="Z223" s="2" t="str">
        <f>IF($A223="","",IFERROR(INDEX(RAW_DHIS2_EXPORT!$A:$ZZ,223,INDICATOR_MAP!$F$24),""))</f>
        <v/>
      </c>
      <c r="AA223" s="2" t="str">
        <f>IF($A223="","",IFERROR(INDEX(RAW_DHIS2_EXPORT!$A:$ZZ,223,INDICATOR_MAP!$F$25),""))</f>
        <v/>
      </c>
      <c r="AB223" s="2" t="str">
        <f>IF($A223="","",IFERROR(INDEX(RAW_DHIS2_EXPORT!$A:$ZZ,223,INDICATOR_MAP!$F$26),""))</f>
        <v/>
      </c>
      <c r="AC223" s="2" t="str">
        <f>IF($A223="","",IFERROR(INDEX(RAW_DHIS2_EXPORT!$A:$ZZ,223,INDICATOR_MAP!$F$27),""))</f>
        <v/>
      </c>
      <c r="AD223" s="2" t="str">
        <f>IF($A223="","",IFERROR(INDEX(RAW_DHIS2_EXPORT!$A:$ZZ,223,INDICATOR_MAP!$F$28),""))</f>
        <v/>
      </c>
      <c r="AE223" s="2" t="str">
        <f>IF($A223="","",IFERROR(INDEX(RAW_DHIS2_EXPORT!$A:$ZZ,223,INDICATOR_MAP!$F$29),""))</f>
        <v/>
      </c>
      <c r="AF223" s="2" t="str">
        <f>IF($A223="","",IFERROR(INDEX(RAW_DHIS2_EXPORT!$A:$ZZ,223,INDICATOR_MAP!$F$30),""))</f>
        <v/>
      </c>
      <c r="AG223" s="2" t="str">
        <f>IF($A223="","",IFERROR(INDEX(RAW_DHIS2_EXPORT!$A:$ZZ,223,INDICATOR_MAP!$F$31),""))</f>
        <v/>
      </c>
      <c r="AH223" s="2" t="str">
        <f>IF($A223="","",IFERROR(INDEX(RAW_DHIS2_EXPORT!$A:$ZZ,223,INDICATOR_MAP!$F$32),""))</f>
        <v/>
      </c>
      <c r="AI223" s="2" t="str">
        <f>IF($A223="","",IFERROR(INDEX(RAW_DHIS2_EXPORT!$A:$ZZ,223,INDICATOR_MAP!$F$33),""))</f>
        <v/>
      </c>
      <c r="AJ223" s="2" t="str">
        <f>IF($A223="","",IFERROR(INDEX(RAW_DHIS2_EXPORT!$A:$ZZ,223,INDICATOR_MAP!$F$34),""))</f>
        <v/>
      </c>
      <c r="AK223" s="2" t="str">
        <f>IF($A223="","",IFERROR(INDEX(RAW_DHIS2_EXPORT!$A:$ZZ,223,INDICATOR_MAP!$F$35),""))</f>
        <v/>
      </c>
      <c r="AL223" s="2" t="str">
        <f>IF($A223="","",IFERROR(INDEX(RAW_DHIS2_EXPORT!$A:$ZZ,223,INDICATOR_MAP!$F$36),""))</f>
        <v/>
      </c>
      <c r="AM223" s="2" t="str">
        <f>IF($A223="","",IFERROR(INDEX(RAW_DHIS2_EXPORT!$A:$ZZ,223,INDICATOR_MAP!$F$37),""))</f>
        <v/>
      </c>
      <c r="AN223" s="2" t="str">
        <f>IF($A223="","",IFERROR(INDEX(RAW_DHIS2_EXPORT!$A:$ZZ,223,INDICATOR_MAP!$F$38),""))</f>
        <v/>
      </c>
      <c r="AO223" s="2" t="str">
        <f>IF($A223="","",IFERROR(INDEX(RAW_DHIS2_EXPORT!$A:$ZZ,223,INDICATOR_MAP!$F$39),""))</f>
        <v/>
      </c>
      <c r="AP223" s="2" t="str">
        <f>IF($A223="","",IFERROR(INDEX(RAW_DHIS2_EXPORT!$A:$ZZ,223,INDICATOR_MAP!$F$40),""))</f>
        <v/>
      </c>
      <c r="AQ223" s="2" t="str">
        <f>IF($A223="","",IFERROR(INDEX(RAW_DHIS2_EXPORT!$A:$ZZ,223,INDICATOR_MAP!$F$41),""))</f>
        <v/>
      </c>
      <c r="AR223" s="2" t="str">
        <f>IF($A223="","",IFERROR(INDEX(RAW_DHIS2_EXPORT!$A:$ZZ,223,INDICATOR_MAP!$F$42),""))</f>
        <v/>
      </c>
      <c r="AS223" s="2" t="str">
        <f>IF($A223="","",IFERROR(INDEX(RAW_DHIS2_EXPORT!$A:$ZZ,223,INDICATOR_MAP!$F$43),""))</f>
        <v/>
      </c>
      <c r="AT223" s="2" t="str">
        <f>IF($A223="","",IFERROR(INDEX(RAW_DHIS2_EXPORT!$A:$ZZ,223,INDICATOR_MAP!$F$44),""))</f>
        <v/>
      </c>
      <c r="AU223" s="2" t="str">
        <f>IF($A223="","",IFERROR(INDEX(RAW_DHIS2_EXPORT!$A:$ZZ,223,INDICATOR_MAP!$F$45),""))</f>
        <v/>
      </c>
      <c r="AV223" s="2" t="str">
        <f>IF($A223="","",IFERROR(INDEX(RAW_DHIS2_EXPORT!$A:$ZZ,223,INDICATOR_MAP!$F$46),""))</f>
        <v/>
      </c>
      <c r="AW223" s="2" t="str">
        <f>IF($A223="","",IFERROR(INDEX(RAW_DHIS2_EXPORT!$A:$ZZ,223,INDICATOR_MAP!$F$47),""))</f>
        <v/>
      </c>
      <c r="AX223" s="2" t="str">
        <f>IF($A223="","",IFERROR(INDEX(RAW_DHIS2_EXPORT!$A:$ZZ,223,INDICATOR_MAP!$F$48),""))</f>
        <v/>
      </c>
      <c r="AY223" s="2" t="str">
        <f>IF($A223="","",IFERROR(INDEX(RAW_DHIS2_EXPORT!$A:$ZZ,223,INDICATOR_MAP!$F$49),""))</f>
        <v/>
      </c>
      <c r="AZ223" s="2" t="str">
        <f>IF($A223="","",IFERROR(INDEX(RAW_DHIS2_EXPORT!$A:$ZZ,223,INDICATOR_MAP!$F$50),""))</f>
        <v/>
      </c>
      <c r="BA223" s="2" t="str">
        <f>IF($A223="","",IFERROR(INDEX(RAW_DHIS2_EXPORT!$A:$ZZ,223,INDICATOR_MAP!$F$51),""))</f>
        <v/>
      </c>
      <c r="BB223" s="2" t="str">
        <f>IF($A223="","",IFERROR(INDEX(RAW_DHIS2_EXPORT!$A:$ZZ,223,INDICATOR_MAP!$F$52),""))</f>
        <v/>
      </c>
      <c r="BC223" s="2" t="str">
        <f>IF($A223="","",IFERROR(INDEX(RAW_DHIS2_EXPORT!$A:$ZZ,223,INDICATOR_MAP!$F$53),""))</f>
        <v/>
      </c>
    </row>
    <row r="224" spans="1:55">
      <c r="A224" s="2" t="str">
        <f>IF(RAW_DHIS2_EXPORT!A224="","",RAW_DHIS2_EXPORT!A224)</f>
        <v/>
      </c>
      <c r="B224" s="2"/>
      <c r="C224" s="2"/>
      <c r="D224" s="2" t="str">
        <f>IF($A224="","",IFERROR(INDEX(RAW_DHIS2_EXPORT!$A:$ZZ,224,INDICATOR_MAP!$F$2),""))</f>
        <v/>
      </c>
      <c r="E224" s="2" t="str">
        <f>IF($A224="","",IFERROR(INDEX(RAW_DHIS2_EXPORT!$A:$ZZ,224,INDICATOR_MAP!$F$3),""))</f>
        <v/>
      </c>
      <c r="F224" s="2" t="str">
        <f>IF($A224="","",IFERROR(INDEX(RAW_DHIS2_EXPORT!$A:$ZZ,224,INDICATOR_MAP!$F$4),""))</f>
        <v/>
      </c>
      <c r="G224" s="2" t="str">
        <f>IF($A224="","",IFERROR(INDEX(RAW_DHIS2_EXPORT!$A:$ZZ,224,INDICATOR_MAP!$F$5),""))</f>
        <v/>
      </c>
      <c r="H224" s="2" t="str">
        <f>IF($A224="","",IFERROR(INDEX(RAW_DHIS2_EXPORT!$A:$ZZ,224,INDICATOR_MAP!$F$6),""))</f>
        <v/>
      </c>
      <c r="I224" s="2" t="str">
        <f>IF($A224="","",IFERROR(INDEX(RAW_DHIS2_EXPORT!$A:$ZZ,224,INDICATOR_MAP!$F$7),""))</f>
        <v/>
      </c>
      <c r="J224" s="2" t="str">
        <f>IF($A224="","",IFERROR(INDEX(RAW_DHIS2_EXPORT!$A:$ZZ,224,INDICATOR_MAP!$F$8),""))</f>
        <v/>
      </c>
      <c r="K224" s="2" t="str">
        <f>IF($A224="","",IFERROR(INDEX(RAW_DHIS2_EXPORT!$A:$ZZ,224,INDICATOR_MAP!$F$9),""))</f>
        <v/>
      </c>
      <c r="L224" s="2" t="str">
        <f>IF($A224="","",IFERROR(INDEX(RAW_DHIS2_EXPORT!$A:$ZZ,224,INDICATOR_MAP!$F$10),""))</f>
        <v/>
      </c>
      <c r="M224" s="2" t="str">
        <f>IF($A224="","",IFERROR(INDEX(RAW_DHIS2_EXPORT!$A:$ZZ,224,INDICATOR_MAP!$F$11),""))</f>
        <v/>
      </c>
      <c r="N224" s="2" t="str">
        <f>IF($A224="","",IFERROR(INDEX(RAW_DHIS2_EXPORT!$A:$ZZ,224,INDICATOR_MAP!$F$12),""))</f>
        <v/>
      </c>
      <c r="O224" s="2" t="str">
        <f>IF($A224="","",IFERROR(INDEX(RAW_DHIS2_EXPORT!$A:$ZZ,224,INDICATOR_MAP!$F$13),""))</f>
        <v/>
      </c>
      <c r="P224" s="2" t="str">
        <f>IF($A224="","",IFERROR(INDEX(RAW_DHIS2_EXPORT!$A:$ZZ,224,INDICATOR_MAP!$F$14),""))</f>
        <v/>
      </c>
      <c r="Q224" s="2" t="str">
        <f>IF($A224="","",IFERROR(INDEX(RAW_DHIS2_EXPORT!$A:$ZZ,224,INDICATOR_MAP!$F$15),""))</f>
        <v/>
      </c>
      <c r="R224" s="2" t="str">
        <f>IF($A224="","",IFERROR(INDEX(RAW_DHIS2_EXPORT!$A:$ZZ,224,INDICATOR_MAP!$F$16),""))</f>
        <v/>
      </c>
      <c r="S224" s="2" t="str">
        <f>IF($A224="","",IFERROR(INDEX(RAW_DHIS2_EXPORT!$A:$ZZ,224,INDICATOR_MAP!$F$17),""))</f>
        <v/>
      </c>
      <c r="T224" s="2" t="str">
        <f>IF($A224="","",IFERROR(INDEX(RAW_DHIS2_EXPORT!$A:$ZZ,224,INDICATOR_MAP!$F$18),""))</f>
        <v/>
      </c>
      <c r="U224" s="2" t="str">
        <f>IF($A224="","",IFERROR(INDEX(RAW_DHIS2_EXPORT!$A:$ZZ,224,INDICATOR_MAP!$F$19),""))</f>
        <v/>
      </c>
      <c r="V224" s="2" t="str">
        <f>IF($A224="","",IFERROR(INDEX(RAW_DHIS2_EXPORT!$A:$ZZ,224,INDICATOR_MAP!$F$20),""))</f>
        <v/>
      </c>
      <c r="W224" s="2" t="str">
        <f>IF($A224="","",IFERROR(INDEX(RAW_DHIS2_EXPORT!$A:$ZZ,224,INDICATOR_MAP!$F$21),""))</f>
        <v/>
      </c>
      <c r="X224" s="2" t="str">
        <f>IF($A224="","",IFERROR(INDEX(RAW_DHIS2_EXPORT!$A:$ZZ,224,INDICATOR_MAP!$F$22),""))</f>
        <v/>
      </c>
      <c r="Y224" s="2" t="str">
        <f>IF($A224="","",IFERROR(INDEX(RAW_DHIS2_EXPORT!$A:$ZZ,224,INDICATOR_MAP!$F$23),""))</f>
        <v/>
      </c>
      <c r="Z224" s="2" t="str">
        <f>IF($A224="","",IFERROR(INDEX(RAW_DHIS2_EXPORT!$A:$ZZ,224,INDICATOR_MAP!$F$24),""))</f>
        <v/>
      </c>
      <c r="AA224" s="2" t="str">
        <f>IF($A224="","",IFERROR(INDEX(RAW_DHIS2_EXPORT!$A:$ZZ,224,INDICATOR_MAP!$F$25),""))</f>
        <v/>
      </c>
      <c r="AB224" s="2" t="str">
        <f>IF($A224="","",IFERROR(INDEX(RAW_DHIS2_EXPORT!$A:$ZZ,224,INDICATOR_MAP!$F$26),""))</f>
        <v/>
      </c>
      <c r="AC224" s="2" t="str">
        <f>IF($A224="","",IFERROR(INDEX(RAW_DHIS2_EXPORT!$A:$ZZ,224,INDICATOR_MAP!$F$27),""))</f>
        <v/>
      </c>
      <c r="AD224" s="2" t="str">
        <f>IF($A224="","",IFERROR(INDEX(RAW_DHIS2_EXPORT!$A:$ZZ,224,INDICATOR_MAP!$F$28),""))</f>
        <v/>
      </c>
      <c r="AE224" s="2" t="str">
        <f>IF($A224="","",IFERROR(INDEX(RAW_DHIS2_EXPORT!$A:$ZZ,224,INDICATOR_MAP!$F$29),""))</f>
        <v/>
      </c>
      <c r="AF224" s="2" t="str">
        <f>IF($A224="","",IFERROR(INDEX(RAW_DHIS2_EXPORT!$A:$ZZ,224,INDICATOR_MAP!$F$30),""))</f>
        <v/>
      </c>
      <c r="AG224" s="2" t="str">
        <f>IF($A224="","",IFERROR(INDEX(RAW_DHIS2_EXPORT!$A:$ZZ,224,INDICATOR_MAP!$F$31),""))</f>
        <v/>
      </c>
      <c r="AH224" s="2" t="str">
        <f>IF($A224="","",IFERROR(INDEX(RAW_DHIS2_EXPORT!$A:$ZZ,224,INDICATOR_MAP!$F$32),""))</f>
        <v/>
      </c>
      <c r="AI224" s="2" t="str">
        <f>IF($A224="","",IFERROR(INDEX(RAW_DHIS2_EXPORT!$A:$ZZ,224,INDICATOR_MAP!$F$33),""))</f>
        <v/>
      </c>
      <c r="AJ224" s="2" t="str">
        <f>IF($A224="","",IFERROR(INDEX(RAW_DHIS2_EXPORT!$A:$ZZ,224,INDICATOR_MAP!$F$34),""))</f>
        <v/>
      </c>
      <c r="AK224" s="2" t="str">
        <f>IF($A224="","",IFERROR(INDEX(RAW_DHIS2_EXPORT!$A:$ZZ,224,INDICATOR_MAP!$F$35),""))</f>
        <v/>
      </c>
      <c r="AL224" s="2" t="str">
        <f>IF($A224="","",IFERROR(INDEX(RAW_DHIS2_EXPORT!$A:$ZZ,224,INDICATOR_MAP!$F$36),""))</f>
        <v/>
      </c>
      <c r="AM224" s="2" t="str">
        <f>IF($A224="","",IFERROR(INDEX(RAW_DHIS2_EXPORT!$A:$ZZ,224,INDICATOR_MAP!$F$37),""))</f>
        <v/>
      </c>
      <c r="AN224" s="2" t="str">
        <f>IF($A224="","",IFERROR(INDEX(RAW_DHIS2_EXPORT!$A:$ZZ,224,INDICATOR_MAP!$F$38),""))</f>
        <v/>
      </c>
      <c r="AO224" s="2" t="str">
        <f>IF($A224="","",IFERROR(INDEX(RAW_DHIS2_EXPORT!$A:$ZZ,224,INDICATOR_MAP!$F$39),""))</f>
        <v/>
      </c>
      <c r="AP224" s="2" t="str">
        <f>IF($A224="","",IFERROR(INDEX(RAW_DHIS2_EXPORT!$A:$ZZ,224,INDICATOR_MAP!$F$40),""))</f>
        <v/>
      </c>
      <c r="AQ224" s="2" t="str">
        <f>IF($A224="","",IFERROR(INDEX(RAW_DHIS2_EXPORT!$A:$ZZ,224,INDICATOR_MAP!$F$41),""))</f>
        <v/>
      </c>
      <c r="AR224" s="2" t="str">
        <f>IF($A224="","",IFERROR(INDEX(RAW_DHIS2_EXPORT!$A:$ZZ,224,INDICATOR_MAP!$F$42),""))</f>
        <v/>
      </c>
      <c r="AS224" s="2" t="str">
        <f>IF($A224="","",IFERROR(INDEX(RAW_DHIS2_EXPORT!$A:$ZZ,224,INDICATOR_MAP!$F$43),""))</f>
        <v/>
      </c>
      <c r="AT224" s="2" t="str">
        <f>IF($A224="","",IFERROR(INDEX(RAW_DHIS2_EXPORT!$A:$ZZ,224,INDICATOR_MAP!$F$44),""))</f>
        <v/>
      </c>
      <c r="AU224" s="2" t="str">
        <f>IF($A224="","",IFERROR(INDEX(RAW_DHIS2_EXPORT!$A:$ZZ,224,INDICATOR_MAP!$F$45),""))</f>
        <v/>
      </c>
      <c r="AV224" s="2" t="str">
        <f>IF($A224="","",IFERROR(INDEX(RAW_DHIS2_EXPORT!$A:$ZZ,224,INDICATOR_MAP!$F$46),""))</f>
        <v/>
      </c>
      <c r="AW224" s="2" t="str">
        <f>IF($A224="","",IFERROR(INDEX(RAW_DHIS2_EXPORT!$A:$ZZ,224,INDICATOR_MAP!$F$47),""))</f>
        <v/>
      </c>
      <c r="AX224" s="2" t="str">
        <f>IF($A224="","",IFERROR(INDEX(RAW_DHIS2_EXPORT!$A:$ZZ,224,INDICATOR_MAP!$F$48),""))</f>
        <v/>
      </c>
      <c r="AY224" s="2" t="str">
        <f>IF($A224="","",IFERROR(INDEX(RAW_DHIS2_EXPORT!$A:$ZZ,224,INDICATOR_MAP!$F$49),""))</f>
        <v/>
      </c>
      <c r="AZ224" s="2" t="str">
        <f>IF($A224="","",IFERROR(INDEX(RAW_DHIS2_EXPORT!$A:$ZZ,224,INDICATOR_MAP!$F$50),""))</f>
        <v/>
      </c>
      <c r="BA224" s="2" t="str">
        <f>IF($A224="","",IFERROR(INDEX(RAW_DHIS2_EXPORT!$A:$ZZ,224,INDICATOR_MAP!$F$51),""))</f>
        <v/>
      </c>
      <c r="BB224" s="2" t="str">
        <f>IF($A224="","",IFERROR(INDEX(RAW_DHIS2_EXPORT!$A:$ZZ,224,INDICATOR_MAP!$F$52),""))</f>
        <v/>
      </c>
      <c r="BC224" s="2" t="str">
        <f>IF($A224="","",IFERROR(INDEX(RAW_DHIS2_EXPORT!$A:$ZZ,224,INDICATOR_MAP!$F$53),""))</f>
        <v/>
      </c>
    </row>
    <row r="225" spans="1:55">
      <c r="A225" s="2" t="str">
        <f>IF(RAW_DHIS2_EXPORT!A225="","",RAW_DHIS2_EXPORT!A225)</f>
        <v/>
      </c>
      <c r="B225" s="2"/>
      <c r="C225" s="2"/>
      <c r="D225" s="2" t="str">
        <f>IF($A225="","",IFERROR(INDEX(RAW_DHIS2_EXPORT!$A:$ZZ,225,INDICATOR_MAP!$F$2),""))</f>
        <v/>
      </c>
      <c r="E225" s="2" t="str">
        <f>IF($A225="","",IFERROR(INDEX(RAW_DHIS2_EXPORT!$A:$ZZ,225,INDICATOR_MAP!$F$3),""))</f>
        <v/>
      </c>
      <c r="F225" s="2" t="str">
        <f>IF($A225="","",IFERROR(INDEX(RAW_DHIS2_EXPORT!$A:$ZZ,225,INDICATOR_MAP!$F$4),""))</f>
        <v/>
      </c>
      <c r="G225" s="2" t="str">
        <f>IF($A225="","",IFERROR(INDEX(RAW_DHIS2_EXPORT!$A:$ZZ,225,INDICATOR_MAP!$F$5),""))</f>
        <v/>
      </c>
      <c r="H225" s="2" t="str">
        <f>IF($A225="","",IFERROR(INDEX(RAW_DHIS2_EXPORT!$A:$ZZ,225,INDICATOR_MAP!$F$6),""))</f>
        <v/>
      </c>
      <c r="I225" s="2" t="str">
        <f>IF($A225="","",IFERROR(INDEX(RAW_DHIS2_EXPORT!$A:$ZZ,225,INDICATOR_MAP!$F$7),""))</f>
        <v/>
      </c>
      <c r="J225" s="2" t="str">
        <f>IF($A225="","",IFERROR(INDEX(RAW_DHIS2_EXPORT!$A:$ZZ,225,INDICATOR_MAP!$F$8),""))</f>
        <v/>
      </c>
      <c r="K225" s="2" t="str">
        <f>IF($A225="","",IFERROR(INDEX(RAW_DHIS2_EXPORT!$A:$ZZ,225,INDICATOR_MAP!$F$9),""))</f>
        <v/>
      </c>
      <c r="L225" s="2" t="str">
        <f>IF($A225="","",IFERROR(INDEX(RAW_DHIS2_EXPORT!$A:$ZZ,225,INDICATOR_MAP!$F$10),""))</f>
        <v/>
      </c>
      <c r="M225" s="2" t="str">
        <f>IF($A225="","",IFERROR(INDEX(RAW_DHIS2_EXPORT!$A:$ZZ,225,INDICATOR_MAP!$F$11),""))</f>
        <v/>
      </c>
      <c r="N225" s="2" t="str">
        <f>IF($A225="","",IFERROR(INDEX(RAW_DHIS2_EXPORT!$A:$ZZ,225,INDICATOR_MAP!$F$12),""))</f>
        <v/>
      </c>
      <c r="O225" s="2" t="str">
        <f>IF($A225="","",IFERROR(INDEX(RAW_DHIS2_EXPORT!$A:$ZZ,225,INDICATOR_MAP!$F$13),""))</f>
        <v/>
      </c>
      <c r="P225" s="2" t="str">
        <f>IF($A225="","",IFERROR(INDEX(RAW_DHIS2_EXPORT!$A:$ZZ,225,INDICATOR_MAP!$F$14),""))</f>
        <v/>
      </c>
      <c r="Q225" s="2" t="str">
        <f>IF($A225="","",IFERROR(INDEX(RAW_DHIS2_EXPORT!$A:$ZZ,225,INDICATOR_MAP!$F$15),""))</f>
        <v/>
      </c>
      <c r="R225" s="2" t="str">
        <f>IF($A225="","",IFERROR(INDEX(RAW_DHIS2_EXPORT!$A:$ZZ,225,INDICATOR_MAP!$F$16),""))</f>
        <v/>
      </c>
      <c r="S225" s="2" t="str">
        <f>IF($A225="","",IFERROR(INDEX(RAW_DHIS2_EXPORT!$A:$ZZ,225,INDICATOR_MAP!$F$17),""))</f>
        <v/>
      </c>
      <c r="T225" s="2" t="str">
        <f>IF($A225="","",IFERROR(INDEX(RAW_DHIS2_EXPORT!$A:$ZZ,225,INDICATOR_MAP!$F$18),""))</f>
        <v/>
      </c>
      <c r="U225" s="2" t="str">
        <f>IF($A225="","",IFERROR(INDEX(RAW_DHIS2_EXPORT!$A:$ZZ,225,INDICATOR_MAP!$F$19),""))</f>
        <v/>
      </c>
      <c r="V225" s="2" t="str">
        <f>IF($A225="","",IFERROR(INDEX(RAW_DHIS2_EXPORT!$A:$ZZ,225,INDICATOR_MAP!$F$20),""))</f>
        <v/>
      </c>
      <c r="W225" s="2" t="str">
        <f>IF($A225="","",IFERROR(INDEX(RAW_DHIS2_EXPORT!$A:$ZZ,225,INDICATOR_MAP!$F$21),""))</f>
        <v/>
      </c>
      <c r="X225" s="2" t="str">
        <f>IF($A225="","",IFERROR(INDEX(RAW_DHIS2_EXPORT!$A:$ZZ,225,INDICATOR_MAP!$F$22),""))</f>
        <v/>
      </c>
      <c r="Y225" s="2" t="str">
        <f>IF($A225="","",IFERROR(INDEX(RAW_DHIS2_EXPORT!$A:$ZZ,225,INDICATOR_MAP!$F$23),""))</f>
        <v/>
      </c>
      <c r="Z225" s="2" t="str">
        <f>IF($A225="","",IFERROR(INDEX(RAW_DHIS2_EXPORT!$A:$ZZ,225,INDICATOR_MAP!$F$24),""))</f>
        <v/>
      </c>
      <c r="AA225" s="2" t="str">
        <f>IF($A225="","",IFERROR(INDEX(RAW_DHIS2_EXPORT!$A:$ZZ,225,INDICATOR_MAP!$F$25),""))</f>
        <v/>
      </c>
      <c r="AB225" s="2" t="str">
        <f>IF($A225="","",IFERROR(INDEX(RAW_DHIS2_EXPORT!$A:$ZZ,225,INDICATOR_MAP!$F$26),""))</f>
        <v/>
      </c>
      <c r="AC225" s="2" t="str">
        <f>IF($A225="","",IFERROR(INDEX(RAW_DHIS2_EXPORT!$A:$ZZ,225,INDICATOR_MAP!$F$27),""))</f>
        <v/>
      </c>
      <c r="AD225" s="2" t="str">
        <f>IF($A225="","",IFERROR(INDEX(RAW_DHIS2_EXPORT!$A:$ZZ,225,INDICATOR_MAP!$F$28),""))</f>
        <v/>
      </c>
      <c r="AE225" s="2" t="str">
        <f>IF($A225="","",IFERROR(INDEX(RAW_DHIS2_EXPORT!$A:$ZZ,225,INDICATOR_MAP!$F$29),""))</f>
        <v/>
      </c>
      <c r="AF225" s="2" t="str">
        <f>IF($A225="","",IFERROR(INDEX(RAW_DHIS2_EXPORT!$A:$ZZ,225,INDICATOR_MAP!$F$30),""))</f>
        <v/>
      </c>
      <c r="AG225" s="2" t="str">
        <f>IF($A225="","",IFERROR(INDEX(RAW_DHIS2_EXPORT!$A:$ZZ,225,INDICATOR_MAP!$F$31),""))</f>
        <v/>
      </c>
      <c r="AH225" s="2" t="str">
        <f>IF($A225="","",IFERROR(INDEX(RAW_DHIS2_EXPORT!$A:$ZZ,225,INDICATOR_MAP!$F$32),""))</f>
        <v/>
      </c>
      <c r="AI225" s="2" t="str">
        <f>IF($A225="","",IFERROR(INDEX(RAW_DHIS2_EXPORT!$A:$ZZ,225,INDICATOR_MAP!$F$33),""))</f>
        <v/>
      </c>
      <c r="AJ225" s="2" t="str">
        <f>IF($A225="","",IFERROR(INDEX(RAW_DHIS2_EXPORT!$A:$ZZ,225,INDICATOR_MAP!$F$34),""))</f>
        <v/>
      </c>
      <c r="AK225" s="2" t="str">
        <f>IF($A225="","",IFERROR(INDEX(RAW_DHIS2_EXPORT!$A:$ZZ,225,INDICATOR_MAP!$F$35),""))</f>
        <v/>
      </c>
      <c r="AL225" s="2" t="str">
        <f>IF($A225="","",IFERROR(INDEX(RAW_DHIS2_EXPORT!$A:$ZZ,225,INDICATOR_MAP!$F$36),""))</f>
        <v/>
      </c>
      <c r="AM225" s="2" t="str">
        <f>IF($A225="","",IFERROR(INDEX(RAW_DHIS2_EXPORT!$A:$ZZ,225,INDICATOR_MAP!$F$37),""))</f>
        <v/>
      </c>
      <c r="AN225" s="2" t="str">
        <f>IF($A225="","",IFERROR(INDEX(RAW_DHIS2_EXPORT!$A:$ZZ,225,INDICATOR_MAP!$F$38),""))</f>
        <v/>
      </c>
      <c r="AO225" s="2" t="str">
        <f>IF($A225="","",IFERROR(INDEX(RAW_DHIS2_EXPORT!$A:$ZZ,225,INDICATOR_MAP!$F$39),""))</f>
        <v/>
      </c>
      <c r="AP225" s="2" t="str">
        <f>IF($A225="","",IFERROR(INDEX(RAW_DHIS2_EXPORT!$A:$ZZ,225,INDICATOR_MAP!$F$40),""))</f>
        <v/>
      </c>
      <c r="AQ225" s="2" t="str">
        <f>IF($A225="","",IFERROR(INDEX(RAW_DHIS2_EXPORT!$A:$ZZ,225,INDICATOR_MAP!$F$41),""))</f>
        <v/>
      </c>
      <c r="AR225" s="2" t="str">
        <f>IF($A225="","",IFERROR(INDEX(RAW_DHIS2_EXPORT!$A:$ZZ,225,INDICATOR_MAP!$F$42),""))</f>
        <v/>
      </c>
      <c r="AS225" s="2" t="str">
        <f>IF($A225="","",IFERROR(INDEX(RAW_DHIS2_EXPORT!$A:$ZZ,225,INDICATOR_MAP!$F$43),""))</f>
        <v/>
      </c>
      <c r="AT225" s="2" t="str">
        <f>IF($A225="","",IFERROR(INDEX(RAW_DHIS2_EXPORT!$A:$ZZ,225,INDICATOR_MAP!$F$44),""))</f>
        <v/>
      </c>
      <c r="AU225" s="2" t="str">
        <f>IF($A225="","",IFERROR(INDEX(RAW_DHIS2_EXPORT!$A:$ZZ,225,INDICATOR_MAP!$F$45),""))</f>
        <v/>
      </c>
      <c r="AV225" s="2" t="str">
        <f>IF($A225="","",IFERROR(INDEX(RAW_DHIS2_EXPORT!$A:$ZZ,225,INDICATOR_MAP!$F$46),""))</f>
        <v/>
      </c>
      <c r="AW225" s="2" t="str">
        <f>IF($A225="","",IFERROR(INDEX(RAW_DHIS2_EXPORT!$A:$ZZ,225,INDICATOR_MAP!$F$47),""))</f>
        <v/>
      </c>
      <c r="AX225" s="2" t="str">
        <f>IF($A225="","",IFERROR(INDEX(RAW_DHIS2_EXPORT!$A:$ZZ,225,INDICATOR_MAP!$F$48),""))</f>
        <v/>
      </c>
      <c r="AY225" s="2" t="str">
        <f>IF($A225="","",IFERROR(INDEX(RAW_DHIS2_EXPORT!$A:$ZZ,225,INDICATOR_MAP!$F$49),""))</f>
        <v/>
      </c>
      <c r="AZ225" s="2" t="str">
        <f>IF($A225="","",IFERROR(INDEX(RAW_DHIS2_EXPORT!$A:$ZZ,225,INDICATOR_MAP!$F$50),""))</f>
        <v/>
      </c>
      <c r="BA225" s="2" t="str">
        <f>IF($A225="","",IFERROR(INDEX(RAW_DHIS2_EXPORT!$A:$ZZ,225,INDICATOR_MAP!$F$51),""))</f>
        <v/>
      </c>
      <c r="BB225" s="2" t="str">
        <f>IF($A225="","",IFERROR(INDEX(RAW_DHIS2_EXPORT!$A:$ZZ,225,INDICATOR_MAP!$F$52),""))</f>
        <v/>
      </c>
      <c r="BC225" s="2" t="str">
        <f>IF($A225="","",IFERROR(INDEX(RAW_DHIS2_EXPORT!$A:$ZZ,225,INDICATOR_MAP!$F$53),""))</f>
        <v/>
      </c>
    </row>
    <row r="226" spans="1:55">
      <c r="A226" s="2" t="str">
        <f>IF(RAW_DHIS2_EXPORT!A226="","",RAW_DHIS2_EXPORT!A226)</f>
        <v/>
      </c>
      <c r="B226" s="2"/>
      <c r="C226" s="2"/>
      <c r="D226" s="2" t="str">
        <f>IF($A226="","",IFERROR(INDEX(RAW_DHIS2_EXPORT!$A:$ZZ,226,INDICATOR_MAP!$F$2),""))</f>
        <v/>
      </c>
      <c r="E226" s="2" t="str">
        <f>IF($A226="","",IFERROR(INDEX(RAW_DHIS2_EXPORT!$A:$ZZ,226,INDICATOR_MAP!$F$3),""))</f>
        <v/>
      </c>
      <c r="F226" s="2" t="str">
        <f>IF($A226="","",IFERROR(INDEX(RAW_DHIS2_EXPORT!$A:$ZZ,226,INDICATOR_MAP!$F$4),""))</f>
        <v/>
      </c>
      <c r="G226" s="2" t="str">
        <f>IF($A226="","",IFERROR(INDEX(RAW_DHIS2_EXPORT!$A:$ZZ,226,INDICATOR_MAP!$F$5),""))</f>
        <v/>
      </c>
      <c r="H226" s="2" t="str">
        <f>IF($A226="","",IFERROR(INDEX(RAW_DHIS2_EXPORT!$A:$ZZ,226,INDICATOR_MAP!$F$6),""))</f>
        <v/>
      </c>
      <c r="I226" s="2" t="str">
        <f>IF($A226="","",IFERROR(INDEX(RAW_DHIS2_EXPORT!$A:$ZZ,226,INDICATOR_MAP!$F$7),""))</f>
        <v/>
      </c>
      <c r="J226" s="2" t="str">
        <f>IF($A226="","",IFERROR(INDEX(RAW_DHIS2_EXPORT!$A:$ZZ,226,INDICATOR_MAP!$F$8),""))</f>
        <v/>
      </c>
      <c r="K226" s="2" t="str">
        <f>IF($A226="","",IFERROR(INDEX(RAW_DHIS2_EXPORT!$A:$ZZ,226,INDICATOR_MAP!$F$9),""))</f>
        <v/>
      </c>
      <c r="L226" s="2" t="str">
        <f>IF($A226="","",IFERROR(INDEX(RAW_DHIS2_EXPORT!$A:$ZZ,226,INDICATOR_MAP!$F$10),""))</f>
        <v/>
      </c>
      <c r="M226" s="2" t="str">
        <f>IF($A226="","",IFERROR(INDEX(RAW_DHIS2_EXPORT!$A:$ZZ,226,INDICATOR_MAP!$F$11),""))</f>
        <v/>
      </c>
      <c r="N226" s="2" t="str">
        <f>IF($A226="","",IFERROR(INDEX(RAW_DHIS2_EXPORT!$A:$ZZ,226,INDICATOR_MAP!$F$12),""))</f>
        <v/>
      </c>
      <c r="O226" s="2" t="str">
        <f>IF($A226="","",IFERROR(INDEX(RAW_DHIS2_EXPORT!$A:$ZZ,226,INDICATOR_MAP!$F$13),""))</f>
        <v/>
      </c>
      <c r="P226" s="2" t="str">
        <f>IF($A226="","",IFERROR(INDEX(RAW_DHIS2_EXPORT!$A:$ZZ,226,INDICATOR_MAP!$F$14),""))</f>
        <v/>
      </c>
      <c r="Q226" s="2" t="str">
        <f>IF($A226="","",IFERROR(INDEX(RAW_DHIS2_EXPORT!$A:$ZZ,226,INDICATOR_MAP!$F$15),""))</f>
        <v/>
      </c>
      <c r="R226" s="2" t="str">
        <f>IF($A226="","",IFERROR(INDEX(RAW_DHIS2_EXPORT!$A:$ZZ,226,INDICATOR_MAP!$F$16),""))</f>
        <v/>
      </c>
      <c r="S226" s="2" t="str">
        <f>IF($A226="","",IFERROR(INDEX(RAW_DHIS2_EXPORT!$A:$ZZ,226,INDICATOR_MAP!$F$17),""))</f>
        <v/>
      </c>
      <c r="T226" s="2" t="str">
        <f>IF($A226="","",IFERROR(INDEX(RAW_DHIS2_EXPORT!$A:$ZZ,226,INDICATOR_MAP!$F$18),""))</f>
        <v/>
      </c>
      <c r="U226" s="2" t="str">
        <f>IF($A226="","",IFERROR(INDEX(RAW_DHIS2_EXPORT!$A:$ZZ,226,INDICATOR_MAP!$F$19),""))</f>
        <v/>
      </c>
      <c r="V226" s="2" t="str">
        <f>IF($A226="","",IFERROR(INDEX(RAW_DHIS2_EXPORT!$A:$ZZ,226,INDICATOR_MAP!$F$20),""))</f>
        <v/>
      </c>
      <c r="W226" s="2" t="str">
        <f>IF($A226="","",IFERROR(INDEX(RAW_DHIS2_EXPORT!$A:$ZZ,226,INDICATOR_MAP!$F$21),""))</f>
        <v/>
      </c>
      <c r="X226" s="2" t="str">
        <f>IF($A226="","",IFERROR(INDEX(RAW_DHIS2_EXPORT!$A:$ZZ,226,INDICATOR_MAP!$F$22),""))</f>
        <v/>
      </c>
      <c r="Y226" s="2" t="str">
        <f>IF($A226="","",IFERROR(INDEX(RAW_DHIS2_EXPORT!$A:$ZZ,226,INDICATOR_MAP!$F$23),""))</f>
        <v/>
      </c>
      <c r="Z226" s="2" t="str">
        <f>IF($A226="","",IFERROR(INDEX(RAW_DHIS2_EXPORT!$A:$ZZ,226,INDICATOR_MAP!$F$24),""))</f>
        <v/>
      </c>
      <c r="AA226" s="2" t="str">
        <f>IF($A226="","",IFERROR(INDEX(RAW_DHIS2_EXPORT!$A:$ZZ,226,INDICATOR_MAP!$F$25),""))</f>
        <v/>
      </c>
      <c r="AB226" s="2" t="str">
        <f>IF($A226="","",IFERROR(INDEX(RAW_DHIS2_EXPORT!$A:$ZZ,226,INDICATOR_MAP!$F$26),""))</f>
        <v/>
      </c>
      <c r="AC226" s="2" t="str">
        <f>IF($A226="","",IFERROR(INDEX(RAW_DHIS2_EXPORT!$A:$ZZ,226,INDICATOR_MAP!$F$27),""))</f>
        <v/>
      </c>
      <c r="AD226" s="2" t="str">
        <f>IF($A226="","",IFERROR(INDEX(RAW_DHIS2_EXPORT!$A:$ZZ,226,INDICATOR_MAP!$F$28),""))</f>
        <v/>
      </c>
      <c r="AE226" s="2" t="str">
        <f>IF($A226="","",IFERROR(INDEX(RAW_DHIS2_EXPORT!$A:$ZZ,226,INDICATOR_MAP!$F$29),""))</f>
        <v/>
      </c>
      <c r="AF226" s="2" t="str">
        <f>IF($A226="","",IFERROR(INDEX(RAW_DHIS2_EXPORT!$A:$ZZ,226,INDICATOR_MAP!$F$30),""))</f>
        <v/>
      </c>
      <c r="AG226" s="2" t="str">
        <f>IF($A226="","",IFERROR(INDEX(RAW_DHIS2_EXPORT!$A:$ZZ,226,INDICATOR_MAP!$F$31),""))</f>
        <v/>
      </c>
      <c r="AH226" s="2" t="str">
        <f>IF($A226="","",IFERROR(INDEX(RAW_DHIS2_EXPORT!$A:$ZZ,226,INDICATOR_MAP!$F$32),""))</f>
        <v/>
      </c>
      <c r="AI226" s="2" t="str">
        <f>IF($A226="","",IFERROR(INDEX(RAW_DHIS2_EXPORT!$A:$ZZ,226,INDICATOR_MAP!$F$33),""))</f>
        <v/>
      </c>
      <c r="AJ226" s="2" t="str">
        <f>IF($A226="","",IFERROR(INDEX(RAW_DHIS2_EXPORT!$A:$ZZ,226,INDICATOR_MAP!$F$34),""))</f>
        <v/>
      </c>
      <c r="AK226" s="2" t="str">
        <f>IF($A226="","",IFERROR(INDEX(RAW_DHIS2_EXPORT!$A:$ZZ,226,INDICATOR_MAP!$F$35),""))</f>
        <v/>
      </c>
      <c r="AL226" s="2" t="str">
        <f>IF($A226="","",IFERROR(INDEX(RAW_DHIS2_EXPORT!$A:$ZZ,226,INDICATOR_MAP!$F$36),""))</f>
        <v/>
      </c>
      <c r="AM226" s="2" t="str">
        <f>IF($A226="","",IFERROR(INDEX(RAW_DHIS2_EXPORT!$A:$ZZ,226,INDICATOR_MAP!$F$37),""))</f>
        <v/>
      </c>
      <c r="AN226" s="2" t="str">
        <f>IF($A226="","",IFERROR(INDEX(RAW_DHIS2_EXPORT!$A:$ZZ,226,INDICATOR_MAP!$F$38),""))</f>
        <v/>
      </c>
      <c r="AO226" s="2" t="str">
        <f>IF($A226="","",IFERROR(INDEX(RAW_DHIS2_EXPORT!$A:$ZZ,226,INDICATOR_MAP!$F$39),""))</f>
        <v/>
      </c>
      <c r="AP226" s="2" t="str">
        <f>IF($A226="","",IFERROR(INDEX(RAW_DHIS2_EXPORT!$A:$ZZ,226,INDICATOR_MAP!$F$40),""))</f>
        <v/>
      </c>
      <c r="AQ226" s="2" t="str">
        <f>IF($A226="","",IFERROR(INDEX(RAW_DHIS2_EXPORT!$A:$ZZ,226,INDICATOR_MAP!$F$41),""))</f>
        <v/>
      </c>
      <c r="AR226" s="2" t="str">
        <f>IF($A226="","",IFERROR(INDEX(RAW_DHIS2_EXPORT!$A:$ZZ,226,INDICATOR_MAP!$F$42),""))</f>
        <v/>
      </c>
      <c r="AS226" s="2" t="str">
        <f>IF($A226="","",IFERROR(INDEX(RAW_DHIS2_EXPORT!$A:$ZZ,226,INDICATOR_MAP!$F$43),""))</f>
        <v/>
      </c>
      <c r="AT226" s="2" t="str">
        <f>IF($A226="","",IFERROR(INDEX(RAW_DHIS2_EXPORT!$A:$ZZ,226,INDICATOR_MAP!$F$44),""))</f>
        <v/>
      </c>
      <c r="AU226" s="2" t="str">
        <f>IF($A226="","",IFERROR(INDEX(RAW_DHIS2_EXPORT!$A:$ZZ,226,INDICATOR_MAP!$F$45),""))</f>
        <v/>
      </c>
      <c r="AV226" s="2" t="str">
        <f>IF($A226="","",IFERROR(INDEX(RAW_DHIS2_EXPORT!$A:$ZZ,226,INDICATOR_MAP!$F$46),""))</f>
        <v/>
      </c>
      <c r="AW226" s="2" t="str">
        <f>IF($A226="","",IFERROR(INDEX(RAW_DHIS2_EXPORT!$A:$ZZ,226,INDICATOR_MAP!$F$47),""))</f>
        <v/>
      </c>
      <c r="AX226" s="2" t="str">
        <f>IF($A226="","",IFERROR(INDEX(RAW_DHIS2_EXPORT!$A:$ZZ,226,INDICATOR_MAP!$F$48),""))</f>
        <v/>
      </c>
      <c r="AY226" s="2" t="str">
        <f>IF($A226="","",IFERROR(INDEX(RAW_DHIS2_EXPORT!$A:$ZZ,226,INDICATOR_MAP!$F$49),""))</f>
        <v/>
      </c>
      <c r="AZ226" s="2" t="str">
        <f>IF($A226="","",IFERROR(INDEX(RAW_DHIS2_EXPORT!$A:$ZZ,226,INDICATOR_MAP!$F$50),""))</f>
        <v/>
      </c>
      <c r="BA226" s="2" t="str">
        <f>IF($A226="","",IFERROR(INDEX(RAW_DHIS2_EXPORT!$A:$ZZ,226,INDICATOR_MAP!$F$51),""))</f>
        <v/>
      </c>
      <c r="BB226" s="2" t="str">
        <f>IF($A226="","",IFERROR(INDEX(RAW_DHIS2_EXPORT!$A:$ZZ,226,INDICATOR_MAP!$F$52),""))</f>
        <v/>
      </c>
      <c r="BC226" s="2" t="str">
        <f>IF($A226="","",IFERROR(INDEX(RAW_DHIS2_EXPORT!$A:$ZZ,226,INDICATOR_MAP!$F$53),""))</f>
        <v/>
      </c>
    </row>
    <row r="227" spans="1:55">
      <c r="A227" s="2" t="str">
        <f>IF(RAW_DHIS2_EXPORT!A227="","",RAW_DHIS2_EXPORT!A227)</f>
        <v/>
      </c>
      <c r="B227" s="2"/>
      <c r="C227" s="2"/>
      <c r="D227" s="2" t="str">
        <f>IF($A227="","",IFERROR(INDEX(RAW_DHIS2_EXPORT!$A:$ZZ,227,INDICATOR_MAP!$F$2),""))</f>
        <v/>
      </c>
      <c r="E227" s="2" t="str">
        <f>IF($A227="","",IFERROR(INDEX(RAW_DHIS2_EXPORT!$A:$ZZ,227,INDICATOR_MAP!$F$3),""))</f>
        <v/>
      </c>
      <c r="F227" s="2" t="str">
        <f>IF($A227="","",IFERROR(INDEX(RAW_DHIS2_EXPORT!$A:$ZZ,227,INDICATOR_MAP!$F$4),""))</f>
        <v/>
      </c>
      <c r="G227" s="2" t="str">
        <f>IF($A227="","",IFERROR(INDEX(RAW_DHIS2_EXPORT!$A:$ZZ,227,INDICATOR_MAP!$F$5),""))</f>
        <v/>
      </c>
      <c r="H227" s="2" t="str">
        <f>IF($A227="","",IFERROR(INDEX(RAW_DHIS2_EXPORT!$A:$ZZ,227,INDICATOR_MAP!$F$6),""))</f>
        <v/>
      </c>
      <c r="I227" s="2" t="str">
        <f>IF($A227="","",IFERROR(INDEX(RAW_DHIS2_EXPORT!$A:$ZZ,227,INDICATOR_MAP!$F$7),""))</f>
        <v/>
      </c>
      <c r="J227" s="2" t="str">
        <f>IF($A227="","",IFERROR(INDEX(RAW_DHIS2_EXPORT!$A:$ZZ,227,INDICATOR_MAP!$F$8),""))</f>
        <v/>
      </c>
      <c r="K227" s="2" t="str">
        <f>IF($A227="","",IFERROR(INDEX(RAW_DHIS2_EXPORT!$A:$ZZ,227,INDICATOR_MAP!$F$9),""))</f>
        <v/>
      </c>
      <c r="L227" s="2" t="str">
        <f>IF($A227="","",IFERROR(INDEX(RAW_DHIS2_EXPORT!$A:$ZZ,227,INDICATOR_MAP!$F$10),""))</f>
        <v/>
      </c>
      <c r="M227" s="2" t="str">
        <f>IF($A227="","",IFERROR(INDEX(RAW_DHIS2_EXPORT!$A:$ZZ,227,INDICATOR_MAP!$F$11),""))</f>
        <v/>
      </c>
      <c r="N227" s="2" t="str">
        <f>IF($A227="","",IFERROR(INDEX(RAW_DHIS2_EXPORT!$A:$ZZ,227,INDICATOR_MAP!$F$12),""))</f>
        <v/>
      </c>
      <c r="O227" s="2" t="str">
        <f>IF($A227="","",IFERROR(INDEX(RAW_DHIS2_EXPORT!$A:$ZZ,227,INDICATOR_MAP!$F$13),""))</f>
        <v/>
      </c>
      <c r="P227" s="2" t="str">
        <f>IF($A227="","",IFERROR(INDEX(RAW_DHIS2_EXPORT!$A:$ZZ,227,INDICATOR_MAP!$F$14),""))</f>
        <v/>
      </c>
      <c r="Q227" s="2" t="str">
        <f>IF($A227="","",IFERROR(INDEX(RAW_DHIS2_EXPORT!$A:$ZZ,227,INDICATOR_MAP!$F$15),""))</f>
        <v/>
      </c>
      <c r="R227" s="2" t="str">
        <f>IF($A227="","",IFERROR(INDEX(RAW_DHIS2_EXPORT!$A:$ZZ,227,INDICATOR_MAP!$F$16),""))</f>
        <v/>
      </c>
      <c r="S227" s="2" t="str">
        <f>IF($A227="","",IFERROR(INDEX(RAW_DHIS2_EXPORT!$A:$ZZ,227,INDICATOR_MAP!$F$17),""))</f>
        <v/>
      </c>
      <c r="T227" s="2" t="str">
        <f>IF($A227="","",IFERROR(INDEX(RAW_DHIS2_EXPORT!$A:$ZZ,227,INDICATOR_MAP!$F$18),""))</f>
        <v/>
      </c>
      <c r="U227" s="2" t="str">
        <f>IF($A227="","",IFERROR(INDEX(RAW_DHIS2_EXPORT!$A:$ZZ,227,INDICATOR_MAP!$F$19),""))</f>
        <v/>
      </c>
      <c r="V227" s="2" t="str">
        <f>IF($A227="","",IFERROR(INDEX(RAW_DHIS2_EXPORT!$A:$ZZ,227,INDICATOR_MAP!$F$20),""))</f>
        <v/>
      </c>
      <c r="W227" s="2" t="str">
        <f>IF($A227="","",IFERROR(INDEX(RAW_DHIS2_EXPORT!$A:$ZZ,227,INDICATOR_MAP!$F$21),""))</f>
        <v/>
      </c>
      <c r="X227" s="2" t="str">
        <f>IF($A227="","",IFERROR(INDEX(RAW_DHIS2_EXPORT!$A:$ZZ,227,INDICATOR_MAP!$F$22),""))</f>
        <v/>
      </c>
      <c r="Y227" s="2" t="str">
        <f>IF($A227="","",IFERROR(INDEX(RAW_DHIS2_EXPORT!$A:$ZZ,227,INDICATOR_MAP!$F$23),""))</f>
        <v/>
      </c>
      <c r="Z227" s="2" t="str">
        <f>IF($A227="","",IFERROR(INDEX(RAW_DHIS2_EXPORT!$A:$ZZ,227,INDICATOR_MAP!$F$24),""))</f>
        <v/>
      </c>
      <c r="AA227" s="2" t="str">
        <f>IF($A227="","",IFERROR(INDEX(RAW_DHIS2_EXPORT!$A:$ZZ,227,INDICATOR_MAP!$F$25),""))</f>
        <v/>
      </c>
      <c r="AB227" s="2" t="str">
        <f>IF($A227="","",IFERROR(INDEX(RAW_DHIS2_EXPORT!$A:$ZZ,227,INDICATOR_MAP!$F$26),""))</f>
        <v/>
      </c>
      <c r="AC227" s="2" t="str">
        <f>IF($A227="","",IFERROR(INDEX(RAW_DHIS2_EXPORT!$A:$ZZ,227,INDICATOR_MAP!$F$27),""))</f>
        <v/>
      </c>
      <c r="AD227" s="2" t="str">
        <f>IF($A227="","",IFERROR(INDEX(RAW_DHIS2_EXPORT!$A:$ZZ,227,INDICATOR_MAP!$F$28),""))</f>
        <v/>
      </c>
      <c r="AE227" s="2" t="str">
        <f>IF($A227="","",IFERROR(INDEX(RAW_DHIS2_EXPORT!$A:$ZZ,227,INDICATOR_MAP!$F$29),""))</f>
        <v/>
      </c>
      <c r="AF227" s="2" t="str">
        <f>IF($A227="","",IFERROR(INDEX(RAW_DHIS2_EXPORT!$A:$ZZ,227,INDICATOR_MAP!$F$30),""))</f>
        <v/>
      </c>
      <c r="AG227" s="2" t="str">
        <f>IF($A227="","",IFERROR(INDEX(RAW_DHIS2_EXPORT!$A:$ZZ,227,INDICATOR_MAP!$F$31),""))</f>
        <v/>
      </c>
      <c r="AH227" s="2" t="str">
        <f>IF($A227="","",IFERROR(INDEX(RAW_DHIS2_EXPORT!$A:$ZZ,227,INDICATOR_MAP!$F$32),""))</f>
        <v/>
      </c>
      <c r="AI227" s="2" t="str">
        <f>IF($A227="","",IFERROR(INDEX(RAW_DHIS2_EXPORT!$A:$ZZ,227,INDICATOR_MAP!$F$33),""))</f>
        <v/>
      </c>
      <c r="AJ227" s="2" t="str">
        <f>IF($A227="","",IFERROR(INDEX(RAW_DHIS2_EXPORT!$A:$ZZ,227,INDICATOR_MAP!$F$34),""))</f>
        <v/>
      </c>
      <c r="AK227" s="2" t="str">
        <f>IF($A227="","",IFERROR(INDEX(RAW_DHIS2_EXPORT!$A:$ZZ,227,INDICATOR_MAP!$F$35),""))</f>
        <v/>
      </c>
      <c r="AL227" s="2" t="str">
        <f>IF($A227="","",IFERROR(INDEX(RAW_DHIS2_EXPORT!$A:$ZZ,227,INDICATOR_MAP!$F$36),""))</f>
        <v/>
      </c>
      <c r="AM227" s="2" t="str">
        <f>IF($A227="","",IFERROR(INDEX(RAW_DHIS2_EXPORT!$A:$ZZ,227,INDICATOR_MAP!$F$37),""))</f>
        <v/>
      </c>
      <c r="AN227" s="2" t="str">
        <f>IF($A227="","",IFERROR(INDEX(RAW_DHIS2_EXPORT!$A:$ZZ,227,INDICATOR_MAP!$F$38),""))</f>
        <v/>
      </c>
      <c r="AO227" s="2" t="str">
        <f>IF($A227="","",IFERROR(INDEX(RAW_DHIS2_EXPORT!$A:$ZZ,227,INDICATOR_MAP!$F$39),""))</f>
        <v/>
      </c>
      <c r="AP227" s="2" t="str">
        <f>IF($A227="","",IFERROR(INDEX(RAW_DHIS2_EXPORT!$A:$ZZ,227,INDICATOR_MAP!$F$40),""))</f>
        <v/>
      </c>
      <c r="AQ227" s="2" t="str">
        <f>IF($A227="","",IFERROR(INDEX(RAW_DHIS2_EXPORT!$A:$ZZ,227,INDICATOR_MAP!$F$41),""))</f>
        <v/>
      </c>
      <c r="AR227" s="2" t="str">
        <f>IF($A227="","",IFERROR(INDEX(RAW_DHIS2_EXPORT!$A:$ZZ,227,INDICATOR_MAP!$F$42),""))</f>
        <v/>
      </c>
      <c r="AS227" s="2" t="str">
        <f>IF($A227="","",IFERROR(INDEX(RAW_DHIS2_EXPORT!$A:$ZZ,227,INDICATOR_MAP!$F$43),""))</f>
        <v/>
      </c>
      <c r="AT227" s="2" t="str">
        <f>IF($A227="","",IFERROR(INDEX(RAW_DHIS2_EXPORT!$A:$ZZ,227,INDICATOR_MAP!$F$44),""))</f>
        <v/>
      </c>
      <c r="AU227" s="2" t="str">
        <f>IF($A227="","",IFERROR(INDEX(RAW_DHIS2_EXPORT!$A:$ZZ,227,INDICATOR_MAP!$F$45),""))</f>
        <v/>
      </c>
      <c r="AV227" s="2" t="str">
        <f>IF($A227="","",IFERROR(INDEX(RAW_DHIS2_EXPORT!$A:$ZZ,227,INDICATOR_MAP!$F$46),""))</f>
        <v/>
      </c>
      <c r="AW227" s="2" t="str">
        <f>IF($A227="","",IFERROR(INDEX(RAW_DHIS2_EXPORT!$A:$ZZ,227,INDICATOR_MAP!$F$47),""))</f>
        <v/>
      </c>
      <c r="AX227" s="2" t="str">
        <f>IF($A227="","",IFERROR(INDEX(RAW_DHIS2_EXPORT!$A:$ZZ,227,INDICATOR_MAP!$F$48),""))</f>
        <v/>
      </c>
      <c r="AY227" s="2" t="str">
        <f>IF($A227="","",IFERROR(INDEX(RAW_DHIS2_EXPORT!$A:$ZZ,227,INDICATOR_MAP!$F$49),""))</f>
        <v/>
      </c>
      <c r="AZ227" s="2" t="str">
        <f>IF($A227="","",IFERROR(INDEX(RAW_DHIS2_EXPORT!$A:$ZZ,227,INDICATOR_MAP!$F$50),""))</f>
        <v/>
      </c>
      <c r="BA227" s="2" t="str">
        <f>IF($A227="","",IFERROR(INDEX(RAW_DHIS2_EXPORT!$A:$ZZ,227,INDICATOR_MAP!$F$51),""))</f>
        <v/>
      </c>
      <c r="BB227" s="2" t="str">
        <f>IF($A227="","",IFERROR(INDEX(RAW_DHIS2_EXPORT!$A:$ZZ,227,INDICATOR_MAP!$F$52),""))</f>
        <v/>
      </c>
      <c r="BC227" s="2" t="str">
        <f>IF($A227="","",IFERROR(INDEX(RAW_DHIS2_EXPORT!$A:$ZZ,227,INDICATOR_MAP!$F$53),""))</f>
        <v/>
      </c>
    </row>
    <row r="228" spans="1:55">
      <c r="A228" s="2" t="str">
        <f>IF(RAW_DHIS2_EXPORT!A228="","",RAW_DHIS2_EXPORT!A228)</f>
        <v/>
      </c>
      <c r="B228" s="2"/>
      <c r="C228" s="2"/>
      <c r="D228" s="2" t="str">
        <f>IF($A228="","",IFERROR(INDEX(RAW_DHIS2_EXPORT!$A:$ZZ,228,INDICATOR_MAP!$F$2),""))</f>
        <v/>
      </c>
      <c r="E228" s="2" t="str">
        <f>IF($A228="","",IFERROR(INDEX(RAW_DHIS2_EXPORT!$A:$ZZ,228,INDICATOR_MAP!$F$3),""))</f>
        <v/>
      </c>
      <c r="F228" s="2" t="str">
        <f>IF($A228="","",IFERROR(INDEX(RAW_DHIS2_EXPORT!$A:$ZZ,228,INDICATOR_MAP!$F$4),""))</f>
        <v/>
      </c>
      <c r="G228" s="2" t="str">
        <f>IF($A228="","",IFERROR(INDEX(RAW_DHIS2_EXPORT!$A:$ZZ,228,INDICATOR_MAP!$F$5),""))</f>
        <v/>
      </c>
      <c r="H228" s="2" t="str">
        <f>IF($A228="","",IFERROR(INDEX(RAW_DHIS2_EXPORT!$A:$ZZ,228,INDICATOR_MAP!$F$6),""))</f>
        <v/>
      </c>
      <c r="I228" s="2" t="str">
        <f>IF($A228="","",IFERROR(INDEX(RAW_DHIS2_EXPORT!$A:$ZZ,228,INDICATOR_MAP!$F$7),""))</f>
        <v/>
      </c>
      <c r="J228" s="2" t="str">
        <f>IF($A228="","",IFERROR(INDEX(RAW_DHIS2_EXPORT!$A:$ZZ,228,INDICATOR_MAP!$F$8),""))</f>
        <v/>
      </c>
      <c r="K228" s="2" t="str">
        <f>IF($A228="","",IFERROR(INDEX(RAW_DHIS2_EXPORT!$A:$ZZ,228,INDICATOR_MAP!$F$9),""))</f>
        <v/>
      </c>
      <c r="L228" s="2" t="str">
        <f>IF($A228="","",IFERROR(INDEX(RAW_DHIS2_EXPORT!$A:$ZZ,228,INDICATOR_MAP!$F$10),""))</f>
        <v/>
      </c>
      <c r="M228" s="2" t="str">
        <f>IF($A228="","",IFERROR(INDEX(RAW_DHIS2_EXPORT!$A:$ZZ,228,INDICATOR_MAP!$F$11),""))</f>
        <v/>
      </c>
      <c r="N228" s="2" t="str">
        <f>IF($A228="","",IFERROR(INDEX(RAW_DHIS2_EXPORT!$A:$ZZ,228,INDICATOR_MAP!$F$12),""))</f>
        <v/>
      </c>
      <c r="O228" s="2" t="str">
        <f>IF($A228="","",IFERROR(INDEX(RAW_DHIS2_EXPORT!$A:$ZZ,228,INDICATOR_MAP!$F$13),""))</f>
        <v/>
      </c>
      <c r="P228" s="2" t="str">
        <f>IF($A228="","",IFERROR(INDEX(RAW_DHIS2_EXPORT!$A:$ZZ,228,INDICATOR_MAP!$F$14),""))</f>
        <v/>
      </c>
      <c r="Q228" s="2" t="str">
        <f>IF($A228="","",IFERROR(INDEX(RAW_DHIS2_EXPORT!$A:$ZZ,228,INDICATOR_MAP!$F$15),""))</f>
        <v/>
      </c>
      <c r="R228" s="2" t="str">
        <f>IF($A228="","",IFERROR(INDEX(RAW_DHIS2_EXPORT!$A:$ZZ,228,INDICATOR_MAP!$F$16),""))</f>
        <v/>
      </c>
      <c r="S228" s="2" t="str">
        <f>IF($A228="","",IFERROR(INDEX(RAW_DHIS2_EXPORT!$A:$ZZ,228,INDICATOR_MAP!$F$17),""))</f>
        <v/>
      </c>
      <c r="T228" s="2" t="str">
        <f>IF($A228="","",IFERROR(INDEX(RAW_DHIS2_EXPORT!$A:$ZZ,228,INDICATOR_MAP!$F$18),""))</f>
        <v/>
      </c>
      <c r="U228" s="2" t="str">
        <f>IF($A228="","",IFERROR(INDEX(RAW_DHIS2_EXPORT!$A:$ZZ,228,INDICATOR_MAP!$F$19),""))</f>
        <v/>
      </c>
      <c r="V228" s="2" t="str">
        <f>IF($A228="","",IFERROR(INDEX(RAW_DHIS2_EXPORT!$A:$ZZ,228,INDICATOR_MAP!$F$20),""))</f>
        <v/>
      </c>
      <c r="W228" s="2" t="str">
        <f>IF($A228="","",IFERROR(INDEX(RAW_DHIS2_EXPORT!$A:$ZZ,228,INDICATOR_MAP!$F$21),""))</f>
        <v/>
      </c>
      <c r="X228" s="2" t="str">
        <f>IF($A228="","",IFERROR(INDEX(RAW_DHIS2_EXPORT!$A:$ZZ,228,INDICATOR_MAP!$F$22),""))</f>
        <v/>
      </c>
      <c r="Y228" s="2" t="str">
        <f>IF($A228="","",IFERROR(INDEX(RAW_DHIS2_EXPORT!$A:$ZZ,228,INDICATOR_MAP!$F$23),""))</f>
        <v/>
      </c>
      <c r="Z228" s="2" t="str">
        <f>IF($A228="","",IFERROR(INDEX(RAW_DHIS2_EXPORT!$A:$ZZ,228,INDICATOR_MAP!$F$24),""))</f>
        <v/>
      </c>
      <c r="AA228" s="2" t="str">
        <f>IF($A228="","",IFERROR(INDEX(RAW_DHIS2_EXPORT!$A:$ZZ,228,INDICATOR_MAP!$F$25),""))</f>
        <v/>
      </c>
      <c r="AB228" s="2" t="str">
        <f>IF($A228="","",IFERROR(INDEX(RAW_DHIS2_EXPORT!$A:$ZZ,228,INDICATOR_MAP!$F$26),""))</f>
        <v/>
      </c>
      <c r="AC228" s="2" t="str">
        <f>IF($A228="","",IFERROR(INDEX(RAW_DHIS2_EXPORT!$A:$ZZ,228,INDICATOR_MAP!$F$27),""))</f>
        <v/>
      </c>
      <c r="AD228" s="2" t="str">
        <f>IF($A228="","",IFERROR(INDEX(RAW_DHIS2_EXPORT!$A:$ZZ,228,INDICATOR_MAP!$F$28),""))</f>
        <v/>
      </c>
      <c r="AE228" s="2" t="str">
        <f>IF($A228="","",IFERROR(INDEX(RAW_DHIS2_EXPORT!$A:$ZZ,228,INDICATOR_MAP!$F$29),""))</f>
        <v/>
      </c>
      <c r="AF228" s="2" t="str">
        <f>IF($A228="","",IFERROR(INDEX(RAW_DHIS2_EXPORT!$A:$ZZ,228,INDICATOR_MAP!$F$30),""))</f>
        <v/>
      </c>
      <c r="AG228" s="2" t="str">
        <f>IF($A228="","",IFERROR(INDEX(RAW_DHIS2_EXPORT!$A:$ZZ,228,INDICATOR_MAP!$F$31),""))</f>
        <v/>
      </c>
      <c r="AH228" s="2" t="str">
        <f>IF($A228="","",IFERROR(INDEX(RAW_DHIS2_EXPORT!$A:$ZZ,228,INDICATOR_MAP!$F$32),""))</f>
        <v/>
      </c>
      <c r="AI228" s="2" t="str">
        <f>IF($A228="","",IFERROR(INDEX(RAW_DHIS2_EXPORT!$A:$ZZ,228,INDICATOR_MAP!$F$33),""))</f>
        <v/>
      </c>
      <c r="AJ228" s="2" t="str">
        <f>IF($A228="","",IFERROR(INDEX(RAW_DHIS2_EXPORT!$A:$ZZ,228,INDICATOR_MAP!$F$34),""))</f>
        <v/>
      </c>
      <c r="AK228" s="2" t="str">
        <f>IF($A228="","",IFERROR(INDEX(RAW_DHIS2_EXPORT!$A:$ZZ,228,INDICATOR_MAP!$F$35),""))</f>
        <v/>
      </c>
      <c r="AL228" s="2" t="str">
        <f>IF($A228="","",IFERROR(INDEX(RAW_DHIS2_EXPORT!$A:$ZZ,228,INDICATOR_MAP!$F$36),""))</f>
        <v/>
      </c>
      <c r="AM228" s="2" t="str">
        <f>IF($A228="","",IFERROR(INDEX(RAW_DHIS2_EXPORT!$A:$ZZ,228,INDICATOR_MAP!$F$37),""))</f>
        <v/>
      </c>
      <c r="AN228" s="2" t="str">
        <f>IF($A228="","",IFERROR(INDEX(RAW_DHIS2_EXPORT!$A:$ZZ,228,INDICATOR_MAP!$F$38),""))</f>
        <v/>
      </c>
      <c r="AO228" s="2" t="str">
        <f>IF($A228="","",IFERROR(INDEX(RAW_DHIS2_EXPORT!$A:$ZZ,228,INDICATOR_MAP!$F$39),""))</f>
        <v/>
      </c>
      <c r="AP228" s="2" t="str">
        <f>IF($A228="","",IFERROR(INDEX(RAW_DHIS2_EXPORT!$A:$ZZ,228,INDICATOR_MAP!$F$40),""))</f>
        <v/>
      </c>
      <c r="AQ228" s="2" t="str">
        <f>IF($A228="","",IFERROR(INDEX(RAW_DHIS2_EXPORT!$A:$ZZ,228,INDICATOR_MAP!$F$41),""))</f>
        <v/>
      </c>
      <c r="AR228" s="2" t="str">
        <f>IF($A228="","",IFERROR(INDEX(RAW_DHIS2_EXPORT!$A:$ZZ,228,INDICATOR_MAP!$F$42),""))</f>
        <v/>
      </c>
      <c r="AS228" s="2" t="str">
        <f>IF($A228="","",IFERROR(INDEX(RAW_DHIS2_EXPORT!$A:$ZZ,228,INDICATOR_MAP!$F$43),""))</f>
        <v/>
      </c>
      <c r="AT228" s="2" t="str">
        <f>IF($A228="","",IFERROR(INDEX(RAW_DHIS2_EXPORT!$A:$ZZ,228,INDICATOR_MAP!$F$44),""))</f>
        <v/>
      </c>
      <c r="AU228" s="2" t="str">
        <f>IF($A228="","",IFERROR(INDEX(RAW_DHIS2_EXPORT!$A:$ZZ,228,INDICATOR_MAP!$F$45),""))</f>
        <v/>
      </c>
      <c r="AV228" s="2" t="str">
        <f>IF($A228="","",IFERROR(INDEX(RAW_DHIS2_EXPORT!$A:$ZZ,228,INDICATOR_MAP!$F$46),""))</f>
        <v/>
      </c>
      <c r="AW228" s="2" t="str">
        <f>IF($A228="","",IFERROR(INDEX(RAW_DHIS2_EXPORT!$A:$ZZ,228,INDICATOR_MAP!$F$47),""))</f>
        <v/>
      </c>
      <c r="AX228" s="2" t="str">
        <f>IF($A228="","",IFERROR(INDEX(RAW_DHIS2_EXPORT!$A:$ZZ,228,INDICATOR_MAP!$F$48),""))</f>
        <v/>
      </c>
      <c r="AY228" s="2" t="str">
        <f>IF($A228="","",IFERROR(INDEX(RAW_DHIS2_EXPORT!$A:$ZZ,228,INDICATOR_MAP!$F$49),""))</f>
        <v/>
      </c>
      <c r="AZ228" s="2" t="str">
        <f>IF($A228="","",IFERROR(INDEX(RAW_DHIS2_EXPORT!$A:$ZZ,228,INDICATOR_MAP!$F$50),""))</f>
        <v/>
      </c>
      <c r="BA228" s="2" t="str">
        <f>IF($A228="","",IFERROR(INDEX(RAW_DHIS2_EXPORT!$A:$ZZ,228,INDICATOR_MAP!$F$51),""))</f>
        <v/>
      </c>
      <c r="BB228" s="2" t="str">
        <f>IF($A228="","",IFERROR(INDEX(RAW_DHIS2_EXPORT!$A:$ZZ,228,INDICATOR_MAP!$F$52),""))</f>
        <v/>
      </c>
      <c r="BC228" s="2" t="str">
        <f>IF($A228="","",IFERROR(INDEX(RAW_DHIS2_EXPORT!$A:$ZZ,228,INDICATOR_MAP!$F$53),""))</f>
        <v/>
      </c>
    </row>
    <row r="229" spans="1:55">
      <c r="A229" s="2" t="str">
        <f>IF(RAW_DHIS2_EXPORT!A229="","",RAW_DHIS2_EXPORT!A229)</f>
        <v/>
      </c>
      <c r="B229" s="2"/>
      <c r="C229" s="2"/>
      <c r="D229" s="2" t="str">
        <f>IF($A229="","",IFERROR(INDEX(RAW_DHIS2_EXPORT!$A:$ZZ,229,INDICATOR_MAP!$F$2),""))</f>
        <v/>
      </c>
      <c r="E229" s="2" t="str">
        <f>IF($A229="","",IFERROR(INDEX(RAW_DHIS2_EXPORT!$A:$ZZ,229,INDICATOR_MAP!$F$3),""))</f>
        <v/>
      </c>
      <c r="F229" s="2" t="str">
        <f>IF($A229="","",IFERROR(INDEX(RAW_DHIS2_EXPORT!$A:$ZZ,229,INDICATOR_MAP!$F$4),""))</f>
        <v/>
      </c>
      <c r="G229" s="2" t="str">
        <f>IF($A229="","",IFERROR(INDEX(RAW_DHIS2_EXPORT!$A:$ZZ,229,INDICATOR_MAP!$F$5),""))</f>
        <v/>
      </c>
      <c r="H229" s="2" t="str">
        <f>IF($A229="","",IFERROR(INDEX(RAW_DHIS2_EXPORT!$A:$ZZ,229,INDICATOR_MAP!$F$6),""))</f>
        <v/>
      </c>
      <c r="I229" s="2" t="str">
        <f>IF($A229="","",IFERROR(INDEX(RAW_DHIS2_EXPORT!$A:$ZZ,229,INDICATOR_MAP!$F$7),""))</f>
        <v/>
      </c>
      <c r="J229" s="2" t="str">
        <f>IF($A229="","",IFERROR(INDEX(RAW_DHIS2_EXPORT!$A:$ZZ,229,INDICATOR_MAP!$F$8),""))</f>
        <v/>
      </c>
      <c r="K229" s="2" t="str">
        <f>IF($A229="","",IFERROR(INDEX(RAW_DHIS2_EXPORT!$A:$ZZ,229,INDICATOR_MAP!$F$9),""))</f>
        <v/>
      </c>
      <c r="L229" s="2" t="str">
        <f>IF($A229="","",IFERROR(INDEX(RAW_DHIS2_EXPORT!$A:$ZZ,229,INDICATOR_MAP!$F$10),""))</f>
        <v/>
      </c>
      <c r="M229" s="2" t="str">
        <f>IF($A229="","",IFERROR(INDEX(RAW_DHIS2_EXPORT!$A:$ZZ,229,INDICATOR_MAP!$F$11),""))</f>
        <v/>
      </c>
      <c r="N229" s="2" t="str">
        <f>IF($A229="","",IFERROR(INDEX(RAW_DHIS2_EXPORT!$A:$ZZ,229,INDICATOR_MAP!$F$12),""))</f>
        <v/>
      </c>
      <c r="O229" s="2" t="str">
        <f>IF($A229="","",IFERROR(INDEX(RAW_DHIS2_EXPORT!$A:$ZZ,229,INDICATOR_MAP!$F$13),""))</f>
        <v/>
      </c>
      <c r="P229" s="2" t="str">
        <f>IF($A229="","",IFERROR(INDEX(RAW_DHIS2_EXPORT!$A:$ZZ,229,INDICATOR_MAP!$F$14),""))</f>
        <v/>
      </c>
      <c r="Q229" s="2" t="str">
        <f>IF($A229="","",IFERROR(INDEX(RAW_DHIS2_EXPORT!$A:$ZZ,229,INDICATOR_MAP!$F$15),""))</f>
        <v/>
      </c>
      <c r="R229" s="2" t="str">
        <f>IF($A229="","",IFERROR(INDEX(RAW_DHIS2_EXPORT!$A:$ZZ,229,INDICATOR_MAP!$F$16),""))</f>
        <v/>
      </c>
      <c r="S229" s="2" t="str">
        <f>IF($A229="","",IFERROR(INDEX(RAW_DHIS2_EXPORT!$A:$ZZ,229,INDICATOR_MAP!$F$17),""))</f>
        <v/>
      </c>
      <c r="T229" s="2" t="str">
        <f>IF($A229="","",IFERROR(INDEX(RAW_DHIS2_EXPORT!$A:$ZZ,229,INDICATOR_MAP!$F$18),""))</f>
        <v/>
      </c>
      <c r="U229" s="2" t="str">
        <f>IF($A229="","",IFERROR(INDEX(RAW_DHIS2_EXPORT!$A:$ZZ,229,INDICATOR_MAP!$F$19),""))</f>
        <v/>
      </c>
      <c r="V229" s="2" t="str">
        <f>IF($A229="","",IFERROR(INDEX(RAW_DHIS2_EXPORT!$A:$ZZ,229,INDICATOR_MAP!$F$20),""))</f>
        <v/>
      </c>
      <c r="W229" s="2" t="str">
        <f>IF($A229="","",IFERROR(INDEX(RAW_DHIS2_EXPORT!$A:$ZZ,229,INDICATOR_MAP!$F$21),""))</f>
        <v/>
      </c>
      <c r="X229" s="2" t="str">
        <f>IF($A229="","",IFERROR(INDEX(RAW_DHIS2_EXPORT!$A:$ZZ,229,INDICATOR_MAP!$F$22),""))</f>
        <v/>
      </c>
      <c r="Y229" s="2" t="str">
        <f>IF($A229="","",IFERROR(INDEX(RAW_DHIS2_EXPORT!$A:$ZZ,229,INDICATOR_MAP!$F$23),""))</f>
        <v/>
      </c>
      <c r="Z229" s="2" t="str">
        <f>IF($A229="","",IFERROR(INDEX(RAW_DHIS2_EXPORT!$A:$ZZ,229,INDICATOR_MAP!$F$24),""))</f>
        <v/>
      </c>
      <c r="AA229" s="2" t="str">
        <f>IF($A229="","",IFERROR(INDEX(RAW_DHIS2_EXPORT!$A:$ZZ,229,INDICATOR_MAP!$F$25),""))</f>
        <v/>
      </c>
      <c r="AB229" s="2" t="str">
        <f>IF($A229="","",IFERROR(INDEX(RAW_DHIS2_EXPORT!$A:$ZZ,229,INDICATOR_MAP!$F$26),""))</f>
        <v/>
      </c>
      <c r="AC229" s="2" t="str">
        <f>IF($A229="","",IFERROR(INDEX(RAW_DHIS2_EXPORT!$A:$ZZ,229,INDICATOR_MAP!$F$27),""))</f>
        <v/>
      </c>
      <c r="AD229" s="2" t="str">
        <f>IF($A229="","",IFERROR(INDEX(RAW_DHIS2_EXPORT!$A:$ZZ,229,INDICATOR_MAP!$F$28),""))</f>
        <v/>
      </c>
      <c r="AE229" s="2" t="str">
        <f>IF($A229="","",IFERROR(INDEX(RAW_DHIS2_EXPORT!$A:$ZZ,229,INDICATOR_MAP!$F$29),""))</f>
        <v/>
      </c>
      <c r="AF229" s="2" t="str">
        <f>IF($A229="","",IFERROR(INDEX(RAW_DHIS2_EXPORT!$A:$ZZ,229,INDICATOR_MAP!$F$30),""))</f>
        <v/>
      </c>
      <c r="AG229" s="2" t="str">
        <f>IF($A229="","",IFERROR(INDEX(RAW_DHIS2_EXPORT!$A:$ZZ,229,INDICATOR_MAP!$F$31),""))</f>
        <v/>
      </c>
      <c r="AH229" s="2" t="str">
        <f>IF($A229="","",IFERROR(INDEX(RAW_DHIS2_EXPORT!$A:$ZZ,229,INDICATOR_MAP!$F$32),""))</f>
        <v/>
      </c>
      <c r="AI229" s="2" t="str">
        <f>IF($A229="","",IFERROR(INDEX(RAW_DHIS2_EXPORT!$A:$ZZ,229,INDICATOR_MAP!$F$33),""))</f>
        <v/>
      </c>
      <c r="AJ229" s="2" t="str">
        <f>IF($A229="","",IFERROR(INDEX(RAW_DHIS2_EXPORT!$A:$ZZ,229,INDICATOR_MAP!$F$34),""))</f>
        <v/>
      </c>
      <c r="AK229" s="2" t="str">
        <f>IF($A229="","",IFERROR(INDEX(RAW_DHIS2_EXPORT!$A:$ZZ,229,INDICATOR_MAP!$F$35),""))</f>
        <v/>
      </c>
      <c r="AL229" s="2" t="str">
        <f>IF($A229="","",IFERROR(INDEX(RAW_DHIS2_EXPORT!$A:$ZZ,229,INDICATOR_MAP!$F$36),""))</f>
        <v/>
      </c>
      <c r="AM229" s="2" t="str">
        <f>IF($A229="","",IFERROR(INDEX(RAW_DHIS2_EXPORT!$A:$ZZ,229,INDICATOR_MAP!$F$37),""))</f>
        <v/>
      </c>
      <c r="AN229" s="2" t="str">
        <f>IF($A229="","",IFERROR(INDEX(RAW_DHIS2_EXPORT!$A:$ZZ,229,INDICATOR_MAP!$F$38),""))</f>
        <v/>
      </c>
      <c r="AO229" s="2" t="str">
        <f>IF($A229="","",IFERROR(INDEX(RAW_DHIS2_EXPORT!$A:$ZZ,229,INDICATOR_MAP!$F$39),""))</f>
        <v/>
      </c>
      <c r="AP229" s="2" t="str">
        <f>IF($A229="","",IFERROR(INDEX(RAW_DHIS2_EXPORT!$A:$ZZ,229,INDICATOR_MAP!$F$40),""))</f>
        <v/>
      </c>
      <c r="AQ229" s="2" t="str">
        <f>IF($A229="","",IFERROR(INDEX(RAW_DHIS2_EXPORT!$A:$ZZ,229,INDICATOR_MAP!$F$41),""))</f>
        <v/>
      </c>
      <c r="AR229" s="2" t="str">
        <f>IF($A229="","",IFERROR(INDEX(RAW_DHIS2_EXPORT!$A:$ZZ,229,INDICATOR_MAP!$F$42),""))</f>
        <v/>
      </c>
      <c r="AS229" s="2" t="str">
        <f>IF($A229="","",IFERROR(INDEX(RAW_DHIS2_EXPORT!$A:$ZZ,229,INDICATOR_MAP!$F$43),""))</f>
        <v/>
      </c>
      <c r="AT229" s="2" t="str">
        <f>IF($A229="","",IFERROR(INDEX(RAW_DHIS2_EXPORT!$A:$ZZ,229,INDICATOR_MAP!$F$44),""))</f>
        <v/>
      </c>
      <c r="AU229" s="2" t="str">
        <f>IF($A229="","",IFERROR(INDEX(RAW_DHIS2_EXPORT!$A:$ZZ,229,INDICATOR_MAP!$F$45),""))</f>
        <v/>
      </c>
      <c r="AV229" s="2" t="str">
        <f>IF($A229="","",IFERROR(INDEX(RAW_DHIS2_EXPORT!$A:$ZZ,229,INDICATOR_MAP!$F$46),""))</f>
        <v/>
      </c>
      <c r="AW229" s="2" t="str">
        <f>IF($A229="","",IFERROR(INDEX(RAW_DHIS2_EXPORT!$A:$ZZ,229,INDICATOR_MAP!$F$47),""))</f>
        <v/>
      </c>
      <c r="AX229" s="2" t="str">
        <f>IF($A229="","",IFERROR(INDEX(RAW_DHIS2_EXPORT!$A:$ZZ,229,INDICATOR_MAP!$F$48),""))</f>
        <v/>
      </c>
      <c r="AY229" s="2" t="str">
        <f>IF($A229="","",IFERROR(INDEX(RAW_DHIS2_EXPORT!$A:$ZZ,229,INDICATOR_MAP!$F$49),""))</f>
        <v/>
      </c>
      <c r="AZ229" s="2" t="str">
        <f>IF($A229="","",IFERROR(INDEX(RAW_DHIS2_EXPORT!$A:$ZZ,229,INDICATOR_MAP!$F$50),""))</f>
        <v/>
      </c>
      <c r="BA229" s="2" t="str">
        <f>IF($A229="","",IFERROR(INDEX(RAW_DHIS2_EXPORT!$A:$ZZ,229,INDICATOR_MAP!$F$51),""))</f>
        <v/>
      </c>
      <c r="BB229" s="2" t="str">
        <f>IF($A229="","",IFERROR(INDEX(RAW_DHIS2_EXPORT!$A:$ZZ,229,INDICATOR_MAP!$F$52),""))</f>
        <v/>
      </c>
      <c r="BC229" s="2" t="str">
        <f>IF($A229="","",IFERROR(INDEX(RAW_DHIS2_EXPORT!$A:$ZZ,229,INDICATOR_MAP!$F$53),""))</f>
        <v/>
      </c>
    </row>
    <row r="230" spans="1:55">
      <c r="A230" s="2" t="str">
        <f>IF(RAW_DHIS2_EXPORT!A230="","",RAW_DHIS2_EXPORT!A230)</f>
        <v/>
      </c>
      <c r="B230" s="2"/>
      <c r="C230" s="2"/>
      <c r="D230" s="2" t="str">
        <f>IF($A230="","",IFERROR(INDEX(RAW_DHIS2_EXPORT!$A:$ZZ,230,INDICATOR_MAP!$F$2),""))</f>
        <v/>
      </c>
      <c r="E230" s="2" t="str">
        <f>IF($A230="","",IFERROR(INDEX(RAW_DHIS2_EXPORT!$A:$ZZ,230,INDICATOR_MAP!$F$3),""))</f>
        <v/>
      </c>
      <c r="F230" s="2" t="str">
        <f>IF($A230="","",IFERROR(INDEX(RAW_DHIS2_EXPORT!$A:$ZZ,230,INDICATOR_MAP!$F$4),""))</f>
        <v/>
      </c>
      <c r="G230" s="2" t="str">
        <f>IF($A230="","",IFERROR(INDEX(RAW_DHIS2_EXPORT!$A:$ZZ,230,INDICATOR_MAP!$F$5),""))</f>
        <v/>
      </c>
      <c r="H230" s="2" t="str">
        <f>IF($A230="","",IFERROR(INDEX(RAW_DHIS2_EXPORT!$A:$ZZ,230,INDICATOR_MAP!$F$6),""))</f>
        <v/>
      </c>
      <c r="I230" s="2" t="str">
        <f>IF($A230="","",IFERROR(INDEX(RAW_DHIS2_EXPORT!$A:$ZZ,230,INDICATOR_MAP!$F$7),""))</f>
        <v/>
      </c>
      <c r="J230" s="2" t="str">
        <f>IF($A230="","",IFERROR(INDEX(RAW_DHIS2_EXPORT!$A:$ZZ,230,INDICATOR_MAP!$F$8),""))</f>
        <v/>
      </c>
      <c r="K230" s="2" t="str">
        <f>IF($A230="","",IFERROR(INDEX(RAW_DHIS2_EXPORT!$A:$ZZ,230,INDICATOR_MAP!$F$9),""))</f>
        <v/>
      </c>
      <c r="L230" s="2" t="str">
        <f>IF($A230="","",IFERROR(INDEX(RAW_DHIS2_EXPORT!$A:$ZZ,230,INDICATOR_MAP!$F$10),""))</f>
        <v/>
      </c>
      <c r="M230" s="2" t="str">
        <f>IF($A230="","",IFERROR(INDEX(RAW_DHIS2_EXPORT!$A:$ZZ,230,INDICATOR_MAP!$F$11),""))</f>
        <v/>
      </c>
      <c r="N230" s="2" t="str">
        <f>IF($A230="","",IFERROR(INDEX(RAW_DHIS2_EXPORT!$A:$ZZ,230,INDICATOR_MAP!$F$12),""))</f>
        <v/>
      </c>
      <c r="O230" s="2" t="str">
        <f>IF($A230="","",IFERROR(INDEX(RAW_DHIS2_EXPORT!$A:$ZZ,230,INDICATOR_MAP!$F$13),""))</f>
        <v/>
      </c>
      <c r="P230" s="2" t="str">
        <f>IF($A230="","",IFERROR(INDEX(RAW_DHIS2_EXPORT!$A:$ZZ,230,INDICATOR_MAP!$F$14),""))</f>
        <v/>
      </c>
      <c r="Q230" s="2" t="str">
        <f>IF($A230="","",IFERROR(INDEX(RAW_DHIS2_EXPORT!$A:$ZZ,230,INDICATOR_MAP!$F$15),""))</f>
        <v/>
      </c>
      <c r="R230" s="2" t="str">
        <f>IF($A230="","",IFERROR(INDEX(RAW_DHIS2_EXPORT!$A:$ZZ,230,INDICATOR_MAP!$F$16),""))</f>
        <v/>
      </c>
      <c r="S230" s="2" t="str">
        <f>IF($A230="","",IFERROR(INDEX(RAW_DHIS2_EXPORT!$A:$ZZ,230,INDICATOR_MAP!$F$17),""))</f>
        <v/>
      </c>
      <c r="T230" s="2" t="str">
        <f>IF($A230="","",IFERROR(INDEX(RAW_DHIS2_EXPORT!$A:$ZZ,230,INDICATOR_MAP!$F$18),""))</f>
        <v/>
      </c>
      <c r="U230" s="2" t="str">
        <f>IF($A230="","",IFERROR(INDEX(RAW_DHIS2_EXPORT!$A:$ZZ,230,INDICATOR_MAP!$F$19),""))</f>
        <v/>
      </c>
      <c r="V230" s="2" t="str">
        <f>IF($A230="","",IFERROR(INDEX(RAW_DHIS2_EXPORT!$A:$ZZ,230,INDICATOR_MAP!$F$20),""))</f>
        <v/>
      </c>
      <c r="W230" s="2" t="str">
        <f>IF($A230="","",IFERROR(INDEX(RAW_DHIS2_EXPORT!$A:$ZZ,230,INDICATOR_MAP!$F$21),""))</f>
        <v/>
      </c>
      <c r="X230" s="2" t="str">
        <f>IF($A230="","",IFERROR(INDEX(RAW_DHIS2_EXPORT!$A:$ZZ,230,INDICATOR_MAP!$F$22),""))</f>
        <v/>
      </c>
      <c r="Y230" s="2" t="str">
        <f>IF($A230="","",IFERROR(INDEX(RAW_DHIS2_EXPORT!$A:$ZZ,230,INDICATOR_MAP!$F$23),""))</f>
        <v/>
      </c>
      <c r="Z230" s="2" t="str">
        <f>IF($A230="","",IFERROR(INDEX(RAW_DHIS2_EXPORT!$A:$ZZ,230,INDICATOR_MAP!$F$24),""))</f>
        <v/>
      </c>
      <c r="AA230" s="2" t="str">
        <f>IF($A230="","",IFERROR(INDEX(RAW_DHIS2_EXPORT!$A:$ZZ,230,INDICATOR_MAP!$F$25),""))</f>
        <v/>
      </c>
      <c r="AB230" s="2" t="str">
        <f>IF($A230="","",IFERROR(INDEX(RAW_DHIS2_EXPORT!$A:$ZZ,230,INDICATOR_MAP!$F$26),""))</f>
        <v/>
      </c>
      <c r="AC230" s="2" t="str">
        <f>IF($A230="","",IFERROR(INDEX(RAW_DHIS2_EXPORT!$A:$ZZ,230,INDICATOR_MAP!$F$27),""))</f>
        <v/>
      </c>
      <c r="AD230" s="2" t="str">
        <f>IF($A230="","",IFERROR(INDEX(RAW_DHIS2_EXPORT!$A:$ZZ,230,INDICATOR_MAP!$F$28),""))</f>
        <v/>
      </c>
      <c r="AE230" s="2" t="str">
        <f>IF($A230="","",IFERROR(INDEX(RAW_DHIS2_EXPORT!$A:$ZZ,230,INDICATOR_MAP!$F$29),""))</f>
        <v/>
      </c>
      <c r="AF230" s="2" t="str">
        <f>IF($A230="","",IFERROR(INDEX(RAW_DHIS2_EXPORT!$A:$ZZ,230,INDICATOR_MAP!$F$30),""))</f>
        <v/>
      </c>
      <c r="AG230" s="2" t="str">
        <f>IF($A230="","",IFERROR(INDEX(RAW_DHIS2_EXPORT!$A:$ZZ,230,INDICATOR_MAP!$F$31),""))</f>
        <v/>
      </c>
      <c r="AH230" s="2" t="str">
        <f>IF($A230="","",IFERROR(INDEX(RAW_DHIS2_EXPORT!$A:$ZZ,230,INDICATOR_MAP!$F$32),""))</f>
        <v/>
      </c>
      <c r="AI230" s="2" t="str">
        <f>IF($A230="","",IFERROR(INDEX(RAW_DHIS2_EXPORT!$A:$ZZ,230,INDICATOR_MAP!$F$33),""))</f>
        <v/>
      </c>
      <c r="AJ230" s="2" t="str">
        <f>IF($A230="","",IFERROR(INDEX(RAW_DHIS2_EXPORT!$A:$ZZ,230,INDICATOR_MAP!$F$34),""))</f>
        <v/>
      </c>
      <c r="AK230" s="2" t="str">
        <f>IF($A230="","",IFERROR(INDEX(RAW_DHIS2_EXPORT!$A:$ZZ,230,INDICATOR_MAP!$F$35),""))</f>
        <v/>
      </c>
      <c r="AL230" s="2" t="str">
        <f>IF($A230="","",IFERROR(INDEX(RAW_DHIS2_EXPORT!$A:$ZZ,230,INDICATOR_MAP!$F$36),""))</f>
        <v/>
      </c>
      <c r="AM230" s="2" t="str">
        <f>IF($A230="","",IFERROR(INDEX(RAW_DHIS2_EXPORT!$A:$ZZ,230,INDICATOR_MAP!$F$37),""))</f>
        <v/>
      </c>
      <c r="AN230" s="2" t="str">
        <f>IF($A230="","",IFERROR(INDEX(RAW_DHIS2_EXPORT!$A:$ZZ,230,INDICATOR_MAP!$F$38),""))</f>
        <v/>
      </c>
      <c r="AO230" s="2" t="str">
        <f>IF($A230="","",IFERROR(INDEX(RAW_DHIS2_EXPORT!$A:$ZZ,230,INDICATOR_MAP!$F$39),""))</f>
        <v/>
      </c>
      <c r="AP230" s="2" t="str">
        <f>IF($A230="","",IFERROR(INDEX(RAW_DHIS2_EXPORT!$A:$ZZ,230,INDICATOR_MAP!$F$40),""))</f>
        <v/>
      </c>
      <c r="AQ230" s="2" t="str">
        <f>IF($A230="","",IFERROR(INDEX(RAW_DHIS2_EXPORT!$A:$ZZ,230,INDICATOR_MAP!$F$41),""))</f>
        <v/>
      </c>
      <c r="AR230" s="2" t="str">
        <f>IF($A230="","",IFERROR(INDEX(RAW_DHIS2_EXPORT!$A:$ZZ,230,INDICATOR_MAP!$F$42),""))</f>
        <v/>
      </c>
      <c r="AS230" s="2" t="str">
        <f>IF($A230="","",IFERROR(INDEX(RAW_DHIS2_EXPORT!$A:$ZZ,230,INDICATOR_MAP!$F$43),""))</f>
        <v/>
      </c>
      <c r="AT230" s="2" t="str">
        <f>IF($A230="","",IFERROR(INDEX(RAW_DHIS2_EXPORT!$A:$ZZ,230,INDICATOR_MAP!$F$44),""))</f>
        <v/>
      </c>
      <c r="AU230" s="2" t="str">
        <f>IF($A230="","",IFERROR(INDEX(RAW_DHIS2_EXPORT!$A:$ZZ,230,INDICATOR_MAP!$F$45),""))</f>
        <v/>
      </c>
      <c r="AV230" s="2" t="str">
        <f>IF($A230="","",IFERROR(INDEX(RAW_DHIS2_EXPORT!$A:$ZZ,230,INDICATOR_MAP!$F$46),""))</f>
        <v/>
      </c>
      <c r="AW230" s="2" t="str">
        <f>IF($A230="","",IFERROR(INDEX(RAW_DHIS2_EXPORT!$A:$ZZ,230,INDICATOR_MAP!$F$47),""))</f>
        <v/>
      </c>
      <c r="AX230" s="2" t="str">
        <f>IF($A230="","",IFERROR(INDEX(RAW_DHIS2_EXPORT!$A:$ZZ,230,INDICATOR_MAP!$F$48),""))</f>
        <v/>
      </c>
      <c r="AY230" s="2" t="str">
        <f>IF($A230="","",IFERROR(INDEX(RAW_DHIS2_EXPORT!$A:$ZZ,230,INDICATOR_MAP!$F$49),""))</f>
        <v/>
      </c>
      <c r="AZ230" s="2" t="str">
        <f>IF($A230="","",IFERROR(INDEX(RAW_DHIS2_EXPORT!$A:$ZZ,230,INDICATOR_MAP!$F$50),""))</f>
        <v/>
      </c>
      <c r="BA230" s="2" t="str">
        <f>IF($A230="","",IFERROR(INDEX(RAW_DHIS2_EXPORT!$A:$ZZ,230,INDICATOR_MAP!$F$51),""))</f>
        <v/>
      </c>
      <c r="BB230" s="2" t="str">
        <f>IF($A230="","",IFERROR(INDEX(RAW_DHIS2_EXPORT!$A:$ZZ,230,INDICATOR_MAP!$F$52),""))</f>
        <v/>
      </c>
      <c r="BC230" s="2" t="str">
        <f>IF($A230="","",IFERROR(INDEX(RAW_DHIS2_EXPORT!$A:$ZZ,230,INDICATOR_MAP!$F$53),""))</f>
        <v/>
      </c>
    </row>
    <row r="231" spans="1:55">
      <c r="A231" s="2" t="str">
        <f>IF(RAW_DHIS2_EXPORT!A231="","",RAW_DHIS2_EXPORT!A231)</f>
        <v/>
      </c>
      <c r="B231" s="2"/>
      <c r="C231" s="2"/>
      <c r="D231" s="2" t="str">
        <f>IF($A231="","",IFERROR(INDEX(RAW_DHIS2_EXPORT!$A:$ZZ,231,INDICATOR_MAP!$F$2),""))</f>
        <v/>
      </c>
      <c r="E231" s="2" t="str">
        <f>IF($A231="","",IFERROR(INDEX(RAW_DHIS2_EXPORT!$A:$ZZ,231,INDICATOR_MAP!$F$3),""))</f>
        <v/>
      </c>
      <c r="F231" s="2" t="str">
        <f>IF($A231="","",IFERROR(INDEX(RAW_DHIS2_EXPORT!$A:$ZZ,231,INDICATOR_MAP!$F$4),""))</f>
        <v/>
      </c>
      <c r="G231" s="2" t="str">
        <f>IF($A231="","",IFERROR(INDEX(RAW_DHIS2_EXPORT!$A:$ZZ,231,INDICATOR_MAP!$F$5),""))</f>
        <v/>
      </c>
      <c r="H231" s="2" t="str">
        <f>IF($A231="","",IFERROR(INDEX(RAW_DHIS2_EXPORT!$A:$ZZ,231,INDICATOR_MAP!$F$6),""))</f>
        <v/>
      </c>
      <c r="I231" s="2" t="str">
        <f>IF($A231="","",IFERROR(INDEX(RAW_DHIS2_EXPORT!$A:$ZZ,231,INDICATOR_MAP!$F$7),""))</f>
        <v/>
      </c>
      <c r="J231" s="2" t="str">
        <f>IF($A231="","",IFERROR(INDEX(RAW_DHIS2_EXPORT!$A:$ZZ,231,INDICATOR_MAP!$F$8),""))</f>
        <v/>
      </c>
      <c r="K231" s="2" t="str">
        <f>IF($A231="","",IFERROR(INDEX(RAW_DHIS2_EXPORT!$A:$ZZ,231,INDICATOR_MAP!$F$9),""))</f>
        <v/>
      </c>
      <c r="L231" s="2" t="str">
        <f>IF($A231="","",IFERROR(INDEX(RAW_DHIS2_EXPORT!$A:$ZZ,231,INDICATOR_MAP!$F$10),""))</f>
        <v/>
      </c>
      <c r="M231" s="2" t="str">
        <f>IF($A231="","",IFERROR(INDEX(RAW_DHIS2_EXPORT!$A:$ZZ,231,INDICATOR_MAP!$F$11),""))</f>
        <v/>
      </c>
      <c r="N231" s="2" t="str">
        <f>IF($A231="","",IFERROR(INDEX(RAW_DHIS2_EXPORT!$A:$ZZ,231,INDICATOR_MAP!$F$12),""))</f>
        <v/>
      </c>
      <c r="O231" s="2" t="str">
        <f>IF($A231="","",IFERROR(INDEX(RAW_DHIS2_EXPORT!$A:$ZZ,231,INDICATOR_MAP!$F$13),""))</f>
        <v/>
      </c>
      <c r="P231" s="2" t="str">
        <f>IF($A231="","",IFERROR(INDEX(RAW_DHIS2_EXPORT!$A:$ZZ,231,INDICATOR_MAP!$F$14),""))</f>
        <v/>
      </c>
      <c r="Q231" s="2" t="str">
        <f>IF($A231="","",IFERROR(INDEX(RAW_DHIS2_EXPORT!$A:$ZZ,231,INDICATOR_MAP!$F$15),""))</f>
        <v/>
      </c>
      <c r="R231" s="2" t="str">
        <f>IF($A231="","",IFERROR(INDEX(RAW_DHIS2_EXPORT!$A:$ZZ,231,INDICATOR_MAP!$F$16),""))</f>
        <v/>
      </c>
      <c r="S231" s="2" t="str">
        <f>IF($A231="","",IFERROR(INDEX(RAW_DHIS2_EXPORT!$A:$ZZ,231,INDICATOR_MAP!$F$17),""))</f>
        <v/>
      </c>
      <c r="T231" s="2" t="str">
        <f>IF($A231="","",IFERROR(INDEX(RAW_DHIS2_EXPORT!$A:$ZZ,231,INDICATOR_MAP!$F$18),""))</f>
        <v/>
      </c>
      <c r="U231" s="2" t="str">
        <f>IF($A231="","",IFERROR(INDEX(RAW_DHIS2_EXPORT!$A:$ZZ,231,INDICATOR_MAP!$F$19),""))</f>
        <v/>
      </c>
      <c r="V231" s="2" t="str">
        <f>IF($A231="","",IFERROR(INDEX(RAW_DHIS2_EXPORT!$A:$ZZ,231,INDICATOR_MAP!$F$20),""))</f>
        <v/>
      </c>
      <c r="W231" s="2" t="str">
        <f>IF($A231="","",IFERROR(INDEX(RAW_DHIS2_EXPORT!$A:$ZZ,231,INDICATOR_MAP!$F$21),""))</f>
        <v/>
      </c>
      <c r="X231" s="2" t="str">
        <f>IF($A231="","",IFERROR(INDEX(RAW_DHIS2_EXPORT!$A:$ZZ,231,INDICATOR_MAP!$F$22),""))</f>
        <v/>
      </c>
      <c r="Y231" s="2" t="str">
        <f>IF($A231="","",IFERROR(INDEX(RAW_DHIS2_EXPORT!$A:$ZZ,231,INDICATOR_MAP!$F$23),""))</f>
        <v/>
      </c>
      <c r="Z231" s="2" t="str">
        <f>IF($A231="","",IFERROR(INDEX(RAW_DHIS2_EXPORT!$A:$ZZ,231,INDICATOR_MAP!$F$24),""))</f>
        <v/>
      </c>
      <c r="AA231" s="2" t="str">
        <f>IF($A231="","",IFERROR(INDEX(RAW_DHIS2_EXPORT!$A:$ZZ,231,INDICATOR_MAP!$F$25),""))</f>
        <v/>
      </c>
      <c r="AB231" s="2" t="str">
        <f>IF($A231="","",IFERROR(INDEX(RAW_DHIS2_EXPORT!$A:$ZZ,231,INDICATOR_MAP!$F$26),""))</f>
        <v/>
      </c>
      <c r="AC231" s="2" t="str">
        <f>IF($A231="","",IFERROR(INDEX(RAW_DHIS2_EXPORT!$A:$ZZ,231,INDICATOR_MAP!$F$27),""))</f>
        <v/>
      </c>
      <c r="AD231" s="2" t="str">
        <f>IF($A231="","",IFERROR(INDEX(RAW_DHIS2_EXPORT!$A:$ZZ,231,INDICATOR_MAP!$F$28),""))</f>
        <v/>
      </c>
      <c r="AE231" s="2" t="str">
        <f>IF($A231="","",IFERROR(INDEX(RAW_DHIS2_EXPORT!$A:$ZZ,231,INDICATOR_MAP!$F$29),""))</f>
        <v/>
      </c>
      <c r="AF231" s="2" t="str">
        <f>IF($A231="","",IFERROR(INDEX(RAW_DHIS2_EXPORT!$A:$ZZ,231,INDICATOR_MAP!$F$30),""))</f>
        <v/>
      </c>
      <c r="AG231" s="2" t="str">
        <f>IF($A231="","",IFERROR(INDEX(RAW_DHIS2_EXPORT!$A:$ZZ,231,INDICATOR_MAP!$F$31),""))</f>
        <v/>
      </c>
      <c r="AH231" s="2" t="str">
        <f>IF($A231="","",IFERROR(INDEX(RAW_DHIS2_EXPORT!$A:$ZZ,231,INDICATOR_MAP!$F$32),""))</f>
        <v/>
      </c>
      <c r="AI231" s="2" t="str">
        <f>IF($A231="","",IFERROR(INDEX(RAW_DHIS2_EXPORT!$A:$ZZ,231,INDICATOR_MAP!$F$33),""))</f>
        <v/>
      </c>
      <c r="AJ231" s="2" t="str">
        <f>IF($A231="","",IFERROR(INDEX(RAW_DHIS2_EXPORT!$A:$ZZ,231,INDICATOR_MAP!$F$34),""))</f>
        <v/>
      </c>
      <c r="AK231" s="2" t="str">
        <f>IF($A231="","",IFERROR(INDEX(RAW_DHIS2_EXPORT!$A:$ZZ,231,INDICATOR_MAP!$F$35),""))</f>
        <v/>
      </c>
      <c r="AL231" s="2" t="str">
        <f>IF($A231="","",IFERROR(INDEX(RAW_DHIS2_EXPORT!$A:$ZZ,231,INDICATOR_MAP!$F$36),""))</f>
        <v/>
      </c>
      <c r="AM231" s="2" t="str">
        <f>IF($A231="","",IFERROR(INDEX(RAW_DHIS2_EXPORT!$A:$ZZ,231,INDICATOR_MAP!$F$37),""))</f>
        <v/>
      </c>
      <c r="AN231" s="2" t="str">
        <f>IF($A231="","",IFERROR(INDEX(RAW_DHIS2_EXPORT!$A:$ZZ,231,INDICATOR_MAP!$F$38),""))</f>
        <v/>
      </c>
      <c r="AO231" s="2" t="str">
        <f>IF($A231="","",IFERROR(INDEX(RAW_DHIS2_EXPORT!$A:$ZZ,231,INDICATOR_MAP!$F$39),""))</f>
        <v/>
      </c>
      <c r="AP231" s="2" t="str">
        <f>IF($A231="","",IFERROR(INDEX(RAW_DHIS2_EXPORT!$A:$ZZ,231,INDICATOR_MAP!$F$40),""))</f>
        <v/>
      </c>
      <c r="AQ231" s="2" t="str">
        <f>IF($A231="","",IFERROR(INDEX(RAW_DHIS2_EXPORT!$A:$ZZ,231,INDICATOR_MAP!$F$41),""))</f>
        <v/>
      </c>
      <c r="AR231" s="2" t="str">
        <f>IF($A231="","",IFERROR(INDEX(RAW_DHIS2_EXPORT!$A:$ZZ,231,INDICATOR_MAP!$F$42),""))</f>
        <v/>
      </c>
      <c r="AS231" s="2" t="str">
        <f>IF($A231="","",IFERROR(INDEX(RAW_DHIS2_EXPORT!$A:$ZZ,231,INDICATOR_MAP!$F$43),""))</f>
        <v/>
      </c>
      <c r="AT231" s="2" t="str">
        <f>IF($A231="","",IFERROR(INDEX(RAW_DHIS2_EXPORT!$A:$ZZ,231,INDICATOR_MAP!$F$44),""))</f>
        <v/>
      </c>
      <c r="AU231" s="2" t="str">
        <f>IF($A231="","",IFERROR(INDEX(RAW_DHIS2_EXPORT!$A:$ZZ,231,INDICATOR_MAP!$F$45),""))</f>
        <v/>
      </c>
      <c r="AV231" s="2" t="str">
        <f>IF($A231="","",IFERROR(INDEX(RAW_DHIS2_EXPORT!$A:$ZZ,231,INDICATOR_MAP!$F$46),""))</f>
        <v/>
      </c>
      <c r="AW231" s="2" t="str">
        <f>IF($A231="","",IFERROR(INDEX(RAW_DHIS2_EXPORT!$A:$ZZ,231,INDICATOR_MAP!$F$47),""))</f>
        <v/>
      </c>
      <c r="AX231" s="2" t="str">
        <f>IF($A231="","",IFERROR(INDEX(RAW_DHIS2_EXPORT!$A:$ZZ,231,INDICATOR_MAP!$F$48),""))</f>
        <v/>
      </c>
      <c r="AY231" s="2" t="str">
        <f>IF($A231="","",IFERROR(INDEX(RAW_DHIS2_EXPORT!$A:$ZZ,231,INDICATOR_MAP!$F$49),""))</f>
        <v/>
      </c>
      <c r="AZ231" s="2" t="str">
        <f>IF($A231="","",IFERROR(INDEX(RAW_DHIS2_EXPORT!$A:$ZZ,231,INDICATOR_MAP!$F$50),""))</f>
        <v/>
      </c>
      <c r="BA231" s="2" t="str">
        <f>IF($A231="","",IFERROR(INDEX(RAW_DHIS2_EXPORT!$A:$ZZ,231,INDICATOR_MAP!$F$51),""))</f>
        <v/>
      </c>
      <c r="BB231" s="2" t="str">
        <f>IF($A231="","",IFERROR(INDEX(RAW_DHIS2_EXPORT!$A:$ZZ,231,INDICATOR_MAP!$F$52),""))</f>
        <v/>
      </c>
      <c r="BC231" s="2" t="str">
        <f>IF($A231="","",IFERROR(INDEX(RAW_DHIS2_EXPORT!$A:$ZZ,231,INDICATOR_MAP!$F$53),""))</f>
        <v/>
      </c>
    </row>
    <row r="232" spans="1:55">
      <c r="A232" s="2" t="str">
        <f>IF(RAW_DHIS2_EXPORT!A232="","",RAW_DHIS2_EXPORT!A232)</f>
        <v/>
      </c>
      <c r="B232" s="2"/>
      <c r="C232" s="2"/>
      <c r="D232" s="2" t="str">
        <f>IF($A232="","",IFERROR(INDEX(RAW_DHIS2_EXPORT!$A:$ZZ,232,INDICATOR_MAP!$F$2),""))</f>
        <v/>
      </c>
      <c r="E232" s="2" t="str">
        <f>IF($A232="","",IFERROR(INDEX(RAW_DHIS2_EXPORT!$A:$ZZ,232,INDICATOR_MAP!$F$3),""))</f>
        <v/>
      </c>
      <c r="F232" s="2" t="str">
        <f>IF($A232="","",IFERROR(INDEX(RAW_DHIS2_EXPORT!$A:$ZZ,232,INDICATOR_MAP!$F$4),""))</f>
        <v/>
      </c>
      <c r="G232" s="2" t="str">
        <f>IF($A232="","",IFERROR(INDEX(RAW_DHIS2_EXPORT!$A:$ZZ,232,INDICATOR_MAP!$F$5),""))</f>
        <v/>
      </c>
      <c r="H232" s="2" t="str">
        <f>IF($A232="","",IFERROR(INDEX(RAW_DHIS2_EXPORT!$A:$ZZ,232,INDICATOR_MAP!$F$6),""))</f>
        <v/>
      </c>
      <c r="I232" s="2" t="str">
        <f>IF($A232="","",IFERROR(INDEX(RAW_DHIS2_EXPORT!$A:$ZZ,232,INDICATOR_MAP!$F$7),""))</f>
        <v/>
      </c>
      <c r="J232" s="2" t="str">
        <f>IF($A232="","",IFERROR(INDEX(RAW_DHIS2_EXPORT!$A:$ZZ,232,INDICATOR_MAP!$F$8),""))</f>
        <v/>
      </c>
      <c r="K232" s="2" t="str">
        <f>IF($A232="","",IFERROR(INDEX(RAW_DHIS2_EXPORT!$A:$ZZ,232,INDICATOR_MAP!$F$9),""))</f>
        <v/>
      </c>
      <c r="L232" s="2" t="str">
        <f>IF($A232="","",IFERROR(INDEX(RAW_DHIS2_EXPORT!$A:$ZZ,232,INDICATOR_MAP!$F$10),""))</f>
        <v/>
      </c>
      <c r="M232" s="2" t="str">
        <f>IF($A232="","",IFERROR(INDEX(RAW_DHIS2_EXPORT!$A:$ZZ,232,INDICATOR_MAP!$F$11),""))</f>
        <v/>
      </c>
      <c r="N232" s="2" t="str">
        <f>IF($A232="","",IFERROR(INDEX(RAW_DHIS2_EXPORT!$A:$ZZ,232,INDICATOR_MAP!$F$12),""))</f>
        <v/>
      </c>
      <c r="O232" s="2" t="str">
        <f>IF($A232="","",IFERROR(INDEX(RAW_DHIS2_EXPORT!$A:$ZZ,232,INDICATOR_MAP!$F$13),""))</f>
        <v/>
      </c>
      <c r="P232" s="2" t="str">
        <f>IF($A232="","",IFERROR(INDEX(RAW_DHIS2_EXPORT!$A:$ZZ,232,INDICATOR_MAP!$F$14),""))</f>
        <v/>
      </c>
      <c r="Q232" s="2" t="str">
        <f>IF($A232="","",IFERROR(INDEX(RAW_DHIS2_EXPORT!$A:$ZZ,232,INDICATOR_MAP!$F$15),""))</f>
        <v/>
      </c>
      <c r="R232" s="2" t="str">
        <f>IF($A232="","",IFERROR(INDEX(RAW_DHIS2_EXPORT!$A:$ZZ,232,INDICATOR_MAP!$F$16),""))</f>
        <v/>
      </c>
      <c r="S232" s="2" t="str">
        <f>IF($A232="","",IFERROR(INDEX(RAW_DHIS2_EXPORT!$A:$ZZ,232,INDICATOR_MAP!$F$17),""))</f>
        <v/>
      </c>
      <c r="T232" s="2" t="str">
        <f>IF($A232="","",IFERROR(INDEX(RAW_DHIS2_EXPORT!$A:$ZZ,232,INDICATOR_MAP!$F$18),""))</f>
        <v/>
      </c>
      <c r="U232" s="2" t="str">
        <f>IF($A232="","",IFERROR(INDEX(RAW_DHIS2_EXPORT!$A:$ZZ,232,INDICATOR_MAP!$F$19),""))</f>
        <v/>
      </c>
      <c r="V232" s="2" t="str">
        <f>IF($A232="","",IFERROR(INDEX(RAW_DHIS2_EXPORT!$A:$ZZ,232,INDICATOR_MAP!$F$20),""))</f>
        <v/>
      </c>
      <c r="W232" s="2" t="str">
        <f>IF($A232="","",IFERROR(INDEX(RAW_DHIS2_EXPORT!$A:$ZZ,232,INDICATOR_MAP!$F$21),""))</f>
        <v/>
      </c>
      <c r="X232" s="2" t="str">
        <f>IF($A232="","",IFERROR(INDEX(RAW_DHIS2_EXPORT!$A:$ZZ,232,INDICATOR_MAP!$F$22),""))</f>
        <v/>
      </c>
      <c r="Y232" s="2" t="str">
        <f>IF($A232="","",IFERROR(INDEX(RAW_DHIS2_EXPORT!$A:$ZZ,232,INDICATOR_MAP!$F$23),""))</f>
        <v/>
      </c>
      <c r="Z232" s="2" t="str">
        <f>IF($A232="","",IFERROR(INDEX(RAW_DHIS2_EXPORT!$A:$ZZ,232,INDICATOR_MAP!$F$24),""))</f>
        <v/>
      </c>
      <c r="AA232" s="2" t="str">
        <f>IF($A232="","",IFERROR(INDEX(RAW_DHIS2_EXPORT!$A:$ZZ,232,INDICATOR_MAP!$F$25),""))</f>
        <v/>
      </c>
      <c r="AB232" s="2" t="str">
        <f>IF($A232="","",IFERROR(INDEX(RAW_DHIS2_EXPORT!$A:$ZZ,232,INDICATOR_MAP!$F$26),""))</f>
        <v/>
      </c>
      <c r="AC232" s="2" t="str">
        <f>IF($A232="","",IFERROR(INDEX(RAW_DHIS2_EXPORT!$A:$ZZ,232,INDICATOR_MAP!$F$27),""))</f>
        <v/>
      </c>
      <c r="AD232" s="2" t="str">
        <f>IF($A232="","",IFERROR(INDEX(RAW_DHIS2_EXPORT!$A:$ZZ,232,INDICATOR_MAP!$F$28),""))</f>
        <v/>
      </c>
      <c r="AE232" s="2" t="str">
        <f>IF($A232="","",IFERROR(INDEX(RAW_DHIS2_EXPORT!$A:$ZZ,232,INDICATOR_MAP!$F$29),""))</f>
        <v/>
      </c>
      <c r="AF232" s="2" t="str">
        <f>IF($A232="","",IFERROR(INDEX(RAW_DHIS2_EXPORT!$A:$ZZ,232,INDICATOR_MAP!$F$30),""))</f>
        <v/>
      </c>
      <c r="AG232" s="2" t="str">
        <f>IF($A232="","",IFERROR(INDEX(RAW_DHIS2_EXPORT!$A:$ZZ,232,INDICATOR_MAP!$F$31),""))</f>
        <v/>
      </c>
      <c r="AH232" s="2" t="str">
        <f>IF($A232="","",IFERROR(INDEX(RAW_DHIS2_EXPORT!$A:$ZZ,232,INDICATOR_MAP!$F$32),""))</f>
        <v/>
      </c>
      <c r="AI232" s="2" t="str">
        <f>IF($A232="","",IFERROR(INDEX(RAW_DHIS2_EXPORT!$A:$ZZ,232,INDICATOR_MAP!$F$33),""))</f>
        <v/>
      </c>
      <c r="AJ232" s="2" t="str">
        <f>IF($A232="","",IFERROR(INDEX(RAW_DHIS2_EXPORT!$A:$ZZ,232,INDICATOR_MAP!$F$34),""))</f>
        <v/>
      </c>
      <c r="AK232" s="2" t="str">
        <f>IF($A232="","",IFERROR(INDEX(RAW_DHIS2_EXPORT!$A:$ZZ,232,INDICATOR_MAP!$F$35),""))</f>
        <v/>
      </c>
      <c r="AL232" s="2" t="str">
        <f>IF($A232="","",IFERROR(INDEX(RAW_DHIS2_EXPORT!$A:$ZZ,232,INDICATOR_MAP!$F$36),""))</f>
        <v/>
      </c>
      <c r="AM232" s="2" t="str">
        <f>IF($A232="","",IFERROR(INDEX(RAW_DHIS2_EXPORT!$A:$ZZ,232,INDICATOR_MAP!$F$37),""))</f>
        <v/>
      </c>
      <c r="AN232" s="2" t="str">
        <f>IF($A232="","",IFERROR(INDEX(RAW_DHIS2_EXPORT!$A:$ZZ,232,INDICATOR_MAP!$F$38),""))</f>
        <v/>
      </c>
      <c r="AO232" s="2" t="str">
        <f>IF($A232="","",IFERROR(INDEX(RAW_DHIS2_EXPORT!$A:$ZZ,232,INDICATOR_MAP!$F$39),""))</f>
        <v/>
      </c>
      <c r="AP232" s="2" t="str">
        <f>IF($A232="","",IFERROR(INDEX(RAW_DHIS2_EXPORT!$A:$ZZ,232,INDICATOR_MAP!$F$40),""))</f>
        <v/>
      </c>
      <c r="AQ232" s="2" t="str">
        <f>IF($A232="","",IFERROR(INDEX(RAW_DHIS2_EXPORT!$A:$ZZ,232,INDICATOR_MAP!$F$41),""))</f>
        <v/>
      </c>
      <c r="AR232" s="2" t="str">
        <f>IF($A232="","",IFERROR(INDEX(RAW_DHIS2_EXPORT!$A:$ZZ,232,INDICATOR_MAP!$F$42),""))</f>
        <v/>
      </c>
      <c r="AS232" s="2" t="str">
        <f>IF($A232="","",IFERROR(INDEX(RAW_DHIS2_EXPORT!$A:$ZZ,232,INDICATOR_MAP!$F$43),""))</f>
        <v/>
      </c>
      <c r="AT232" s="2" t="str">
        <f>IF($A232="","",IFERROR(INDEX(RAW_DHIS2_EXPORT!$A:$ZZ,232,INDICATOR_MAP!$F$44),""))</f>
        <v/>
      </c>
      <c r="AU232" s="2" t="str">
        <f>IF($A232="","",IFERROR(INDEX(RAW_DHIS2_EXPORT!$A:$ZZ,232,INDICATOR_MAP!$F$45),""))</f>
        <v/>
      </c>
      <c r="AV232" s="2" t="str">
        <f>IF($A232="","",IFERROR(INDEX(RAW_DHIS2_EXPORT!$A:$ZZ,232,INDICATOR_MAP!$F$46),""))</f>
        <v/>
      </c>
      <c r="AW232" s="2" t="str">
        <f>IF($A232="","",IFERROR(INDEX(RAW_DHIS2_EXPORT!$A:$ZZ,232,INDICATOR_MAP!$F$47),""))</f>
        <v/>
      </c>
      <c r="AX232" s="2" t="str">
        <f>IF($A232="","",IFERROR(INDEX(RAW_DHIS2_EXPORT!$A:$ZZ,232,INDICATOR_MAP!$F$48),""))</f>
        <v/>
      </c>
      <c r="AY232" s="2" t="str">
        <f>IF($A232="","",IFERROR(INDEX(RAW_DHIS2_EXPORT!$A:$ZZ,232,INDICATOR_MAP!$F$49),""))</f>
        <v/>
      </c>
      <c r="AZ232" s="2" t="str">
        <f>IF($A232="","",IFERROR(INDEX(RAW_DHIS2_EXPORT!$A:$ZZ,232,INDICATOR_MAP!$F$50),""))</f>
        <v/>
      </c>
      <c r="BA232" s="2" t="str">
        <f>IF($A232="","",IFERROR(INDEX(RAW_DHIS2_EXPORT!$A:$ZZ,232,INDICATOR_MAP!$F$51),""))</f>
        <v/>
      </c>
      <c r="BB232" s="2" t="str">
        <f>IF($A232="","",IFERROR(INDEX(RAW_DHIS2_EXPORT!$A:$ZZ,232,INDICATOR_MAP!$F$52),""))</f>
        <v/>
      </c>
      <c r="BC232" s="2" t="str">
        <f>IF($A232="","",IFERROR(INDEX(RAW_DHIS2_EXPORT!$A:$ZZ,232,INDICATOR_MAP!$F$53),""))</f>
        <v/>
      </c>
    </row>
    <row r="233" spans="1:55">
      <c r="A233" s="2" t="str">
        <f>IF(RAW_DHIS2_EXPORT!A233="","",RAW_DHIS2_EXPORT!A233)</f>
        <v/>
      </c>
      <c r="B233" s="2"/>
      <c r="C233" s="2"/>
      <c r="D233" s="2" t="str">
        <f>IF($A233="","",IFERROR(INDEX(RAW_DHIS2_EXPORT!$A:$ZZ,233,INDICATOR_MAP!$F$2),""))</f>
        <v/>
      </c>
      <c r="E233" s="2" t="str">
        <f>IF($A233="","",IFERROR(INDEX(RAW_DHIS2_EXPORT!$A:$ZZ,233,INDICATOR_MAP!$F$3),""))</f>
        <v/>
      </c>
      <c r="F233" s="2" t="str">
        <f>IF($A233="","",IFERROR(INDEX(RAW_DHIS2_EXPORT!$A:$ZZ,233,INDICATOR_MAP!$F$4),""))</f>
        <v/>
      </c>
      <c r="G233" s="2" t="str">
        <f>IF($A233="","",IFERROR(INDEX(RAW_DHIS2_EXPORT!$A:$ZZ,233,INDICATOR_MAP!$F$5),""))</f>
        <v/>
      </c>
      <c r="H233" s="2" t="str">
        <f>IF($A233="","",IFERROR(INDEX(RAW_DHIS2_EXPORT!$A:$ZZ,233,INDICATOR_MAP!$F$6),""))</f>
        <v/>
      </c>
      <c r="I233" s="2" t="str">
        <f>IF($A233="","",IFERROR(INDEX(RAW_DHIS2_EXPORT!$A:$ZZ,233,INDICATOR_MAP!$F$7),""))</f>
        <v/>
      </c>
      <c r="J233" s="2" t="str">
        <f>IF($A233="","",IFERROR(INDEX(RAW_DHIS2_EXPORT!$A:$ZZ,233,INDICATOR_MAP!$F$8),""))</f>
        <v/>
      </c>
      <c r="K233" s="2" t="str">
        <f>IF($A233="","",IFERROR(INDEX(RAW_DHIS2_EXPORT!$A:$ZZ,233,INDICATOR_MAP!$F$9),""))</f>
        <v/>
      </c>
      <c r="L233" s="2" t="str">
        <f>IF($A233="","",IFERROR(INDEX(RAW_DHIS2_EXPORT!$A:$ZZ,233,INDICATOR_MAP!$F$10),""))</f>
        <v/>
      </c>
      <c r="M233" s="2" t="str">
        <f>IF($A233="","",IFERROR(INDEX(RAW_DHIS2_EXPORT!$A:$ZZ,233,INDICATOR_MAP!$F$11),""))</f>
        <v/>
      </c>
      <c r="N233" s="2" t="str">
        <f>IF($A233="","",IFERROR(INDEX(RAW_DHIS2_EXPORT!$A:$ZZ,233,INDICATOR_MAP!$F$12),""))</f>
        <v/>
      </c>
      <c r="O233" s="2" t="str">
        <f>IF($A233="","",IFERROR(INDEX(RAW_DHIS2_EXPORT!$A:$ZZ,233,INDICATOR_MAP!$F$13),""))</f>
        <v/>
      </c>
      <c r="P233" s="2" t="str">
        <f>IF($A233="","",IFERROR(INDEX(RAW_DHIS2_EXPORT!$A:$ZZ,233,INDICATOR_MAP!$F$14),""))</f>
        <v/>
      </c>
      <c r="Q233" s="2" t="str">
        <f>IF($A233="","",IFERROR(INDEX(RAW_DHIS2_EXPORT!$A:$ZZ,233,INDICATOR_MAP!$F$15),""))</f>
        <v/>
      </c>
      <c r="R233" s="2" t="str">
        <f>IF($A233="","",IFERROR(INDEX(RAW_DHIS2_EXPORT!$A:$ZZ,233,INDICATOR_MAP!$F$16),""))</f>
        <v/>
      </c>
      <c r="S233" s="2" t="str">
        <f>IF($A233="","",IFERROR(INDEX(RAW_DHIS2_EXPORT!$A:$ZZ,233,INDICATOR_MAP!$F$17),""))</f>
        <v/>
      </c>
      <c r="T233" s="2" t="str">
        <f>IF($A233="","",IFERROR(INDEX(RAW_DHIS2_EXPORT!$A:$ZZ,233,INDICATOR_MAP!$F$18),""))</f>
        <v/>
      </c>
      <c r="U233" s="2" t="str">
        <f>IF($A233="","",IFERROR(INDEX(RAW_DHIS2_EXPORT!$A:$ZZ,233,INDICATOR_MAP!$F$19),""))</f>
        <v/>
      </c>
      <c r="V233" s="2" t="str">
        <f>IF($A233="","",IFERROR(INDEX(RAW_DHIS2_EXPORT!$A:$ZZ,233,INDICATOR_MAP!$F$20),""))</f>
        <v/>
      </c>
      <c r="W233" s="2" t="str">
        <f>IF($A233="","",IFERROR(INDEX(RAW_DHIS2_EXPORT!$A:$ZZ,233,INDICATOR_MAP!$F$21),""))</f>
        <v/>
      </c>
      <c r="X233" s="2" t="str">
        <f>IF($A233="","",IFERROR(INDEX(RAW_DHIS2_EXPORT!$A:$ZZ,233,INDICATOR_MAP!$F$22),""))</f>
        <v/>
      </c>
      <c r="Y233" s="2" t="str">
        <f>IF($A233="","",IFERROR(INDEX(RAW_DHIS2_EXPORT!$A:$ZZ,233,INDICATOR_MAP!$F$23),""))</f>
        <v/>
      </c>
      <c r="Z233" s="2" t="str">
        <f>IF($A233="","",IFERROR(INDEX(RAW_DHIS2_EXPORT!$A:$ZZ,233,INDICATOR_MAP!$F$24),""))</f>
        <v/>
      </c>
      <c r="AA233" s="2" t="str">
        <f>IF($A233="","",IFERROR(INDEX(RAW_DHIS2_EXPORT!$A:$ZZ,233,INDICATOR_MAP!$F$25),""))</f>
        <v/>
      </c>
      <c r="AB233" s="2" t="str">
        <f>IF($A233="","",IFERROR(INDEX(RAW_DHIS2_EXPORT!$A:$ZZ,233,INDICATOR_MAP!$F$26),""))</f>
        <v/>
      </c>
      <c r="AC233" s="2" t="str">
        <f>IF($A233="","",IFERROR(INDEX(RAW_DHIS2_EXPORT!$A:$ZZ,233,INDICATOR_MAP!$F$27),""))</f>
        <v/>
      </c>
      <c r="AD233" s="2" t="str">
        <f>IF($A233="","",IFERROR(INDEX(RAW_DHIS2_EXPORT!$A:$ZZ,233,INDICATOR_MAP!$F$28),""))</f>
        <v/>
      </c>
      <c r="AE233" s="2" t="str">
        <f>IF($A233="","",IFERROR(INDEX(RAW_DHIS2_EXPORT!$A:$ZZ,233,INDICATOR_MAP!$F$29),""))</f>
        <v/>
      </c>
      <c r="AF233" s="2" t="str">
        <f>IF($A233="","",IFERROR(INDEX(RAW_DHIS2_EXPORT!$A:$ZZ,233,INDICATOR_MAP!$F$30),""))</f>
        <v/>
      </c>
      <c r="AG233" s="2" t="str">
        <f>IF($A233="","",IFERROR(INDEX(RAW_DHIS2_EXPORT!$A:$ZZ,233,INDICATOR_MAP!$F$31),""))</f>
        <v/>
      </c>
      <c r="AH233" s="2" t="str">
        <f>IF($A233="","",IFERROR(INDEX(RAW_DHIS2_EXPORT!$A:$ZZ,233,INDICATOR_MAP!$F$32),""))</f>
        <v/>
      </c>
      <c r="AI233" s="2" t="str">
        <f>IF($A233="","",IFERROR(INDEX(RAW_DHIS2_EXPORT!$A:$ZZ,233,INDICATOR_MAP!$F$33),""))</f>
        <v/>
      </c>
      <c r="AJ233" s="2" t="str">
        <f>IF($A233="","",IFERROR(INDEX(RAW_DHIS2_EXPORT!$A:$ZZ,233,INDICATOR_MAP!$F$34),""))</f>
        <v/>
      </c>
      <c r="AK233" s="2" t="str">
        <f>IF($A233="","",IFERROR(INDEX(RAW_DHIS2_EXPORT!$A:$ZZ,233,INDICATOR_MAP!$F$35),""))</f>
        <v/>
      </c>
      <c r="AL233" s="2" t="str">
        <f>IF($A233="","",IFERROR(INDEX(RAW_DHIS2_EXPORT!$A:$ZZ,233,INDICATOR_MAP!$F$36),""))</f>
        <v/>
      </c>
      <c r="AM233" s="2" t="str">
        <f>IF($A233="","",IFERROR(INDEX(RAW_DHIS2_EXPORT!$A:$ZZ,233,INDICATOR_MAP!$F$37),""))</f>
        <v/>
      </c>
      <c r="AN233" s="2" t="str">
        <f>IF($A233="","",IFERROR(INDEX(RAW_DHIS2_EXPORT!$A:$ZZ,233,INDICATOR_MAP!$F$38),""))</f>
        <v/>
      </c>
      <c r="AO233" s="2" t="str">
        <f>IF($A233="","",IFERROR(INDEX(RAW_DHIS2_EXPORT!$A:$ZZ,233,INDICATOR_MAP!$F$39),""))</f>
        <v/>
      </c>
      <c r="AP233" s="2" t="str">
        <f>IF($A233="","",IFERROR(INDEX(RAW_DHIS2_EXPORT!$A:$ZZ,233,INDICATOR_MAP!$F$40),""))</f>
        <v/>
      </c>
      <c r="AQ233" s="2" t="str">
        <f>IF($A233="","",IFERROR(INDEX(RAW_DHIS2_EXPORT!$A:$ZZ,233,INDICATOR_MAP!$F$41),""))</f>
        <v/>
      </c>
      <c r="AR233" s="2" t="str">
        <f>IF($A233="","",IFERROR(INDEX(RAW_DHIS2_EXPORT!$A:$ZZ,233,INDICATOR_MAP!$F$42),""))</f>
        <v/>
      </c>
      <c r="AS233" s="2" t="str">
        <f>IF($A233="","",IFERROR(INDEX(RAW_DHIS2_EXPORT!$A:$ZZ,233,INDICATOR_MAP!$F$43),""))</f>
        <v/>
      </c>
      <c r="AT233" s="2" t="str">
        <f>IF($A233="","",IFERROR(INDEX(RAW_DHIS2_EXPORT!$A:$ZZ,233,INDICATOR_MAP!$F$44),""))</f>
        <v/>
      </c>
      <c r="AU233" s="2" t="str">
        <f>IF($A233="","",IFERROR(INDEX(RAW_DHIS2_EXPORT!$A:$ZZ,233,INDICATOR_MAP!$F$45),""))</f>
        <v/>
      </c>
      <c r="AV233" s="2" t="str">
        <f>IF($A233="","",IFERROR(INDEX(RAW_DHIS2_EXPORT!$A:$ZZ,233,INDICATOR_MAP!$F$46),""))</f>
        <v/>
      </c>
      <c r="AW233" s="2" t="str">
        <f>IF($A233="","",IFERROR(INDEX(RAW_DHIS2_EXPORT!$A:$ZZ,233,INDICATOR_MAP!$F$47),""))</f>
        <v/>
      </c>
      <c r="AX233" s="2" t="str">
        <f>IF($A233="","",IFERROR(INDEX(RAW_DHIS2_EXPORT!$A:$ZZ,233,INDICATOR_MAP!$F$48),""))</f>
        <v/>
      </c>
      <c r="AY233" s="2" t="str">
        <f>IF($A233="","",IFERROR(INDEX(RAW_DHIS2_EXPORT!$A:$ZZ,233,INDICATOR_MAP!$F$49),""))</f>
        <v/>
      </c>
      <c r="AZ233" s="2" t="str">
        <f>IF($A233="","",IFERROR(INDEX(RAW_DHIS2_EXPORT!$A:$ZZ,233,INDICATOR_MAP!$F$50),""))</f>
        <v/>
      </c>
      <c r="BA233" s="2" t="str">
        <f>IF($A233="","",IFERROR(INDEX(RAW_DHIS2_EXPORT!$A:$ZZ,233,INDICATOR_MAP!$F$51),""))</f>
        <v/>
      </c>
      <c r="BB233" s="2" t="str">
        <f>IF($A233="","",IFERROR(INDEX(RAW_DHIS2_EXPORT!$A:$ZZ,233,INDICATOR_MAP!$F$52),""))</f>
        <v/>
      </c>
      <c r="BC233" s="2" t="str">
        <f>IF($A233="","",IFERROR(INDEX(RAW_DHIS2_EXPORT!$A:$ZZ,233,INDICATOR_MAP!$F$53),""))</f>
        <v/>
      </c>
    </row>
    <row r="234" spans="1:55">
      <c r="A234" s="2" t="str">
        <f>IF(RAW_DHIS2_EXPORT!A234="","",RAW_DHIS2_EXPORT!A234)</f>
        <v/>
      </c>
      <c r="B234" s="2"/>
      <c r="C234" s="2"/>
      <c r="D234" s="2" t="str">
        <f>IF($A234="","",IFERROR(INDEX(RAW_DHIS2_EXPORT!$A:$ZZ,234,INDICATOR_MAP!$F$2),""))</f>
        <v/>
      </c>
      <c r="E234" s="2" t="str">
        <f>IF($A234="","",IFERROR(INDEX(RAW_DHIS2_EXPORT!$A:$ZZ,234,INDICATOR_MAP!$F$3),""))</f>
        <v/>
      </c>
      <c r="F234" s="2" t="str">
        <f>IF($A234="","",IFERROR(INDEX(RAW_DHIS2_EXPORT!$A:$ZZ,234,INDICATOR_MAP!$F$4),""))</f>
        <v/>
      </c>
      <c r="G234" s="2" t="str">
        <f>IF($A234="","",IFERROR(INDEX(RAW_DHIS2_EXPORT!$A:$ZZ,234,INDICATOR_MAP!$F$5),""))</f>
        <v/>
      </c>
      <c r="H234" s="2" t="str">
        <f>IF($A234="","",IFERROR(INDEX(RAW_DHIS2_EXPORT!$A:$ZZ,234,INDICATOR_MAP!$F$6),""))</f>
        <v/>
      </c>
      <c r="I234" s="2" t="str">
        <f>IF($A234="","",IFERROR(INDEX(RAW_DHIS2_EXPORT!$A:$ZZ,234,INDICATOR_MAP!$F$7),""))</f>
        <v/>
      </c>
      <c r="J234" s="2" t="str">
        <f>IF($A234="","",IFERROR(INDEX(RAW_DHIS2_EXPORT!$A:$ZZ,234,INDICATOR_MAP!$F$8),""))</f>
        <v/>
      </c>
      <c r="K234" s="2" t="str">
        <f>IF($A234="","",IFERROR(INDEX(RAW_DHIS2_EXPORT!$A:$ZZ,234,INDICATOR_MAP!$F$9),""))</f>
        <v/>
      </c>
      <c r="L234" s="2" t="str">
        <f>IF($A234="","",IFERROR(INDEX(RAW_DHIS2_EXPORT!$A:$ZZ,234,INDICATOR_MAP!$F$10),""))</f>
        <v/>
      </c>
      <c r="M234" s="2" t="str">
        <f>IF($A234="","",IFERROR(INDEX(RAW_DHIS2_EXPORT!$A:$ZZ,234,INDICATOR_MAP!$F$11),""))</f>
        <v/>
      </c>
      <c r="N234" s="2" t="str">
        <f>IF($A234="","",IFERROR(INDEX(RAW_DHIS2_EXPORT!$A:$ZZ,234,INDICATOR_MAP!$F$12),""))</f>
        <v/>
      </c>
      <c r="O234" s="2" t="str">
        <f>IF($A234="","",IFERROR(INDEX(RAW_DHIS2_EXPORT!$A:$ZZ,234,INDICATOR_MAP!$F$13),""))</f>
        <v/>
      </c>
      <c r="P234" s="2" t="str">
        <f>IF($A234="","",IFERROR(INDEX(RAW_DHIS2_EXPORT!$A:$ZZ,234,INDICATOR_MAP!$F$14),""))</f>
        <v/>
      </c>
      <c r="Q234" s="2" t="str">
        <f>IF($A234="","",IFERROR(INDEX(RAW_DHIS2_EXPORT!$A:$ZZ,234,INDICATOR_MAP!$F$15),""))</f>
        <v/>
      </c>
      <c r="R234" s="2" t="str">
        <f>IF($A234="","",IFERROR(INDEX(RAW_DHIS2_EXPORT!$A:$ZZ,234,INDICATOR_MAP!$F$16),""))</f>
        <v/>
      </c>
      <c r="S234" s="2" t="str">
        <f>IF($A234="","",IFERROR(INDEX(RAW_DHIS2_EXPORT!$A:$ZZ,234,INDICATOR_MAP!$F$17),""))</f>
        <v/>
      </c>
      <c r="T234" s="2" t="str">
        <f>IF($A234="","",IFERROR(INDEX(RAW_DHIS2_EXPORT!$A:$ZZ,234,INDICATOR_MAP!$F$18),""))</f>
        <v/>
      </c>
      <c r="U234" s="2" t="str">
        <f>IF($A234="","",IFERROR(INDEX(RAW_DHIS2_EXPORT!$A:$ZZ,234,INDICATOR_MAP!$F$19),""))</f>
        <v/>
      </c>
      <c r="V234" s="2" t="str">
        <f>IF($A234="","",IFERROR(INDEX(RAW_DHIS2_EXPORT!$A:$ZZ,234,INDICATOR_MAP!$F$20),""))</f>
        <v/>
      </c>
      <c r="W234" s="2" t="str">
        <f>IF($A234="","",IFERROR(INDEX(RAW_DHIS2_EXPORT!$A:$ZZ,234,INDICATOR_MAP!$F$21),""))</f>
        <v/>
      </c>
      <c r="X234" s="2" t="str">
        <f>IF($A234="","",IFERROR(INDEX(RAW_DHIS2_EXPORT!$A:$ZZ,234,INDICATOR_MAP!$F$22),""))</f>
        <v/>
      </c>
      <c r="Y234" s="2" t="str">
        <f>IF($A234="","",IFERROR(INDEX(RAW_DHIS2_EXPORT!$A:$ZZ,234,INDICATOR_MAP!$F$23),""))</f>
        <v/>
      </c>
      <c r="Z234" s="2" t="str">
        <f>IF($A234="","",IFERROR(INDEX(RAW_DHIS2_EXPORT!$A:$ZZ,234,INDICATOR_MAP!$F$24),""))</f>
        <v/>
      </c>
      <c r="AA234" s="2" t="str">
        <f>IF($A234="","",IFERROR(INDEX(RAW_DHIS2_EXPORT!$A:$ZZ,234,INDICATOR_MAP!$F$25),""))</f>
        <v/>
      </c>
      <c r="AB234" s="2" t="str">
        <f>IF($A234="","",IFERROR(INDEX(RAW_DHIS2_EXPORT!$A:$ZZ,234,INDICATOR_MAP!$F$26),""))</f>
        <v/>
      </c>
      <c r="AC234" s="2" t="str">
        <f>IF($A234="","",IFERROR(INDEX(RAW_DHIS2_EXPORT!$A:$ZZ,234,INDICATOR_MAP!$F$27),""))</f>
        <v/>
      </c>
      <c r="AD234" s="2" t="str">
        <f>IF($A234="","",IFERROR(INDEX(RAW_DHIS2_EXPORT!$A:$ZZ,234,INDICATOR_MAP!$F$28),""))</f>
        <v/>
      </c>
      <c r="AE234" s="2" t="str">
        <f>IF($A234="","",IFERROR(INDEX(RAW_DHIS2_EXPORT!$A:$ZZ,234,INDICATOR_MAP!$F$29),""))</f>
        <v/>
      </c>
      <c r="AF234" s="2" t="str">
        <f>IF($A234="","",IFERROR(INDEX(RAW_DHIS2_EXPORT!$A:$ZZ,234,INDICATOR_MAP!$F$30),""))</f>
        <v/>
      </c>
      <c r="AG234" s="2" t="str">
        <f>IF($A234="","",IFERROR(INDEX(RAW_DHIS2_EXPORT!$A:$ZZ,234,INDICATOR_MAP!$F$31),""))</f>
        <v/>
      </c>
      <c r="AH234" s="2" t="str">
        <f>IF($A234="","",IFERROR(INDEX(RAW_DHIS2_EXPORT!$A:$ZZ,234,INDICATOR_MAP!$F$32),""))</f>
        <v/>
      </c>
      <c r="AI234" s="2" t="str">
        <f>IF($A234="","",IFERROR(INDEX(RAW_DHIS2_EXPORT!$A:$ZZ,234,INDICATOR_MAP!$F$33),""))</f>
        <v/>
      </c>
      <c r="AJ234" s="2" t="str">
        <f>IF($A234="","",IFERROR(INDEX(RAW_DHIS2_EXPORT!$A:$ZZ,234,INDICATOR_MAP!$F$34),""))</f>
        <v/>
      </c>
      <c r="AK234" s="2" t="str">
        <f>IF($A234="","",IFERROR(INDEX(RAW_DHIS2_EXPORT!$A:$ZZ,234,INDICATOR_MAP!$F$35),""))</f>
        <v/>
      </c>
      <c r="AL234" s="2" t="str">
        <f>IF($A234="","",IFERROR(INDEX(RAW_DHIS2_EXPORT!$A:$ZZ,234,INDICATOR_MAP!$F$36),""))</f>
        <v/>
      </c>
      <c r="AM234" s="2" t="str">
        <f>IF($A234="","",IFERROR(INDEX(RAW_DHIS2_EXPORT!$A:$ZZ,234,INDICATOR_MAP!$F$37),""))</f>
        <v/>
      </c>
      <c r="AN234" s="2" t="str">
        <f>IF($A234="","",IFERROR(INDEX(RAW_DHIS2_EXPORT!$A:$ZZ,234,INDICATOR_MAP!$F$38),""))</f>
        <v/>
      </c>
      <c r="AO234" s="2" t="str">
        <f>IF($A234="","",IFERROR(INDEX(RAW_DHIS2_EXPORT!$A:$ZZ,234,INDICATOR_MAP!$F$39),""))</f>
        <v/>
      </c>
      <c r="AP234" s="2" t="str">
        <f>IF($A234="","",IFERROR(INDEX(RAW_DHIS2_EXPORT!$A:$ZZ,234,INDICATOR_MAP!$F$40),""))</f>
        <v/>
      </c>
      <c r="AQ234" s="2" t="str">
        <f>IF($A234="","",IFERROR(INDEX(RAW_DHIS2_EXPORT!$A:$ZZ,234,INDICATOR_MAP!$F$41),""))</f>
        <v/>
      </c>
      <c r="AR234" s="2" t="str">
        <f>IF($A234="","",IFERROR(INDEX(RAW_DHIS2_EXPORT!$A:$ZZ,234,INDICATOR_MAP!$F$42),""))</f>
        <v/>
      </c>
      <c r="AS234" s="2" t="str">
        <f>IF($A234="","",IFERROR(INDEX(RAW_DHIS2_EXPORT!$A:$ZZ,234,INDICATOR_MAP!$F$43),""))</f>
        <v/>
      </c>
      <c r="AT234" s="2" t="str">
        <f>IF($A234="","",IFERROR(INDEX(RAW_DHIS2_EXPORT!$A:$ZZ,234,INDICATOR_MAP!$F$44),""))</f>
        <v/>
      </c>
      <c r="AU234" s="2" t="str">
        <f>IF($A234="","",IFERROR(INDEX(RAW_DHIS2_EXPORT!$A:$ZZ,234,INDICATOR_MAP!$F$45),""))</f>
        <v/>
      </c>
      <c r="AV234" s="2" t="str">
        <f>IF($A234="","",IFERROR(INDEX(RAW_DHIS2_EXPORT!$A:$ZZ,234,INDICATOR_MAP!$F$46),""))</f>
        <v/>
      </c>
      <c r="AW234" s="2" t="str">
        <f>IF($A234="","",IFERROR(INDEX(RAW_DHIS2_EXPORT!$A:$ZZ,234,INDICATOR_MAP!$F$47),""))</f>
        <v/>
      </c>
      <c r="AX234" s="2" t="str">
        <f>IF($A234="","",IFERROR(INDEX(RAW_DHIS2_EXPORT!$A:$ZZ,234,INDICATOR_MAP!$F$48),""))</f>
        <v/>
      </c>
      <c r="AY234" s="2" t="str">
        <f>IF($A234="","",IFERROR(INDEX(RAW_DHIS2_EXPORT!$A:$ZZ,234,INDICATOR_MAP!$F$49),""))</f>
        <v/>
      </c>
      <c r="AZ234" s="2" t="str">
        <f>IF($A234="","",IFERROR(INDEX(RAW_DHIS2_EXPORT!$A:$ZZ,234,INDICATOR_MAP!$F$50),""))</f>
        <v/>
      </c>
      <c r="BA234" s="2" t="str">
        <f>IF($A234="","",IFERROR(INDEX(RAW_DHIS2_EXPORT!$A:$ZZ,234,INDICATOR_MAP!$F$51),""))</f>
        <v/>
      </c>
      <c r="BB234" s="2" t="str">
        <f>IF($A234="","",IFERROR(INDEX(RAW_DHIS2_EXPORT!$A:$ZZ,234,INDICATOR_MAP!$F$52),""))</f>
        <v/>
      </c>
      <c r="BC234" s="2" t="str">
        <f>IF($A234="","",IFERROR(INDEX(RAW_DHIS2_EXPORT!$A:$ZZ,234,INDICATOR_MAP!$F$53),""))</f>
        <v/>
      </c>
    </row>
    <row r="235" spans="1:55">
      <c r="A235" s="2" t="str">
        <f>IF(RAW_DHIS2_EXPORT!A235="","",RAW_DHIS2_EXPORT!A235)</f>
        <v/>
      </c>
      <c r="B235" s="2"/>
      <c r="C235" s="2"/>
      <c r="D235" s="2" t="str">
        <f>IF($A235="","",IFERROR(INDEX(RAW_DHIS2_EXPORT!$A:$ZZ,235,INDICATOR_MAP!$F$2),""))</f>
        <v/>
      </c>
      <c r="E235" s="2" t="str">
        <f>IF($A235="","",IFERROR(INDEX(RAW_DHIS2_EXPORT!$A:$ZZ,235,INDICATOR_MAP!$F$3),""))</f>
        <v/>
      </c>
      <c r="F235" s="2" t="str">
        <f>IF($A235="","",IFERROR(INDEX(RAW_DHIS2_EXPORT!$A:$ZZ,235,INDICATOR_MAP!$F$4),""))</f>
        <v/>
      </c>
      <c r="G235" s="2" t="str">
        <f>IF($A235="","",IFERROR(INDEX(RAW_DHIS2_EXPORT!$A:$ZZ,235,INDICATOR_MAP!$F$5),""))</f>
        <v/>
      </c>
      <c r="H235" s="2" t="str">
        <f>IF($A235="","",IFERROR(INDEX(RAW_DHIS2_EXPORT!$A:$ZZ,235,INDICATOR_MAP!$F$6),""))</f>
        <v/>
      </c>
      <c r="I235" s="2" t="str">
        <f>IF($A235="","",IFERROR(INDEX(RAW_DHIS2_EXPORT!$A:$ZZ,235,INDICATOR_MAP!$F$7),""))</f>
        <v/>
      </c>
      <c r="J235" s="2" t="str">
        <f>IF($A235="","",IFERROR(INDEX(RAW_DHIS2_EXPORT!$A:$ZZ,235,INDICATOR_MAP!$F$8),""))</f>
        <v/>
      </c>
      <c r="K235" s="2" t="str">
        <f>IF($A235="","",IFERROR(INDEX(RAW_DHIS2_EXPORT!$A:$ZZ,235,INDICATOR_MAP!$F$9),""))</f>
        <v/>
      </c>
      <c r="L235" s="2" t="str">
        <f>IF($A235="","",IFERROR(INDEX(RAW_DHIS2_EXPORT!$A:$ZZ,235,INDICATOR_MAP!$F$10),""))</f>
        <v/>
      </c>
      <c r="M235" s="2" t="str">
        <f>IF($A235="","",IFERROR(INDEX(RAW_DHIS2_EXPORT!$A:$ZZ,235,INDICATOR_MAP!$F$11),""))</f>
        <v/>
      </c>
      <c r="N235" s="2" t="str">
        <f>IF($A235="","",IFERROR(INDEX(RAW_DHIS2_EXPORT!$A:$ZZ,235,INDICATOR_MAP!$F$12),""))</f>
        <v/>
      </c>
      <c r="O235" s="2" t="str">
        <f>IF($A235="","",IFERROR(INDEX(RAW_DHIS2_EXPORT!$A:$ZZ,235,INDICATOR_MAP!$F$13),""))</f>
        <v/>
      </c>
      <c r="P235" s="2" t="str">
        <f>IF($A235="","",IFERROR(INDEX(RAW_DHIS2_EXPORT!$A:$ZZ,235,INDICATOR_MAP!$F$14),""))</f>
        <v/>
      </c>
      <c r="Q235" s="2" t="str">
        <f>IF($A235="","",IFERROR(INDEX(RAW_DHIS2_EXPORT!$A:$ZZ,235,INDICATOR_MAP!$F$15),""))</f>
        <v/>
      </c>
      <c r="R235" s="2" t="str">
        <f>IF($A235="","",IFERROR(INDEX(RAW_DHIS2_EXPORT!$A:$ZZ,235,INDICATOR_MAP!$F$16),""))</f>
        <v/>
      </c>
      <c r="S235" s="2" t="str">
        <f>IF($A235="","",IFERROR(INDEX(RAW_DHIS2_EXPORT!$A:$ZZ,235,INDICATOR_MAP!$F$17),""))</f>
        <v/>
      </c>
      <c r="T235" s="2" t="str">
        <f>IF($A235="","",IFERROR(INDEX(RAW_DHIS2_EXPORT!$A:$ZZ,235,INDICATOR_MAP!$F$18),""))</f>
        <v/>
      </c>
      <c r="U235" s="2" t="str">
        <f>IF($A235="","",IFERROR(INDEX(RAW_DHIS2_EXPORT!$A:$ZZ,235,INDICATOR_MAP!$F$19),""))</f>
        <v/>
      </c>
      <c r="V235" s="2" t="str">
        <f>IF($A235="","",IFERROR(INDEX(RAW_DHIS2_EXPORT!$A:$ZZ,235,INDICATOR_MAP!$F$20),""))</f>
        <v/>
      </c>
      <c r="W235" s="2" t="str">
        <f>IF($A235="","",IFERROR(INDEX(RAW_DHIS2_EXPORT!$A:$ZZ,235,INDICATOR_MAP!$F$21),""))</f>
        <v/>
      </c>
      <c r="X235" s="2" t="str">
        <f>IF($A235="","",IFERROR(INDEX(RAW_DHIS2_EXPORT!$A:$ZZ,235,INDICATOR_MAP!$F$22),""))</f>
        <v/>
      </c>
      <c r="Y235" s="2" t="str">
        <f>IF($A235="","",IFERROR(INDEX(RAW_DHIS2_EXPORT!$A:$ZZ,235,INDICATOR_MAP!$F$23),""))</f>
        <v/>
      </c>
      <c r="Z235" s="2" t="str">
        <f>IF($A235="","",IFERROR(INDEX(RAW_DHIS2_EXPORT!$A:$ZZ,235,INDICATOR_MAP!$F$24),""))</f>
        <v/>
      </c>
      <c r="AA235" s="2" t="str">
        <f>IF($A235="","",IFERROR(INDEX(RAW_DHIS2_EXPORT!$A:$ZZ,235,INDICATOR_MAP!$F$25),""))</f>
        <v/>
      </c>
      <c r="AB235" s="2" t="str">
        <f>IF($A235="","",IFERROR(INDEX(RAW_DHIS2_EXPORT!$A:$ZZ,235,INDICATOR_MAP!$F$26),""))</f>
        <v/>
      </c>
      <c r="AC235" s="2" t="str">
        <f>IF($A235="","",IFERROR(INDEX(RAW_DHIS2_EXPORT!$A:$ZZ,235,INDICATOR_MAP!$F$27),""))</f>
        <v/>
      </c>
      <c r="AD235" s="2" t="str">
        <f>IF($A235="","",IFERROR(INDEX(RAW_DHIS2_EXPORT!$A:$ZZ,235,INDICATOR_MAP!$F$28),""))</f>
        <v/>
      </c>
      <c r="AE235" s="2" t="str">
        <f>IF($A235="","",IFERROR(INDEX(RAW_DHIS2_EXPORT!$A:$ZZ,235,INDICATOR_MAP!$F$29),""))</f>
        <v/>
      </c>
      <c r="AF235" s="2" t="str">
        <f>IF($A235="","",IFERROR(INDEX(RAW_DHIS2_EXPORT!$A:$ZZ,235,INDICATOR_MAP!$F$30),""))</f>
        <v/>
      </c>
      <c r="AG235" s="2" t="str">
        <f>IF($A235="","",IFERROR(INDEX(RAW_DHIS2_EXPORT!$A:$ZZ,235,INDICATOR_MAP!$F$31),""))</f>
        <v/>
      </c>
      <c r="AH235" s="2" t="str">
        <f>IF($A235="","",IFERROR(INDEX(RAW_DHIS2_EXPORT!$A:$ZZ,235,INDICATOR_MAP!$F$32),""))</f>
        <v/>
      </c>
      <c r="AI235" s="2" t="str">
        <f>IF($A235="","",IFERROR(INDEX(RAW_DHIS2_EXPORT!$A:$ZZ,235,INDICATOR_MAP!$F$33),""))</f>
        <v/>
      </c>
      <c r="AJ235" s="2" t="str">
        <f>IF($A235="","",IFERROR(INDEX(RAW_DHIS2_EXPORT!$A:$ZZ,235,INDICATOR_MAP!$F$34),""))</f>
        <v/>
      </c>
      <c r="AK235" s="2" t="str">
        <f>IF($A235="","",IFERROR(INDEX(RAW_DHIS2_EXPORT!$A:$ZZ,235,INDICATOR_MAP!$F$35),""))</f>
        <v/>
      </c>
      <c r="AL235" s="2" t="str">
        <f>IF($A235="","",IFERROR(INDEX(RAW_DHIS2_EXPORT!$A:$ZZ,235,INDICATOR_MAP!$F$36),""))</f>
        <v/>
      </c>
      <c r="AM235" s="2" t="str">
        <f>IF($A235="","",IFERROR(INDEX(RAW_DHIS2_EXPORT!$A:$ZZ,235,INDICATOR_MAP!$F$37),""))</f>
        <v/>
      </c>
      <c r="AN235" s="2" t="str">
        <f>IF($A235="","",IFERROR(INDEX(RAW_DHIS2_EXPORT!$A:$ZZ,235,INDICATOR_MAP!$F$38),""))</f>
        <v/>
      </c>
      <c r="AO235" s="2" t="str">
        <f>IF($A235="","",IFERROR(INDEX(RAW_DHIS2_EXPORT!$A:$ZZ,235,INDICATOR_MAP!$F$39),""))</f>
        <v/>
      </c>
      <c r="AP235" s="2" t="str">
        <f>IF($A235="","",IFERROR(INDEX(RAW_DHIS2_EXPORT!$A:$ZZ,235,INDICATOR_MAP!$F$40),""))</f>
        <v/>
      </c>
      <c r="AQ235" s="2" t="str">
        <f>IF($A235="","",IFERROR(INDEX(RAW_DHIS2_EXPORT!$A:$ZZ,235,INDICATOR_MAP!$F$41),""))</f>
        <v/>
      </c>
      <c r="AR235" s="2" t="str">
        <f>IF($A235="","",IFERROR(INDEX(RAW_DHIS2_EXPORT!$A:$ZZ,235,INDICATOR_MAP!$F$42),""))</f>
        <v/>
      </c>
      <c r="AS235" s="2" t="str">
        <f>IF($A235="","",IFERROR(INDEX(RAW_DHIS2_EXPORT!$A:$ZZ,235,INDICATOR_MAP!$F$43),""))</f>
        <v/>
      </c>
      <c r="AT235" s="2" t="str">
        <f>IF($A235="","",IFERROR(INDEX(RAW_DHIS2_EXPORT!$A:$ZZ,235,INDICATOR_MAP!$F$44),""))</f>
        <v/>
      </c>
      <c r="AU235" s="2" t="str">
        <f>IF($A235="","",IFERROR(INDEX(RAW_DHIS2_EXPORT!$A:$ZZ,235,INDICATOR_MAP!$F$45),""))</f>
        <v/>
      </c>
      <c r="AV235" s="2" t="str">
        <f>IF($A235="","",IFERROR(INDEX(RAW_DHIS2_EXPORT!$A:$ZZ,235,INDICATOR_MAP!$F$46),""))</f>
        <v/>
      </c>
      <c r="AW235" s="2" t="str">
        <f>IF($A235="","",IFERROR(INDEX(RAW_DHIS2_EXPORT!$A:$ZZ,235,INDICATOR_MAP!$F$47),""))</f>
        <v/>
      </c>
      <c r="AX235" s="2" t="str">
        <f>IF($A235="","",IFERROR(INDEX(RAW_DHIS2_EXPORT!$A:$ZZ,235,INDICATOR_MAP!$F$48),""))</f>
        <v/>
      </c>
      <c r="AY235" s="2" t="str">
        <f>IF($A235="","",IFERROR(INDEX(RAW_DHIS2_EXPORT!$A:$ZZ,235,INDICATOR_MAP!$F$49),""))</f>
        <v/>
      </c>
      <c r="AZ235" s="2" t="str">
        <f>IF($A235="","",IFERROR(INDEX(RAW_DHIS2_EXPORT!$A:$ZZ,235,INDICATOR_MAP!$F$50),""))</f>
        <v/>
      </c>
      <c r="BA235" s="2" t="str">
        <f>IF($A235="","",IFERROR(INDEX(RAW_DHIS2_EXPORT!$A:$ZZ,235,INDICATOR_MAP!$F$51),""))</f>
        <v/>
      </c>
      <c r="BB235" s="2" t="str">
        <f>IF($A235="","",IFERROR(INDEX(RAW_DHIS2_EXPORT!$A:$ZZ,235,INDICATOR_MAP!$F$52),""))</f>
        <v/>
      </c>
      <c r="BC235" s="2" t="str">
        <f>IF($A235="","",IFERROR(INDEX(RAW_DHIS2_EXPORT!$A:$ZZ,235,INDICATOR_MAP!$F$53),""))</f>
        <v/>
      </c>
    </row>
    <row r="236" spans="1:55">
      <c r="A236" s="2" t="str">
        <f>IF(RAW_DHIS2_EXPORT!A236="","",RAW_DHIS2_EXPORT!A236)</f>
        <v/>
      </c>
      <c r="B236" s="2"/>
      <c r="C236" s="2"/>
      <c r="D236" s="2" t="str">
        <f>IF($A236="","",IFERROR(INDEX(RAW_DHIS2_EXPORT!$A:$ZZ,236,INDICATOR_MAP!$F$2),""))</f>
        <v/>
      </c>
      <c r="E236" s="2" t="str">
        <f>IF($A236="","",IFERROR(INDEX(RAW_DHIS2_EXPORT!$A:$ZZ,236,INDICATOR_MAP!$F$3),""))</f>
        <v/>
      </c>
      <c r="F236" s="2" t="str">
        <f>IF($A236="","",IFERROR(INDEX(RAW_DHIS2_EXPORT!$A:$ZZ,236,INDICATOR_MAP!$F$4),""))</f>
        <v/>
      </c>
      <c r="G236" s="2" t="str">
        <f>IF($A236="","",IFERROR(INDEX(RAW_DHIS2_EXPORT!$A:$ZZ,236,INDICATOR_MAP!$F$5),""))</f>
        <v/>
      </c>
      <c r="H236" s="2" t="str">
        <f>IF($A236="","",IFERROR(INDEX(RAW_DHIS2_EXPORT!$A:$ZZ,236,INDICATOR_MAP!$F$6),""))</f>
        <v/>
      </c>
      <c r="I236" s="2" t="str">
        <f>IF($A236="","",IFERROR(INDEX(RAW_DHIS2_EXPORT!$A:$ZZ,236,INDICATOR_MAP!$F$7),""))</f>
        <v/>
      </c>
      <c r="J236" s="2" t="str">
        <f>IF($A236="","",IFERROR(INDEX(RAW_DHIS2_EXPORT!$A:$ZZ,236,INDICATOR_MAP!$F$8),""))</f>
        <v/>
      </c>
      <c r="K236" s="2" t="str">
        <f>IF($A236="","",IFERROR(INDEX(RAW_DHIS2_EXPORT!$A:$ZZ,236,INDICATOR_MAP!$F$9),""))</f>
        <v/>
      </c>
      <c r="L236" s="2" t="str">
        <f>IF($A236="","",IFERROR(INDEX(RAW_DHIS2_EXPORT!$A:$ZZ,236,INDICATOR_MAP!$F$10),""))</f>
        <v/>
      </c>
      <c r="M236" s="2" t="str">
        <f>IF($A236="","",IFERROR(INDEX(RAW_DHIS2_EXPORT!$A:$ZZ,236,INDICATOR_MAP!$F$11),""))</f>
        <v/>
      </c>
      <c r="N236" s="2" t="str">
        <f>IF($A236="","",IFERROR(INDEX(RAW_DHIS2_EXPORT!$A:$ZZ,236,INDICATOR_MAP!$F$12),""))</f>
        <v/>
      </c>
      <c r="O236" s="2" t="str">
        <f>IF($A236="","",IFERROR(INDEX(RAW_DHIS2_EXPORT!$A:$ZZ,236,INDICATOR_MAP!$F$13),""))</f>
        <v/>
      </c>
      <c r="P236" s="2" t="str">
        <f>IF($A236="","",IFERROR(INDEX(RAW_DHIS2_EXPORT!$A:$ZZ,236,INDICATOR_MAP!$F$14),""))</f>
        <v/>
      </c>
      <c r="Q236" s="2" t="str">
        <f>IF($A236="","",IFERROR(INDEX(RAW_DHIS2_EXPORT!$A:$ZZ,236,INDICATOR_MAP!$F$15),""))</f>
        <v/>
      </c>
      <c r="R236" s="2" t="str">
        <f>IF($A236="","",IFERROR(INDEX(RAW_DHIS2_EXPORT!$A:$ZZ,236,INDICATOR_MAP!$F$16),""))</f>
        <v/>
      </c>
      <c r="S236" s="2" t="str">
        <f>IF($A236="","",IFERROR(INDEX(RAW_DHIS2_EXPORT!$A:$ZZ,236,INDICATOR_MAP!$F$17),""))</f>
        <v/>
      </c>
      <c r="T236" s="2" t="str">
        <f>IF($A236="","",IFERROR(INDEX(RAW_DHIS2_EXPORT!$A:$ZZ,236,INDICATOR_MAP!$F$18),""))</f>
        <v/>
      </c>
      <c r="U236" s="2" t="str">
        <f>IF($A236="","",IFERROR(INDEX(RAW_DHIS2_EXPORT!$A:$ZZ,236,INDICATOR_MAP!$F$19),""))</f>
        <v/>
      </c>
      <c r="V236" s="2" t="str">
        <f>IF($A236="","",IFERROR(INDEX(RAW_DHIS2_EXPORT!$A:$ZZ,236,INDICATOR_MAP!$F$20),""))</f>
        <v/>
      </c>
      <c r="W236" s="2" t="str">
        <f>IF($A236="","",IFERROR(INDEX(RAW_DHIS2_EXPORT!$A:$ZZ,236,INDICATOR_MAP!$F$21),""))</f>
        <v/>
      </c>
      <c r="X236" s="2" t="str">
        <f>IF($A236="","",IFERROR(INDEX(RAW_DHIS2_EXPORT!$A:$ZZ,236,INDICATOR_MAP!$F$22),""))</f>
        <v/>
      </c>
      <c r="Y236" s="2" t="str">
        <f>IF($A236="","",IFERROR(INDEX(RAW_DHIS2_EXPORT!$A:$ZZ,236,INDICATOR_MAP!$F$23),""))</f>
        <v/>
      </c>
      <c r="Z236" s="2" t="str">
        <f>IF($A236="","",IFERROR(INDEX(RAW_DHIS2_EXPORT!$A:$ZZ,236,INDICATOR_MAP!$F$24),""))</f>
        <v/>
      </c>
      <c r="AA236" s="2" t="str">
        <f>IF($A236="","",IFERROR(INDEX(RAW_DHIS2_EXPORT!$A:$ZZ,236,INDICATOR_MAP!$F$25),""))</f>
        <v/>
      </c>
      <c r="AB236" s="2" t="str">
        <f>IF($A236="","",IFERROR(INDEX(RAW_DHIS2_EXPORT!$A:$ZZ,236,INDICATOR_MAP!$F$26),""))</f>
        <v/>
      </c>
      <c r="AC236" s="2" t="str">
        <f>IF($A236="","",IFERROR(INDEX(RAW_DHIS2_EXPORT!$A:$ZZ,236,INDICATOR_MAP!$F$27),""))</f>
        <v/>
      </c>
      <c r="AD236" s="2" t="str">
        <f>IF($A236="","",IFERROR(INDEX(RAW_DHIS2_EXPORT!$A:$ZZ,236,INDICATOR_MAP!$F$28),""))</f>
        <v/>
      </c>
      <c r="AE236" s="2" t="str">
        <f>IF($A236="","",IFERROR(INDEX(RAW_DHIS2_EXPORT!$A:$ZZ,236,INDICATOR_MAP!$F$29),""))</f>
        <v/>
      </c>
      <c r="AF236" s="2" t="str">
        <f>IF($A236="","",IFERROR(INDEX(RAW_DHIS2_EXPORT!$A:$ZZ,236,INDICATOR_MAP!$F$30),""))</f>
        <v/>
      </c>
      <c r="AG236" s="2" t="str">
        <f>IF($A236="","",IFERROR(INDEX(RAW_DHIS2_EXPORT!$A:$ZZ,236,INDICATOR_MAP!$F$31),""))</f>
        <v/>
      </c>
      <c r="AH236" s="2" t="str">
        <f>IF($A236="","",IFERROR(INDEX(RAW_DHIS2_EXPORT!$A:$ZZ,236,INDICATOR_MAP!$F$32),""))</f>
        <v/>
      </c>
      <c r="AI236" s="2" t="str">
        <f>IF($A236="","",IFERROR(INDEX(RAW_DHIS2_EXPORT!$A:$ZZ,236,INDICATOR_MAP!$F$33),""))</f>
        <v/>
      </c>
      <c r="AJ236" s="2" t="str">
        <f>IF($A236="","",IFERROR(INDEX(RAW_DHIS2_EXPORT!$A:$ZZ,236,INDICATOR_MAP!$F$34),""))</f>
        <v/>
      </c>
      <c r="AK236" s="2" t="str">
        <f>IF($A236="","",IFERROR(INDEX(RAW_DHIS2_EXPORT!$A:$ZZ,236,INDICATOR_MAP!$F$35),""))</f>
        <v/>
      </c>
      <c r="AL236" s="2" t="str">
        <f>IF($A236="","",IFERROR(INDEX(RAW_DHIS2_EXPORT!$A:$ZZ,236,INDICATOR_MAP!$F$36),""))</f>
        <v/>
      </c>
      <c r="AM236" s="2" t="str">
        <f>IF($A236="","",IFERROR(INDEX(RAW_DHIS2_EXPORT!$A:$ZZ,236,INDICATOR_MAP!$F$37),""))</f>
        <v/>
      </c>
      <c r="AN236" s="2" t="str">
        <f>IF($A236="","",IFERROR(INDEX(RAW_DHIS2_EXPORT!$A:$ZZ,236,INDICATOR_MAP!$F$38),""))</f>
        <v/>
      </c>
      <c r="AO236" s="2" t="str">
        <f>IF($A236="","",IFERROR(INDEX(RAW_DHIS2_EXPORT!$A:$ZZ,236,INDICATOR_MAP!$F$39),""))</f>
        <v/>
      </c>
      <c r="AP236" s="2" t="str">
        <f>IF($A236="","",IFERROR(INDEX(RAW_DHIS2_EXPORT!$A:$ZZ,236,INDICATOR_MAP!$F$40),""))</f>
        <v/>
      </c>
      <c r="AQ236" s="2" t="str">
        <f>IF($A236="","",IFERROR(INDEX(RAW_DHIS2_EXPORT!$A:$ZZ,236,INDICATOR_MAP!$F$41),""))</f>
        <v/>
      </c>
      <c r="AR236" s="2" t="str">
        <f>IF($A236="","",IFERROR(INDEX(RAW_DHIS2_EXPORT!$A:$ZZ,236,INDICATOR_MAP!$F$42),""))</f>
        <v/>
      </c>
      <c r="AS236" s="2" t="str">
        <f>IF($A236="","",IFERROR(INDEX(RAW_DHIS2_EXPORT!$A:$ZZ,236,INDICATOR_MAP!$F$43),""))</f>
        <v/>
      </c>
      <c r="AT236" s="2" t="str">
        <f>IF($A236="","",IFERROR(INDEX(RAW_DHIS2_EXPORT!$A:$ZZ,236,INDICATOR_MAP!$F$44),""))</f>
        <v/>
      </c>
      <c r="AU236" s="2" t="str">
        <f>IF($A236="","",IFERROR(INDEX(RAW_DHIS2_EXPORT!$A:$ZZ,236,INDICATOR_MAP!$F$45),""))</f>
        <v/>
      </c>
      <c r="AV236" s="2" t="str">
        <f>IF($A236="","",IFERROR(INDEX(RAW_DHIS2_EXPORT!$A:$ZZ,236,INDICATOR_MAP!$F$46),""))</f>
        <v/>
      </c>
      <c r="AW236" s="2" t="str">
        <f>IF($A236="","",IFERROR(INDEX(RAW_DHIS2_EXPORT!$A:$ZZ,236,INDICATOR_MAP!$F$47),""))</f>
        <v/>
      </c>
      <c r="AX236" s="2" t="str">
        <f>IF($A236="","",IFERROR(INDEX(RAW_DHIS2_EXPORT!$A:$ZZ,236,INDICATOR_MAP!$F$48),""))</f>
        <v/>
      </c>
      <c r="AY236" s="2" t="str">
        <f>IF($A236="","",IFERROR(INDEX(RAW_DHIS2_EXPORT!$A:$ZZ,236,INDICATOR_MAP!$F$49),""))</f>
        <v/>
      </c>
      <c r="AZ236" s="2" t="str">
        <f>IF($A236="","",IFERROR(INDEX(RAW_DHIS2_EXPORT!$A:$ZZ,236,INDICATOR_MAP!$F$50),""))</f>
        <v/>
      </c>
      <c r="BA236" s="2" t="str">
        <f>IF($A236="","",IFERROR(INDEX(RAW_DHIS2_EXPORT!$A:$ZZ,236,INDICATOR_MAP!$F$51),""))</f>
        <v/>
      </c>
      <c r="BB236" s="2" t="str">
        <f>IF($A236="","",IFERROR(INDEX(RAW_DHIS2_EXPORT!$A:$ZZ,236,INDICATOR_MAP!$F$52),""))</f>
        <v/>
      </c>
      <c r="BC236" s="2" t="str">
        <f>IF($A236="","",IFERROR(INDEX(RAW_DHIS2_EXPORT!$A:$ZZ,236,INDICATOR_MAP!$F$53),""))</f>
        <v/>
      </c>
    </row>
    <row r="237" spans="1:55">
      <c r="A237" s="2" t="str">
        <f>IF(RAW_DHIS2_EXPORT!A237="","",RAW_DHIS2_EXPORT!A237)</f>
        <v/>
      </c>
      <c r="B237" s="2"/>
      <c r="C237" s="2"/>
      <c r="D237" s="2" t="str">
        <f>IF($A237="","",IFERROR(INDEX(RAW_DHIS2_EXPORT!$A:$ZZ,237,INDICATOR_MAP!$F$2),""))</f>
        <v/>
      </c>
      <c r="E237" s="2" t="str">
        <f>IF($A237="","",IFERROR(INDEX(RAW_DHIS2_EXPORT!$A:$ZZ,237,INDICATOR_MAP!$F$3),""))</f>
        <v/>
      </c>
      <c r="F237" s="2" t="str">
        <f>IF($A237="","",IFERROR(INDEX(RAW_DHIS2_EXPORT!$A:$ZZ,237,INDICATOR_MAP!$F$4),""))</f>
        <v/>
      </c>
      <c r="G237" s="2" t="str">
        <f>IF($A237="","",IFERROR(INDEX(RAW_DHIS2_EXPORT!$A:$ZZ,237,INDICATOR_MAP!$F$5),""))</f>
        <v/>
      </c>
      <c r="H237" s="2" t="str">
        <f>IF($A237="","",IFERROR(INDEX(RAW_DHIS2_EXPORT!$A:$ZZ,237,INDICATOR_MAP!$F$6),""))</f>
        <v/>
      </c>
      <c r="I237" s="2" t="str">
        <f>IF($A237="","",IFERROR(INDEX(RAW_DHIS2_EXPORT!$A:$ZZ,237,INDICATOR_MAP!$F$7),""))</f>
        <v/>
      </c>
      <c r="J237" s="2" t="str">
        <f>IF($A237="","",IFERROR(INDEX(RAW_DHIS2_EXPORT!$A:$ZZ,237,INDICATOR_MAP!$F$8),""))</f>
        <v/>
      </c>
      <c r="K237" s="2" t="str">
        <f>IF($A237="","",IFERROR(INDEX(RAW_DHIS2_EXPORT!$A:$ZZ,237,INDICATOR_MAP!$F$9),""))</f>
        <v/>
      </c>
      <c r="L237" s="2" t="str">
        <f>IF($A237="","",IFERROR(INDEX(RAW_DHIS2_EXPORT!$A:$ZZ,237,INDICATOR_MAP!$F$10),""))</f>
        <v/>
      </c>
      <c r="M237" s="2" t="str">
        <f>IF($A237="","",IFERROR(INDEX(RAW_DHIS2_EXPORT!$A:$ZZ,237,INDICATOR_MAP!$F$11),""))</f>
        <v/>
      </c>
      <c r="N237" s="2" t="str">
        <f>IF($A237="","",IFERROR(INDEX(RAW_DHIS2_EXPORT!$A:$ZZ,237,INDICATOR_MAP!$F$12),""))</f>
        <v/>
      </c>
      <c r="O237" s="2" t="str">
        <f>IF($A237="","",IFERROR(INDEX(RAW_DHIS2_EXPORT!$A:$ZZ,237,INDICATOR_MAP!$F$13),""))</f>
        <v/>
      </c>
      <c r="P237" s="2" t="str">
        <f>IF($A237="","",IFERROR(INDEX(RAW_DHIS2_EXPORT!$A:$ZZ,237,INDICATOR_MAP!$F$14),""))</f>
        <v/>
      </c>
      <c r="Q237" s="2" t="str">
        <f>IF($A237="","",IFERROR(INDEX(RAW_DHIS2_EXPORT!$A:$ZZ,237,INDICATOR_MAP!$F$15),""))</f>
        <v/>
      </c>
      <c r="R237" s="2" t="str">
        <f>IF($A237="","",IFERROR(INDEX(RAW_DHIS2_EXPORT!$A:$ZZ,237,INDICATOR_MAP!$F$16),""))</f>
        <v/>
      </c>
      <c r="S237" s="2" t="str">
        <f>IF($A237="","",IFERROR(INDEX(RAW_DHIS2_EXPORT!$A:$ZZ,237,INDICATOR_MAP!$F$17),""))</f>
        <v/>
      </c>
      <c r="T237" s="2" t="str">
        <f>IF($A237="","",IFERROR(INDEX(RAW_DHIS2_EXPORT!$A:$ZZ,237,INDICATOR_MAP!$F$18),""))</f>
        <v/>
      </c>
      <c r="U237" s="2" t="str">
        <f>IF($A237="","",IFERROR(INDEX(RAW_DHIS2_EXPORT!$A:$ZZ,237,INDICATOR_MAP!$F$19),""))</f>
        <v/>
      </c>
      <c r="V237" s="2" t="str">
        <f>IF($A237="","",IFERROR(INDEX(RAW_DHIS2_EXPORT!$A:$ZZ,237,INDICATOR_MAP!$F$20),""))</f>
        <v/>
      </c>
      <c r="W237" s="2" t="str">
        <f>IF($A237="","",IFERROR(INDEX(RAW_DHIS2_EXPORT!$A:$ZZ,237,INDICATOR_MAP!$F$21),""))</f>
        <v/>
      </c>
      <c r="X237" s="2" t="str">
        <f>IF($A237="","",IFERROR(INDEX(RAW_DHIS2_EXPORT!$A:$ZZ,237,INDICATOR_MAP!$F$22),""))</f>
        <v/>
      </c>
      <c r="Y237" s="2" t="str">
        <f>IF($A237="","",IFERROR(INDEX(RAW_DHIS2_EXPORT!$A:$ZZ,237,INDICATOR_MAP!$F$23),""))</f>
        <v/>
      </c>
      <c r="Z237" s="2" t="str">
        <f>IF($A237="","",IFERROR(INDEX(RAW_DHIS2_EXPORT!$A:$ZZ,237,INDICATOR_MAP!$F$24),""))</f>
        <v/>
      </c>
      <c r="AA237" s="2" t="str">
        <f>IF($A237="","",IFERROR(INDEX(RAW_DHIS2_EXPORT!$A:$ZZ,237,INDICATOR_MAP!$F$25),""))</f>
        <v/>
      </c>
      <c r="AB237" s="2" t="str">
        <f>IF($A237="","",IFERROR(INDEX(RAW_DHIS2_EXPORT!$A:$ZZ,237,INDICATOR_MAP!$F$26),""))</f>
        <v/>
      </c>
      <c r="AC237" s="2" t="str">
        <f>IF($A237="","",IFERROR(INDEX(RAW_DHIS2_EXPORT!$A:$ZZ,237,INDICATOR_MAP!$F$27),""))</f>
        <v/>
      </c>
      <c r="AD237" s="2" t="str">
        <f>IF($A237="","",IFERROR(INDEX(RAW_DHIS2_EXPORT!$A:$ZZ,237,INDICATOR_MAP!$F$28),""))</f>
        <v/>
      </c>
      <c r="AE237" s="2" t="str">
        <f>IF($A237="","",IFERROR(INDEX(RAW_DHIS2_EXPORT!$A:$ZZ,237,INDICATOR_MAP!$F$29),""))</f>
        <v/>
      </c>
      <c r="AF237" s="2" t="str">
        <f>IF($A237="","",IFERROR(INDEX(RAW_DHIS2_EXPORT!$A:$ZZ,237,INDICATOR_MAP!$F$30),""))</f>
        <v/>
      </c>
      <c r="AG237" s="2" t="str">
        <f>IF($A237="","",IFERROR(INDEX(RAW_DHIS2_EXPORT!$A:$ZZ,237,INDICATOR_MAP!$F$31),""))</f>
        <v/>
      </c>
      <c r="AH237" s="2" t="str">
        <f>IF($A237="","",IFERROR(INDEX(RAW_DHIS2_EXPORT!$A:$ZZ,237,INDICATOR_MAP!$F$32),""))</f>
        <v/>
      </c>
      <c r="AI237" s="2" t="str">
        <f>IF($A237="","",IFERROR(INDEX(RAW_DHIS2_EXPORT!$A:$ZZ,237,INDICATOR_MAP!$F$33),""))</f>
        <v/>
      </c>
      <c r="AJ237" s="2" t="str">
        <f>IF($A237="","",IFERROR(INDEX(RAW_DHIS2_EXPORT!$A:$ZZ,237,INDICATOR_MAP!$F$34),""))</f>
        <v/>
      </c>
      <c r="AK237" s="2" t="str">
        <f>IF($A237="","",IFERROR(INDEX(RAW_DHIS2_EXPORT!$A:$ZZ,237,INDICATOR_MAP!$F$35),""))</f>
        <v/>
      </c>
      <c r="AL237" s="2" t="str">
        <f>IF($A237="","",IFERROR(INDEX(RAW_DHIS2_EXPORT!$A:$ZZ,237,INDICATOR_MAP!$F$36),""))</f>
        <v/>
      </c>
      <c r="AM237" s="2" t="str">
        <f>IF($A237="","",IFERROR(INDEX(RAW_DHIS2_EXPORT!$A:$ZZ,237,INDICATOR_MAP!$F$37),""))</f>
        <v/>
      </c>
      <c r="AN237" s="2" t="str">
        <f>IF($A237="","",IFERROR(INDEX(RAW_DHIS2_EXPORT!$A:$ZZ,237,INDICATOR_MAP!$F$38),""))</f>
        <v/>
      </c>
      <c r="AO237" s="2" t="str">
        <f>IF($A237="","",IFERROR(INDEX(RAW_DHIS2_EXPORT!$A:$ZZ,237,INDICATOR_MAP!$F$39),""))</f>
        <v/>
      </c>
      <c r="AP237" s="2" t="str">
        <f>IF($A237="","",IFERROR(INDEX(RAW_DHIS2_EXPORT!$A:$ZZ,237,INDICATOR_MAP!$F$40),""))</f>
        <v/>
      </c>
      <c r="AQ237" s="2" t="str">
        <f>IF($A237="","",IFERROR(INDEX(RAW_DHIS2_EXPORT!$A:$ZZ,237,INDICATOR_MAP!$F$41),""))</f>
        <v/>
      </c>
      <c r="AR237" s="2" t="str">
        <f>IF($A237="","",IFERROR(INDEX(RAW_DHIS2_EXPORT!$A:$ZZ,237,INDICATOR_MAP!$F$42),""))</f>
        <v/>
      </c>
      <c r="AS237" s="2" t="str">
        <f>IF($A237="","",IFERROR(INDEX(RAW_DHIS2_EXPORT!$A:$ZZ,237,INDICATOR_MAP!$F$43),""))</f>
        <v/>
      </c>
      <c r="AT237" s="2" t="str">
        <f>IF($A237="","",IFERROR(INDEX(RAW_DHIS2_EXPORT!$A:$ZZ,237,INDICATOR_MAP!$F$44),""))</f>
        <v/>
      </c>
      <c r="AU237" s="2" t="str">
        <f>IF($A237="","",IFERROR(INDEX(RAW_DHIS2_EXPORT!$A:$ZZ,237,INDICATOR_MAP!$F$45),""))</f>
        <v/>
      </c>
      <c r="AV237" s="2" t="str">
        <f>IF($A237="","",IFERROR(INDEX(RAW_DHIS2_EXPORT!$A:$ZZ,237,INDICATOR_MAP!$F$46),""))</f>
        <v/>
      </c>
      <c r="AW237" s="2" t="str">
        <f>IF($A237="","",IFERROR(INDEX(RAW_DHIS2_EXPORT!$A:$ZZ,237,INDICATOR_MAP!$F$47),""))</f>
        <v/>
      </c>
      <c r="AX237" s="2" t="str">
        <f>IF($A237="","",IFERROR(INDEX(RAW_DHIS2_EXPORT!$A:$ZZ,237,INDICATOR_MAP!$F$48),""))</f>
        <v/>
      </c>
      <c r="AY237" s="2" t="str">
        <f>IF($A237="","",IFERROR(INDEX(RAW_DHIS2_EXPORT!$A:$ZZ,237,INDICATOR_MAP!$F$49),""))</f>
        <v/>
      </c>
      <c r="AZ237" s="2" t="str">
        <f>IF($A237="","",IFERROR(INDEX(RAW_DHIS2_EXPORT!$A:$ZZ,237,INDICATOR_MAP!$F$50),""))</f>
        <v/>
      </c>
      <c r="BA237" s="2" t="str">
        <f>IF($A237="","",IFERROR(INDEX(RAW_DHIS2_EXPORT!$A:$ZZ,237,INDICATOR_MAP!$F$51),""))</f>
        <v/>
      </c>
      <c r="BB237" s="2" t="str">
        <f>IF($A237="","",IFERROR(INDEX(RAW_DHIS2_EXPORT!$A:$ZZ,237,INDICATOR_MAP!$F$52),""))</f>
        <v/>
      </c>
      <c r="BC237" s="2" t="str">
        <f>IF($A237="","",IFERROR(INDEX(RAW_DHIS2_EXPORT!$A:$ZZ,237,INDICATOR_MAP!$F$53),""))</f>
        <v/>
      </c>
    </row>
    <row r="238" spans="1:55">
      <c r="A238" s="2" t="str">
        <f>IF(RAW_DHIS2_EXPORT!A238="","",RAW_DHIS2_EXPORT!A238)</f>
        <v/>
      </c>
      <c r="B238" s="2"/>
      <c r="C238" s="2"/>
      <c r="D238" s="2" t="str">
        <f>IF($A238="","",IFERROR(INDEX(RAW_DHIS2_EXPORT!$A:$ZZ,238,INDICATOR_MAP!$F$2),""))</f>
        <v/>
      </c>
      <c r="E238" s="2" t="str">
        <f>IF($A238="","",IFERROR(INDEX(RAW_DHIS2_EXPORT!$A:$ZZ,238,INDICATOR_MAP!$F$3),""))</f>
        <v/>
      </c>
      <c r="F238" s="2" t="str">
        <f>IF($A238="","",IFERROR(INDEX(RAW_DHIS2_EXPORT!$A:$ZZ,238,INDICATOR_MAP!$F$4),""))</f>
        <v/>
      </c>
      <c r="G238" s="2" t="str">
        <f>IF($A238="","",IFERROR(INDEX(RAW_DHIS2_EXPORT!$A:$ZZ,238,INDICATOR_MAP!$F$5),""))</f>
        <v/>
      </c>
      <c r="H238" s="2" t="str">
        <f>IF($A238="","",IFERROR(INDEX(RAW_DHIS2_EXPORT!$A:$ZZ,238,INDICATOR_MAP!$F$6),""))</f>
        <v/>
      </c>
      <c r="I238" s="2" t="str">
        <f>IF($A238="","",IFERROR(INDEX(RAW_DHIS2_EXPORT!$A:$ZZ,238,INDICATOR_MAP!$F$7),""))</f>
        <v/>
      </c>
      <c r="J238" s="2" t="str">
        <f>IF($A238="","",IFERROR(INDEX(RAW_DHIS2_EXPORT!$A:$ZZ,238,INDICATOR_MAP!$F$8),""))</f>
        <v/>
      </c>
      <c r="K238" s="2" t="str">
        <f>IF($A238="","",IFERROR(INDEX(RAW_DHIS2_EXPORT!$A:$ZZ,238,INDICATOR_MAP!$F$9),""))</f>
        <v/>
      </c>
      <c r="L238" s="2" t="str">
        <f>IF($A238="","",IFERROR(INDEX(RAW_DHIS2_EXPORT!$A:$ZZ,238,INDICATOR_MAP!$F$10),""))</f>
        <v/>
      </c>
      <c r="M238" s="2" t="str">
        <f>IF($A238="","",IFERROR(INDEX(RAW_DHIS2_EXPORT!$A:$ZZ,238,INDICATOR_MAP!$F$11),""))</f>
        <v/>
      </c>
      <c r="N238" s="2" t="str">
        <f>IF($A238="","",IFERROR(INDEX(RAW_DHIS2_EXPORT!$A:$ZZ,238,INDICATOR_MAP!$F$12),""))</f>
        <v/>
      </c>
      <c r="O238" s="2" t="str">
        <f>IF($A238="","",IFERROR(INDEX(RAW_DHIS2_EXPORT!$A:$ZZ,238,INDICATOR_MAP!$F$13),""))</f>
        <v/>
      </c>
      <c r="P238" s="2" t="str">
        <f>IF($A238="","",IFERROR(INDEX(RAW_DHIS2_EXPORT!$A:$ZZ,238,INDICATOR_MAP!$F$14),""))</f>
        <v/>
      </c>
      <c r="Q238" s="2" t="str">
        <f>IF($A238="","",IFERROR(INDEX(RAW_DHIS2_EXPORT!$A:$ZZ,238,INDICATOR_MAP!$F$15),""))</f>
        <v/>
      </c>
      <c r="R238" s="2" t="str">
        <f>IF($A238="","",IFERROR(INDEX(RAW_DHIS2_EXPORT!$A:$ZZ,238,INDICATOR_MAP!$F$16),""))</f>
        <v/>
      </c>
      <c r="S238" s="2" t="str">
        <f>IF($A238="","",IFERROR(INDEX(RAW_DHIS2_EXPORT!$A:$ZZ,238,INDICATOR_MAP!$F$17),""))</f>
        <v/>
      </c>
      <c r="T238" s="2" t="str">
        <f>IF($A238="","",IFERROR(INDEX(RAW_DHIS2_EXPORT!$A:$ZZ,238,INDICATOR_MAP!$F$18),""))</f>
        <v/>
      </c>
      <c r="U238" s="2" t="str">
        <f>IF($A238="","",IFERROR(INDEX(RAW_DHIS2_EXPORT!$A:$ZZ,238,INDICATOR_MAP!$F$19),""))</f>
        <v/>
      </c>
      <c r="V238" s="2" t="str">
        <f>IF($A238="","",IFERROR(INDEX(RAW_DHIS2_EXPORT!$A:$ZZ,238,INDICATOR_MAP!$F$20),""))</f>
        <v/>
      </c>
      <c r="W238" s="2" t="str">
        <f>IF($A238="","",IFERROR(INDEX(RAW_DHIS2_EXPORT!$A:$ZZ,238,INDICATOR_MAP!$F$21),""))</f>
        <v/>
      </c>
      <c r="X238" s="2" t="str">
        <f>IF($A238="","",IFERROR(INDEX(RAW_DHIS2_EXPORT!$A:$ZZ,238,INDICATOR_MAP!$F$22),""))</f>
        <v/>
      </c>
      <c r="Y238" s="2" t="str">
        <f>IF($A238="","",IFERROR(INDEX(RAW_DHIS2_EXPORT!$A:$ZZ,238,INDICATOR_MAP!$F$23),""))</f>
        <v/>
      </c>
      <c r="Z238" s="2" t="str">
        <f>IF($A238="","",IFERROR(INDEX(RAW_DHIS2_EXPORT!$A:$ZZ,238,INDICATOR_MAP!$F$24),""))</f>
        <v/>
      </c>
      <c r="AA238" s="2" t="str">
        <f>IF($A238="","",IFERROR(INDEX(RAW_DHIS2_EXPORT!$A:$ZZ,238,INDICATOR_MAP!$F$25),""))</f>
        <v/>
      </c>
      <c r="AB238" s="2" t="str">
        <f>IF($A238="","",IFERROR(INDEX(RAW_DHIS2_EXPORT!$A:$ZZ,238,INDICATOR_MAP!$F$26),""))</f>
        <v/>
      </c>
      <c r="AC238" s="2" t="str">
        <f>IF($A238="","",IFERROR(INDEX(RAW_DHIS2_EXPORT!$A:$ZZ,238,INDICATOR_MAP!$F$27),""))</f>
        <v/>
      </c>
      <c r="AD238" s="2" t="str">
        <f>IF($A238="","",IFERROR(INDEX(RAW_DHIS2_EXPORT!$A:$ZZ,238,INDICATOR_MAP!$F$28),""))</f>
        <v/>
      </c>
      <c r="AE238" s="2" t="str">
        <f>IF($A238="","",IFERROR(INDEX(RAW_DHIS2_EXPORT!$A:$ZZ,238,INDICATOR_MAP!$F$29),""))</f>
        <v/>
      </c>
      <c r="AF238" s="2" t="str">
        <f>IF($A238="","",IFERROR(INDEX(RAW_DHIS2_EXPORT!$A:$ZZ,238,INDICATOR_MAP!$F$30),""))</f>
        <v/>
      </c>
      <c r="AG238" s="2" t="str">
        <f>IF($A238="","",IFERROR(INDEX(RAW_DHIS2_EXPORT!$A:$ZZ,238,INDICATOR_MAP!$F$31),""))</f>
        <v/>
      </c>
      <c r="AH238" s="2" t="str">
        <f>IF($A238="","",IFERROR(INDEX(RAW_DHIS2_EXPORT!$A:$ZZ,238,INDICATOR_MAP!$F$32),""))</f>
        <v/>
      </c>
      <c r="AI238" s="2" t="str">
        <f>IF($A238="","",IFERROR(INDEX(RAW_DHIS2_EXPORT!$A:$ZZ,238,INDICATOR_MAP!$F$33),""))</f>
        <v/>
      </c>
      <c r="AJ238" s="2" t="str">
        <f>IF($A238="","",IFERROR(INDEX(RAW_DHIS2_EXPORT!$A:$ZZ,238,INDICATOR_MAP!$F$34),""))</f>
        <v/>
      </c>
      <c r="AK238" s="2" t="str">
        <f>IF($A238="","",IFERROR(INDEX(RAW_DHIS2_EXPORT!$A:$ZZ,238,INDICATOR_MAP!$F$35),""))</f>
        <v/>
      </c>
      <c r="AL238" s="2" t="str">
        <f>IF($A238="","",IFERROR(INDEX(RAW_DHIS2_EXPORT!$A:$ZZ,238,INDICATOR_MAP!$F$36),""))</f>
        <v/>
      </c>
      <c r="AM238" s="2" t="str">
        <f>IF($A238="","",IFERROR(INDEX(RAW_DHIS2_EXPORT!$A:$ZZ,238,INDICATOR_MAP!$F$37),""))</f>
        <v/>
      </c>
      <c r="AN238" s="2" t="str">
        <f>IF($A238="","",IFERROR(INDEX(RAW_DHIS2_EXPORT!$A:$ZZ,238,INDICATOR_MAP!$F$38),""))</f>
        <v/>
      </c>
      <c r="AO238" s="2" t="str">
        <f>IF($A238="","",IFERROR(INDEX(RAW_DHIS2_EXPORT!$A:$ZZ,238,INDICATOR_MAP!$F$39),""))</f>
        <v/>
      </c>
      <c r="AP238" s="2" t="str">
        <f>IF($A238="","",IFERROR(INDEX(RAW_DHIS2_EXPORT!$A:$ZZ,238,INDICATOR_MAP!$F$40),""))</f>
        <v/>
      </c>
      <c r="AQ238" s="2" t="str">
        <f>IF($A238="","",IFERROR(INDEX(RAW_DHIS2_EXPORT!$A:$ZZ,238,INDICATOR_MAP!$F$41),""))</f>
        <v/>
      </c>
      <c r="AR238" s="2" t="str">
        <f>IF($A238="","",IFERROR(INDEX(RAW_DHIS2_EXPORT!$A:$ZZ,238,INDICATOR_MAP!$F$42),""))</f>
        <v/>
      </c>
      <c r="AS238" s="2" t="str">
        <f>IF($A238="","",IFERROR(INDEX(RAW_DHIS2_EXPORT!$A:$ZZ,238,INDICATOR_MAP!$F$43),""))</f>
        <v/>
      </c>
      <c r="AT238" s="2" t="str">
        <f>IF($A238="","",IFERROR(INDEX(RAW_DHIS2_EXPORT!$A:$ZZ,238,INDICATOR_MAP!$F$44),""))</f>
        <v/>
      </c>
      <c r="AU238" s="2" t="str">
        <f>IF($A238="","",IFERROR(INDEX(RAW_DHIS2_EXPORT!$A:$ZZ,238,INDICATOR_MAP!$F$45),""))</f>
        <v/>
      </c>
      <c r="AV238" s="2" t="str">
        <f>IF($A238="","",IFERROR(INDEX(RAW_DHIS2_EXPORT!$A:$ZZ,238,INDICATOR_MAP!$F$46),""))</f>
        <v/>
      </c>
      <c r="AW238" s="2" t="str">
        <f>IF($A238="","",IFERROR(INDEX(RAW_DHIS2_EXPORT!$A:$ZZ,238,INDICATOR_MAP!$F$47),""))</f>
        <v/>
      </c>
      <c r="AX238" s="2" t="str">
        <f>IF($A238="","",IFERROR(INDEX(RAW_DHIS2_EXPORT!$A:$ZZ,238,INDICATOR_MAP!$F$48),""))</f>
        <v/>
      </c>
      <c r="AY238" s="2" t="str">
        <f>IF($A238="","",IFERROR(INDEX(RAW_DHIS2_EXPORT!$A:$ZZ,238,INDICATOR_MAP!$F$49),""))</f>
        <v/>
      </c>
      <c r="AZ238" s="2" t="str">
        <f>IF($A238="","",IFERROR(INDEX(RAW_DHIS2_EXPORT!$A:$ZZ,238,INDICATOR_MAP!$F$50),""))</f>
        <v/>
      </c>
      <c r="BA238" s="2" t="str">
        <f>IF($A238="","",IFERROR(INDEX(RAW_DHIS2_EXPORT!$A:$ZZ,238,INDICATOR_MAP!$F$51),""))</f>
        <v/>
      </c>
      <c r="BB238" s="2" t="str">
        <f>IF($A238="","",IFERROR(INDEX(RAW_DHIS2_EXPORT!$A:$ZZ,238,INDICATOR_MAP!$F$52),""))</f>
        <v/>
      </c>
      <c r="BC238" s="2" t="str">
        <f>IF($A238="","",IFERROR(INDEX(RAW_DHIS2_EXPORT!$A:$ZZ,238,INDICATOR_MAP!$F$53),""))</f>
        <v/>
      </c>
    </row>
    <row r="239" spans="1:55">
      <c r="A239" s="2" t="str">
        <f>IF(RAW_DHIS2_EXPORT!A239="","",RAW_DHIS2_EXPORT!A239)</f>
        <v/>
      </c>
      <c r="B239" s="2"/>
      <c r="C239" s="2"/>
      <c r="D239" s="2" t="str">
        <f>IF($A239="","",IFERROR(INDEX(RAW_DHIS2_EXPORT!$A:$ZZ,239,INDICATOR_MAP!$F$2),""))</f>
        <v/>
      </c>
      <c r="E239" s="2" t="str">
        <f>IF($A239="","",IFERROR(INDEX(RAW_DHIS2_EXPORT!$A:$ZZ,239,INDICATOR_MAP!$F$3),""))</f>
        <v/>
      </c>
      <c r="F239" s="2" t="str">
        <f>IF($A239="","",IFERROR(INDEX(RAW_DHIS2_EXPORT!$A:$ZZ,239,INDICATOR_MAP!$F$4),""))</f>
        <v/>
      </c>
      <c r="G239" s="2" t="str">
        <f>IF($A239="","",IFERROR(INDEX(RAW_DHIS2_EXPORT!$A:$ZZ,239,INDICATOR_MAP!$F$5),""))</f>
        <v/>
      </c>
      <c r="H239" s="2" t="str">
        <f>IF($A239="","",IFERROR(INDEX(RAW_DHIS2_EXPORT!$A:$ZZ,239,INDICATOR_MAP!$F$6),""))</f>
        <v/>
      </c>
      <c r="I239" s="2" t="str">
        <f>IF($A239="","",IFERROR(INDEX(RAW_DHIS2_EXPORT!$A:$ZZ,239,INDICATOR_MAP!$F$7),""))</f>
        <v/>
      </c>
      <c r="J239" s="2" t="str">
        <f>IF($A239="","",IFERROR(INDEX(RAW_DHIS2_EXPORT!$A:$ZZ,239,INDICATOR_MAP!$F$8),""))</f>
        <v/>
      </c>
      <c r="K239" s="2" t="str">
        <f>IF($A239="","",IFERROR(INDEX(RAW_DHIS2_EXPORT!$A:$ZZ,239,INDICATOR_MAP!$F$9),""))</f>
        <v/>
      </c>
      <c r="L239" s="2" t="str">
        <f>IF($A239="","",IFERROR(INDEX(RAW_DHIS2_EXPORT!$A:$ZZ,239,INDICATOR_MAP!$F$10),""))</f>
        <v/>
      </c>
      <c r="M239" s="2" t="str">
        <f>IF($A239="","",IFERROR(INDEX(RAW_DHIS2_EXPORT!$A:$ZZ,239,INDICATOR_MAP!$F$11),""))</f>
        <v/>
      </c>
      <c r="N239" s="2" t="str">
        <f>IF($A239="","",IFERROR(INDEX(RAW_DHIS2_EXPORT!$A:$ZZ,239,INDICATOR_MAP!$F$12),""))</f>
        <v/>
      </c>
      <c r="O239" s="2" t="str">
        <f>IF($A239="","",IFERROR(INDEX(RAW_DHIS2_EXPORT!$A:$ZZ,239,INDICATOR_MAP!$F$13),""))</f>
        <v/>
      </c>
      <c r="P239" s="2" t="str">
        <f>IF($A239="","",IFERROR(INDEX(RAW_DHIS2_EXPORT!$A:$ZZ,239,INDICATOR_MAP!$F$14),""))</f>
        <v/>
      </c>
      <c r="Q239" s="2" t="str">
        <f>IF($A239="","",IFERROR(INDEX(RAW_DHIS2_EXPORT!$A:$ZZ,239,INDICATOR_MAP!$F$15),""))</f>
        <v/>
      </c>
      <c r="R239" s="2" t="str">
        <f>IF($A239="","",IFERROR(INDEX(RAW_DHIS2_EXPORT!$A:$ZZ,239,INDICATOR_MAP!$F$16),""))</f>
        <v/>
      </c>
      <c r="S239" s="2" t="str">
        <f>IF($A239="","",IFERROR(INDEX(RAW_DHIS2_EXPORT!$A:$ZZ,239,INDICATOR_MAP!$F$17),""))</f>
        <v/>
      </c>
      <c r="T239" s="2" t="str">
        <f>IF($A239="","",IFERROR(INDEX(RAW_DHIS2_EXPORT!$A:$ZZ,239,INDICATOR_MAP!$F$18),""))</f>
        <v/>
      </c>
      <c r="U239" s="2" t="str">
        <f>IF($A239="","",IFERROR(INDEX(RAW_DHIS2_EXPORT!$A:$ZZ,239,INDICATOR_MAP!$F$19),""))</f>
        <v/>
      </c>
      <c r="V239" s="2" t="str">
        <f>IF($A239="","",IFERROR(INDEX(RAW_DHIS2_EXPORT!$A:$ZZ,239,INDICATOR_MAP!$F$20),""))</f>
        <v/>
      </c>
      <c r="W239" s="2" t="str">
        <f>IF($A239="","",IFERROR(INDEX(RAW_DHIS2_EXPORT!$A:$ZZ,239,INDICATOR_MAP!$F$21),""))</f>
        <v/>
      </c>
      <c r="X239" s="2" t="str">
        <f>IF($A239="","",IFERROR(INDEX(RAW_DHIS2_EXPORT!$A:$ZZ,239,INDICATOR_MAP!$F$22),""))</f>
        <v/>
      </c>
      <c r="Y239" s="2" t="str">
        <f>IF($A239="","",IFERROR(INDEX(RAW_DHIS2_EXPORT!$A:$ZZ,239,INDICATOR_MAP!$F$23),""))</f>
        <v/>
      </c>
      <c r="Z239" s="2" t="str">
        <f>IF($A239="","",IFERROR(INDEX(RAW_DHIS2_EXPORT!$A:$ZZ,239,INDICATOR_MAP!$F$24),""))</f>
        <v/>
      </c>
      <c r="AA239" s="2" t="str">
        <f>IF($A239="","",IFERROR(INDEX(RAW_DHIS2_EXPORT!$A:$ZZ,239,INDICATOR_MAP!$F$25),""))</f>
        <v/>
      </c>
      <c r="AB239" s="2" t="str">
        <f>IF($A239="","",IFERROR(INDEX(RAW_DHIS2_EXPORT!$A:$ZZ,239,INDICATOR_MAP!$F$26),""))</f>
        <v/>
      </c>
      <c r="AC239" s="2" t="str">
        <f>IF($A239="","",IFERROR(INDEX(RAW_DHIS2_EXPORT!$A:$ZZ,239,INDICATOR_MAP!$F$27),""))</f>
        <v/>
      </c>
      <c r="AD239" s="2" t="str">
        <f>IF($A239="","",IFERROR(INDEX(RAW_DHIS2_EXPORT!$A:$ZZ,239,INDICATOR_MAP!$F$28),""))</f>
        <v/>
      </c>
      <c r="AE239" s="2" t="str">
        <f>IF($A239="","",IFERROR(INDEX(RAW_DHIS2_EXPORT!$A:$ZZ,239,INDICATOR_MAP!$F$29),""))</f>
        <v/>
      </c>
      <c r="AF239" s="2" t="str">
        <f>IF($A239="","",IFERROR(INDEX(RAW_DHIS2_EXPORT!$A:$ZZ,239,INDICATOR_MAP!$F$30),""))</f>
        <v/>
      </c>
      <c r="AG239" s="2" t="str">
        <f>IF($A239="","",IFERROR(INDEX(RAW_DHIS2_EXPORT!$A:$ZZ,239,INDICATOR_MAP!$F$31),""))</f>
        <v/>
      </c>
      <c r="AH239" s="2" t="str">
        <f>IF($A239="","",IFERROR(INDEX(RAW_DHIS2_EXPORT!$A:$ZZ,239,INDICATOR_MAP!$F$32),""))</f>
        <v/>
      </c>
      <c r="AI239" s="2" t="str">
        <f>IF($A239="","",IFERROR(INDEX(RAW_DHIS2_EXPORT!$A:$ZZ,239,INDICATOR_MAP!$F$33),""))</f>
        <v/>
      </c>
      <c r="AJ239" s="2" t="str">
        <f>IF($A239="","",IFERROR(INDEX(RAW_DHIS2_EXPORT!$A:$ZZ,239,INDICATOR_MAP!$F$34),""))</f>
        <v/>
      </c>
      <c r="AK239" s="2" t="str">
        <f>IF($A239="","",IFERROR(INDEX(RAW_DHIS2_EXPORT!$A:$ZZ,239,INDICATOR_MAP!$F$35),""))</f>
        <v/>
      </c>
      <c r="AL239" s="2" t="str">
        <f>IF($A239="","",IFERROR(INDEX(RAW_DHIS2_EXPORT!$A:$ZZ,239,INDICATOR_MAP!$F$36),""))</f>
        <v/>
      </c>
      <c r="AM239" s="2" t="str">
        <f>IF($A239="","",IFERROR(INDEX(RAW_DHIS2_EXPORT!$A:$ZZ,239,INDICATOR_MAP!$F$37),""))</f>
        <v/>
      </c>
      <c r="AN239" s="2" t="str">
        <f>IF($A239="","",IFERROR(INDEX(RAW_DHIS2_EXPORT!$A:$ZZ,239,INDICATOR_MAP!$F$38),""))</f>
        <v/>
      </c>
      <c r="AO239" s="2" t="str">
        <f>IF($A239="","",IFERROR(INDEX(RAW_DHIS2_EXPORT!$A:$ZZ,239,INDICATOR_MAP!$F$39),""))</f>
        <v/>
      </c>
      <c r="AP239" s="2" t="str">
        <f>IF($A239="","",IFERROR(INDEX(RAW_DHIS2_EXPORT!$A:$ZZ,239,INDICATOR_MAP!$F$40),""))</f>
        <v/>
      </c>
      <c r="AQ239" s="2" t="str">
        <f>IF($A239="","",IFERROR(INDEX(RAW_DHIS2_EXPORT!$A:$ZZ,239,INDICATOR_MAP!$F$41),""))</f>
        <v/>
      </c>
      <c r="AR239" s="2" t="str">
        <f>IF($A239="","",IFERROR(INDEX(RAW_DHIS2_EXPORT!$A:$ZZ,239,INDICATOR_MAP!$F$42),""))</f>
        <v/>
      </c>
      <c r="AS239" s="2" t="str">
        <f>IF($A239="","",IFERROR(INDEX(RAW_DHIS2_EXPORT!$A:$ZZ,239,INDICATOR_MAP!$F$43),""))</f>
        <v/>
      </c>
      <c r="AT239" s="2" t="str">
        <f>IF($A239="","",IFERROR(INDEX(RAW_DHIS2_EXPORT!$A:$ZZ,239,INDICATOR_MAP!$F$44),""))</f>
        <v/>
      </c>
      <c r="AU239" s="2" t="str">
        <f>IF($A239="","",IFERROR(INDEX(RAW_DHIS2_EXPORT!$A:$ZZ,239,INDICATOR_MAP!$F$45),""))</f>
        <v/>
      </c>
      <c r="AV239" s="2" t="str">
        <f>IF($A239="","",IFERROR(INDEX(RAW_DHIS2_EXPORT!$A:$ZZ,239,INDICATOR_MAP!$F$46),""))</f>
        <v/>
      </c>
      <c r="AW239" s="2" t="str">
        <f>IF($A239="","",IFERROR(INDEX(RAW_DHIS2_EXPORT!$A:$ZZ,239,INDICATOR_MAP!$F$47),""))</f>
        <v/>
      </c>
      <c r="AX239" s="2" t="str">
        <f>IF($A239="","",IFERROR(INDEX(RAW_DHIS2_EXPORT!$A:$ZZ,239,INDICATOR_MAP!$F$48),""))</f>
        <v/>
      </c>
      <c r="AY239" s="2" t="str">
        <f>IF($A239="","",IFERROR(INDEX(RAW_DHIS2_EXPORT!$A:$ZZ,239,INDICATOR_MAP!$F$49),""))</f>
        <v/>
      </c>
      <c r="AZ239" s="2" t="str">
        <f>IF($A239="","",IFERROR(INDEX(RAW_DHIS2_EXPORT!$A:$ZZ,239,INDICATOR_MAP!$F$50),""))</f>
        <v/>
      </c>
      <c r="BA239" s="2" t="str">
        <f>IF($A239="","",IFERROR(INDEX(RAW_DHIS2_EXPORT!$A:$ZZ,239,INDICATOR_MAP!$F$51),""))</f>
        <v/>
      </c>
      <c r="BB239" s="2" t="str">
        <f>IF($A239="","",IFERROR(INDEX(RAW_DHIS2_EXPORT!$A:$ZZ,239,INDICATOR_MAP!$F$52),""))</f>
        <v/>
      </c>
      <c r="BC239" s="2" t="str">
        <f>IF($A239="","",IFERROR(INDEX(RAW_DHIS2_EXPORT!$A:$ZZ,239,INDICATOR_MAP!$F$53),""))</f>
        <v/>
      </c>
    </row>
    <row r="240" spans="1:55">
      <c r="A240" s="2" t="str">
        <f>IF(RAW_DHIS2_EXPORT!A240="","",RAW_DHIS2_EXPORT!A240)</f>
        <v/>
      </c>
      <c r="B240" s="2"/>
      <c r="C240" s="2"/>
      <c r="D240" s="2" t="str">
        <f>IF($A240="","",IFERROR(INDEX(RAW_DHIS2_EXPORT!$A:$ZZ,240,INDICATOR_MAP!$F$2),""))</f>
        <v/>
      </c>
      <c r="E240" s="2" t="str">
        <f>IF($A240="","",IFERROR(INDEX(RAW_DHIS2_EXPORT!$A:$ZZ,240,INDICATOR_MAP!$F$3),""))</f>
        <v/>
      </c>
      <c r="F240" s="2" t="str">
        <f>IF($A240="","",IFERROR(INDEX(RAW_DHIS2_EXPORT!$A:$ZZ,240,INDICATOR_MAP!$F$4),""))</f>
        <v/>
      </c>
      <c r="G240" s="2" t="str">
        <f>IF($A240="","",IFERROR(INDEX(RAW_DHIS2_EXPORT!$A:$ZZ,240,INDICATOR_MAP!$F$5),""))</f>
        <v/>
      </c>
      <c r="H240" s="2" t="str">
        <f>IF($A240="","",IFERROR(INDEX(RAW_DHIS2_EXPORT!$A:$ZZ,240,INDICATOR_MAP!$F$6),""))</f>
        <v/>
      </c>
      <c r="I240" s="2" t="str">
        <f>IF($A240="","",IFERROR(INDEX(RAW_DHIS2_EXPORT!$A:$ZZ,240,INDICATOR_MAP!$F$7),""))</f>
        <v/>
      </c>
      <c r="J240" s="2" t="str">
        <f>IF($A240="","",IFERROR(INDEX(RAW_DHIS2_EXPORT!$A:$ZZ,240,INDICATOR_MAP!$F$8),""))</f>
        <v/>
      </c>
      <c r="K240" s="2" t="str">
        <f>IF($A240="","",IFERROR(INDEX(RAW_DHIS2_EXPORT!$A:$ZZ,240,INDICATOR_MAP!$F$9),""))</f>
        <v/>
      </c>
      <c r="L240" s="2" t="str">
        <f>IF($A240="","",IFERROR(INDEX(RAW_DHIS2_EXPORT!$A:$ZZ,240,INDICATOR_MAP!$F$10),""))</f>
        <v/>
      </c>
      <c r="M240" s="2" t="str">
        <f>IF($A240="","",IFERROR(INDEX(RAW_DHIS2_EXPORT!$A:$ZZ,240,INDICATOR_MAP!$F$11),""))</f>
        <v/>
      </c>
      <c r="N240" s="2" t="str">
        <f>IF($A240="","",IFERROR(INDEX(RAW_DHIS2_EXPORT!$A:$ZZ,240,INDICATOR_MAP!$F$12),""))</f>
        <v/>
      </c>
      <c r="O240" s="2" t="str">
        <f>IF($A240="","",IFERROR(INDEX(RAW_DHIS2_EXPORT!$A:$ZZ,240,INDICATOR_MAP!$F$13),""))</f>
        <v/>
      </c>
      <c r="P240" s="2" t="str">
        <f>IF($A240="","",IFERROR(INDEX(RAW_DHIS2_EXPORT!$A:$ZZ,240,INDICATOR_MAP!$F$14),""))</f>
        <v/>
      </c>
      <c r="Q240" s="2" t="str">
        <f>IF($A240="","",IFERROR(INDEX(RAW_DHIS2_EXPORT!$A:$ZZ,240,INDICATOR_MAP!$F$15),""))</f>
        <v/>
      </c>
      <c r="R240" s="2" t="str">
        <f>IF($A240="","",IFERROR(INDEX(RAW_DHIS2_EXPORT!$A:$ZZ,240,INDICATOR_MAP!$F$16),""))</f>
        <v/>
      </c>
      <c r="S240" s="2" t="str">
        <f>IF($A240="","",IFERROR(INDEX(RAW_DHIS2_EXPORT!$A:$ZZ,240,INDICATOR_MAP!$F$17),""))</f>
        <v/>
      </c>
      <c r="T240" s="2" t="str">
        <f>IF($A240="","",IFERROR(INDEX(RAW_DHIS2_EXPORT!$A:$ZZ,240,INDICATOR_MAP!$F$18),""))</f>
        <v/>
      </c>
      <c r="U240" s="2" t="str">
        <f>IF($A240="","",IFERROR(INDEX(RAW_DHIS2_EXPORT!$A:$ZZ,240,INDICATOR_MAP!$F$19),""))</f>
        <v/>
      </c>
      <c r="V240" s="2" t="str">
        <f>IF($A240="","",IFERROR(INDEX(RAW_DHIS2_EXPORT!$A:$ZZ,240,INDICATOR_MAP!$F$20),""))</f>
        <v/>
      </c>
      <c r="W240" s="2" t="str">
        <f>IF($A240="","",IFERROR(INDEX(RAW_DHIS2_EXPORT!$A:$ZZ,240,INDICATOR_MAP!$F$21),""))</f>
        <v/>
      </c>
      <c r="X240" s="2" t="str">
        <f>IF($A240="","",IFERROR(INDEX(RAW_DHIS2_EXPORT!$A:$ZZ,240,INDICATOR_MAP!$F$22),""))</f>
        <v/>
      </c>
      <c r="Y240" s="2" t="str">
        <f>IF($A240="","",IFERROR(INDEX(RAW_DHIS2_EXPORT!$A:$ZZ,240,INDICATOR_MAP!$F$23),""))</f>
        <v/>
      </c>
      <c r="Z240" s="2" t="str">
        <f>IF($A240="","",IFERROR(INDEX(RAW_DHIS2_EXPORT!$A:$ZZ,240,INDICATOR_MAP!$F$24),""))</f>
        <v/>
      </c>
      <c r="AA240" s="2" t="str">
        <f>IF($A240="","",IFERROR(INDEX(RAW_DHIS2_EXPORT!$A:$ZZ,240,INDICATOR_MAP!$F$25),""))</f>
        <v/>
      </c>
      <c r="AB240" s="2" t="str">
        <f>IF($A240="","",IFERROR(INDEX(RAW_DHIS2_EXPORT!$A:$ZZ,240,INDICATOR_MAP!$F$26),""))</f>
        <v/>
      </c>
      <c r="AC240" s="2" t="str">
        <f>IF($A240="","",IFERROR(INDEX(RAW_DHIS2_EXPORT!$A:$ZZ,240,INDICATOR_MAP!$F$27),""))</f>
        <v/>
      </c>
      <c r="AD240" s="2" t="str">
        <f>IF($A240="","",IFERROR(INDEX(RAW_DHIS2_EXPORT!$A:$ZZ,240,INDICATOR_MAP!$F$28),""))</f>
        <v/>
      </c>
      <c r="AE240" s="2" t="str">
        <f>IF($A240="","",IFERROR(INDEX(RAW_DHIS2_EXPORT!$A:$ZZ,240,INDICATOR_MAP!$F$29),""))</f>
        <v/>
      </c>
      <c r="AF240" s="2" t="str">
        <f>IF($A240="","",IFERROR(INDEX(RAW_DHIS2_EXPORT!$A:$ZZ,240,INDICATOR_MAP!$F$30),""))</f>
        <v/>
      </c>
      <c r="AG240" s="2" t="str">
        <f>IF($A240="","",IFERROR(INDEX(RAW_DHIS2_EXPORT!$A:$ZZ,240,INDICATOR_MAP!$F$31),""))</f>
        <v/>
      </c>
      <c r="AH240" s="2" t="str">
        <f>IF($A240="","",IFERROR(INDEX(RAW_DHIS2_EXPORT!$A:$ZZ,240,INDICATOR_MAP!$F$32),""))</f>
        <v/>
      </c>
      <c r="AI240" s="2" t="str">
        <f>IF($A240="","",IFERROR(INDEX(RAW_DHIS2_EXPORT!$A:$ZZ,240,INDICATOR_MAP!$F$33),""))</f>
        <v/>
      </c>
      <c r="AJ240" s="2" t="str">
        <f>IF($A240="","",IFERROR(INDEX(RAW_DHIS2_EXPORT!$A:$ZZ,240,INDICATOR_MAP!$F$34),""))</f>
        <v/>
      </c>
      <c r="AK240" s="2" t="str">
        <f>IF($A240="","",IFERROR(INDEX(RAW_DHIS2_EXPORT!$A:$ZZ,240,INDICATOR_MAP!$F$35),""))</f>
        <v/>
      </c>
      <c r="AL240" s="2" t="str">
        <f>IF($A240="","",IFERROR(INDEX(RAW_DHIS2_EXPORT!$A:$ZZ,240,INDICATOR_MAP!$F$36),""))</f>
        <v/>
      </c>
      <c r="AM240" s="2" t="str">
        <f>IF($A240="","",IFERROR(INDEX(RAW_DHIS2_EXPORT!$A:$ZZ,240,INDICATOR_MAP!$F$37),""))</f>
        <v/>
      </c>
      <c r="AN240" s="2" t="str">
        <f>IF($A240="","",IFERROR(INDEX(RAW_DHIS2_EXPORT!$A:$ZZ,240,INDICATOR_MAP!$F$38),""))</f>
        <v/>
      </c>
      <c r="AO240" s="2" t="str">
        <f>IF($A240="","",IFERROR(INDEX(RAW_DHIS2_EXPORT!$A:$ZZ,240,INDICATOR_MAP!$F$39),""))</f>
        <v/>
      </c>
      <c r="AP240" s="2" t="str">
        <f>IF($A240="","",IFERROR(INDEX(RAW_DHIS2_EXPORT!$A:$ZZ,240,INDICATOR_MAP!$F$40),""))</f>
        <v/>
      </c>
      <c r="AQ240" s="2" t="str">
        <f>IF($A240="","",IFERROR(INDEX(RAW_DHIS2_EXPORT!$A:$ZZ,240,INDICATOR_MAP!$F$41),""))</f>
        <v/>
      </c>
      <c r="AR240" s="2" t="str">
        <f>IF($A240="","",IFERROR(INDEX(RAW_DHIS2_EXPORT!$A:$ZZ,240,INDICATOR_MAP!$F$42),""))</f>
        <v/>
      </c>
      <c r="AS240" s="2" t="str">
        <f>IF($A240="","",IFERROR(INDEX(RAW_DHIS2_EXPORT!$A:$ZZ,240,INDICATOR_MAP!$F$43),""))</f>
        <v/>
      </c>
      <c r="AT240" s="2" t="str">
        <f>IF($A240="","",IFERROR(INDEX(RAW_DHIS2_EXPORT!$A:$ZZ,240,INDICATOR_MAP!$F$44),""))</f>
        <v/>
      </c>
      <c r="AU240" s="2" t="str">
        <f>IF($A240="","",IFERROR(INDEX(RAW_DHIS2_EXPORT!$A:$ZZ,240,INDICATOR_MAP!$F$45),""))</f>
        <v/>
      </c>
      <c r="AV240" s="2" t="str">
        <f>IF($A240="","",IFERROR(INDEX(RAW_DHIS2_EXPORT!$A:$ZZ,240,INDICATOR_MAP!$F$46),""))</f>
        <v/>
      </c>
      <c r="AW240" s="2" t="str">
        <f>IF($A240="","",IFERROR(INDEX(RAW_DHIS2_EXPORT!$A:$ZZ,240,INDICATOR_MAP!$F$47),""))</f>
        <v/>
      </c>
      <c r="AX240" s="2" t="str">
        <f>IF($A240="","",IFERROR(INDEX(RAW_DHIS2_EXPORT!$A:$ZZ,240,INDICATOR_MAP!$F$48),""))</f>
        <v/>
      </c>
      <c r="AY240" s="2" t="str">
        <f>IF($A240="","",IFERROR(INDEX(RAW_DHIS2_EXPORT!$A:$ZZ,240,INDICATOR_MAP!$F$49),""))</f>
        <v/>
      </c>
      <c r="AZ240" s="2" t="str">
        <f>IF($A240="","",IFERROR(INDEX(RAW_DHIS2_EXPORT!$A:$ZZ,240,INDICATOR_MAP!$F$50),""))</f>
        <v/>
      </c>
      <c r="BA240" s="2" t="str">
        <f>IF($A240="","",IFERROR(INDEX(RAW_DHIS2_EXPORT!$A:$ZZ,240,INDICATOR_MAP!$F$51),""))</f>
        <v/>
      </c>
      <c r="BB240" s="2" t="str">
        <f>IF($A240="","",IFERROR(INDEX(RAW_DHIS2_EXPORT!$A:$ZZ,240,INDICATOR_MAP!$F$52),""))</f>
        <v/>
      </c>
      <c r="BC240" s="2" t="str">
        <f>IF($A240="","",IFERROR(INDEX(RAW_DHIS2_EXPORT!$A:$ZZ,240,INDICATOR_MAP!$F$53),""))</f>
        <v/>
      </c>
    </row>
    <row r="241" spans="1:55">
      <c r="A241" s="2" t="str">
        <f>IF(RAW_DHIS2_EXPORT!A241="","",RAW_DHIS2_EXPORT!A241)</f>
        <v/>
      </c>
      <c r="B241" s="2"/>
      <c r="C241" s="2"/>
      <c r="D241" s="2" t="str">
        <f>IF($A241="","",IFERROR(INDEX(RAW_DHIS2_EXPORT!$A:$ZZ,241,INDICATOR_MAP!$F$2),""))</f>
        <v/>
      </c>
      <c r="E241" s="2" t="str">
        <f>IF($A241="","",IFERROR(INDEX(RAW_DHIS2_EXPORT!$A:$ZZ,241,INDICATOR_MAP!$F$3),""))</f>
        <v/>
      </c>
      <c r="F241" s="2" t="str">
        <f>IF($A241="","",IFERROR(INDEX(RAW_DHIS2_EXPORT!$A:$ZZ,241,INDICATOR_MAP!$F$4),""))</f>
        <v/>
      </c>
      <c r="G241" s="2" t="str">
        <f>IF($A241="","",IFERROR(INDEX(RAW_DHIS2_EXPORT!$A:$ZZ,241,INDICATOR_MAP!$F$5),""))</f>
        <v/>
      </c>
      <c r="H241" s="2" t="str">
        <f>IF($A241="","",IFERROR(INDEX(RAW_DHIS2_EXPORT!$A:$ZZ,241,INDICATOR_MAP!$F$6),""))</f>
        <v/>
      </c>
      <c r="I241" s="2" t="str">
        <f>IF($A241="","",IFERROR(INDEX(RAW_DHIS2_EXPORT!$A:$ZZ,241,INDICATOR_MAP!$F$7),""))</f>
        <v/>
      </c>
      <c r="J241" s="2" t="str">
        <f>IF($A241="","",IFERROR(INDEX(RAW_DHIS2_EXPORT!$A:$ZZ,241,INDICATOR_MAP!$F$8),""))</f>
        <v/>
      </c>
      <c r="K241" s="2" t="str">
        <f>IF($A241="","",IFERROR(INDEX(RAW_DHIS2_EXPORT!$A:$ZZ,241,INDICATOR_MAP!$F$9),""))</f>
        <v/>
      </c>
      <c r="L241" s="2" t="str">
        <f>IF($A241="","",IFERROR(INDEX(RAW_DHIS2_EXPORT!$A:$ZZ,241,INDICATOR_MAP!$F$10),""))</f>
        <v/>
      </c>
      <c r="M241" s="2" t="str">
        <f>IF($A241="","",IFERROR(INDEX(RAW_DHIS2_EXPORT!$A:$ZZ,241,INDICATOR_MAP!$F$11),""))</f>
        <v/>
      </c>
      <c r="N241" s="2" t="str">
        <f>IF($A241="","",IFERROR(INDEX(RAW_DHIS2_EXPORT!$A:$ZZ,241,INDICATOR_MAP!$F$12),""))</f>
        <v/>
      </c>
      <c r="O241" s="2" t="str">
        <f>IF($A241="","",IFERROR(INDEX(RAW_DHIS2_EXPORT!$A:$ZZ,241,INDICATOR_MAP!$F$13),""))</f>
        <v/>
      </c>
      <c r="P241" s="2" t="str">
        <f>IF($A241="","",IFERROR(INDEX(RAW_DHIS2_EXPORT!$A:$ZZ,241,INDICATOR_MAP!$F$14),""))</f>
        <v/>
      </c>
      <c r="Q241" s="2" t="str">
        <f>IF($A241="","",IFERROR(INDEX(RAW_DHIS2_EXPORT!$A:$ZZ,241,INDICATOR_MAP!$F$15),""))</f>
        <v/>
      </c>
      <c r="R241" s="2" t="str">
        <f>IF($A241="","",IFERROR(INDEX(RAW_DHIS2_EXPORT!$A:$ZZ,241,INDICATOR_MAP!$F$16),""))</f>
        <v/>
      </c>
      <c r="S241" s="2" t="str">
        <f>IF($A241="","",IFERROR(INDEX(RAW_DHIS2_EXPORT!$A:$ZZ,241,INDICATOR_MAP!$F$17),""))</f>
        <v/>
      </c>
      <c r="T241" s="2" t="str">
        <f>IF($A241="","",IFERROR(INDEX(RAW_DHIS2_EXPORT!$A:$ZZ,241,INDICATOR_MAP!$F$18),""))</f>
        <v/>
      </c>
      <c r="U241" s="2" t="str">
        <f>IF($A241="","",IFERROR(INDEX(RAW_DHIS2_EXPORT!$A:$ZZ,241,INDICATOR_MAP!$F$19),""))</f>
        <v/>
      </c>
      <c r="V241" s="2" t="str">
        <f>IF($A241="","",IFERROR(INDEX(RAW_DHIS2_EXPORT!$A:$ZZ,241,INDICATOR_MAP!$F$20),""))</f>
        <v/>
      </c>
      <c r="W241" s="2" t="str">
        <f>IF($A241="","",IFERROR(INDEX(RAW_DHIS2_EXPORT!$A:$ZZ,241,INDICATOR_MAP!$F$21),""))</f>
        <v/>
      </c>
      <c r="X241" s="2" t="str">
        <f>IF($A241="","",IFERROR(INDEX(RAW_DHIS2_EXPORT!$A:$ZZ,241,INDICATOR_MAP!$F$22),""))</f>
        <v/>
      </c>
      <c r="Y241" s="2" t="str">
        <f>IF($A241="","",IFERROR(INDEX(RAW_DHIS2_EXPORT!$A:$ZZ,241,INDICATOR_MAP!$F$23),""))</f>
        <v/>
      </c>
      <c r="Z241" s="2" t="str">
        <f>IF($A241="","",IFERROR(INDEX(RAW_DHIS2_EXPORT!$A:$ZZ,241,INDICATOR_MAP!$F$24),""))</f>
        <v/>
      </c>
      <c r="AA241" s="2" t="str">
        <f>IF($A241="","",IFERROR(INDEX(RAW_DHIS2_EXPORT!$A:$ZZ,241,INDICATOR_MAP!$F$25),""))</f>
        <v/>
      </c>
      <c r="AB241" s="2" t="str">
        <f>IF($A241="","",IFERROR(INDEX(RAW_DHIS2_EXPORT!$A:$ZZ,241,INDICATOR_MAP!$F$26),""))</f>
        <v/>
      </c>
      <c r="AC241" s="2" t="str">
        <f>IF($A241="","",IFERROR(INDEX(RAW_DHIS2_EXPORT!$A:$ZZ,241,INDICATOR_MAP!$F$27),""))</f>
        <v/>
      </c>
      <c r="AD241" s="2" t="str">
        <f>IF($A241="","",IFERROR(INDEX(RAW_DHIS2_EXPORT!$A:$ZZ,241,INDICATOR_MAP!$F$28),""))</f>
        <v/>
      </c>
      <c r="AE241" s="2" t="str">
        <f>IF($A241="","",IFERROR(INDEX(RAW_DHIS2_EXPORT!$A:$ZZ,241,INDICATOR_MAP!$F$29),""))</f>
        <v/>
      </c>
      <c r="AF241" s="2" t="str">
        <f>IF($A241="","",IFERROR(INDEX(RAW_DHIS2_EXPORT!$A:$ZZ,241,INDICATOR_MAP!$F$30),""))</f>
        <v/>
      </c>
      <c r="AG241" s="2" t="str">
        <f>IF($A241="","",IFERROR(INDEX(RAW_DHIS2_EXPORT!$A:$ZZ,241,INDICATOR_MAP!$F$31),""))</f>
        <v/>
      </c>
      <c r="AH241" s="2" t="str">
        <f>IF($A241="","",IFERROR(INDEX(RAW_DHIS2_EXPORT!$A:$ZZ,241,INDICATOR_MAP!$F$32),""))</f>
        <v/>
      </c>
      <c r="AI241" s="2" t="str">
        <f>IF($A241="","",IFERROR(INDEX(RAW_DHIS2_EXPORT!$A:$ZZ,241,INDICATOR_MAP!$F$33),""))</f>
        <v/>
      </c>
      <c r="AJ241" s="2" t="str">
        <f>IF($A241="","",IFERROR(INDEX(RAW_DHIS2_EXPORT!$A:$ZZ,241,INDICATOR_MAP!$F$34),""))</f>
        <v/>
      </c>
      <c r="AK241" s="2" t="str">
        <f>IF($A241="","",IFERROR(INDEX(RAW_DHIS2_EXPORT!$A:$ZZ,241,INDICATOR_MAP!$F$35),""))</f>
        <v/>
      </c>
      <c r="AL241" s="2" t="str">
        <f>IF($A241="","",IFERROR(INDEX(RAW_DHIS2_EXPORT!$A:$ZZ,241,INDICATOR_MAP!$F$36),""))</f>
        <v/>
      </c>
      <c r="AM241" s="2" t="str">
        <f>IF($A241="","",IFERROR(INDEX(RAW_DHIS2_EXPORT!$A:$ZZ,241,INDICATOR_MAP!$F$37),""))</f>
        <v/>
      </c>
      <c r="AN241" s="2" t="str">
        <f>IF($A241="","",IFERROR(INDEX(RAW_DHIS2_EXPORT!$A:$ZZ,241,INDICATOR_MAP!$F$38),""))</f>
        <v/>
      </c>
      <c r="AO241" s="2" t="str">
        <f>IF($A241="","",IFERROR(INDEX(RAW_DHIS2_EXPORT!$A:$ZZ,241,INDICATOR_MAP!$F$39),""))</f>
        <v/>
      </c>
      <c r="AP241" s="2" t="str">
        <f>IF($A241="","",IFERROR(INDEX(RAW_DHIS2_EXPORT!$A:$ZZ,241,INDICATOR_MAP!$F$40),""))</f>
        <v/>
      </c>
      <c r="AQ241" s="2" t="str">
        <f>IF($A241="","",IFERROR(INDEX(RAW_DHIS2_EXPORT!$A:$ZZ,241,INDICATOR_MAP!$F$41),""))</f>
        <v/>
      </c>
      <c r="AR241" s="2" t="str">
        <f>IF($A241="","",IFERROR(INDEX(RAW_DHIS2_EXPORT!$A:$ZZ,241,INDICATOR_MAP!$F$42),""))</f>
        <v/>
      </c>
      <c r="AS241" s="2" t="str">
        <f>IF($A241="","",IFERROR(INDEX(RAW_DHIS2_EXPORT!$A:$ZZ,241,INDICATOR_MAP!$F$43),""))</f>
        <v/>
      </c>
      <c r="AT241" s="2" t="str">
        <f>IF($A241="","",IFERROR(INDEX(RAW_DHIS2_EXPORT!$A:$ZZ,241,INDICATOR_MAP!$F$44),""))</f>
        <v/>
      </c>
      <c r="AU241" s="2" t="str">
        <f>IF($A241="","",IFERROR(INDEX(RAW_DHIS2_EXPORT!$A:$ZZ,241,INDICATOR_MAP!$F$45),""))</f>
        <v/>
      </c>
      <c r="AV241" s="2" t="str">
        <f>IF($A241="","",IFERROR(INDEX(RAW_DHIS2_EXPORT!$A:$ZZ,241,INDICATOR_MAP!$F$46),""))</f>
        <v/>
      </c>
      <c r="AW241" s="2" t="str">
        <f>IF($A241="","",IFERROR(INDEX(RAW_DHIS2_EXPORT!$A:$ZZ,241,INDICATOR_MAP!$F$47),""))</f>
        <v/>
      </c>
      <c r="AX241" s="2" t="str">
        <f>IF($A241="","",IFERROR(INDEX(RAW_DHIS2_EXPORT!$A:$ZZ,241,INDICATOR_MAP!$F$48),""))</f>
        <v/>
      </c>
      <c r="AY241" s="2" t="str">
        <f>IF($A241="","",IFERROR(INDEX(RAW_DHIS2_EXPORT!$A:$ZZ,241,INDICATOR_MAP!$F$49),""))</f>
        <v/>
      </c>
      <c r="AZ241" s="2" t="str">
        <f>IF($A241="","",IFERROR(INDEX(RAW_DHIS2_EXPORT!$A:$ZZ,241,INDICATOR_MAP!$F$50),""))</f>
        <v/>
      </c>
      <c r="BA241" s="2" t="str">
        <f>IF($A241="","",IFERROR(INDEX(RAW_DHIS2_EXPORT!$A:$ZZ,241,INDICATOR_MAP!$F$51),""))</f>
        <v/>
      </c>
      <c r="BB241" s="2" t="str">
        <f>IF($A241="","",IFERROR(INDEX(RAW_DHIS2_EXPORT!$A:$ZZ,241,INDICATOR_MAP!$F$52),""))</f>
        <v/>
      </c>
      <c r="BC241" s="2" t="str">
        <f>IF($A241="","",IFERROR(INDEX(RAW_DHIS2_EXPORT!$A:$ZZ,241,INDICATOR_MAP!$F$53),""))</f>
        <v/>
      </c>
    </row>
    <row r="242" spans="1:55">
      <c r="A242" s="2" t="str">
        <f>IF(RAW_DHIS2_EXPORT!A242="","",RAW_DHIS2_EXPORT!A242)</f>
        <v/>
      </c>
      <c r="B242" s="2"/>
      <c r="C242" s="2"/>
      <c r="D242" s="2" t="str">
        <f>IF($A242="","",IFERROR(INDEX(RAW_DHIS2_EXPORT!$A:$ZZ,242,INDICATOR_MAP!$F$2),""))</f>
        <v/>
      </c>
      <c r="E242" s="2" t="str">
        <f>IF($A242="","",IFERROR(INDEX(RAW_DHIS2_EXPORT!$A:$ZZ,242,INDICATOR_MAP!$F$3),""))</f>
        <v/>
      </c>
      <c r="F242" s="2" t="str">
        <f>IF($A242="","",IFERROR(INDEX(RAW_DHIS2_EXPORT!$A:$ZZ,242,INDICATOR_MAP!$F$4),""))</f>
        <v/>
      </c>
      <c r="G242" s="2" t="str">
        <f>IF($A242="","",IFERROR(INDEX(RAW_DHIS2_EXPORT!$A:$ZZ,242,INDICATOR_MAP!$F$5),""))</f>
        <v/>
      </c>
      <c r="H242" s="2" t="str">
        <f>IF($A242="","",IFERROR(INDEX(RAW_DHIS2_EXPORT!$A:$ZZ,242,INDICATOR_MAP!$F$6),""))</f>
        <v/>
      </c>
      <c r="I242" s="2" t="str">
        <f>IF($A242="","",IFERROR(INDEX(RAW_DHIS2_EXPORT!$A:$ZZ,242,INDICATOR_MAP!$F$7),""))</f>
        <v/>
      </c>
      <c r="J242" s="2" t="str">
        <f>IF($A242="","",IFERROR(INDEX(RAW_DHIS2_EXPORT!$A:$ZZ,242,INDICATOR_MAP!$F$8),""))</f>
        <v/>
      </c>
      <c r="K242" s="2" t="str">
        <f>IF($A242="","",IFERROR(INDEX(RAW_DHIS2_EXPORT!$A:$ZZ,242,INDICATOR_MAP!$F$9),""))</f>
        <v/>
      </c>
      <c r="L242" s="2" t="str">
        <f>IF($A242="","",IFERROR(INDEX(RAW_DHIS2_EXPORT!$A:$ZZ,242,INDICATOR_MAP!$F$10),""))</f>
        <v/>
      </c>
      <c r="M242" s="2" t="str">
        <f>IF($A242="","",IFERROR(INDEX(RAW_DHIS2_EXPORT!$A:$ZZ,242,INDICATOR_MAP!$F$11),""))</f>
        <v/>
      </c>
      <c r="N242" s="2" t="str">
        <f>IF($A242="","",IFERROR(INDEX(RAW_DHIS2_EXPORT!$A:$ZZ,242,INDICATOR_MAP!$F$12),""))</f>
        <v/>
      </c>
      <c r="O242" s="2" t="str">
        <f>IF($A242="","",IFERROR(INDEX(RAW_DHIS2_EXPORT!$A:$ZZ,242,INDICATOR_MAP!$F$13),""))</f>
        <v/>
      </c>
      <c r="P242" s="2" t="str">
        <f>IF($A242="","",IFERROR(INDEX(RAW_DHIS2_EXPORT!$A:$ZZ,242,INDICATOR_MAP!$F$14),""))</f>
        <v/>
      </c>
      <c r="Q242" s="2" t="str">
        <f>IF($A242="","",IFERROR(INDEX(RAW_DHIS2_EXPORT!$A:$ZZ,242,INDICATOR_MAP!$F$15),""))</f>
        <v/>
      </c>
      <c r="R242" s="2" t="str">
        <f>IF($A242="","",IFERROR(INDEX(RAW_DHIS2_EXPORT!$A:$ZZ,242,INDICATOR_MAP!$F$16),""))</f>
        <v/>
      </c>
      <c r="S242" s="2" t="str">
        <f>IF($A242="","",IFERROR(INDEX(RAW_DHIS2_EXPORT!$A:$ZZ,242,INDICATOR_MAP!$F$17),""))</f>
        <v/>
      </c>
      <c r="T242" s="2" t="str">
        <f>IF($A242="","",IFERROR(INDEX(RAW_DHIS2_EXPORT!$A:$ZZ,242,INDICATOR_MAP!$F$18),""))</f>
        <v/>
      </c>
      <c r="U242" s="2" t="str">
        <f>IF($A242="","",IFERROR(INDEX(RAW_DHIS2_EXPORT!$A:$ZZ,242,INDICATOR_MAP!$F$19),""))</f>
        <v/>
      </c>
      <c r="V242" s="2" t="str">
        <f>IF($A242="","",IFERROR(INDEX(RAW_DHIS2_EXPORT!$A:$ZZ,242,INDICATOR_MAP!$F$20),""))</f>
        <v/>
      </c>
      <c r="W242" s="2" t="str">
        <f>IF($A242="","",IFERROR(INDEX(RAW_DHIS2_EXPORT!$A:$ZZ,242,INDICATOR_MAP!$F$21),""))</f>
        <v/>
      </c>
      <c r="X242" s="2" t="str">
        <f>IF($A242="","",IFERROR(INDEX(RAW_DHIS2_EXPORT!$A:$ZZ,242,INDICATOR_MAP!$F$22),""))</f>
        <v/>
      </c>
      <c r="Y242" s="2" t="str">
        <f>IF($A242="","",IFERROR(INDEX(RAW_DHIS2_EXPORT!$A:$ZZ,242,INDICATOR_MAP!$F$23),""))</f>
        <v/>
      </c>
      <c r="Z242" s="2" t="str">
        <f>IF($A242="","",IFERROR(INDEX(RAW_DHIS2_EXPORT!$A:$ZZ,242,INDICATOR_MAP!$F$24),""))</f>
        <v/>
      </c>
      <c r="AA242" s="2" t="str">
        <f>IF($A242="","",IFERROR(INDEX(RAW_DHIS2_EXPORT!$A:$ZZ,242,INDICATOR_MAP!$F$25),""))</f>
        <v/>
      </c>
      <c r="AB242" s="2" t="str">
        <f>IF($A242="","",IFERROR(INDEX(RAW_DHIS2_EXPORT!$A:$ZZ,242,INDICATOR_MAP!$F$26),""))</f>
        <v/>
      </c>
      <c r="AC242" s="2" t="str">
        <f>IF($A242="","",IFERROR(INDEX(RAW_DHIS2_EXPORT!$A:$ZZ,242,INDICATOR_MAP!$F$27),""))</f>
        <v/>
      </c>
      <c r="AD242" s="2" t="str">
        <f>IF($A242="","",IFERROR(INDEX(RAW_DHIS2_EXPORT!$A:$ZZ,242,INDICATOR_MAP!$F$28),""))</f>
        <v/>
      </c>
      <c r="AE242" s="2" t="str">
        <f>IF($A242="","",IFERROR(INDEX(RAW_DHIS2_EXPORT!$A:$ZZ,242,INDICATOR_MAP!$F$29),""))</f>
        <v/>
      </c>
      <c r="AF242" s="2" t="str">
        <f>IF($A242="","",IFERROR(INDEX(RAW_DHIS2_EXPORT!$A:$ZZ,242,INDICATOR_MAP!$F$30),""))</f>
        <v/>
      </c>
      <c r="AG242" s="2" t="str">
        <f>IF($A242="","",IFERROR(INDEX(RAW_DHIS2_EXPORT!$A:$ZZ,242,INDICATOR_MAP!$F$31),""))</f>
        <v/>
      </c>
      <c r="AH242" s="2" t="str">
        <f>IF($A242="","",IFERROR(INDEX(RAW_DHIS2_EXPORT!$A:$ZZ,242,INDICATOR_MAP!$F$32),""))</f>
        <v/>
      </c>
      <c r="AI242" s="2" t="str">
        <f>IF($A242="","",IFERROR(INDEX(RAW_DHIS2_EXPORT!$A:$ZZ,242,INDICATOR_MAP!$F$33),""))</f>
        <v/>
      </c>
      <c r="AJ242" s="2" t="str">
        <f>IF($A242="","",IFERROR(INDEX(RAW_DHIS2_EXPORT!$A:$ZZ,242,INDICATOR_MAP!$F$34),""))</f>
        <v/>
      </c>
      <c r="AK242" s="2" t="str">
        <f>IF($A242="","",IFERROR(INDEX(RAW_DHIS2_EXPORT!$A:$ZZ,242,INDICATOR_MAP!$F$35),""))</f>
        <v/>
      </c>
      <c r="AL242" s="2" t="str">
        <f>IF($A242="","",IFERROR(INDEX(RAW_DHIS2_EXPORT!$A:$ZZ,242,INDICATOR_MAP!$F$36),""))</f>
        <v/>
      </c>
      <c r="AM242" s="2" t="str">
        <f>IF($A242="","",IFERROR(INDEX(RAW_DHIS2_EXPORT!$A:$ZZ,242,INDICATOR_MAP!$F$37),""))</f>
        <v/>
      </c>
      <c r="AN242" s="2" t="str">
        <f>IF($A242="","",IFERROR(INDEX(RAW_DHIS2_EXPORT!$A:$ZZ,242,INDICATOR_MAP!$F$38),""))</f>
        <v/>
      </c>
      <c r="AO242" s="2" t="str">
        <f>IF($A242="","",IFERROR(INDEX(RAW_DHIS2_EXPORT!$A:$ZZ,242,INDICATOR_MAP!$F$39),""))</f>
        <v/>
      </c>
      <c r="AP242" s="2" t="str">
        <f>IF($A242="","",IFERROR(INDEX(RAW_DHIS2_EXPORT!$A:$ZZ,242,INDICATOR_MAP!$F$40),""))</f>
        <v/>
      </c>
      <c r="AQ242" s="2" t="str">
        <f>IF($A242="","",IFERROR(INDEX(RAW_DHIS2_EXPORT!$A:$ZZ,242,INDICATOR_MAP!$F$41),""))</f>
        <v/>
      </c>
      <c r="AR242" s="2" t="str">
        <f>IF($A242="","",IFERROR(INDEX(RAW_DHIS2_EXPORT!$A:$ZZ,242,INDICATOR_MAP!$F$42),""))</f>
        <v/>
      </c>
      <c r="AS242" s="2" t="str">
        <f>IF($A242="","",IFERROR(INDEX(RAW_DHIS2_EXPORT!$A:$ZZ,242,INDICATOR_MAP!$F$43),""))</f>
        <v/>
      </c>
      <c r="AT242" s="2" t="str">
        <f>IF($A242="","",IFERROR(INDEX(RAW_DHIS2_EXPORT!$A:$ZZ,242,INDICATOR_MAP!$F$44),""))</f>
        <v/>
      </c>
      <c r="AU242" s="2" t="str">
        <f>IF($A242="","",IFERROR(INDEX(RAW_DHIS2_EXPORT!$A:$ZZ,242,INDICATOR_MAP!$F$45),""))</f>
        <v/>
      </c>
      <c r="AV242" s="2" t="str">
        <f>IF($A242="","",IFERROR(INDEX(RAW_DHIS2_EXPORT!$A:$ZZ,242,INDICATOR_MAP!$F$46),""))</f>
        <v/>
      </c>
      <c r="AW242" s="2" t="str">
        <f>IF($A242="","",IFERROR(INDEX(RAW_DHIS2_EXPORT!$A:$ZZ,242,INDICATOR_MAP!$F$47),""))</f>
        <v/>
      </c>
      <c r="AX242" s="2" t="str">
        <f>IF($A242="","",IFERROR(INDEX(RAW_DHIS2_EXPORT!$A:$ZZ,242,INDICATOR_MAP!$F$48),""))</f>
        <v/>
      </c>
      <c r="AY242" s="2" t="str">
        <f>IF($A242="","",IFERROR(INDEX(RAW_DHIS2_EXPORT!$A:$ZZ,242,INDICATOR_MAP!$F$49),""))</f>
        <v/>
      </c>
      <c r="AZ242" s="2" t="str">
        <f>IF($A242="","",IFERROR(INDEX(RAW_DHIS2_EXPORT!$A:$ZZ,242,INDICATOR_MAP!$F$50),""))</f>
        <v/>
      </c>
      <c r="BA242" s="2" t="str">
        <f>IF($A242="","",IFERROR(INDEX(RAW_DHIS2_EXPORT!$A:$ZZ,242,INDICATOR_MAP!$F$51),""))</f>
        <v/>
      </c>
      <c r="BB242" s="2" t="str">
        <f>IF($A242="","",IFERROR(INDEX(RAW_DHIS2_EXPORT!$A:$ZZ,242,INDICATOR_MAP!$F$52),""))</f>
        <v/>
      </c>
      <c r="BC242" s="2" t="str">
        <f>IF($A242="","",IFERROR(INDEX(RAW_DHIS2_EXPORT!$A:$ZZ,242,INDICATOR_MAP!$F$53),""))</f>
        <v/>
      </c>
    </row>
    <row r="243" spans="1:55">
      <c r="A243" s="2" t="str">
        <f>IF(RAW_DHIS2_EXPORT!A243="","",RAW_DHIS2_EXPORT!A243)</f>
        <v/>
      </c>
      <c r="B243" s="2"/>
      <c r="C243" s="2"/>
      <c r="D243" s="2" t="str">
        <f>IF($A243="","",IFERROR(INDEX(RAW_DHIS2_EXPORT!$A:$ZZ,243,INDICATOR_MAP!$F$2),""))</f>
        <v/>
      </c>
      <c r="E243" s="2" t="str">
        <f>IF($A243="","",IFERROR(INDEX(RAW_DHIS2_EXPORT!$A:$ZZ,243,INDICATOR_MAP!$F$3),""))</f>
        <v/>
      </c>
      <c r="F243" s="2" t="str">
        <f>IF($A243="","",IFERROR(INDEX(RAW_DHIS2_EXPORT!$A:$ZZ,243,INDICATOR_MAP!$F$4),""))</f>
        <v/>
      </c>
      <c r="G243" s="2" t="str">
        <f>IF($A243="","",IFERROR(INDEX(RAW_DHIS2_EXPORT!$A:$ZZ,243,INDICATOR_MAP!$F$5),""))</f>
        <v/>
      </c>
      <c r="H243" s="2" t="str">
        <f>IF($A243="","",IFERROR(INDEX(RAW_DHIS2_EXPORT!$A:$ZZ,243,INDICATOR_MAP!$F$6),""))</f>
        <v/>
      </c>
      <c r="I243" s="2" t="str">
        <f>IF($A243="","",IFERROR(INDEX(RAW_DHIS2_EXPORT!$A:$ZZ,243,INDICATOR_MAP!$F$7),""))</f>
        <v/>
      </c>
      <c r="J243" s="2" t="str">
        <f>IF($A243="","",IFERROR(INDEX(RAW_DHIS2_EXPORT!$A:$ZZ,243,INDICATOR_MAP!$F$8),""))</f>
        <v/>
      </c>
      <c r="K243" s="2" t="str">
        <f>IF($A243="","",IFERROR(INDEX(RAW_DHIS2_EXPORT!$A:$ZZ,243,INDICATOR_MAP!$F$9),""))</f>
        <v/>
      </c>
      <c r="L243" s="2" t="str">
        <f>IF($A243="","",IFERROR(INDEX(RAW_DHIS2_EXPORT!$A:$ZZ,243,INDICATOR_MAP!$F$10),""))</f>
        <v/>
      </c>
      <c r="M243" s="2" t="str">
        <f>IF($A243="","",IFERROR(INDEX(RAW_DHIS2_EXPORT!$A:$ZZ,243,INDICATOR_MAP!$F$11),""))</f>
        <v/>
      </c>
      <c r="N243" s="2" t="str">
        <f>IF($A243="","",IFERROR(INDEX(RAW_DHIS2_EXPORT!$A:$ZZ,243,INDICATOR_MAP!$F$12),""))</f>
        <v/>
      </c>
      <c r="O243" s="2" t="str">
        <f>IF($A243="","",IFERROR(INDEX(RAW_DHIS2_EXPORT!$A:$ZZ,243,INDICATOR_MAP!$F$13),""))</f>
        <v/>
      </c>
      <c r="P243" s="2" t="str">
        <f>IF($A243="","",IFERROR(INDEX(RAW_DHIS2_EXPORT!$A:$ZZ,243,INDICATOR_MAP!$F$14),""))</f>
        <v/>
      </c>
      <c r="Q243" s="2" t="str">
        <f>IF($A243="","",IFERROR(INDEX(RAW_DHIS2_EXPORT!$A:$ZZ,243,INDICATOR_MAP!$F$15),""))</f>
        <v/>
      </c>
      <c r="R243" s="2" t="str">
        <f>IF($A243="","",IFERROR(INDEX(RAW_DHIS2_EXPORT!$A:$ZZ,243,INDICATOR_MAP!$F$16),""))</f>
        <v/>
      </c>
      <c r="S243" s="2" t="str">
        <f>IF($A243="","",IFERROR(INDEX(RAW_DHIS2_EXPORT!$A:$ZZ,243,INDICATOR_MAP!$F$17),""))</f>
        <v/>
      </c>
      <c r="T243" s="2" t="str">
        <f>IF($A243="","",IFERROR(INDEX(RAW_DHIS2_EXPORT!$A:$ZZ,243,INDICATOR_MAP!$F$18),""))</f>
        <v/>
      </c>
      <c r="U243" s="2" t="str">
        <f>IF($A243="","",IFERROR(INDEX(RAW_DHIS2_EXPORT!$A:$ZZ,243,INDICATOR_MAP!$F$19),""))</f>
        <v/>
      </c>
      <c r="V243" s="2" t="str">
        <f>IF($A243="","",IFERROR(INDEX(RAW_DHIS2_EXPORT!$A:$ZZ,243,INDICATOR_MAP!$F$20),""))</f>
        <v/>
      </c>
      <c r="W243" s="2" t="str">
        <f>IF($A243="","",IFERROR(INDEX(RAW_DHIS2_EXPORT!$A:$ZZ,243,INDICATOR_MAP!$F$21),""))</f>
        <v/>
      </c>
      <c r="X243" s="2" t="str">
        <f>IF($A243="","",IFERROR(INDEX(RAW_DHIS2_EXPORT!$A:$ZZ,243,INDICATOR_MAP!$F$22),""))</f>
        <v/>
      </c>
      <c r="Y243" s="2" t="str">
        <f>IF($A243="","",IFERROR(INDEX(RAW_DHIS2_EXPORT!$A:$ZZ,243,INDICATOR_MAP!$F$23),""))</f>
        <v/>
      </c>
      <c r="Z243" s="2" t="str">
        <f>IF($A243="","",IFERROR(INDEX(RAW_DHIS2_EXPORT!$A:$ZZ,243,INDICATOR_MAP!$F$24),""))</f>
        <v/>
      </c>
      <c r="AA243" s="2" t="str">
        <f>IF($A243="","",IFERROR(INDEX(RAW_DHIS2_EXPORT!$A:$ZZ,243,INDICATOR_MAP!$F$25),""))</f>
        <v/>
      </c>
      <c r="AB243" s="2" t="str">
        <f>IF($A243="","",IFERROR(INDEX(RAW_DHIS2_EXPORT!$A:$ZZ,243,INDICATOR_MAP!$F$26),""))</f>
        <v/>
      </c>
      <c r="AC243" s="2" t="str">
        <f>IF($A243="","",IFERROR(INDEX(RAW_DHIS2_EXPORT!$A:$ZZ,243,INDICATOR_MAP!$F$27),""))</f>
        <v/>
      </c>
      <c r="AD243" s="2" t="str">
        <f>IF($A243="","",IFERROR(INDEX(RAW_DHIS2_EXPORT!$A:$ZZ,243,INDICATOR_MAP!$F$28),""))</f>
        <v/>
      </c>
      <c r="AE243" s="2" t="str">
        <f>IF($A243="","",IFERROR(INDEX(RAW_DHIS2_EXPORT!$A:$ZZ,243,INDICATOR_MAP!$F$29),""))</f>
        <v/>
      </c>
      <c r="AF243" s="2" t="str">
        <f>IF($A243="","",IFERROR(INDEX(RAW_DHIS2_EXPORT!$A:$ZZ,243,INDICATOR_MAP!$F$30),""))</f>
        <v/>
      </c>
      <c r="AG243" s="2" t="str">
        <f>IF($A243="","",IFERROR(INDEX(RAW_DHIS2_EXPORT!$A:$ZZ,243,INDICATOR_MAP!$F$31),""))</f>
        <v/>
      </c>
      <c r="AH243" s="2" t="str">
        <f>IF($A243="","",IFERROR(INDEX(RAW_DHIS2_EXPORT!$A:$ZZ,243,INDICATOR_MAP!$F$32),""))</f>
        <v/>
      </c>
      <c r="AI243" s="2" t="str">
        <f>IF($A243="","",IFERROR(INDEX(RAW_DHIS2_EXPORT!$A:$ZZ,243,INDICATOR_MAP!$F$33),""))</f>
        <v/>
      </c>
      <c r="AJ243" s="2" t="str">
        <f>IF($A243="","",IFERROR(INDEX(RAW_DHIS2_EXPORT!$A:$ZZ,243,INDICATOR_MAP!$F$34),""))</f>
        <v/>
      </c>
      <c r="AK243" s="2" t="str">
        <f>IF($A243="","",IFERROR(INDEX(RAW_DHIS2_EXPORT!$A:$ZZ,243,INDICATOR_MAP!$F$35),""))</f>
        <v/>
      </c>
      <c r="AL243" s="2" t="str">
        <f>IF($A243="","",IFERROR(INDEX(RAW_DHIS2_EXPORT!$A:$ZZ,243,INDICATOR_MAP!$F$36),""))</f>
        <v/>
      </c>
      <c r="AM243" s="2" t="str">
        <f>IF($A243="","",IFERROR(INDEX(RAW_DHIS2_EXPORT!$A:$ZZ,243,INDICATOR_MAP!$F$37),""))</f>
        <v/>
      </c>
      <c r="AN243" s="2" t="str">
        <f>IF($A243="","",IFERROR(INDEX(RAW_DHIS2_EXPORT!$A:$ZZ,243,INDICATOR_MAP!$F$38),""))</f>
        <v/>
      </c>
      <c r="AO243" s="2" t="str">
        <f>IF($A243="","",IFERROR(INDEX(RAW_DHIS2_EXPORT!$A:$ZZ,243,INDICATOR_MAP!$F$39),""))</f>
        <v/>
      </c>
      <c r="AP243" s="2" t="str">
        <f>IF($A243="","",IFERROR(INDEX(RAW_DHIS2_EXPORT!$A:$ZZ,243,INDICATOR_MAP!$F$40),""))</f>
        <v/>
      </c>
      <c r="AQ243" s="2" t="str">
        <f>IF($A243="","",IFERROR(INDEX(RAW_DHIS2_EXPORT!$A:$ZZ,243,INDICATOR_MAP!$F$41),""))</f>
        <v/>
      </c>
      <c r="AR243" s="2" t="str">
        <f>IF($A243="","",IFERROR(INDEX(RAW_DHIS2_EXPORT!$A:$ZZ,243,INDICATOR_MAP!$F$42),""))</f>
        <v/>
      </c>
      <c r="AS243" s="2" t="str">
        <f>IF($A243="","",IFERROR(INDEX(RAW_DHIS2_EXPORT!$A:$ZZ,243,INDICATOR_MAP!$F$43),""))</f>
        <v/>
      </c>
      <c r="AT243" s="2" t="str">
        <f>IF($A243="","",IFERROR(INDEX(RAW_DHIS2_EXPORT!$A:$ZZ,243,INDICATOR_MAP!$F$44),""))</f>
        <v/>
      </c>
      <c r="AU243" s="2" t="str">
        <f>IF($A243="","",IFERROR(INDEX(RAW_DHIS2_EXPORT!$A:$ZZ,243,INDICATOR_MAP!$F$45),""))</f>
        <v/>
      </c>
      <c r="AV243" s="2" t="str">
        <f>IF($A243="","",IFERROR(INDEX(RAW_DHIS2_EXPORT!$A:$ZZ,243,INDICATOR_MAP!$F$46),""))</f>
        <v/>
      </c>
      <c r="AW243" s="2" t="str">
        <f>IF($A243="","",IFERROR(INDEX(RAW_DHIS2_EXPORT!$A:$ZZ,243,INDICATOR_MAP!$F$47),""))</f>
        <v/>
      </c>
      <c r="AX243" s="2" t="str">
        <f>IF($A243="","",IFERROR(INDEX(RAW_DHIS2_EXPORT!$A:$ZZ,243,INDICATOR_MAP!$F$48),""))</f>
        <v/>
      </c>
      <c r="AY243" s="2" t="str">
        <f>IF($A243="","",IFERROR(INDEX(RAW_DHIS2_EXPORT!$A:$ZZ,243,INDICATOR_MAP!$F$49),""))</f>
        <v/>
      </c>
      <c r="AZ243" s="2" t="str">
        <f>IF($A243="","",IFERROR(INDEX(RAW_DHIS2_EXPORT!$A:$ZZ,243,INDICATOR_MAP!$F$50),""))</f>
        <v/>
      </c>
      <c r="BA243" s="2" t="str">
        <f>IF($A243="","",IFERROR(INDEX(RAW_DHIS2_EXPORT!$A:$ZZ,243,INDICATOR_MAP!$F$51),""))</f>
        <v/>
      </c>
      <c r="BB243" s="2" t="str">
        <f>IF($A243="","",IFERROR(INDEX(RAW_DHIS2_EXPORT!$A:$ZZ,243,INDICATOR_MAP!$F$52),""))</f>
        <v/>
      </c>
      <c r="BC243" s="2" t="str">
        <f>IF($A243="","",IFERROR(INDEX(RAW_DHIS2_EXPORT!$A:$ZZ,243,INDICATOR_MAP!$F$53),""))</f>
        <v/>
      </c>
    </row>
    <row r="244" spans="1:55">
      <c r="A244" s="2" t="str">
        <f>IF(RAW_DHIS2_EXPORT!A244="","",RAW_DHIS2_EXPORT!A244)</f>
        <v/>
      </c>
      <c r="B244" s="2"/>
      <c r="C244" s="2"/>
      <c r="D244" s="2" t="str">
        <f>IF($A244="","",IFERROR(INDEX(RAW_DHIS2_EXPORT!$A:$ZZ,244,INDICATOR_MAP!$F$2),""))</f>
        <v/>
      </c>
      <c r="E244" s="2" t="str">
        <f>IF($A244="","",IFERROR(INDEX(RAW_DHIS2_EXPORT!$A:$ZZ,244,INDICATOR_MAP!$F$3),""))</f>
        <v/>
      </c>
      <c r="F244" s="2" t="str">
        <f>IF($A244="","",IFERROR(INDEX(RAW_DHIS2_EXPORT!$A:$ZZ,244,INDICATOR_MAP!$F$4),""))</f>
        <v/>
      </c>
      <c r="G244" s="2" t="str">
        <f>IF($A244="","",IFERROR(INDEX(RAW_DHIS2_EXPORT!$A:$ZZ,244,INDICATOR_MAP!$F$5),""))</f>
        <v/>
      </c>
      <c r="H244" s="2" t="str">
        <f>IF($A244="","",IFERROR(INDEX(RAW_DHIS2_EXPORT!$A:$ZZ,244,INDICATOR_MAP!$F$6),""))</f>
        <v/>
      </c>
      <c r="I244" s="2" t="str">
        <f>IF($A244="","",IFERROR(INDEX(RAW_DHIS2_EXPORT!$A:$ZZ,244,INDICATOR_MAP!$F$7),""))</f>
        <v/>
      </c>
      <c r="J244" s="2" t="str">
        <f>IF($A244="","",IFERROR(INDEX(RAW_DHIS2_EXPORT!$A:$ZZ,244,INDICATOR_MAP!$F$8),""))</f>
        <v/>
      </c>
      <c r="K244" s="2" t="str">
        <f>IF($A244="","",IFERROR(INDEX(RAW_DHIS2_EXPORT!$A:$ZZ,244,INDICATOR_MAP!$F$9),""))</f>
        <v/>
      </c>
      <c r="L244" s="2" t="str">
        <f>IF($A244="","",IFERROR(INDEX(RAW_DHIS2_EXPORT!$A:$ZZ,244,INDICATOR_MAP!$F$10),""))</f>
        <v/>
      </c>
      <c r="M244" s="2" t="str">
        <f>IF($A244="","",IFERROR(INDEX(RAW_DHIS2_EXPORT!$A:$ZZ,244,INDICATOR_MAP!$F$11),""))</f>
        <v/>
      </c>
      <c r="N244" s="2" t="str">
        <f>IF($A244="","",IFERROR(INDEX(RAW_DHIS2_EXPORT!$A:$ZZ,244,INDICATOR_MAP!$F$12),""))</f>
        <v/>
      </c>
      <c r="O244" s="2" t="str">
        <f>IF($A244="","",IFERROR(INDEX(RAW_DHIS2_EXPORT!$A:$ZZ,244,INDICATOR_MAP!$F$13),""))</f>
        <v/>
      </c>
      <c r="P244" s="2" t="str">
        <f>IF($A244="","",IFERROR(INDEX(RAW_DHIS2_EXPORT!$A:$ZZ,244,INDICATOR_MAP!$F$14),""))</f>
        <v/>
      </c>
      <c r="Q244" s="2" t="str">
        <f>IF($A244="","",IFERROR(INDEX(RAW_DHIS2_EXPORT!$A:$ZZ,244,INDICATOR_MAP!$F$15),""))</f>
        <v/>
      </c>
      <c r="R244" s="2" t="str">
        <f>IF($A244="","",IFERROR(INDEX(RAW_DHIS2_EXPORT!$A:$ZZ,244,INDICATOR_MAP!$F$16),""))</f>
        <v/>
      </c>
      <c r="S244" s="2" t="str">
        <f>IF($A244="","",IFERROR(INDEX(RAW_DHIS2_EXPORT!$A:$ZZ,244,INDICATOR_MAP!$F$17),""))</f>
        <v/>
      </c>
      <c r="T244" s="2" t="str">
        <f>IF($A244="","",IFERROR(INDEX(RAW_DHIS2_EXPORT!$A:$ZZ,244,INDICATOR_MAP!$F$18),""))</f>
        <v/>
      </c>
      <c r="U244" s="2" t="str">
        <f>IF($A244="","",IFERROR(INDEX(RAW_DHIS2_EXPORT!$A:$ZZ,244,INDICATOR_MAP!$F$19),""))</f>
        <v/>
      </c>
      <c r="V244" s="2" t="str">
        <f>IF($A244="","",IFERROR(INDEX(RAW_DHIS2_EXPORT!$A:$ZZ,244,INDICATOR_MAP!$F$20),""))</f>
        <v/>
      </c>
      <c r="W244" s="2" t="str">
        <f>IF($A244="","",IFERROR(INDEX(RAW_DHIS2_EXPORT!$A:$ZZ,244,INDICATOR_MAP!$F$21),""))</f>
        <v/>
      </c>
      <c r="X244" s="2" t="str">
        <f>IF($A244="","",IFERROR(INDEX(RAW_DHIS2_EXPORT!$A:$ZZ,244,INDICATOR_MAP!$F$22),""))</f>
        <v/>
      </c>
      <c r="Y244" s="2" t="str">
        <f>IF($A244="","",IFERROR(INDEX(RAW_DHIS2_EXPORT!$A:$ZZ,244,INDICATOR_MAP!$F$23),""))</f>
        <v/>
      </c>
      <c r="Z244" s="2" t="str">
        <f>IF($A244="","",IFERROR(INDEX(RAW_DHIS2_EXPORT!$A:$ZZ,244,INDICATOR_MAP!$F$24),""))</f>
        <v/>
      </c>
      <c r="AA244" s="2" t="str">
        <f>IF($A244="","",IFERROR(INDEX(RAW_DHIS2_EXPORT!$A:$ZZ,244,INDICATOR_MAP!$F$25),""))</f>
        <v/>
      </c>
      <c r="AB244" s="2" t="str">
        <f>IF($A244="","",IFERROR(INDEX(RAW_DHIS2_EXPORT!$A:$ZZ,244,INDICATOR_MAP!$F$26),""))</f>
        <v/>
      </c>
      <c r="AC244" s="2" t="str">
        <f>IF($A244="","",IFERROR(INDEX(RAW_DHIS2_EXPORT!$A:$ZZ,244,INDICATOR_MAP!$F$27),""))</f>
        <v/>
      </c>
      <c r="AD244" s="2" t="str">
        <f>IF($A244="","",IFERROR(INDEX(RAW_DHIS2_EXPORT!$A:$ZZ,244,INDICATOR_MAP!$F$28),""))</f>
        <v/>
      </c>
      <c r="AE244" s="2" t="str">
        <f>IF($A244="","",IFERROR(INDEX(RAW_DHIS2_EXPORT!$A:$ZZ,244,INDICATOR_MAP!$F$29),""))</f>
        <v/>
      </c>
      <c r="AF244" s="2" t="str">
        <f>IF($A244="","",IFERROR(INDEX(RAW_DHIS2_EXPORT!$A:$ZZ,244,INDICATOR_MAP!$F$30),""))</f>
        <v/>
      </c>
      <c r="AG244" s="2" t="str">
        <f>IF($A244="","",IFERROR(INDEX(RAW_DHIS2_EXPORT!$A:$ZZ,244,INDICATOR_MAP!$F$31),""))</f>
        <v/>
      </c>
      <c r="AH244" s="2" t="str">
        <f>IF($A244="","",IFERROR(INDEX(RAW_DHIS2_EXPORT!$A:$ZZ,244,INDICATOR_MAP!$F$32),""))</f>
        <v/>
      </c>
      <c r="AI244" s="2" t="str">
        <f>IF($A244="","",IFERROR(INDEX(RAW_DHIS2_EXPORT!$A:$ZZ,244,INDICATOR_MAP!$F$33),""))</f>
        <v/>
      </c>
      <c r="AJ244" s="2" t="str">
        <f>IF($A244="","",IFERROR(INDEX(RAW_DHIS2_EXPORT!$A:$ZZ,244,INDICATOR_MAP!$F$34),""))</f>
        <v/>
      </c>
      <c r="AK244" s="2" t="str">
        <f>IF($A244="","",IFERROR(INDEX(RAW_DHIS2_EXPORT!$A:$ZZ,244,INDICATOR_MAP!$F$35),""))</f>
        <v/>
      </c>
      <c r="AL244" s="2" t="str">
        <f>IF($A244="","",IFERROR(INDEX(RAW_DHIS2_EXPORT!$A:$ZZ,244,INDICATOR_MAP!$F$36),""))</f>
        <v/>
      </c>
      <c r="AM244" s="2" t="str">
        <f>IF($A244="","",IFERROR(INDEX(RAW_DHIS2_EXPORT!$A:$ZZ,244,INDICATOR_MAP!$F$37),""))</f>
        <v/>
      </c>
      <c r="AN244" s="2" t="str">
        <f>IF($A244="","",IFERROR(INDEX(RAW_DHIS2_EXPORT!$A:$ZZ,244,INDICATOR_MAP!$F$38),""))</f>
        <v/>
      </c>
      <c r="AO244" s="2" t="str">
        <f>IF($A244="","",IFERROR(INDEX(RAW_DHIS2_EXPORT!$A:$ZZ,244,INDICATOR_MAP!$F$39),""))</f>
        <v/>
      </c>
      <c r="AP244" s="2" t="str">
        <f>IF($A244="","",IFERROR(INDEX(RAW_DHIS2_EXPORT!$A:$ZZ,244,INDICATOR_MAP!$F$40),""))</f>
        <v/>
      </c>
      <c r="AQ244" s="2" t="str">
        <f>IF($A244="","",IFERROR(INDEX(RAW_DHIS2_EXPORT!$A:$ZZ,244,INDICATOR_MAP!$F$41),""))</f>
        <v/>
      </c>
      <c r="AR244" s="2" t="str">
        <f>IF($A244="","",IFERROR(INDEX(RAW_DHIS2_EXPORT!$A:$ZZ,244,INDICATOR_MAP!$F$42),""))</f>
        <v/>
      </c>
      <c r="AS244" s="2" t="str">
        <f>IF($A244="","",IFERROR(INDEX(RAW_DHIS2_EXPORT!$A:$ZZ,244,INDICATOR_MAP!$F$43),""))</f>
        <v/>
      </c>
      <c r="AT244" s="2" t="str">
        <f>IF($A244="","",IFERROR(INDEX(RAW_DHIS2_EXPORT!$A:$ZZ,244,INDICATOR_MAP!$F$44),""))</f>
        <v/>
      </c>
      <c r="AU244" s="2" t="str">
        <f>IF($A244="","",IFERROR(INDEX(RAW_DHIS2_EXPORT!$A:$ZZ,244,INDICATOR_MAP!$F$45),""))</f>
        <v/>
      </c>
      <c r="AV244" s="2" t="str">
        <f>IF($A244="","",IFERROR(INDEX(RAW_DHIS2_EXPORT!$A:$ZZ,244,INDICATOR_MAP!$F$46),""))</f>
        <v/>
      </c>
      <c r="AW244" s="2" t="str">
        <f>IF($A244="","",IFERROR(INDEX(RAW_DHIS2_EXPORT!$A:$ZZ,244,INDICATOR_MAP!$F$47),""))</f>
        <v/>
      </c>
      <c r="AX244" s="2" t="str">
        <f>IF($A244="","",IFERROR(INDEX(RAW_DHIS2_EXPORT!$A:$ZZ,244,INDICATOR_MAP!$F$48),""))</f>
        <v/>
      </c>
      <c r="AY244" s="2" t="str">
        <f>IF($A244="","",IFERROR(INDEX(RAW_DHIS2_EXPORT!$A:$ZZ,244,INDICATOR_MAP!$F$49),""))</f>
        <v/>
      </c>
      <c r="AZ244" s="2" t="str">
        <f>IF($A244="","",IFERROR(INDEX(RAW_DHIS2_EXPORT!$A:$ZZ,244,INDICATOR_MAP!$F$50),""))</f>
        <v/>
      </c>
      <c r="BA244" s="2" t="str">
        <f>IF($A244="","",IFERROR(INDEX(RAW_DHIS2_EXPORT!$A:$ZZ,244,INDICATOR_MAP!$F$51),""))</f>
        <v/>
      </c>
      <c r="BB244" s="2" t="str">
        <f>IF($A244="","",IFERROR(INDEX(RAW_DHIS2_EXPORT!$A:$ZZ,244,INDICATOR_MAP!$F$52),""))</f>
        <v/>
      </c>
      <c r="BC244" s="2" t="str">
        <f>IF($A244="","",IFERROR(INDEX(RAW_DHIS2_EXPORT!$A:$ZZ,244,INDICATOR_MAP!$F$53),""))</f>
        <v/>
      </c>
    </row>
    <row r="245" spans="1:55">
      <c r="A245" s="2" t="str">
        <f>IF(RAW_DHIS2_EXPORT!A245="","",RAW_DHIS2_EXPORT!A245)</f>
        <v/>
      </c>
      <c r="B245" s="2"/>
      <c r="C245" s="2"/>
      <c r="D245" s="2" t="str">
        <f>IF($A245="","",IFERROR(INDEX(RAW_DHIS2_EXPORT!$A:$ZZ,245,INDICATOR_MAP!$F$2),""))</f>
        <v/>
      </c>
      <c r="E245" s="2" t="str">
        <f>IF($A245="","",IFERROR(INDEX(RAW_DHIS2_EXPORT!$A:$ZZ,245,INDICATOR_MAP!$F$3),""))</f>
        <v/>
      </c>
      <c r="F245" s="2" t="str">
        <f>IF($A245="","",IFERROR(INDEX(RAW_DHIS2_EXPORT!$A:$ZZ,245,INDICATOR_MAP!$F$4),""))</f>
        <v/>
      </c>
      <c r="G245" s="2" t="str">
        <f>IF($A245="","",IFERROR(INDEX(RAW_DHIS2_EXPORT!$A:$ZZ,245,INDICATOR_MAP!$F$5),""))</f>
        <v/>
      </c>
      <c r="H245" s="2" t="str">
        <f>IF($A245="","",IFERROR(INDEX(RAW_DHIS2_EXPORT!$A:$ZZ,245,INDICATOR_MAP!$F$6),""))</f>
        <v/>
      </c>
      <c r="I245" s="2" t="str">
        <f>IF($A245="","",IFERROR(INDEX(RAW_DHIS2_EXPORT!$A:$ZZ,245,INDICATOR_MAP!$F$7),""))</f>
        <v/>
      </c>
      <c r="J245" s="2" t="str">
        <f>IF($A245="","",IFERROR(INDEX(RAW_DHIS2_EXPORT!$A:$ZZ,245,INDICATOR_MAP!$F$8),""))</f>
        <v/>
      </c>
      <c r="K245" s="2" t="str">
        <f>IF($A245="","",IFERROR(INDEX(RAW_DHIS2_EXPORT!$A:$ZZ,245,INDICATOR_MAP!$F$9),""))</f>
        <v/>
      </c>
      <c r="L245" s="2" t="str">
        <f>IF($A245="","",IFERROR(INDEX(RAW_DHIS2_EXPORT!$A:$ZZ,245,INDICATOR_MAP!$F$10),""))</f>
        <v/>
      </c>
      <c r="M245" s="2" t="str">
        <f>IF($A245="","",IFERROR(INDEX(RAW_DHIS2_EXPORT!$A:$ZZ,245,INDICATOR_MAP!$F$11),""))</f>
        <v/>
      </c>
      <c r="N245" s="2" t="str">
        <f>IF($A245="","",IFERROR(INDEX(RAW_DHIS2_EXPORT!$A:$ZZ,245,INDICATOR_MAP!$F$12),""))</f>
        <v/>
      </c>
      <c r="O245" s="2" t="str">
        <f>IF($A245="","",IFERROR(INDEX(RAW_DHIS2_EXPORT!$A:$ZZ,245,INDICATOR_MAP!$F$13),""))</f>
        <v/>
      </c>
      <c r="P245" s="2" t="str">
        <f>IF($A245="","",IFERROR(INDEX(RAW_DHIS2_EXPORT!$A:$ZZ,245,INDICATOR_MAP!$F$14),""))</f>
        <v/>
      </c>
      <c r="Q245" s="2" t="str">
        <f>IF($A245="","",IFERROR(INDEX(RAW_DHIS2_EXPORT!$A:$ZZ,245,INDICATOR_MAP!$F$15),""))</f>
        <v/>
      </c>
      <c r="R245" s="2" t="str">
        <f>IF($A245="","",IFERROR(INDEX(RAW_DHIS2_EXPORT!$A:$ZZ,245,INDICATOR_MAP!$F$16),""))</f>
        <v/>
      </c>
      <c r="S245" s="2" t="str">
        <f>IF($A245="","",IFERROR(INDEX(RAW_DHIS2_EXPORT!$A:$ZZ,245,INDICATOR_MAP!$F$17),""))</f>
        <v/>
      </c>
      <c r="T245" s="2" t="str">
        <f>IF($A245="","",IFERROR(INDEX(RAW_DHIS2_EXPORT!$A:$ZZ,245,INDICATOR_MAP!$F$18),""))</f>
        <v/>
      </c>
      <c r="U245" s="2" t="str">
        <f>IF($A245="","",IFERROR(INDEX(RAW_DHIS2_EXPORT!$A:$ZZ,245,INDICATOR_MAP!$F$19),""))</f>
        <v/>
      </c>
      <c r="V245" s="2" t="str">
        <f>IF($A245="","",IFERROR(INDEX(RAW_DHIS2_EXPORT!$A:$ZZ,245,INDICATOR_MAP!$F$20),""))</f>
        <v/>
      </c>
      <c r="W245" s="2" t="str">
        <f>IF($A245="","",IFERROR(INDEX(RAW_DHIS2_EXPORT!$A:$ZZ,245,INDICATOR_MAP!$F$21),""))</f>
        <v/>
      </c>
      <c r="X245" s="2" t="str">
        <f>IF($A245="","",IFERROR(INDEX(RAW_DHIS2_EXPORT!$A:$ZZ,245,INDICATOR_MAP!$F$22),""))</f>
        <v/>
      </c>
      <c r="Y245" s="2" t="str">
        <f>IF($A245="","",IFERROR(INDEX(RAW_DHIS2_EXPORT!$A:$ZZ,245,INDICATOR_MAP!$F$23),""))</f>
        <v/>
      </c>
      <c r="Z245" s="2" t="str">
        <f>IF($A245="","",IFERROR(INDEX(RAW_DHIS2_EXPORT!$A:$ZZ,245,INDICATOR_MAP!$F$24),""))</f>
        <v/>
      </c>
      <c r="AA245" s="2" t="str">
        <f>IF($A245="","",IFERROR(INDEX(RAW_DHIS2_EXPORT!$A:$ZZ,245,INDICATOR_MAP!$F$25),""))</f>
        <v/>
      </c>
      <c r="AB245" s="2" t="str">
        <f>IF($A245="","",IFERROR(INDEX(RAW_DHIS2_EXPORT!$A:$ZZ,245,INDICATOR_MAP!$F$26),""))</f>
        <v/>
      </c>
      <c r="AC245" s="2" t="str">
        <f>IF($A245="","",IFERROR(INDEX(RAW_DHIS2_EXPORT!$A:$ZZ,245,INDICATOR_MAP!$F$27),""))</f>
        <v/>
      </c>
      <c r="AD245" s="2" t="str">
        <f>IF($A245="","",IFERROR(INDEX(RAW_DHIS2_EXPORT!$A:$ZZ,245,INDICATOR_MAP!$F$28),""))</f>
        <v/>
      </c>
      <c r="AE245" s="2" t="str">
        <f>IF($A245="","",IFERROR(INDEX(RAW_DHIS2_EXPORT!$A:$ZZ,245,INDICATOR_MAP!$F$29),""))</f>
        <v/>
      </c>
      <c r="AF245" s="2" t="str">
        <f>IF($A245="","",IFERROR(INDEX(RAW_DHIS2_EXPORT!$A:$ZZ,245,INDICATOR_MAP!$F$30),""))</f>
        <v/>
      </c>
      <c r="AG245" s="2" t="str">
        <f>IF($A245="","",IFERROR(INDEX(RAW_DHIS2_EXPORT!$A:$ZZ,245,INDICATOR_MAP!$F$31),""))</f>
        <v/>
      </c>
      <c r="AH245" s="2" t="str">
        <f>IF($A245="","",IFERROR(INDEX(RAW_DHIS2_EXPORT!$A:$ZZ,245,INDICATOR_MAP!$F$32),""))</f>
        <v/>
      </c>
      <c r="AI245" s="2" t="str">
        <f>IF($A245="","",IFERROR(INDEX(RAW_DHIS2_EXPORT!$A:$ZZ,245,INDICATOR_MAP!$F$33),""))</f>
        <v/>
      </c>
      <c r="AJ245" s="2" t="str">
        <f>IF($A245="","",IFERROR(INDEX(RAW_DHIS2_EXPORT!$A:$ZZ,245,INDICATOR_MAP!$F$34),""))</f>
        <v/>
      </c>
      <c r="AK245" s="2" t="str">
        <f>IF($A245="","",IFERROR(INDEX(RAW_DHIS2_EXPORT!$A:$ZZ,245,INDICATOR_MAP!$F$35),""))</f>
        <v/>
      </c>
      <c r="AL245" s="2" t="str">
        <f>IF($A245="","",IFERROR(INDEX(RAW_DHIS2_EXPORT!$A:$ZZ,245,INDICATOR_MAP!$F$36),""))</f>
        <v/>
      </c>
      <c r="AM245" s="2" t="str">
        <f>IF($A245="","",IFERROR(INDEX(RAW_DHIS2_EXPORT!$A:$ZZ,245,INDICATOR_MAP!$F$37),""))</f>
        <v/>
      </c>
      <c r="AN245" s="2" t="str">
        <f>IF($A245="","",IFERROR(INDEX(RAW_DHIS2_EXPORT!$A:$ZZ,245,INDICATOR_MAP!$F$38),""))</f>
        <v/>
      </c>
      <c r="AO245" s="2" t="str">
        <f>IF($A245="","",IFERROR(INDEX(RAW_DHIS2_EXPORT!$A:$ZZ,245,INDICATOR_MAP!$F$39),""))</f>
        <v/>
      </c>
      <c r="AP245" s="2" t="str">
        <f>IF($A245="","",IFERROR(INDEX(RAW_DHIS2_EXPORT!$A:$ZZ,245,INDICATOR_MAP!$F$40),""))</f>
        <v/>
      </c>
      <c r="AQ245" s="2" t="str">
        <f>IF($A245="","",IFERROR(INDEX(RAW_DHIS2_EXPORT!$A:$ZZ,245,INDICATOR_MAP!$F$41),""))</f>
        <v/>
      </c>
      <c r="AR245" s="2" t="str">
        <f>IF($A245="","",IFERROR(INDEX(RAW_DHIS2_EXPORT!$A:$ZZ,245,INDICATOR_MAP!$F$42),""))</f>
        <v/>
      </c>
      <c r="AS245" s="2" t="str">
        <f>IF($A245="","",IFERROR(INDEX(RAW_DHIS2_EXPORT!$A:$ZZ,245,INDICATOR_MAP!$F$43),""))</f>
        <v/>
      </c>
      <c r="AT245" s="2" t="str">
        <f>IF($A245="","",IFERROR(INDEX(RAW_DHIS2_EXPORT!$A:$ZZ,245,INDICATOR_MAP!$F$44),""))</f>
        <v/>
      </c>
      <c r="AU245" s="2" t="str">
        <f>IF($A245="","",IFERROR(INDEX(RAW_DHIS2_EXPORT!$A:$ZZ,245,INDICATOR_MAP!$F$45),""))</f>
        <v/>
      </c>
      <c r="AV245" s="2" t="str">
        <f>IF($A245="","",IFERROR(INDEX(RAW_DHIS2_EXPORT!$A:$ZZ,245,INDICATOR_MAP!$F$46),""))</f>
        <v/>
      </c>
      <c r="AW245" s="2" t="str">
        <f>IF($A245="","",IFERROR(INDEX(RAW_DHIS2_EXPORT!$A:$ZZ,245,INDICATOR_MAP!$F$47),""))</f>
        <v/>
      </c>
      <c r="AX245" s="2" t="str">
        <f>IF($A245="","",IFERROR(INDEX(RAW_DHIS2_EXPORT!$A:$ZZ,245,INDICATOR_MAP!$F$48),""))</f>
        <v/>
      </c>
      <c r="AY245" s="2" t="str">
        <f>IF($A245="","",IFERROR(INDEX(RAW_DHIS2_EXPORT!$A:$ZZ,245,INDICATOR_MAP!$F$49),""))</f>
        <v/>
      </c>
      <c r="AZ245" s="2" t="str">
        <f>IF($A245="","",IFERROR(INDEX(RAW_DHIS2_EXPORT!$A:$ZZ,245,INDICATOR_MAP!$F$50),""))</f>
        <v/>
      </c>
      <c r="BA245" s="2" t="str">
        <f>IF($A245="","",IFERROR(INDEX(RAW_DHIS2_EXPORT!$A:$ZZ,245,INDICATOR_MAP!$F$51),""))</f>
        <v/>
      </c>
      <c r="BB245" s="2" t="str">
        <f>IF($A245="","",IFERROR(INDEX(RAW_DHIS2_EXPORT!$A:$ZZ,245,INDICATOR_MAP!$F$52),""))</f>
        <v/>
      </c>
      <c r="BC245" s="2" t="str">
        <f>IF($A245="","",IFERROR(INDEX(RAW_DHIS2_EXPORT!$A:$ZZ,245,INDICATOR_MAP!$F$53),""))</f>
        <v/>
      </c>
    </row>
    <row r="246" spans="1:55">
      <c r="A246" s="2" t="str">
        <f>IF(RAW_DHIS2_EXPORT!A246="","",RAW_DHIS2_EXPORT!A246)</f>
        <v/>
      </c>
      <c r="B246" s="2"/>
      <c r="C246" s="2"/>
      <c r="D246" s="2" t="str">
        <f>IF($A246="","",IFERROR(INDEX(RAW_DHIS2_EXPORT!$A:$ZZ,246,INDICATOR_MAP!$F$2),""))</f>
        <v/>
      </c>
      <c r="E246" s="2" t="str">
        <f>IF($A246="","",IFERROR(INDEX(RAW_DHIS2_EXPORT!$A:$ZZ,246,INDICATOR_MAP!$F$3),""))</f>
        <v/>
      </c>
      <c r="F246" s="2" t="str">
        <f>IF($A246="","",IFERROR(INDEX(RAW_DHIS2_EXPORT!$A:$ZZ,246,INDICATOR_MAP!$F$4),""))</f>
        <v/>
      </c>
      <c r="G246" s="2" t="str">
        <f>IF($A246="","",IFERROR(INDEX(RAW_DHIS2_EXPORT!$A:$ZZ,246,INDICATOR_MAP!$F$5),""))</f>
        <v/>
      </c>
      <c r="H246" s="2" t="str">
        <f>IF($A246="","",IFERROR(INDEX(RAW_DHIS2_EXPORT!$A:$ZZ,246,INDICATOR_MAP!$F$6),""))</f>
        <v/>
      </c>
      <c r="I246" s="2" t="str">
        <f>IF($A246="","",IFERROR(INDEX(RAW_DHIS2_EXPORT!$A:$ZZ,246,INDICATOR_MAP!$F$7),""))</f>
        <v/>
      </c>
      <c r="J246" s="2" t="str">
        <f>IF($A246="","",IFERROR(INDEX(RAW_DHIS2_EXPORT!$A:$ZZ,246,INDICATOR_MAP!$F$8),""))</f>
        <v/>
      </c>
      <c r="K246" s="2" t="str">
        <f>IF($A246="","",IFERROR(INDEX(RAW_DHIS2_EXPORT!$A:$ZZ,246,INDICATOR_MAP!$F$9),""))</f>
        <v/>
      </c>
      <c r="L246" s="2" t="str">
        <f>IF($A246="","",IFERROR(INDEX(RAW_DHIS2_EXPORT!$A:$ZZ,246,INDICATOR_MAP!$F$10),""))</f>
        <v/>
      </c>
      <c r="M246" s="2" t="str">
        <f>IF($A246="","",IFERROR(INDEX(RAW_DHIS2_EXPORT!$A:$ZZ,246,INDICATOR_MAP!$F$11),""))</f>
        <v/>
      </c>
      <c r="N246" s="2" t="str">
        <f>IF($A246="","",IFERROR(INDEX(RAW_DHIS2_EXPORT!$A:$ZZ,246,INDICATOR_MAP!$F$12),""))</f>
        <v/>
      </c>
      <c r="O246" s="2" t="str">
        <f>IF($A246="","",IFERROR(INDEX(RAW_DHIS2_EXPORT!$A:$ZZ,246,INDICATOR_MAP!$F$13),""))</f>
        <v/>
      </c>
      <c r="P246" s="2" t="str">
        <f>IF($A246="","",IFERROR(INDEX(RAW_DHIS2_EXPORT!$A:$ZZ,246,INDICATOR_MAP!$F$14),""))</f>
        <v/>
      </c>
      <c r="Q246" s="2" t="str">
        <f>IF($A246="","",IFERROR(INDEX(RAW_DHIS2_EXPORT!$A:$ZZ,246,INDICATOR_MAP!$F$15),""))</f>
        <v/>
      </c>
      <c r="R246" s="2" t="str">
        <f>IF($A246="","",IFERROR(INDEX(RAW_DHIS2_EXPORT!$A:$ZZ,246,INDICATOR_MAP!$F$16),""))</f>
        <v/>
      </c>
      <c r="S246" s="2" t="str">
        <f>IF($A246="","",IFERROR(INDEX(RAW_DHIS2_EXPORT!$A:$ZZ,246,INDICATOR_MAP!$F$17),""))</f>
        <v/>
      </c>
      <c r="T246" s="2" t="str">
        <f>IF($A246="","",IFERROR(INDEX(RAW_DHIS2_EXPORT!$A:$ZZ,246,INDICATOR_MAP!$F$18),""))</f>
        <v/>
      </c>
      <c r="U246" s="2" t="str">
        <f>IF($A246="","",IFERROR(INDEX(RAW_DHIS2_EXPORT!$A:$ZZ,246,INDICATOR_MAP!$F$19),""))</f>
        <v/>
      </c>
      <c r="V246" s="2" t="str">
        <f>IF($A246="","",IFERROR(INDEX(RAW_DHIS2_EXPORT!$A:$ZZ,246,INDICATOR_MAP!$F$20),""))</f>
        <v/>
      </c>
      <c r="W246" s="2" t="str">
        <f>IF($A246="","",IFERROR(INDEX(RAW_DHIS2_EXPORT!$A:$ZZ,246,INDICATOR_MAP!$F$21),""))</f>
        <v/>
      </c>
      <c r="X246" s="2" t="str">
        <f>IF($A246="","",IFERROR(INDEX(RAW_DHIS2_EXPORT!$A:$ZZ,246,INDICATOR_MAP!$F$22),""))</f>
        <v/>
      </c>
      <c r="Y246" s="2" t="str">
        <f>IF($A246="","",IFERROR(INDEX(RAW_DHIS2_EXPORT!$A:$ZZ,246,INDICATOR_MAP!$F$23),""))</f>
        <v/>
      </c>
      <c r="Z246" s="2" t="str">
        <f>IF($A246="","",IFERROR(INDEX(RAW_DHIS2_EXPORT!$A:$ZZ,246,INDICATOR_MAP!$F$24),""))</f>
        <v/>
      </c>
      <c r="AA246" s="2" t="str">
        <f>IF($A246="","",IFERROR(INDEX(RAW_DHIS2_EXPORT!$A:$ZZ,246,INDICATOR_MAP!$F$25),""))</f>
        <v/>
      </c>
      <c r="AB246" s="2" t="str">
        <f>IF($A246="","",IFERROR(INDEX(RAW_DHIS2_EXPORT!$A:$ZZ,246,INDICATOR_MAP!$F$26),""))</f>
        <v/>
      </c>
      <c r="AC246" s="2" t="str">
        <f>IF($A246="","",IFERROR(INDEX(RAW_DHIS2_EXPORT!$A:$ZZ,246,INDICATOR_MAP!$F$27),""))</f>
        <v/>
      </c>
      <c r="AD246" s="2" t="str">
        <f>IF($A246="","",IFERROR(INDEX(RAW_DHIS2_EXPORT!$A:$ZZ,246,INDICATOR_MAP!$F$28),""))</f>
        <v/>
      </c>
      <c r="AE246" s="2" t="str">
        <f>IF($A246="","",IFERROR(INDEX(RAW_DHIS2_EXPORT!$A:$ZZ,246,INDICATOR_MAP!$F$29),""))</f>
        <v/>
      </c>
      <c r="AF246" s="2" t="str">
        <f>IF($A246="","",IFERROR(INDEX(RAW_DHIS2_EXPORT!$A:$ZZ,246,INDICATOR_MAP!$F$30),""))</f>
        <v/>
      </c>
      <c r="AG246" s="2" t="str">
        <f>IF($A246="","",IFERROR(INDEX(RAW_DHIS2_EXPORT!$A:$ZZ,246,INDICATOR_MAP!$F$31),""))</f>
        <v/>
      </c>
      <c r="AH246" s="2" t="str">
        <f>IF($A246="","",IFERROR(INDEX(RAW_DHIS2_EXPORT!$A:$ZZ,246,INDICATOR_MAP!$F$32),""))</f>
        <v/>
      </c>
      <c r="AI246" s="2" t="str">
        <f>IF($A246="","",IFERROR(INDEX(RAW_DHIS2_EXPORT!$A:$ZZ,246,INDICATOR_MAP!$F$33),""))</f>
        <v/>
      </c>
      <c r="AJ246" s="2" t="str">
        <f>IF($A246="","",IFERROR(INDEX(RAW_DHIS2_EXPORT!$A:$ZZ,246,INDICATOR_MAP!$F$34),""))</f>
        <v/>
      </c>
      <c r="AK246" s="2" t="str">
        <f>IF($A246="","",IFERROR(INDEX(RAW_DHIS2_EXPORT!$A:$ZZ,246,INDICATOR_MAP!$F$35),""))</f>
        <v/>
      </c>
      <c r="AL246" s="2" t="str">
        <f>IF($A246="","",IFERROR(INDEX(RAW_DHIS2_EXPORT!$A:$ZZ,246,INDICATOR_MAP!$F$36),""))</f>
        <v/>
      </c>
      <c r="AM246" s="2" t="str">
        <f>IF($A246="","",IFERROR(INDEX(RAW_DHIS2_EXPORT!$A:$ZZ,246,INDICATOR_MAP!$F$37),""))</f>
        <v/>
      </c>
      <c r="AN246" s="2" t="str">
        <f>IF($A246="","",IFERROR(INDEX(RAW_DHIS2_EXPORT!$A:$ZZ,246,INDICATOR_MAP!$F$38),""))</f>
        <v/>
      </c>
      <c r="AO246" s="2" t="str">
        <f>IF($A246="","",IFERROR(INDEX(RAW_DHIS2_EXPORT!$A:$ZZ,246,INDICATOR_MAP!$F$39),""))</f>
        <v/>
      </c>
      <c r="AP246" s="2" t="str">
        <f>IF($A246="","",IFERROR(INDEX(RAW_DHIS2_EXPORT!$A:$ZZ,246,INDICATOR_MAP!$F$40),""))</f>
        <v/>
      </c>
      <c r="AQ246" s="2" t="str">
        <f>IF($A246="","",IFERROR(INDEX(RAW_DHIS2_EXPORT!$A:$ZZ,246,INDICATOR_MAP!$F$41),""))</f>
        <v/>
      </c>
      <c r="AR246" s="2" t="str">
        <f>IF($A246="","",IFERROR(INDEX(RAW_DHIS2_EXPORT!$A:$ZZ,246,INDICATOR_MAP!$F$42),""))</f>
        <v/>
      </c>
      <c r="AS246" s="2" t="str">
        <f>IF($A246="","",IFERROR(INDEX(RAW_DHIS2_EXPORT!$A:$ZZ,246,INDICATOR_MAP!$F$43),""))</f>
        <v/>
      </c>
      <c r="AT246" s="2" t="str">
        <f>IF($A246="","",IFERROR(INDEX(RAW_DHIS2_EXPORT!$A:$ZZ,246,INDICATOR_MAP!$F$44),""))</f>
        <v/>
      </c>
      <c r="AU246" s="2" t="str">
        <f>IF($A246="","",IFERROR(INDEX(RAW_DHIS2_EXPORT!$A:$ZZ,246,INDICATOR_MAP!$F$45),""))</f>
        <v/>
      </c>
      <c r="AV246" s="2" t="str">
        <f>IF($A246="","",IFERROR(INDEX(RAW_DHIS2_EXPORT!$A:$ZZ,246,INDICATOR_MAP!$F$46),""))</f>
        <v/>
      </c>
      <c r="AW246" s="2" t="str">
        <f>IF($A246="","",IFERROR(INDEX(RAW_DHIS2_EXPORT!$A:$ZZ,246,INDICATOR_MAP!$F$47),""))</f>
        <v/>
      </c>
      <c r="AX246" s="2" t="str">
        <f>IF($A246="","",IFERROR(INDEX(RAW_DHIS2_EXPORT!$A:$ZZ,246,INDICATOR_MAP!$F$48),""))</f>
        <v/>
      </c>
      <c r="AY246" s="2" t="str">
        <f>IF($A246="","",IFERROR(INDEX(RAW_DHIS2_EXPORT!$A:$ZZ,246,INDICATOR_MAP!$F$49),""))</f>
        <v/>
      </c>
      <c r="AZ246" s="2" t="str">
        <f>IF($A246="","",IFERROR(INDEX(RAW_DHIS2_EXPORT!$A:$ZZ,246,INDICATOR_MAP!$F$50),""))</f>
        <v/>
      </c>
      <c r="BA246" s="2" t="str">
        <f>IF($A246="","",IFERROR(INDEX(RAW_DHIS2_EXPORT!$A:$ZZ,246,INDICATOR_MAP!$F$51),""))</f>
        <v/>
      </c>
      <c r="BB246" s="2" t="str">
        <f>IF($A246="","",IFERROR(INDEX(RAW_DHIS2_EXPORT!$A:$ZZ,246,INDICATOR_MAP!$F$52),""))</f>
        <v/>
      </c>
      <c r="BC246" s="2" t="str">
        <f>IF($A246="","",IFERROR(INDEX(RAW_DHIS2_EXPORT!$A:$ZZ,246,INDICATOR_MAP!$F$53),""))</f>
        <v/>
      </c>
    </row>
    <row r="247" spans="1:55">
      <c r="A247" s="2" t="str">
        <f>IF(RAW_DHIS2_EXPORT!A247="","",RAW_DHIS2_EXPORT!A247)</f>
        <v/>
      </c>
      <c r="B247" s="2"/>
      <c r="C247" s="2"/>
      <c r="D247" s="2" t="str">
        <f>IF($A247="","",IFERROR(INDEX(RAW_DHIS2_EXPORT!$A:$ZZ,247,INDICATOR_MAP!$F$2),""))</f>
        <v/>
      </c>
      <c r="E247" s="2" t="str">
        <f>IF($A247="","",IFERROR(INDEX(RAW_DHIS2_EXPORT!$A:$ZZ,247,INDICATOR_MAP!$F$3),""))</f>
        <v/>
      </c>
      <c r="F247" s="2" t="str">
        <f>IF($A247="","",IFERROR(INDEX(RAW_DHIS2_EXPORT!$A:$ZZ,247,INDICATOR_MAP!$F$4),""))</f>
        <v/>
      </c>
      <c r="G247" s="2" t="str">
        <f>IF($A247="","",IFERROR(INDEX(RAW_DHIS2_EXPORT!$A:$ZZ,247,INDICATOR_MAP!$F$5),""))</f>
        <v/>
      </c>
      <c r="H247" s="2" t="str">
        <f>IF($A247="","",IFERROR(INDEX(RAW_DHIS2_EXPORT!$A:$ZZ,247,INDICATOR_MAP!$F$6),""))</f>
        <v/>
      </c>
      <c r="I247" s="2" t="str">
        <f>IF($A247="","",IFERROR(INDEX(RAW_DHIS2_EXPORT!$A:$ZZ,247,INDICATOR_MAP!$F$7),""))</f>
        <v/>
      </c>
      <c r="J247" s="2" t="str">
        <f>IF($A247="","",IFERROR(INDEX(RAW_DHIS2_EXPORT!$A:$ZZ,247,INDICATOR_MAP!$F$8),""))</f>
        <v/>
      </c>
      <c r="K247" s="2" t="str">
        <f>IF($A247="","",IFERROR(INDEX(RAW_DHIS2_EXPORT!$A:$ZZ,247,INDICATOR_MAP!$F$9),""))</f>
        <v/>
      </c>
      <c r="L247" s="2" t="str">
        <f>IF($A247="","",IFERROR(INDEX(RAW_DHIS2_EXPORT!$A:$ZZ,247,INDICATOR_MAP!$F$10),""))</f>
        <v/>
      </c>
      <c r="M247" s="2" t="str">
        <f>IF($A247="","",IFERROR(INDEX(RAW_DHIS2_EXPORT!$A:$ZZ,247,INDICATOR_MAP!$F$11),""))</f>
        <v/>
      </c>
      <c r="N247" s="2" t="str">
        <f>IF($A247="","",IFERROR(INDEX(RAW_DHIS2_EXPORT!$A:$ZZ,247,INDICATOR_MAP!$F$12),""))</f>
        <v/>
      </c>
      <c r="O247" s="2" t="str">
        <f>IF($A247="","",IFERROR(INDEX(RAW_DHIS2_EXPORT!$A:$ZZ,247,INDICATOR_MAP!$F$13),""))</f>
        <v/>
      </c>
      <c r="P247" s="2" t="str">
        <f>IF($A247="","",IFERROR(INDEX(RAW_DHIS2_EXPORT!$A:$ZZ,247,INDICATOR_MAP!$F$14),""))</f>
        <v/>
      </c>
      <c r="Q247" s="2" t="str">
        <f>IF($A247="","",IFERROR(INDEX(RAW_DHIS2_EXPORT!$A:$ZZ,247,INDICATOR_MAP!$F$15),""))</f>
        <v/>
      </c>
      <c r="R247" s="2" t="str">
        <f>IF($A247="","",IFERROR(INDEX(RAW_DHIS2_EXPORT!$A:$ZZ,247,INDICATOR_MAP!$F$16),""))</f>
        <v/>
      </c>
      <c r="S247" s="2" t="str">
        <f>IF($A247="","",IFERROR(INDEX(RAW_DHIS2_EXPORT!$A:$ZZ,247,INDICATOR_MAP!$F$17),""))</f>
        <v/>
      </c>
      <c r="T247" s="2" t="str">
        <f>IF($A247="","",IFERROR(INDEX(RAW_DHIS2_EXPORT!$A:$ZZ,247,INDICATOR_MAP!$F$18),""))</f>
        <v/>
      </c>
      <c r="U247" s="2" t="str">
        <f>IF($A247="","",IFERROR(INDEX(RAW_DHIS2_EXPORT!$A:$ZZ,247,INDICATOR_MAP!$F$19),""))</f>
        <v/>
      </c>
      <c r="V247" s="2" t="str">
        <f>IF($A247="","",IFERROR(INDEX(RAW_DHIS2_EXPORT!$A:$ZZ,247,INDICATOR_MAP!$F$20),""))</f>
        <v/>
      </c>
      <c r="W247" s="2" t="str">
        <f>IF($A247="","",IFERROR(INDEX(RAW_DHIS2_EXPORT!$A:$ZZ,247,INDICATOR_MAP!$F$21),""))</f>
        <v/>
      </c>
      <c r="X247" s="2" t="str">
        <f>IF($A247="","",IFERROR(INDEX(RAW_DHIS2_EXPORT!$A:$ZZ,247,INDICATOR_MAP!$F$22),""))</f>
        <v/>
      </c>
      <c r="Y247" s="2" t="str">
        <f>IF($A247="","",IFERROR(INDEX(RAW_DHIS2_EXPORT!$A:$ZZ,247,INDICATOR_MAP!$F$23),""))</f>
        <v/>
      </c>
      <c r="Z247" s="2" t="str">
        <f>IF($A247="","",IFERROR(INDEX(RAW_DHIS2_EXPORT!$A:$ZZ,247,INDICATOR_MAP!$F$24),""))</f>
        <v/>
      </c>
      <c r="AA247" s="2" t="str">
        <f>IF($A247="","",IFERROR(INDEX(RAW_DHIS2_EXPORT!$A:$ZZ,247,INDICATOR_MAP!$F$25),""))</f>
        <v/>
      </c>
      <c r="AB247" s="2" t="str">
        <f>IF($A247="","",IFERROR(INDEX(RAW_DHIS2_EXPORT!$A:$ZZ,247,INDICATOR_MAP!$F$26),""))</f>
        <v/>
      </c>
      <c r="AC247" s="2" t="str">
        <f>IF($A247="","",IFERROR(INDEX(RAW_DHIS2_EXPORT!$A:$ZZ,247,INDICATOR_MAP!$F$27),""))</f>
        <v/>
      </c>
      <c r="AD247" s="2" t="str">
        <f>IF($A247="","",IFERROR(INDEX(RAW_DHIS2_EXPORT!$A:$ZZ,247,INDICATOR_MAP!$F$28),""))</f>
        <v/>
      </c>
      <c r="AE247" s="2" t="str">
        <f>IF($A247="","",IFERROR(INDEX(RAW_DHIS2_EXPORT!$A:$ZZ,247,INDICATOR_MAP!$F$29),""))</f>
        <v/>
      </c>
      <c r="AF247" s="2" t="str">
        <f>IF($A247="","",IFERROR(INDEX(RAW_DHIS2_EXPORT!$A:$ZZ,247,INDICATOR_MAP!$F$30),""))</f>
        <v/>
      </c>
      <c r="AG247" s="2" t="str">
        <f>IF($A247="","",IFERROR(INDEX(RAW_DHIS2_EXPORT!$A:$ZZ,247,INDICATOR_MAP!$F$31),""))</f>
        <v/>
      </c>
      <c r="AH247" s="2" t="str">
        <f>IF($A247="","",IFERROR(INDEX(RAW_DHIS2_EXPORT!$A:$ZZ,247,INDICATOR_MAP!$F$32),""))</f>
        <v/>
      </c>
      <c r="AI247" s="2" t="str">
        <f>IF($A247="","",IFERROR(INDEX(RAW_DHIS2_EXPORT!$A:$ZZ,247,INDICATOR_MAP!$F$33),""))</f>
        <v/>
      </c>
      <c r="AJ247" s="2" t="str">
        <f>IF($A247="","",IFERROR(INDEX(RAW_DHIS2_EXPORT!$A:$ZZ,247,INDICATOR_MAP!$F$34),""))</f>
        <v/>
      </c>
      <c r="AK247" s="2" t="str">
        <f>IF($A247="","",IFERROR(INDEX(RAW_DHIS2_EXPORT!$A:$ZZ,247,INDICATOR_MAP!$F$35),""))</f>
        <v/>
      </c>
      <c r="AL247" s="2" t="str">
        <f>IF($A247="","",IFERROR(INDEX(RAW_DHIS2_EXPORT!$A:$ZZ,247,INDICATOR_MAP!$F$36),""))</f>
        <v/>
      </c>
      <c r="AM247" s="2" t="str">
        <f>IF($A247="","",IFERROR(INDEX(RAW_DHIS2_EXPORT!$A:$ZZ,247,INDICATOR_MAP!$F$37),""))</f>
        <v/>
      </c>
      <c r="AN247" s="2" t="str">
        <f>IF($A247="","",IFERROR(INDEX(RAW_DHIS2_EXPORT!$A:$ZZ,247,INDICATOR_MAP!$F$38),""))</f>
        <v/>
      </c>
      <c r="AO247" s="2" t="str">
        <f>IF($A247="","",IFERROR(INDEX(RAW_DHIS2_EXPORT!$A:$ZZ,247,INDICATOR_MAP!$F$39),""))</f>
        <v/>
      </c>
      <c r="AP247" s="2" t="str">
        <f>IF($A247="","",IFERROR(INDEX(RAW_DHIS2_EXPORT!$A:$ZZ,247,INDICATOR_MAP!$F$40),""))</f>
        <v/>
      </c>
      <c r="AQ247" s="2" t="str">
        <f>IF($A247="","",IFERROR(INDEX(RAW_DHIS2_EXPORT!$A:$ZZ,247,INDICATOR_MAP!$F$41),""))</f>
        <v/>
      </c>
      <c r="AR247" s="2" t="str">
        <f>IF($A247="","",IFERROR(INDEX(RAW_DHIS2_EXPORT!$A:$ZZ,247,INDICATOR_MAP!$F$42),""))</f>
        <v/>
      </c>
      <c r="AS247" s="2" t="str">
        <f>IF($A247="","",IFERROR(INDEX(RAW_DHIS2_EXPORT!$A:$ZZ,247,INDICATOR_MAP!$F$43),""))</f>
        <v/>
      </c>
      <c r="AT247" s="2" t="str">
        <f>IF($A247="","",IFERROR(INDEX(RAW_DHIS2_EXPORT!$A:$ZZ,247,INDICATOR_MAP!$F$44),""))</f>
        <v/>
      </c>
      <c r="AU247" s="2" t="str">
        <f>IF($A247="","",IFERROR(INDEX(RAW_DHIS2_EXPORT!$A:$ZZ,247,INDICATOR_MAP!$F$45),""))</f>
        <v/>
      </c>
      <c r="AV247" s="2" t="str">
        <f>IF($A247="","",IFERROR(INDEX(RAW_DHIS2_EXPORT!$A:$ZZ,247,INDICATOR_MAP!$F$46),""))</f>
        <v/>
      </c>
      <c r="AW247" s="2" t="str">
        <f>IF($A247="","",IFERROR(INDEX(RAW_DHIS2_EXPORT!$A:$ZZ,247,INDICATOR_MAP!$F$47),""))</f>
        <v/>
      </c>
      <c r="AX247" s="2" t="str">
        <f>IF($A247="","",IFERROR(INDEX(RAW_DHIS2_EXPORT!$A:$ZZ,247,INDICATOR_MAP!$F$48),""))</f>
        <v/>
      </c>
      <c r="AY247" s="2" t="str">
        <f>IF($A247="","",IFERROR(INDEX(RAW_DHIS2_EXPORT!$A:$ZZ,247,INDICATOR_MAP!$F$49),""))</f>
        <v/>
      </c>
      <c r="AZ247" s="2" t="str">
        <f>IF($A247="","",IFERROR(INDEX(RAW_DHIS2_EXPORT!$A:$ZZ,247,INDICATOR_MAP!$F$50),""))</f>
        <v/>
      </c>
      <c r="BA247" s="2" t="str">
        <f>IF($A247="","",IFERROR(INDEX(RAW_DHIS2_EXPORT!$A:$ZZ,247,INDICATOR_MAP!$F$51),""))</f>
        <v/>
      </c>
      <c r="BB247" s="2" t="str">
        <f>IF($A247="","",IFERROR(INDEX(RAW_DHIS2_EXPORT!$A:$ZZ,247,INDICATOR_MAP!$F$52),""))</f>
        <v/>
      </c>
      <c r="BC247" s="2" t="str">
        <f>IF($A247="","",IFERROR(INDEX(RAW_DHIS2_EXPORT!$A:$ZZ,247,INDICATOR_MAP!$F$53),""))</f>
        <v/>
      </c>
    </row>
    <row r="248" spans="1:55">
      <c r="A248" s="2" t="str">
        <f>IF(RAW_DHIS2_EXPORT!A248="","",RAW_DHIS2_EXPORT!A248)</f>
        <v/>
      </c>
      <c r="B248" s="2"/>
      <c r="C248" s="2"/>
      <c r="D248" s="2" t="str">
        <f>IF($A248="","",IFERROR(INDEX(RAW_DHIS2_EXPORT!$A:$ZZ,248,INDICATOR_MAP!$F$2),""))</f>
        <v/>
      </c>
      <c r="E248" s="2" t="str">
        <f>IF($A248="","",IFERROR(INDEX(RAW_DHIS2_EXPORT!$A:$ZZ,248,INDICATOR_MAP!$F$3),""))</f>
        <v/>
      </c>
      <c r="F248" s="2" t="str">
        <f>IF($A248="","",IFERROR(INDEX(RAW_DHIS2_EXPORT!$A:$ZZ,248,INDICATOR_MAP!$F$4),""))</f>
        <v/>
      </c>
      <c r="G248" s="2" t="str">
        <f>IF($A248="","",IFERROR(INDEX(RAW_DHIS2_EXPORT!$A:$ZZ,248,INDICATOR_MAP!$F$5),""))</f>
        <v/>
      </c>
      <c r="H248" s="2" t="str">
        <f>IF($A248="","",IFERROR(INDEX(RAW_DHIS2_EXPORT!$A:$ZZ,248,INDICATOR_MAP!$F$6),""))</f>
        <v/>
      </c>
      <c r="I248" s="2" t="str">
        <f>IF($A248="","",IFERROR(INDEX(RAW_DHIS2_EXPORT!$A:$ZZ,248,INDICATOR_MAP!$F$7),""))</f>
        <v/>
      </c>
      <c r="J248" s="2" t="str">
        <f>IF($A248="","",IFERROR(INDEX(RAW_DHIS2_EXPORT!$A:$ZZ,248,INDICATOR_MAP!$F$8),""))</f>
        <v/>
      </c>
      <c r="K248" s="2" t="str">
        <f>IF($A248="","",IFERROR(INDEX(RAW_DHIS2_EXPORT!$A:$ZZ,248,INDICATOR_MAP!$F$9),""))</f>
        <v/>
      </c>
      <c r="L248" s="2" t="str">
        <f>IF($A248="","",IFERROR(INDEX(RAW_DHIS2_EXPORT!$A:$ZZ,248,INDICATOR_MAP!$F$10),""))</f>
        <v/>
      </c>
      <c r="M248" s="2" t="str">
        <f>IF($A248="","",IFERROR(INDEX(RAW_DHIS2_EXPORT!$A:$ZZ,248,INDICATOR_MAP!$F$11),""))</f>
        <v/>
      </c>
      <c r="N248" s="2" t="str">
        <f>IF($A248="","",IFERROR(INDEX(RAW_DHIS2_EXPORT!$A:$ZZ,248,INDICATOR_MAP!$F$12),""))</f>
        <v/>
      </c>
      <c r="O248" s="2" t="str">
        <f>IF($A248="","",IFERROR(INDEX(RAW_DHIS2_EXPORT!$A:$ZZ,248,INDICATOR_MAP!$F$13),""))</f>
        <v/>
      </c>
      <c r="P248" s="2" t="str">
        <f>IF($A248="","",IFERROR(INDEX(RAW_DHIS2_EXPORT!$A:$ZZ,248,INDICATOR_MAP!$F$14),""))</f>
        <v/>
      </c>
      <c r="Q248" s="2" t="str">
        <f>IF($A248="","",IFERROR(INDEX(RAW_DHIS2_EXPORT!$A:$ZZ,248,INDICATOR_MAP!$F$15),""))</f>
        <v/>
      </c>
      <c r="R248" s="2" t="str">
        <f>IF($A248="","",IFERROR(INDEX(RAW_DHIS2_EXPORT!$A:$ZZ,248,INDICATOR_MAP!$F$16),""))</f>
        <v/>
      </c>
      <c r="S248" s="2" t="str">
        <f>IF($A248="","",IFERROR(INDEX(RAW_DHIS2_EXPORT!$A:$ZZ,248,INDICATOR_MAP!$F$17),""))</f>
        <v/>
      </c>
      <c r="T248" s="2" t="str">
        <f>IF($A248="","",IFERROR(INDEX(RAW_DHIS2_EXPORT!$A:$ZZ,248,INDICATOR_MAP!$F$18),""))</f>
        <v/>
      </c>
      <c r="U248" s="2" t="str">
        <f>IF($A248="","",IFERROR(INDEX(RAW_DHIS2_EXPORT!$A:$ZZ,248,INDICATOR_MAP!$F$19),""))</f>
        <v/>
      </c>
      <c r="V248" s="2" t="str">
        <f>IF($A248="","",IFERROR(INDEX(RAW_DHIS2_EXPORT!$A:$ZZ,248,INDICATOR_MAP!$F$20),""))</f>
        <v/>
      </c>
      <c r="W248" s="2" t="str">
        <f>IF($A248="","",IFERROR(INDEX(RAW_DHIS2_EXPORT!$A:$ZZ,248,INDICATOR_MAP!$F$21),""))</f>
        <v/>
      </c>
      <c r="X248" s="2" t="str">
        <f>IF($A248="","",IFERROR(INDEX(RAW_DHIS2_EXPORT!$A:$ZZ,248,INDICATOR_MAP!$F$22),""))</f>
        <v/>
      </c>
      <c r="Y248" s="2" t="str">
        <f>IF($A248="","",IFERROR(INDEX(RAW_DHIS2_EXPORT!$A:$ZZ,248,INDICATOR_MAP!$F$23),""))</f>
        <v/>
      </c>
      <c r="Z248" s="2" t="str">
        <f>IF($A248="","",IFERROR(INDEX(RAW_DHIS2_EXPORT!$A:$ZZ,248,INDICATOR_MAP!$F$24),""))</f>
        <v/>
      </c>
      <c r="AA248" s="2" t="str">
        <f>IF($A248="","",IFERROR(INDEX(RAW_DHIS2_EXPORT!$A:$ZZ,248,INDICATOR_MAP!$F$25),""))</f>
        <v/>
      </c>
      <c r="AB248" s="2" t="str">
        <f>IF($A248="","",IFERROR(INDEX(RAW_DHIS2_EXPORT!$A:$ZZ,248,INDICATOR_MAP!$F$26),""))</f>
        <v/>
      </c>
      <c r="AC248" s="2" t="str">
        <f>IF($A248="","",IFERROR(INDEX(RAW_DHIS2_EXPORT!$A:$ZZ,248,INDICATOR_MAP!$F$27),""))</f>
        <v/>
      </c>
      <c r="AD248" s="2" t="str">
        <f>IF($A248="","",IFERROR(INDEX(RAW_DHIS2_EXPORT!$A:$ZZ,248,INDICATOR_MAP!$F$28),""))</f>
        <v/>
      </c>
      <c r="AE248" s="2" t="str">
        <f>IF($A248="","",IFERROR(INDEX(RAW_DHIS2_EXPORT!$A:$ZZ,248,INDICATOR_MAP!$F$29),""))</f>
        <v/>
      </c>
      <c r="AF248" s="2" t="str">
        <f>IF($A248="","",IFERROR(INDEX(RAW_DHIS2_EXPORT!$A:$ZZ,248,INDICATOR_MAP!$F$30),""))</f>
        <v/>
      </c>
      <c r="AG248" s="2" t="str">
        <f>IF($A248="","",IFERROR(INDEX(RAW_DHIS2_EXPORT!$A:$ZZ,248,INDICATOR_MAP!$F$31),""))</f>
        <v/>
      </c>
      <c r="AH248" s="2" t="str">
        <f>IF($A248="","",IFERROR(INDEX(RAW_DHIS2_EXPORT!$A:$ZZ,248,INDICATOR_MAP!$F$32),""))</f>
        <v/>
      </c>
      <c r="AI248" s="2" t="str">
        <f>IF($A248="","",IFERROR(INDEX(RAW_DHIS2_EXPORT!$A:$ZZ,248,INDICATOR_MAP!$F$33),""))</f>
        <v/>
      </c>
      <c r="AJ248" s="2" t="str">
        <f>IF($A248="","",IFERROR(INDEX(RAW_DHIS2_EXPORT!$A:$ZZ,248,INDICATOR_MAP!$F$34),""))</f>
        <v/>
      </c>
      <c r="AK248" s="2" t="str">
        <f>IF($A248="","",IFERROR(INDEX(RAW_DHIS2_EXPORT!$A:$ZZ,248,INDICATOR_MAP!$F$35),""))</f>
        <v/>
      </c>
      <c r="AL248" s="2" t="str">
        <f>IF($A248="","",IFERROR(INDEX(RAW_DHIS2_EXPORT!$A:$ZZ,248,INDICATOR_MAP!$F$36),""))</f>
        <v/>
      </c>
      <c r="AM248" s="2" t="str">
        <f>IF($A248="","",IFERROR(INDEX(RAW_DHIS2_EXPORT!$A:$ZZ,248,INDICATOR_MAP!$F$37),""))</f>
        <v/>
      </c>
      <c r="AN248" s="2" t="str">
        <f>IF($A248="","",IFERROR(INDEX(RAW_DHIS2_EXPORT!$A:$ZZ,248,INDICATOR_MAP!$F$38),""))</f>
        <v/>
      </c>
      <c r="AO248" s="2" t="str">
        <f>IF($A248="","",IFERROR(INDEX(RAW_DHIS2_EXPORT!$A:$ZZ,248,INDICATOR_MAP!$F$39),""))</f>
        <v/>
      </c>
      <c r="AP248" s="2" t="str">
        <f>IF($A248="","",IFERROR(INDEX(RAW_DHIS2_EXPORT!$A:$ZZ,248,INDICATOR_MAP!$F$40),""))</f>
        <v/>
      </c>
      <c r="AQ248" s="2" t="str">
        <f>IF($A248="","",IFERROR(INDEX(RAW_DHIS2_EXPORT!$A:$ZZ,248,INDICATOR_MAP!$F$41),""))</f>
        <v/>
      </c>
      <c r="AR248" s="2" t="str">
        <f>IF($A248="","",IFERROR(INDEX(RAW_DHIS2_EXPORT!$A:$ZZ,248,INDICATOR_MAP!$F$42),""))</f>
        <v/>
      </c>
      <c r="AS248" s="2" t="str">
        <f>IF($A248="","",IFERROR(INDEX(RAW_DHIS2_EXPORT!$A:$ZZ,248,INDICATOR_MAP!$F$43),""))</f>
        <v/>
      </c>
      <c r="AT248" s="2" t="str">
        <f>IF($A248="","",IFERROR(INDEX(RAW_DHIS2_EXPORT!$A:$ZZ,248,INDICATOR_MAP!$F$44),""))</f>
        <v/>
      </c>
      <c r="AU248" s="2" t="str">
        <f>IF($A248="","",IFERROR(INDEX(RAW_DHIS2_EXPORT!$A:$ZZ,248,INDICATOR_MAP!$F$45),""))</f>
        <v/>
      </c>
      <c r="AV248" s="2" t="str">
        <f>IF($A248="","",IFERROR(INDEX(RAW_DHIS2_EXPORT!$A:$ZZ,248,INDICATOR_MAP!$F$46),""))</f>
        <v/>
      </c>
      <c r="AW248" s="2" t="str">
        <f>IF($A248="","",IFERROR(INDEX(RAW_DHIS2_EXPORT!$A:$ZZ,248,INDICATOR_MAP!$F$47),""))</f>
        <v/>
      </c>
      <c r="AX248" s="2" t="str">
        <f>IF($A248="","",IFERROR(INDEX(RAW_DHIS2_EXPORT!$A:$ZZ,248,INDICATOR_MAP!$F$48),""))</f>
        <v/>
      </c>
      <c r="AY248" s="2" t="str">
        <f>IF($A248="","",IFERROR(INDEX(RAW_DHIS2_EXPORT!$A:$ZZ,248,INDICATOR_MAP!$F$49),""))</f>
        <v/>
      </c>
      <c r="AZ248" s="2" t="str">
        <f>IF($A248="","",IFERROR(INDEX(RAW_DHIS2_EXPORT!$A:$ZZ,248,INDICATOR_MAP!$F$50),""))</f>
        <v/>
      </c>
      <c r="BA248" s="2" t="str">
        <f>IF($A248="","",IFERROR(INDEX(RAW_DHIS2_EXPORT!$A:$ZZ,248,INDICATOR_MAP!$F$51),""))</f>
        <v/>
      </c>
      <c r="BB248" s="2" t="str">
        <f>IF($A248="","",IFERROR(INDEX(RAW_DHIS2_EXPORT!$A:$ZZ,248,INDICATOR_MAP!$F$52),""))</f>
        <v/>
      </c>
      <c r="BC248" s="2" t="str">
        <f>IF($A248="","",IFERROR(INDEX(RAW_DHIS2_EXPORT!$A:$ZZ,248,INDICATOR_MAP!$F$53),""))</f>
        <v/>
      </c>
    </row>
    <row r="249" spans="1:55">
      <c r="A249" s="2" t="str">
        <f>IF(RAW_DHIS2_EXPORT!A249="","",RAW_DHIS2_EXPORT!A249)</f>
        <v/>
      </c>
      <c r="B249" s="2"/>
      <c r="C249" s="2"/>
      <c r="D249" s="2" t="str">
        <f>IF($A249="","",IFERROR(INDEX(RAW_DHIS2_EXPORT!$A:$ZZ,249,INDICATOR_MAP!$F$2),""))</f>
        <v/>
      </c>
      <c r="E249" s="2" t="str">
        <f>IF($A249="","",IFERROR(INDEX(RAW_DHIS2_EXPORT!$A:$ZZ,249,INDICATOR_MAP!$F$3),""))</f>
        <v/>
      </c>
      <c r="F249" s="2" t="str">
        <f>IF($A249="","",IFERROR(INDEX(RAW_DHIS2_EXPORT!$A:$ZZ,249,INDICATOR_MAP!$F$4),""))</f>
        <v/>
      </c>
      <c r="G249" s="2" t="str">
        <f>IF($A249="","",IFERROR(INDEX(RAW_DHIS2_EXPORT!$A:$ZZ,249,INDICATOR_MAP!$F$5),""))</f>
        <v/>
      </c>
      <c r="H249" s="2" t="str">
        <f>IF($A249="","",IFERROR(INDEX(RAW_DHIS2_EXPORT!$A:$ZZ,249,INDICATOR_MAP!$F$6),""))</f>
        <v/>
      </c>
      <c r="I249" s="2" t="str">
        <f>IF($A249="","",IFERROR(INDEX(RAW_DHIS2_EXPORT!$A:$ZZ,249,INDICATOR_MAP!$F$7),""))</f>
        <v/>
      </c>
      <c r="J249" s="2" t="str">
        <f>IF($A249="","",IFERROR(INDEX(RAW_DHIS2_EXPORT!$A:$ZZ,249,INDICATOR_MAP!$F$8),""))</f>
        <v/>
      </c>
      <c r="K249" s="2" t="str">
        <f>IF($A249="","",IFERROR(INDEX(RAW_DHIS2_EXPORT!$A:$ZZ,249,INDICATOR_MAP!$F$9),""))</f>
        <v/>
      </c>
      <c r="L249" s="2" t="str">
        <f>IF($A249="","",IFERROR(INDEX(RAW_DHIS2_EXPORT!$A:$ZZ,249,INDICATOR_MAP!$F$10),""))</f>
        <v/>
      </c>
      <c r="M249" s="2" t="str">
        <f>IF($A249="","",IFERROR(INDEX(RAW_DHIS2_EXPORT!$A:$ZZ,249,INDICATOR_MAP!$F$11),""))</f>
        <v/>
      </c>
      <c r="N249" s="2" t="str">
        <f>IF($A249="","",IFERROR(INDEX(RAW_DHIS2_EXPORT!$A:$ZZ,249,INDICATOR_MAP!$F$12),""))</f>
        <v/>
      </c>
      <c r="O249" s="2" t="str">
        <f>IF($A249="","",IFERROR(INDEX(RAW_DHIS2_EXPORT!$A:$ZZ,249,INDICATOR_MAP!$F$13),""))</f>
        <v/>
      </c>
      <c r="P249" s="2" t="str">
        <f>IF($A249="","",IFERROR(INDEX(RAW_DHIS2_EXPORT!$A:$ZZ,249,INDICATOR_MAP!$F$14),""))</f>
        <v/>
      </c>
      <c r="Q249" s="2" t="str">
        <f>IF($A249="","",IFERROR(INDEX(RAW_DHIS2_EXPORT!$A:$ZZ,249,INDICATOR_MAP!$F$15),""))</f>
        <v/>
      </c>
      <c r="R249" s="2" t="str">
        <f>IF($A249="","",IFERROR(INDEX(RAW_DHIS2_EXPORT!$A:$ZZ,249,INDICATOR_MAP!$F$16),""))</f>
        <v/>
      </c>
      <c r="S249" s="2" t="str">
        <f>IF($A249="","",IFERROR(INDEX(RAW_DHIS2_EXPORT!$A:$ZZ,249,INDICATOR_MAP!$F$17),""))</f>
        <v/>
      </c>
      <c r="T249" s="2" t="str">
        <f>IF($A249="","",IFERROR(INDEX(RAW_DHIS2_EXPORT!$A:$ZZ,249,INDICATOR_MAP!$F$18),""))</f>
        <v/>
      </c>
      <c r="U249" s="2" t="str">
        <f>IF($A249="","",IFERROR(INDEX(RAW_DHIS2_EXPORT!$A:$ZZ,249,INDICATOR_MAP!$F$19),""))</f>
        <v/>
      </c>
      <c r="V249" s="2" t="str">
        <f>IF($A249="","",IFERROR(INDEX(RAW_DHIS2_EXPORT!$A:$ZZ,249,INDICATOR_MAP!$F$20),""))</f>
        <v/>
      </c>
      <c r="W249" s="2" t="str">
        <f>IF($A249="","",IFERROR(INDEX(RAW_DHIS2_EXPORT!$A:$ZZ,249,INDICATOR_MAP!$F$21),""))</f>
        <v/>
      </c>
      <c r="X249" s="2" t="str">
        <f>IF($A249="","",IFERROR(INDEX(RAW_DHIS2_EXPORT!$A:$ZZ,249,INDICATOR_MAP!$F$22),""))</f>
        <v/>
      </c>
      <c r="Y249" s="2" t="str">
        <f>IF($A249="","",IFERROR(INDEX(RAW_DHIS2_EXPORT!$A:$ZZ,249,INDICATOR_MAP!$F$23),""))</f>
        <v/>
      </c>
      <c r="Z249" s="2" t="str">
        <f>IF($A249="","",IFERROR(INDEX(RAW_DHIS2_EXPORT!$A:$ZZ,249,INDICATOR_MAP!$F$24),""))</f>
        <v/>
      </c>
      <c r="AA249" s="2" t="str">
        <f>IF($A249="","",IFERROR(INDEX(RAW_DHIS2_EXPORT!$A:$ZZ,249,INDICATOR_MAP!$F$25),""))</f>
        <v/>
      </c>
      <c r="AB249" s="2" t="str">
        <f>IF($A249="","",IFERROR(INDEX(RAW_DHIS2_EXPORT!$A:$ZZ,249,INDICATOR_MAP!$F$26),""))</f>
        <v/>
      </c>
      <c r="AC249" s="2" t="str">
        <f>IF($A249="","",IFERROR(INDEX(RAW_DHIS2_EXPORT!$A:$ZZ,249,INDICATOR_MAP!$F$27),""))</f>
        <v/>
      </c>
      <c r="AD249" s="2" t="str">
        <f>IF($A249="","",IFERROR(INDEX(RAW_DHIS2_EXPORT!$A:$ZZ,249,INDICATOR_MAP!$F$28),""))</f>
        <v/>
      </c>
      <c r="AE249" s="2" t="str">
        <f>IF($A249="","",IFERROR(INDEX(RAW_DHIS2_EXPORT!$A:$ZZ,249,INDICATOR_MAP!$F$29),""))</f>
        <v/>
      </c>
      <c r="AF249" s="2" t="str">
        <f>IF($A249="","",IFERROR(INDEX(RAW_DHIS2_EXPORT!$A:$ZZ,249,INDICATOR_MAP!$F$30),""))</f>
        <v/>
      </c>
      <c r="AG249" s="2" t="str">
        <f>IF($A249="","",IFERROR(INDEX(RAW_DHIS2_EXPORT!$A:$ZZ,249,INDICATOR_MAP!$F$31),""))</f>
        <v/>
      </c>
      <c r="AH249" s="2" t="str">
        <f>IF($A249="","",IFERROR(INDEX(RAW_DHIS2_EXPORT!$A:$ZZ,249,INDICATOR_MAP!$F$32),""))</f>
        <v/>
      </c>
      <c r="AI249" s="2" t="str">
        <f>IF($A249="","",IFERROR(INDEX(RAW_DHIS2_EXPORT!$A:$ZZ,249,INDICATOR_MAP!$F$33),""))</f>
        <v/>
      </c>
      <c r="AJ249" s="2" t="str">
        <f>IF($A249="","",IFERROR(INDEX(RAW_DHIS2_EXPORT!$A:$ZZ,249,INDICATOR_MAP!$F$34),""))</f>
        <v/>
      </c>
      <c r="AK249" s="2" t="str">
        <f>IF($A249="","",IFERROR(INDEX(RAW_DHIS2_EXPORT!$A:$ZZ,249,INDICATOR_MAP!$F$35),""))</f>
        <v/>
      </c>
      <c r="AL249" s="2" t="str">
        <f>IF($A249="","",IFERROR(INDEX(RAW_DHIS2_EXPORT!$A:$ZZ,249,INDICATOR_MAP!$F$36),""))</f>
        <v/>
      </c>
      <c r="AM249" s="2" t="str">
        <f>IF($A249="","",IFERROR(INDEX(RAW_DHIS2_EXPORT!$A:$ZZ,249,INDICATOR_MAP!$F$37),""))</f>
        <v/>
      </c>
      <c r="AN249" s="2" t="str">
        <f>IF($A249="","",IFERROR(INDEX(RAW_DHIS2_EXPORT!$A:$ZZ,249,INDICATOR_MAP!$F$38),""))</f>
        <v/>
      </c>
      <c r="AO249" s="2" t="str">
        <f>IF($A249="","",IFERROR(INDEX(RAW_DHIS2_EXPORT!$A:$ZZ,249,INDICATOR_MAP!$F$39),""))</f>
        <v/>
      </c>
      <c r="AP249" s="2" t="str">
        <f>IF($A249="","",IFERROR(INDEX(RAW_DHIS2_EXPORT!$A:$ZZ,249,INDICATOR_MAP!$F$40),""))</f>
        <v/>
      </c>
      <c r="AQ249" s="2" t="str">
        <f>IF($A249="","",IFERROR(INDEX(RAW_DHIS2_EXPORT!$A:$ZZ,249,INDICATOR_MAP!$F$41),""))</f>
        <v/>
      </c>
      <c r="AR249" s="2" t="str">
        <f>IF($A249="","",IFERROR(INDEX(RAW_DHIS2_EXPORT!$A:$ZZ,249,INDICATOR_MAP!$F$42),""))</f>
        <v/>
      </c>
      <c r="AS249" s="2" t="str">
        <f>IF($A249="","",IFERROR(INDEX(RAW_DHIS2_EXPORT!$A:$ZZ,249,INDICATOR_MAP!$F$43),""))</f>
        <v/>
      </c>
      <c r="AT249" s="2" t="str">
        <f>IF($A249="","",IFERROR(INDEX(RAW_DHIS2_EXPORT!$A:$ZZ,249,INDICATOR_MAP!$F$44),""))</f>
        <v/>
      </c>
      <c r="AU249" s="2" t="str">
        <f>IF($A249="","",IFERROR(INDEX(RAW_DHIS2_EXPORT!$A:$ZZ,249,INDICATOR_MAP!$F$45),""))</f>
        <v/>
      </c>
      <c r="AV249" s="2" t="str">
        <f>IF($A249="","",IFERROR(INDEX(RAW_DHIS2_EXPORT!$A:$ZZ,249,INDICATOR_MAP!$F$46),""))</f>
        <v/>
      </c>
      <c r="AW249" s="2" t="str">
        <f>IF($A249="","",IFERROR(INDEX(RAW_DHIS2_EXPORT!$A:$ZZ,249,INDICATOR_MAP!$F$47),""))</f>
        <v/>
      </c>
      <c r="AX249" s="2" t="str">
        <f>IF($A249="","",IFERROR(INDEX(RAW_DHIS2_EXPORT!$A:$ZZ,249,INDICATOR_MAP!$F$48),""))</f>
        <v/>
      </c>
      <c r="AY249" s="2" t="str">
        <f>IF($A249="","",IFERROR(INDEX(RAW_DHIS2_EXPORT!$A:$ZZ,249,INDICATOR_MAP!$F$49),""))</f>
        <v/>
      </c>
      <c r="AZ249" s="2" t="str">
        <f>IF($A249="","",IFERROR(INDEX(RAW_DHIS2_EXPORT!$A:$ZZ,249,INDICATOR_MAP!$F$50),""))</f>
        <v/>
      </c>
      <c r="BA249" s="2" t="str">
        <f>IF($A249="","",IFERROR(INDEX(RAW_DHIS2_EXPORT!$A:$ZZ,249,INDICATOR_MAP!$F$51),""))</f>
        <v/>
      </c>
      <c r="BB249" s="2" t="str">
        <f>IF($A249="","",IFERROR(INDEX(RAW_DHIS2_EXPORT!$A:$ZZ,249,INDICATOR_MAP!$F$52),""))</f>
        <v/>
      </c>
      <c r="BC249" s="2" t="str">
        <f>IF($A249="","",IFERROR(INDEX(RAW_DHIS2_EXPORT!$A:$ZZ,249,INDICATOR_MAP!$F$53),""))</f>
        <v/>
      </c>
    </row>
    <row r="250" spans="1:55">
      <c r="A250" s="2" t="str">
        <f>IF(RAW_DHIS2_EXPORT!A250="","",RAW_DHIS2_EXPORT!A250)</f>
        <v/>
      </c>
      <c r="B250" s="2"/>
      <c r="C250" s="2"/>
      <c r="D250" s="2" t="str">
        <f>IF($A250="","",IFERROR(INDEX(RAW_DHIS2_EXPORT!$A:$ZZ,250,INDICATOR_MAP!$F$2),""))</f>
        <v/>
      </c>
      <c r="E250" s="2" t="str">
        <f>IF($A250="","",IFERROR(INDEX(RAW_DHIS2_EXPORT!$A:$ZZ,250,INDICATOR_MAP!$F$3),""))</f>
        <v/>
      </c>
      <c r="F250" s="2" t="str">
        <f>IF($A250="","",IFERROR(INDEX(RAW_DHIS2_EXPORT!$A:$ZZ,250,INDICATOR_MAP!$F$4),""))</f>
        <v/>
      </c>
      <c r="G250" s="2" t="str">
        <f>IF($A250="","",IFERROR(INDEX(RAW_DHIS2_EXPORT!$A:$ZZ,250,INDICATOR_MAP!$F$5),""))</f>
        <v/>
      </c>
      <c r="H250" s="2" t="str">
        <f>IF($A250="","",IFERROR(INDEX(RAW_DHIS2_EXPORT!$A:$ZZ,250,INDICATOR_MAP!$F$6),""))</f>
        <v/>
      </c>
      <c r="I250" s="2" t="str">
        <f>IF($A250="","",IFERROR(INDEX(RAW_DHIS2_EXPORT!$A:$ZZ,250,INDICATOR_MAP!$F$7),""))</f>
        <v/>
      </c>
      <c r="J250" s="2" t="str">
        <f>IF($A250="","",IFERROR(INDEX(RAW_DHIS2_EXPORT!$A:$ZZ,250,INDICATOR_MAP!$F$8),""))</f>
        <v/>
      </c>
      <c r="K250" s="2" t="str">
        <f>IF($A250="","",IFERROR(INDEX(RAW_DHIS2_EXPORT!$A:$ZZ,250,INDICATOR_MAP!$F$9),""))</f>
        <v/>
      </c>
      <c r="L250" s="2" t="str">
        <f>IF($A250="","",IFERROR(INDEX(RAW_DHIS2_EXPORT!$A:$ZZ,250,INDICATOR_MAP!$F$10),""))</f>
        <v/>
      </c>
      <c r="M250" s="2" t="str">
        <f>IF($A250="","",IFERROR(INDEX(RAW_DHIS2_EXPORT!$A:$ZZ,250,INDICATOR_MAP!$F$11),""))</f>
        <v/>
      </c>
      <c r="N250" s="2" t="str">
        <f>IF($A250="","",IFERROR(INDEX(RAW_DHIS2_EXPORT!$A:$ZZ,250,INDICATOR_MAP!$F$12),""))</f>
        <v/>
      </c>
      <c r="O250" s="2" t="str">
        <f>IF($A250="","",IFERROR(INDEX(RAW_DHIS2_EXPORT!$A:$ZZ,250,INDICATOR_MAP!$F$13),""))</f>
        <v/>
      </c>
      <c r="P250" s="2" t="str">
        <f>IF($A250="","",IFERROR(INDEX(RAW_DHIS2_EXPORT!$A:$ZZ,250,INDICATOR_MAP!$F$14),""))</f>
        <v/>
      </c>
      <c r="Q250" s="2" t="str">
        <f>IF($A250="","",IFERROR(INDEX(RAW_DHIS2_EXPORT!$A:$ZZ,250,INDICATOR_MAP!$F$15),""))</f>
        <v/>
      </c>
      <c r="R250" s="2" t="str">
        <f>IF($A250="","",IFERROR(INDEX(RAW_DHIS2_EXPORT!$A:$ZZ,250,INDICATOR_MAP!$F$16),""))</f>
        <v/>
      </c>
      <c r="S250" s="2" t="str">
        <f>IF($A250="","",IFERROR(INDEX(RAW_DHIS2_EXPORT!$A:$ZZ,250,INDICATOR_MAP!$F$17),""))</f>
        <v/>
      </c>
      <c r="T250" s="2" t="str">
        <f>IF($A250="","",IFERROR(INDEX(RAW_DHIS2_EXPORT!$A:$ZZ,250,INDICATOR_MAP!$F$18),""))</f>
        <v/>
      </c>
      <c r="U250" s="2" t="str">
        <f>IF($A250="","",IFERROR(INDEX(RAW_DHIS2_EXPORT!$A:$ZZ,250,INDICATOR_MAP!$F$19),""))</f>
        <v/>
      </c>
      <c r="V250" s="2" t="str">
        <f>IF($A250="","",IFERROR(INDEX(RAW_DHIS2_EXPORT!$A:$ZZ,250,INDICATOR_MAP!$F$20),""))</f>
        <v/>
      </c>
      <c r="W250" s="2" t="str">
        <f>IF($A250="","",IFERROR(INDEX(RAW_DHIS2_EXPORT!$A:$ZZ,250,INDICATOR_MAP!$F$21),""))</f>
        <v/>
      </c>
      <c r="X250" s="2" t="str">
        <f>IF($A250="","",IFERROR(INDEX(RAW_DHIS2_EXPORT!$A:$ZZ,250,INDICATOR_MAP!$F$22),""))</f>
        <v/>
      </c>
      <c r="Y250" s="2" t="str">
        <f>IF($A250="","",IFERROR(INDEX(RAW_DHIS2_EXPORT!$A:$ZZ,250,INDICATOR_MAP!$F$23),""))</f>
        <v/>
      </c>
      <c r="Z250" s="2" t="str">
        <f>IF($A250="","",IFERROR(INDEX(RAW_DHIS2_EXPORT!$A:$ZZ,250,INDICATOR_MAP!$F$24),""))</f>
        <v/>
      </c>
      <c r="AA250" s="2" t="str">
        <f>IF($A250="","",IFERROR(INDEX(RAW_DHIS2_EXPORT!$A:$ZZ,250,INDICATOR_MAP!$F$25),""))</f>
        <v/>
      </c>
      <c r="AB250" s="2" t="str">
        <f>IF($A250="","",IFERROR(INDEX(RAW_DHIS2_EXPORT!$A:$ZZ,250,INDICATOR_MAP!$F$26),""))</f>
        <v/>
      </c>
      <c r="AC250" s="2" t="str">
        <f>IF($A250="","",IFERROR(INDEX(RAW_DHIS2_EXPORT!$A:$ZZ,250,INDICATOR_MAP!$F$27),""))</f>
        <v/>
      </c>
      <c r="AD250" s="2" t="str">
        <f>IF($A250="","",IFERROR(INDEX(RAW_DHIS2_EXPORT!$A:$ZZ,250,INDICATOR_MAP!$F$28),""))</f>
        <v/>
      </c>
      <c r="AE250" s="2" t="str">
        <f>IF($A250="","",IFERROR(INDEX(RAW_DHIS2_EXPORT!$A:$ZZ,250,INDICATOR_MAP!$F$29),""))</f>
        <v/>
      </c>
      <c r="AF250" s="2" t="str">
        <f>IF($A250="","",IFERROR(INDEX(RAW_DHIS2_EXPORT!$A:$ZZ,250,INDICATOR_MAP!$F$30),""))</f>
        <v/>
      </c>
      <c r="AG250" s="2" t="str">
        <f>IF($A250="","",IFERROR(INDEX(RAW_DHIS2_EXPORT!$A:$ZZ,250,INDICATOR_MAP!$F$31),""))</f>
        <v/>
      </c>
      <c r="AH250" s="2" t="str">
        <f>IF($A250="","",IFERROR(INDEX(RAW_DHIS2_EXPORT!$A:$ZZ,250,INDICATOR_MAP!$F$32),""))</f>
        <v/>
      </c>
      <c r="AI250" s="2" t="str">
        <f>IF($A250="","",IFERROR(INDEX(RAW_DHIS2_EXPORT!$A:$ZZ,250,INDICATOR_MAP!$F$33),""))</f>
        <v/>
      </c>
      <c r="AJ250" s="2" t="str">
        <f>IF($A250="","",IFERROR(INDEX(RAW_DHIS2_EXPORT!$A:$ZZ,250,INDICATOR_MAP!$F$34),""))</f>
        <v/>
      </c>
      <c r="AK250" s="2" t="str">
        <f>IF($A250="","",IFERROR(INDEX(RAW_DHIS2_EXPORT!$A:$ZZ,250,INDICATOR_MAP!$F$35),""))</f>
        <v/>
      </c>
      <c r="AL250" s="2" t="str">
        <f>IF($A250="","",IFERROR(INDEX(RAW_DHIS2_EXPORT!$A:$ZZ,250,INDICATOR_MAP!$F$36),""))</f>
        <v/>
      </c>
      <c r="AM250" s="2" t="str">
        <f>IF($A250="","",IFERROR(INDEX(RAW_DHIS2_EXPORT!$A:$ZZ,250,INDICATOR_MAP!$F$37),""))</f>
        <v/>
      </c>
      <c r="AN250" s="2" t="str">
        <f>IF($A250="","",IFERROR(INDEX(RAW_DHIS2_EXPORT!$A:$ZZ,250,INDICATOR_MAP!$F$38),""))</f>
        <v/>
      </c>
      <c r="AO250" s="2" t="str">
        <f>IF($A250="","",IFERROR(INDEX(RAW_DHIS2_EXPORT!$A:$ZZ,250,INDICATOR_MAP!$F$39),""))</f>
        <v/>
      </c>
      <c r="AP250" s="2" t="str">
        <f>IF($A250="","",IFERROR(INDEX(RAW_DHIS2_EXPORT!$A:$ZZ,250,INDICATOR_MAP!$F$40),""))</f>
        <v/>
      </c>
      <c r="AQ250" s="2" t="str">
        <f>IF($A250="","",IFERROR(INDEX(RAW_DHIS2_EXPORT!$A:$ZZ,250,INDICATOR_MAP!$F$41),""))</f>
        <v/>
      </c>
      <c r="AR250" s="2" t="str">
        <f>IF($A250="","",IFERROR(INDEX(RAW_DHIS2_EXPORT!$A:$ZZ,250,INDICATOR_MAP!$F$42),""))</f>
        <v/>
      </c>
      <c r="AS250" s="2" t="str">
        <f>IF($A250="","",IFERROR(INDEX(RAW_DHIS2_EXPORT!$A:$ZZ,250,INDICATOR_MAP!$F$43),""))</f>
        <v/>
      </c>
      <c r="AT250" s="2" t="str">
        <f>IF($A250="","",IFERROR(INDEX(RAW_DHIS2_EXPORT!$A:$ZZ,250,INDICATOR_MAP!$F$44),""))</f>
        <v/>
      </c>
      <c r="AU250" s="2" t="str">
        <f>IF($A250="","",IFERROR(INDEX(RAW_DHIS2_EXPORT!$A:$ZZ,250,INDICATOR_MAP!$F$45),""))</f>
        <v/>
      </c>
      <c r="AV250" s="2" t="str">
        <f>IF($A250="","",IFERROR(INDEX(RAW_DHIS2_EXPORT!$A:$ZZ,250,INDICATOR_MAP!$F$46),""))</f>
        <v/>
      </c>
      <c r="AW250" s="2" t="str">
        <f>IF($A250="","",IFERROR(INDEX(RAW_DHIS2_EXPORT!$A:$ZZ,250,INDICATOR_MAP!$F$47),""))</f>
        <v/>
      </c>
      <c r="AX250" s="2" t="str">
        <f>IF($A250="","",IFERROR(INDEX(RAW_DHIS2_EXPORT!$A:$ZZ,250,INDICATOR_MAP!$F$48),""))</f>
        <v/>
      </c>
      <c r="AY250" s="2" t="str">
        <f>IF($A250="","",IFERROR(INDEX(RAW_DHIS2_EXPORT!$A:$ZZ,250,INDICATOR_MAP!$F$49),""))</f>
        <v/>
      </c>
      <c r="AZ250" s="2" t="str">
        <f>IF($A250="","",IFERROR(INDEX(RAW_DHIS2_EXPORT!$A:$ZZ,250,INDICATOR_MAP!$F$50),""))</f>
        <v/>
      </c>
      <c r="BA250" s="2" t="str">
        <f>IF($A250="","",IFERROR(INDEX(RAW_DHIS2_EXPORT!$A:$ZZ,250,INDICATOR_MAP!$F$51),""))</f>
        <v/>
      </c>
      <c r="BB250" s="2" t="str">
        <f>IF($A250="","",IFERROR(INDEX(RAW_DHIS2_EXPORT!$A:$ZZ,250,INDICATOR_MAP!$F$52),""))</f>
        <v/>
      </c>
      <c r="BC250" s="2" t="str">
        <f>IF($A250="","",IFERROR(INDEX(RAW_DHIS2_EXPORT!$A:$ZZ,250,INDICATOR_MAP!$F$53),""))</f>
        <v/>
      </c>
    </row>
    <row r="251" spans="1:55">
      <c r="A251" s="2" t="str">
        <f>IF(RAW_DHIS2_EXPORT!A251="","",RAW_DHIS2_EXPORT!A251)</f>
        <v/>
      </c>
      <c r="B251" s="2"/>
      <c r="C251" s="2"/>
      <c r="D251" s="2" t="str">
        <f>IF($A251="","",IFERROR(INDEX(RAW_DHIS2_EXPORT!$A:$ZZ,251,INDICATOR_MAP!$F$2),""))</f>
        <v/>
      </c>
      <c r="E251" s="2" t="str">
        <f>IF($A251="","",IFERROR(INDEX(RAW_DHIS2_EXPORT!$A:$ZZ,251,INDICATOR_MAP!$F$3),""))</f>
        <v/>
      </c>
      <c r="F251" s="2" t="str">
        <f>IF($A251="","",IFERROR(INDEX(RAW_DHIS2_EXPORT!$A:$ZZ,251,INDICATOR_MAP!$F$4),""))</f>
        <v/>
      </c>
      <c r="G251" s="2" t="str">
        <f>IF($A251="","",IFERROR(INDEX(RAW_DHIS2_EXPORT!$A:$ZZ,251,INDICATOR_MAP!$F$5),""))</f>
        <v/>
      </c>
      <c r="H251" s="2" t="str">
        <f>IF($A251="","",IFERROR(INDEX(RAW_DHIS2_EXPORT!$A:$ZZ,251,INDICATOR_MAP!$F$6),""))</f>
        <v/>
      </c>
      <c r="I251" s="2" t="str">
        <f>IF($A251="","",IFERROR(INDEX(RAW_DHIS2_EXPORT!$A:$ZZ,251,INDICATOR_MAP!$F$7),""))</f>
        <v/>
      </c>
      <c r="J251" s="2" t="str">
        <f>IF($A251="","",IFERROR(INDEX(RAW_DHIS2_EXPORT!$A:$ZZ,251,INDICATOR_MAP!$F$8),""))</f>
        <v/>
      </c>
      <c r="K251" s="2" t="str">
        <f>IF($A251="","",IFERROR(INDEX(RAW_DHIS2_EXPORT!$A:$ZZ,251,INDICATOR_MAP!$F$9),""))</f>
        <v/>
      </c>
      <c r="L251" s="2" t="str">
        <f>IF($A251="","",IFERROR(INDEX(RAW_DHIS2_EXPORT!$A:$ZZ,251,INDICATOR_MAP!$F$10),""))</f>
        <v/>
      </c>
      <c r="M251" s="2" t="str">
        <f>IF($A251="","",IFERROR(INDEX(RAW_DHIS2_EXPORT!$A:$ZZ,251,INDICATOR_MAP!$F$11),""))</f>
        <v/>
      </c>
      <c r="N251" s="2" t="str">
        <f>IF($A251="","",IFERROR(INDEX(RAW_DHIS2_EXPORT!$A:$ZZ,251,INDICATOR_MAP!$F$12),""))</f>
        <v/>
      </c>
      <c r="O251" s="2" t="str">
        <f>IF($A251="","",IFERROR(INDEX(RAW_DHIS2_EXPORT!$A:$ZZ,251,INDICATOR_MAP!$F$13),""))</f>
        <v/>
      </c>
      <c r="P251" s="2" t="str">
        <f>IF($A251="","",IFERROR(INDEX(RAW_DHIS2_EXPORT!$A:$ZZ,251,INDICATOR_MAP!$F$14),""))</f>
        <v/>
      </c>
      <c r="Q251" s="2" t="str">
        <f>IF($A251="","",IFERROR(INDEX(RAW_DHIS2_EXPORT!$A:$ZZ,251,INDICATOR_MAP!$F$15),""))</f>
        <v/>
      </c>
      <c r="R251" s="2" t="str">
        <f>IF($A251="","",IFERROR(INDEX(RAW_DHIS2_EXPORT!$A:$ZZ,251,INDICATOR_MAP!$F$16),""))</f>
        <v/>
      </c>
      <c r="S251" s="2" t="str">
        <f>IF($A251="","",IFERROR(INDEX(RAW_DHIS2_EXPORT!$A:$ZZ,251,INDICATOR_MAP!$F$17),""))</f>
        <v/>
      </c>
      <c r="T251" s="2" t="str">
        <f>IF($A251="","",IFERROR(INDEX(RAW_DHIS2_EXPORT!$A:$ZZ,251,INDICATOR_MAP!$F$18),""))</f>
        <v/>
      </c>
      <c r="U251" s="2" t="str">
        <f>IF($A251="","",IFERROR(INDEX(RAW_DHIS2_EXPORT!$A:$ZZ,251,INDICATOR_MAP!$F$19),""))</f>
        <v/>
      </c>
      <c r="V251" s="2" t="str">
        <f>IF($A251="","",IFERROR(INDEX(RAW_DHIS2_EXPORT!$A:$ZZ,251,INDICATOR_MAP!$F$20),""))</f>
        <v/>
      </c>
      <c r="W251" s="2" t="str">
        <f>IF($A251="","",IFERROR(INDEX(RAW_DHIS2_EXPORT!$A:$ZZ,251,INDICATOR_MAP!$F$21),""))</f>
        <v/>
      </c>
      <c r="X251" s="2" t="str">
        <f>IF($A251="","",IFERROR(INDEX(RAW_DHIS2_EXPORT!$A:$ZZ,251,INDICATOR_MAP!$F$22),""))</f>
        <v/>
      </c>
      <c r="Y251" s="2" t="str">
        <f>IF($A251="","",IFERROR(INDEX(RAW_DHIS2_EXPORT!$A:$ZZ,251,INDICATOR_MAP!$F$23),""))</f>
        <v/>
      </c>
      <c r="Z251" s="2" t="str">
        <f>IF($A251="","",IFERROR(INDEX(RAW_DHIS2_EXPORT!$A:$ZZ,251,INDICATOR_MAP!$F$24),""))</f>
        <v/>
      </c>
      <c r="AA251" s="2" t="str">
        <f>IF($A251="","",IFERROR(INDEX(RAW_DHIS2_EXPORT!$A:$ZZ,251,INDICATOR_MAP!$F$25),""))</f>
        <v/>
      </c>
      <c r="AB251" s="2" t="str">
        <f>IF($A251="","",IFERROR(INDEX(RAW_DHIS2_EXPORT!$A:$ZZ,251,INDICATOR_MAP!$F$26),""))</f>
        <v/>
      </c>
      <c r="AC251" s="2" t="str">
        <f>IF($A251="","",IFERROR(INDEX(RAW_DHIS2_EXPORT!$A:$ZZ,251,INDICATOR_MAP!$F$27),""))</f>
        <v/>
      </c>
      <c r="AD251" s="2" t="str">
        <f>IF($A251="","",IFERROR(INDEX(RAW_DHIS2_EXPORT!$A:$ZZ,251,INDICATOR_MAP!$F$28),""))</f>
        <v/>
      </c>
      <c r="AE251" s="2" t="str">
        <f>IF($A251="","",IFERROR(INDEX(RAW_DHIS2_EXPORT!$A:$ZZ,251,INDICATOR_MAP!$F$29),""))</f>
        <v/>
      </c>
      <c r="AF251" s="2" t="str">
        <f>IF($A251="","",IFERROR(INDEX(RAW_DHIS2_EXPORT!$A:$ZZ,251,INDICATOR_MAP!$F$30),""))</f>
        <v/>
      </c>
      <c r="AG251" s="2" t="str">
        <f>IF($A251="","",IFERROR(INDEX(RAW_DHIS2_EXPORT!$A:$ZZ,251,INDICATOR_MAP!$F$31),""))</f>
        <v/>
      </c>
      <c r="AH251" s="2" t="str">
        <f>IF($A251="","",IFERROR(INDEX(RAW_DHIS2_EXPORT!$A:$ZZ,251,INDICATOR_MAP!$F$32),""))</f>
        <v/>
      </c>
      <c r="AI251" s="2" t="str">
        <f>IF($A251="","",IFERROR(INDEX(RAW_DHIS2_EXPORT!$A:$ZZ,251,INDICATOR_MAP!$F$33),""))</f>
        <v/>
      </c>
      <c r="AJ251" s="2" t="str">
        <f>IF($A251="","",IFERROR(INDEX(RAW_DHIS2_EXPORT!$A:$ZZ,251,INDICATOR_MAP!$F$34),""))</f>
        <v/>
      </c>
      <c r="AK251" s="2" t="str">
        <f>IF($A251="","",IFERROR(INDEX(RAW_DHIS2_EXPORT!$A:$ZZ,251,INDICATOR_MAP!$F$35),""))</f>
        <v/>
      </c>
      <c r="AL251" s="2" t="str">
        <f>IF($A251="","",IFERROR(INDEX(RAW_DHIS2_EXPORT!$A:$ZZ,251,INDICATOR_MAP!$F$36),""))</f>
        <v/>
      </c>
      <c r="AM251" s="2" t="str">
        <f>IF($A251="","",IFERROR(INDEX(RAW_DHIS2_EXPORT!$A:$ZZ,251,INDICATOR_MAP!$F$37),""))</f>
        <v/>
      </c>
      <c r="AN251" s="2" t="str">
        <f>IF($A251="","",IFERROR(INDEX(RAW_DHIS2_EXPORT!$A:$ZZ,251,INDICATOR_MAP!$F$38),""))</f>
        <v/>
      </c>
      <c r="AO251" s="2" t="str">
        <f>IF($A251="","",IFERROR(INDEX(RAW_DHIS2_EXPORT!$A:$ZZ,251,INDICATOR_MAP!$F$39),""))</f>
        <v/>
      </c>
      <c r="AP251" s="2" t="str">
        <f>IF($A251="","",IFERROR(INDEX(RAW_DHIS2_EXPORT!$A:$ZZ,251,INDICATOR_MAP!$F$40),""))</f>
        <v/>
      </c>
      <c r="AQ251" s="2" t="str">
        <f>IF($A251="","",IFERROR(INDEX(RAW_DHIS2_EXPORT!$A:$ZZ,251,INDICATOR_MAP!$F$41),""))</f>
        <v/>
      </c>
      <c r="AR251" s="2" t="str">
        <f>IF($A251="","",IFERROR(INDEX(RAW_DHIS2_EXPORT!$A:$ZZ,251,INDICATOR_MAP!$F$42),""))</f>
        <v/>
      </c>
      <c r="AS251" s="2" t="str">
        <f>IF($A251="","",IFERROR(INDEX(RAW_DHIS2_EXPORT!$A:$ZZ,251,INDICATOR_MAP!$F$43),""))</f>
        <v/>
      </c>
      <c r="AT251" s="2" t="str">
        <f>IF($A251="","",IFERROR(INDEX(RAW_DHIS2_EXPORT!$A:$ZZ,251,INDICATOR_MAP!$F$44),""))</f>
        <v/>
      </c>
      <c r="AU251" s="2" t="str">
        <f>IF($A251="","",IFERROR(INDEX(RAW_DHIS2_EXPORT!$A:$ZZ,251,INDICATOR_MAP!$F$45),""))</f>
        <v/>
      </c>
      <c r="AV251" s="2" t="str">
        <f>IF($A251="","",IFERROR(INDEX(RAW_DHIS2_EXPORT!$A:$ZZ,251,INDICATOR_MAP!$F$46),""))</f>
        <v/>
      </c>
      <c r="AW251" s="2" t="str">
        <f>IF($A251="","",IFERROR(INDEX(RAW_DHIS2_EXPORT!$A:$ZZ,251,INDICATOR_MAP!$F$47),""))</f>
        <v/>
      </c>
      <c r="AX251" s="2" t="str">
        <f>IF($A251="","",IFERROR(INDEX(RAW_DHIS2_EXPORT!$A:$ZZ,251,INDICATOR_MAP!$F$48),""))</f>
        <v/>
      </c>
      <c r="AY251" s="2" t="str">
        <f>IF($A251="","",IFERROR(INDEX(RAW_DHIS2_EXPORT!$A:$ZZ,251,INDICATOR_MAP!$F$49),""))</f>
        <v/>
      </c>
      <c r="AZ251" s="2" t="str">
        <f>IF($A251="","",IFERROR(INDEX(RAW_DHIS2_EXPORT!$A:$ZZ,251,INDICATOR_MAP!$F$50),""))</f>
        <v/>
      </c>
      <c r="BA251" s="2" t="str">
        <f>IF($A251="","",IFERROR(INDEX(RAW_DHIS2_EXPORT!$A:$ZZ,251,INDICATOR_MAP!$F$51),""))</f>
        <v/>
      </c>
      <c r="BB251" s="2" t="str">
        <f>IF($A251="","",IFERROR(INDEX(RAW_DHIS2_EXPORT!$A:$ZZ,251,INDICATOR_MAP!$F$52),""))</f>
        <v/>
      </c>
      <c r="BC251" s="2" t="str">
        <f>IF($A251="","",IFERROR(INDEX(RAW_DHIS2_EXPORT!$A:$ZZ,251,INDICATOR_MAP!$F$53),""))</f>
        <v/>
      </c>
    </row>
    <row r="252" spans="1:55">
      <c r="A252" s="2" t="str">
        <f>IF(RAW_DHIS2_EXPORT!A252="","",RAW_DHIS2_EXPORT!A252)</f>
        <v/>
      </c>
      <c r="B252" s="2"/>
      <c r="C252" s="2"/>
      <c r="D252" s="2" t="str">
        <f>IF($A252="","",IFERROR(INDEX(RAW_DHIS2_EXPORT!$A:$ZZ,252,INDICATOR_MAP!$F$2),""))</f>
        <v/>
      </c>
      <c r="E252" s="2" t="str">
        <f>IF($A252="","",IFERROR(INDEX(RAW_DHIS2_EXPORT!$A:$ZZ,252,INDICATOR_MAP!$F$3),""))</f>
        <v/>
      </c>
      <c r="F252" s="2" t="str">
        <f>IF($A252="","",IFERROR(INDEX(RAW_DHIS2_EXPORT!$A:$ZZ,252,INDICATOR_MAP!$F$4),""))</f>
        <v/>
      </c>
      <c r="G252" s="2" t="str">
        <f>IF($A252="","",IFERROR(INDEX(RAW_DHIS2_EXPORT!$A:$ZZ,252,INDICATOR_MAP!$F$5),""))</f>
        <v/>
      </c>
      <c r="H252" s="2" t="str">
        <f>IF($A252="","",IFERROR(INDEX(RAW_DHIS2_EXPORT!$A:$ZZ,252,INDICATOR_MAP!$F$6),""))</f>
        <v/>
      </c>
      <c r="I252" s="2" t="str">
        <f>IF($A252="","",IFERROR(INDEX(RAW_DHIS2_EXPORT!$A:$ZZ,252,INDICATOR_MAP!$F$7),""))</f>
        <v/>
      </c>
      <c r="J252" s="2" t="str">
        <f>IF($A252="","",IFERROR(INDEX(RAW_DHIS2_EXPORT!$A:$ZZ,252,INDICATOR_MAP!$F$8),""))</f>
        <v/>
      </c>
      <c r="K252" s="2" t="str">
        <f>IF($A252="","",IFERROR(INDEX(RAW_DHIS2_EXPORT!$A:$ZZ,252,INDICATOR_MAP!$F$9),""))</f>
        <v/>
      </c>
      <c r="L252" s="2" t="str">
        <f>IF($A252="","",IFERROR(INDEX(RAW_DHIS2_EXPORT!$A:$ZZ,252,INDICATOR_MAP!$F$10),""))</f>
        <v/>
      </c>
      <c r="M252" s="2" t="str">
        <f>IF($A252="","",IFERROR(INDEX(RAW_DHIS2_EXPORT!$A:$ZZ,252,INDICATOR_MAP!$F$11),""))</f>
        <v/>
      </c>
      <c r="N252" s="2" t="str">
        <f>IF($A252="","",IFERROR(INDEX(RAW_DHIS2_EXPORT!$A:$ZZ,252,INDICATOR_MAP!$F$12),""))</f>
        <v/>
      </c>
      <c r="O252" s="2" t="str">
        <f>IF($A252="","",IFERROR(INDEX(RAW_DHIS2_EXPORT!$A:$ZZ,252,INDICATOR_MAP!$F$13),""))</f>
        <v/>
      </c>
      <c r="P252" s="2" t="str">
        <f>IF($A252="","",IFERROR(INDEX(RAW_DHIS2_EXPORT!$A:$ZZ,252,INDICATOR_MAP!$F$14),""))</f>
        <v/>
      </c>
      <c r="Q252" s="2" t="str">
        <f>IF($A252="","",IFERROR(INDEX(RAW_DHIS2_EXPORT!$A:$ZZ,252,INDICATOR_MAP!$F$15),""))</f>
        <v/>
      </c>
      <c r="R252" s="2" t="str">
        <f>IF($A252="","",IFERROR(INDEX(RAW_DHIS2_EXPORT!$A:$ZZ,252,INDICATOR_MAP!$F$16),""))</f>
        <v/>
      </c>
      <c r="S252" s="2" t="str">
        <f>IF($A252="","",IFERROR(INDEX(RAW_DHIS2_EXPORT!$A:$ZZ,252,INDICATOR_MAP!$F$17),""))</f>
        <v/>
      </c>
      <c r="T252" s="2" t="str">
        <f>IF($A252="","",IFERROR(INDEX(RAW_DHIS2_EXPORT!$A:$ZZ,252,INDICATOR_MAP!$F$18),""))</f>
        <v/>
      </c>
      <c r="U252" s="2" t="str">
        <f>IF($A252="","",IFERROR(INDEX(RAW_DHIS2_EXPORT!$A:$ZZ,252,INDICATOR_MAP!$F$19),""))</f>
        <v/>
      </c>
      <c r="V252" s="2" t="str">
        <f>IF($A252="","",IFERROR(INDEX(RAW_DHIS2_EXPORT!$A:$ZZ,252,INDICATOR_MAP!$F$20),""))</f>
        <v/>
      </c>
      <c r="W252" s="2" t="str">
        <f>IF($A252="","",IFERROR(INDEX(RAW_DHIS2_EXPORT!$A:$ZZ,252,INDICATOR_MAP!$F$21),""))</f>
        <v/>
      </c>
      <c r="X252" s="2" t="str">
        <f>IF($A252="","",IFERROR(INDEX(RAW_DHIS2_EXPORT!$A:$ZZ,252,INDICATOR_MAP!$F$22),""))</f>
        <v/>
      </c>
      <c r="Y252" s="2" t="str">
        <f>IF($A252="","",IFERROR(INDEX(RAW_DHIS2_EXPORT!$A:$ZZ,252,INDICATOR_MAP!$F$23),""))</f>
        <v/>
      </c>
      <c r="Z252" s="2" t="str">
        <f>IF($A252="","",IFERROR(INDEX(RAW_DHIS2_EXPORT!$A:$ZZ,252,INDICATOR_MAP!$F$24),""))</f>
        <v/>
      </c>
      <c r="AA252" s="2" t="str">
        <f>IF($A252="","",IFERROR(INDEX(RAW_DHIS2_EXPORT!$A:$ZZ,252,INDICATOR_MAP!$F$25),""))</f>
        <v/>
      </c>
      <c r="AB252" s="2" t="str">
        <f>IF($A252="","",IFERROR(INDEX(RAW_DHIS2_EXPORT!$A:$ZZ,252,INDICATOR_MAP!$F$26),""))</f>
        <v/>
      </c>
      <c r="AC252" s="2" t="str">
        <f>IF($A252="","",IFERROR(INDEX(RAW_DHIS2_EXPORT!$A:$ZZ,252,INDICATOR_MAP!$F$27),""))</f>
        <v/>
      </c>
      <c r="AD252" s="2" t="str">
        <f>IF($A252="","",IFERROR(INDEX(RAW_DHIS2_EXPORT!$A:$ZZ,252,INDICATOR_MAP!$F$28),""))</f>
        <v/>
      </c>
      <c r="AE252" s="2" t="str">
        <f>IF($A252="","",IFERROR(INDEX(RAW_DHIS2_EXPORT!$A:$ZZ,252,INDICATOR_MAP!$F$29),""))</f>
        <v/>
      </c>
      <c r="AF252" s="2" t="str">
        <f>IF($A252="","",IFERROR(INDEX(RAW_DHIS2_EXPORT!$A:$ZZ,252,INDICATOR_MAP!$F$30),""))</f>
        <v/>
      </c>
      <c r="AG252" s="2" t="str">
        <f>IF($A252="","",IFERROR(INDEX(RAW_DHIS2_EXPORT!$A:$ZZ,252,INDICATOR_MAP!$F$31),""))</f>
        <v/>
      </c>
      <c r="AH252" s="2" t="str">
        <f>IF($A252="","",IFERROR(INDEX(RAW_DHIS2_EXPORT!$A:$ZZ,252,INDICATOR_MAP!$F$32),""))</f>
        <v/>
      </c>
      <c r="AI252" s="2" t="str">
        <f>IF($A252="","",IFERROR(INDEX(RAW_DHIS2_EXPORT!$A:$ZZ,252,INDICATOR_MAP!$F$33),""))</f>
        <v/>
      </c>
      <c r="AJ252" s="2" t="str">
        <f>IF($A252="","",IFERROR(INDEX(RAW_DHIS2_EXPORT!$A:$ZZ,252,INDICATOR_MAP!$F$34),""))</f>
        <v/>
      </c>
      <c r="AK252" s="2" t="str">
        <f>IF($A252="","",IFERROR(INDEX(RAW_DHIS2_EXPORT!$A:$ZZ,252,INDICATOR_MAP!$F$35),""))</f>
        <v/>
      </c>
      <c r="AL252" s="2" t="str">
        <f>IF($A252="","",IFERROR(INDEX(RAW_DHIS2_EXPORT!$A:$ZZ,252,INDICATOR_MAP!$F$36),""))</f>
        <v/>
      </c>
      <c r="AM252" s="2" t="str">
        <f>IF($A252="","",IFERROR(INDEX(RAW_DHIS2_EXPORT!$A:$ZZ,252,INDICATOR_MAP!$F$37),""))</f>
        <v/>
      </c>
      <c r="AN252" s="2" t="str">
        <f>IF($A252="","",IFERROR(INDEX(RAW_DHIS2_EXPORT!$A:$ZZ,252,INDICATOR_MAP!$F$38),""))</f>
        <v/>
      </c>
      <c r="AO252" s="2" t="str">
        <f>IF($A252="","",IFERROR(INDEX(RAW_DHIS2_EXPORT!$A:$ZZ,252,INDICATOR_MAP!$F$39),""))</f>
        <v/>
      </c>
      <c r="AP252" s="2" t="str">
        <f>IF($A252="","",IFERROR(INDEX(RAW_DHIS2_EXPORT!$A:$ZZ,252,INDICATOR_MAP!$F$40),""))</f>
        <v/>
      </c>
      <c r="AQ252" s="2" t="str">
        <f>IF($A252="","",IFERROR(INDEX(RAW_DHIS2_EXPORT!$A:$ZZ,252,INDICATOR_MAP!$F$41),""))</f>
        <v/>
      </c>
      <c r="AR252" s="2" t="str">
        <f>IF($A252="","",IFERROR(INDEX(RAW_DHIS2_EXPORT!$A:$ZZ,252,INDICATOR_MAP!$F$42),""))</f>
        <v/>
      </c>
      <c r="AS252" s="2" t="str">
        <f>IF($A252="","",IFERROR(INDEX(RAW_DHIS2_EXPORT!$A:$ZZ,252,INDICATOR_MAP!$F$43),""))</f>
        <v/>
      </c>
      <c r="AT252" s="2" t="str">
        <f>IF($A252="","",IFERROR(INDEX(RAW_DHIS2_EXPORT!$A:$ZZ,252,INDICATOR_MAP!$F$44),""))</f>
        <v/>
      </c>
      <c r="AU252" s="2" t="str">
        <f>IF($A252="","",IFERROR(INDEX(RAW_DHIS2_EXPORT!$A:$ZZ,252,INDICATOR_MAP!$F$45),""))</f>
        <v/>
      </c>
      <c r="AV252" s="2" t="str">
        <f>IF($A252="","",IFERROR(INDEX(RAW_DHIS2_EXPORT!$A:$ZZ,252,INDICATOR_MAP!$F$46),""))</f>
        <v/>
      </c>
      <c r="AW252" s="2" t="str">
        <f>IF($A252="","",IFERROR(INDEX(RAW_DHIS2_EXPORT!$A:$ZZ,252,INDICATOR_MAP!$F$47),""))</f>
        <v/>
      </c>
      <c r="AX252" s="2" t="str">
        <f>IF($A252="","",IFERROR(INDEX(RAW_DHIS2_EXPORT!$A:$ZZ,252,INDICATOR_MAP!$F$48),""))</f>
        <v/>
      </c>
      <c r="AY252" s="2" t="str">
        <f>IF($A252="","",IFERROR(INDEX(RAW_DHIS2_EXPORT!$A:$ZZ,252,INDICATOR_MAP!$F$49),""))</f>
        <v/>
      </c>
      <c r="AZ252" s="2" t="str">
        <f>IF($A252="","",IFERROR(INDEX(RAW_DHIS2_EXPORT!$A:$ZZ,252,INDICATOR_MAP!$F$50),""))</f>
        <v/>
      </c>
      <c r="BA252" s="2" t="str">
        <f>IF($A252="","",IFERROR(INDEX(RAW_DHIS2_EXPORT!$A:$ZZ,252,INDICATOR_MAP!$F$51),""))</f>
        <v/>
      </c>
      <c r="BB252" s="2" t="str">
        <f>IF($A252="","",IFERROR(INDEX(RAW_DHIS2_EXPORT!$A:$ZZ,252,INDICATOR_MAP!$F$52),""))</f>
        <v/>
      </c>
      <c r="BC252" s="2" t="str">
        <f>IF($A252="","",IFERROR(INDEX(RAW_DHIS2_EXPORT!$A:$ZZ,252,INDICATOR_MAP!$F$53),""))</f>
        <v/>
      </c>
    </row>
    <row r="253" spans="1:55">
      <c r="A253" s="2" t="str">
        <f>IF(RAW_DHIS2_EXPORT!A253="","",RAW_DHIS2_EXPORT!A253)</f>
        <v/>
      </c>
      <c r="B253" s="2"/>
      <c r="C253" s="2"/>
      <c r="D253" s="2" t="str">
        <f>IF($A253="","",IFERROR(INDEX(RAW_DHIS2_EXPORT!$A:$ZZ,253,INDICATOR_MAP!$F$2),""))</f>
        <v/>
      </c>
      <c r="E253" s="2" t="str">
        <f>IF($A253="","",IFERROR(INDEX(RAW_DHIS2_EXPORT!$A:$ZZ,253,INDICATOR_MAP!$F$3),""))</f>
        <v/>
      </c>
      <c r="F253" s="2" t="str">
        <f>IF($A253="","",IFERROR(INDEX(RAW_DHIS2_EXPORT!$A:$ZZ,253,INDICATOR_MAP!$F$4),""))</f>
        <v/>
      </c>
      <c r="G253" s="2" t="str">
        <f>IF($A253="","",IFERROR(INDEX(RAW_DHIS2_EXPORT!$A:$ZZ,253,INDICATOR_MAP!$F$5),""))</f>
        <v/>
      </c>
      <c r="H253" s="2" t="str">
        <f>IF($A253="","",IFERROR(INDEX(RAW_DHIS2_EXPORT!$A:$ZZ,253,INDICATOR_MAP!$F$6),""))</f>
        <v/>
      </c>
      <c r="I253" s="2" t="str">
        <f>IF($A253="","",IFERROR(INDEX(RAW_DHIS2_EXPORT!$A:$ZZ,253,INDICATOR_MAP!$F$7),""))</f>
        <v/>
      </c>
      <c r="J253" s="2" t="str">
        <f>IF($A253="","",IFERROR(INDEX(RAW_DHIS2_EXPORT!$A:$ZZ,253,INDICATOR_MAP!$F$8),""))</f>
        <v/>
      </c>
      <c r="K253" s="2" t="str">
        <f>IF($A253="","",IFERROR(INDEX(RAW_DHIS2_EXPORT!$A:$ZZ,253,INDICATOR_MAP!$F$9),""))</f>
        <v/>
      </c>
      <c r="L253" s="2" t="str">
        <f>IF($A253="","",IFERROR(INDEX(RAW_DHIS2_EXPORT!$A:$ZZ,253,INDICATOR_MAP!$F$10),""))</f>
        <v/>
      </c>
      <c r="M253" s="2" t="str">
        <f>IF($A253="","",IFERROR(INDEX(RAW_DHIS2_EXPORT!$A:$ZZ,253,INDICATOR_MAP!$F$11),""))</f>
        <v/>
      </c>
      <c r="N253" s="2" t="str">
        <f>IF($A253="","",IFERROR(INDEX(RAW_DHIS2_EXPORT!$A:$ZZ,253,INDICATOR_MAP!$F$12),""))</f>
        <v/>
      </c>
      <c r="O253" s="2" t="str">
        <f>IF($A253="","",IFERROR(INDEX(RAW_DHIS2_EXPORT!$A:$ZZ,253,INDICATOR_MAP!$F$13),""))</f>
        <v/>
      </c>
      <c r="P253" s="2" t="str">
        <f>IF($A253="","",IFERROR(INDEX(RAW_DHIS2_EXPORT!$A:$ZZ,253,INDICATOR_MAP!$F$14),""))</f>
        <v/>
      </c>
      <c r="Q253" s="2" t="str">
        <f>IF($A253="","",IFERROR(INDEX(RAW_DHIS2_EXPORT!$A:$ZZ,253,INDICATOR_MAP!$F$15),""))</f>
        <v/>
      </c>
      <c r="R253" s="2" t="str">
        <f>IF($A253="","",IFERROR(INDEX(RAW_DHIS2_EXPORT!$A:$ZZ,253,INDICATOR_MAP!$F$16),""))</f>
        <v/>
      </c>
      <c r="S253" s="2" t="str">
        <f>IF($A253="","",IFERROR(INDEX(RAW_DHIS2_EXPORT!$A:$ZZ,253,INDICATOR_MAP!$F$17),""))</f>
        <v/>
      </c>
      <c r="T253" s="2" t="str">
        <f>IF($A253="","",IFERROR(INDEX(RAW_DHIS2_EXPORT!$A:$ZZ,253,INDICATOR_MAP!$F$18),""))</f>
        <v/>
      </c>
      <c r="U253" s="2" t="str">
        <f>IF($A253="","",IFERROR(INDEX(RAW_DHIS2_EXPORT!$A:$ZZ,253,INDICATOR_MAP!$F$19),""))</f>
        <v/>
      </c>
      <c r="V253" s="2" t="str">
        <f>IF($A253="","",IFERROR(INDEX(RAW_DHIS2_EXPORT!$A:$ZZ,253,INDICATOR_MAP!$F$20),""))</f>
        <v/>
      </c>
      <c r="W253" s="2" t="str">
        <f>IF($A253="","",IFERROR(INDEX(RAW_DHIS2_EXPORT!$A:$ZZ,253,INDICATOR_MAP!$F$21),""))</f>
        <v/>
      </c>
      <c r="X253" s="2" t="str">
        <f>IF($A253="","",IFERROR(INDEX(RAW_DHIS2_EXPORT!$A:$ZZ,253,INDICATOR_MAP!$F$22),""))</f>
        <v/>
      </c>
      <c r="Y253" s="2" t="str">
        <f>IF($A253="","",IFERROR(INDEX(RAW_DHIS2_EXPORT!$A:$ZZ,253,INDICATOR_MAP!$F$23),""))</f>
        <v/>
      </c>
      <c r="Z253" s="2" t="str">
        <f>IF($A253="","",IFERROR(INDEX(RAW_DHIS2_EXPORT!$A:$ZZ,253,INDICATOR_MAP!$F$24),""))</f>
        <v/>
      </c>
      <c r="AA253" s="2" t="str">
        <f>IF($A253="","",IFERROR(INDEX(RAW_DHIS2_EXPORT!$A:$ZZ,253,INDICATOR_MAP!$F$25),""))</f>
        <v/>
      </c>
      <c r="AB253" s="2" t="str">
        <f>IF($A253="","",IFERROR(INDEX(RAW_DHIS2_EXPORT!$A:$ZZ,253,INDICATOR_MAP!$F$26),""))</f>
        <v/>
      </c>
      <c r="AC253" s="2" t="str">
        <f>IF($A253="","",IFERROR(INDEX(RAW_DHIS2_EXPORT!$A:$ZZ,253,INDICATOR_MAP!$F$27),""))</f>
        <v/>
      </c>
      <c r="AD253" s="2" t="str">
        <f>IF($A253="","",IFERROR(INDEX(RAW_DHIS2_EXPORT!$A:$ZZ,253,INDICATOR_MAP!$F$28),""))</f>
        <v/>
      </c>
      <c r="AE253" s="2" t="str">
        <f>IF($A253="","",IFERROR(INDEX(RAW_DHIS2_EXPORT!$A:$ZZ,253,INDICATOR_MAP!$F$29),""))</f>
        <v/>
      </c>
      <c r="AF253" s="2" t="str">
        <f>IF($A253="","",IFERROR(INDEX(RAW_DHIS2_EXPORT!$A:$ZZ,253,INDICATOR_MAP!$F$30),""))</f>
        <v/>
      </c>
      <c r="AG253" s="2" t="str">
        <f>IF($A253="","",IFERROR(INDEX(RAW_DHIS2_EXPORT!$A:$ZZ,253,INDICATOR_MAP!$F$31),""))</f>
        <v/>
      </c>
      <c r="AH253" s="2" t="str">
        <f>IF($A253="","",IFERROR(INDEX(RAW_DHIS2_EXPORT!$A:$ZZ,253,INDICATOR_MAP!$F$32),""))</f>
        <v/>
      </c>
      <c r="AI253" s="2" t="str">
        <f>IF($A253="","",IFERROR(INDEX(RAW_DHIS2_EXPORT!$A:$ZZ,253,INDICATOR_MAP!$F$33),""))</f>
        <v/>
      </c>
      <c r="AJ253" s="2" t="str">
        <f>IF($A253="","",IFERROR(INDEX(RAW_DHIS2_EXPORT!$A:$ZZ,253,INDICATOR_MAP!$F$34),""))</f>
        <v/>
      </c>
      <c r="AK253" s="2" t="str">
        <f>IF($A253="","",IFERROR(INDEX(RAW_DHIS2_EXPORT!$A:$ZZ,253,INDICATOR_MAP!$F$35),""))</f>
        <v/>
      </c>
      <c r="AL253" s="2" t="str">
        <f>IF($A253="","",IFERROR(INDEX(RAW_DHIS2_EXPORT!$A:$ZZ,253,INDICATOR_MAP!$F$36),""))</f>
        <v/>
      </c>
      <c r="AM253" s="2" t="str">
        <f>IF($A253="","",IFERROR(INDEX(RAW_DHIS2_EXPORT!$A:$ZZ,253,INDICATOR_MAP!$F$37),""))</f>
        <v/>
      </c>
      <c r="AN253" s="2" t="str">
        <f>IF($A253="","",IFERROR(INDEX(RAW_DHIS2_EXPORT!$A:$ZZ,253,INDICATOR_MAP!$F$38),""))</f>
        <v/>
      </c>
      <c r="AO253" s="2" t="str">
        <f>IF($A253="","",IFERROR(INDEX(RAW_DHIS2_EXPORT!$A:$ZZ,253,INDICATOR_MAP!$F$39),""))</f>
        <v/>
      </c>
      <c r="AP253" s="2" t="str">
        <f>IF($A253="","",IFERROR(INDEX(RAW_DHIS2_EXPORT!$A:$ZZ,253,INDICATOR_MAP!$F$40),""))</f>
        <v/>
      </c>
      <c r="AQ253" s="2" t="str">
        <f>IF($A253="","",IFERROR(INDEX(RAW_DHIS2_EXPORT!$A:$ZZ,253,INDICATOR_MAP!$F$41),""))</f>
        <v/>
      </c>
      <c r="AR253" s="2" t="str">
        <f>IF($A253="","",IFERROR(INDEX(RAW_DHIS2_EXPORT!$A:$ZZ,253,INDICATOR_MAP!$F$42),""))</f>
        <v/>
      </c>
      <c r="AS253" s="2" t="str">
        <f>IF($A253="","",IFERROR(INDEX(RAW_DHIS2_EXPORT!$A:$ZZ,253,INDICATOR_MAP!$F$43),""))</f>
        <v/>
      </c>
      <c r="AT253" s="2" t="str">
        <f>IF($A253="","",IFERROR(INDEX(RAW_DHIS2_EXPORT!$A:$ZZ,253,INDICATOR_MAP!$F$44),""))</f>
        <v/>
      </c>
      <c r="AU253" s="2" t="str">
        <f>IF($A253="","",IFERROR(INDEX(RAW_DHIS2_EXPORT!$A:$ZZ,253,INDICATOR_MAP!$F$45),""))</f>
        <v/>
      </c>
      <c r="AV253" s="2" t="str">
        <f>IF($A253="","",IFERROR(INDEX(RAW_DHIS2_EXPORT!$A:$ZZ,253,INDICATOR_MAP!$F$46),""))</f>
        <v/>
      </c>
      <c r="AW253" s="2" t="str">
        <f>IF($A253="","",IFERROR(INDEX(RAW_DHIS2_EXPORT!$A:$ZZ,253,INDICATOR_MAP!$F$47),""))</f>
        <v/>
      </c>
      <c r="AX253" s="2" t="str">
        <f>IF($A253="","",IFERROR(INDEX(RAW_DHIS2_EXPORT!$A:$ZZ,253,INDICATOR_MAP!$F$48),""))</f>
        <v/>
      </c>
      <c r="AY253" s="2" t="str">
        <f>IF($A253="","",IFERROR(INDEX(RAW_DHIS2_EXPORT!$A:$ZZ,253,INDICATOR_MAP!$F$49),""))</f>
        <v/>
      </c>
      <c r="AZ253" s="2" t="str">
        <f>IF($A253="","",IFERROR(INDEX(RAW_DHIS2_EXPORT!$A:$ZZ,253,INDICATOR_MAP!$F$50),""))</f>
        <v/>
      </c>
      <c r="BA253" s="2" t="str">
        <f>IF($A253="","",IFERROR(INDEX(RAW_DHIS2_EXPORT!$A:$ZZ,253,INDICATOR_MAP!$F$51),""))</f>
        <v/>
      </c>
      <c r="BB253" s="2" t="str">
        <f>IF($A253="","",IFERROR(INDEX(RAW_DHIS2_EXPORT!$A:$ZZ,253,INDICATOR_MAP!$F$52),""))</f>
        <v/>
      </c>
      <c r="BC253" s="2" t="str">
        <f>IF($A253="","",IFERROR(INDEX(RAW_DHIS2_EXPORT!$A:$ZZ,253,INDICATOR_MAP!$F$53),""))</f>
        <v/>
      </c>
    </row>
    <row r="254" spans="1:55">
      <c r="A254" s="2" t="str">
        <f>IF(RAW_DHIS2_EXPORT!A254="","",RAW_DHIS2_EXPORT!A254)</f>
        <v/>
      </c>
      <c r="B254" s="2"/>
      <c r="C254" s="2"/>
      <c r="D254" s="2" t="str">
        <f>IF($A254="","",IFERROR(INDEX(RAW_DHIS2_EXPORT!$A:$ZZ,254,INDICATOR_MAP!$F$2),""))</f>
        <v/>
      </c>
      <c r="E254" s="2" t="str">
        <f>IF($A254="","",IFERROR(INDEX(RAW_DHIS2_EXPORT!$A:$ZZ,254,INDICATOR_MAP!$F$3),""))</f>
        <v/>
      </c>
      <c r="F254" s="2" t="str">
        <f>IF($A254="","",IFERROR(INDEX(RAW_DHIS2_EXPORT!$A:$ZZ,254,INDICATOR_MAP!$F$4),""))</f>
        <v/>
      </c>
      <c r="G254" s="2" t="str">
        <f>IF($A254="","",IFERROR(INDEX(RAW_DHIS2_EXPORT!$A:$ZZ,254,INDICATOR_MAP!$F$5),""))</f>
        <v/>
      </c>
      <c r="H254" s="2" t="str">
        <f>IF($A254="","",IFERROR(INDEX(RAW_DHIS2_EXPORT!$A:$ZZ,254,INDICATOR_MAP!$F$6),""))</f>
        <v/>
      </c>
      <c r="I254" s="2" t="str">
        <f>IF($A254="","",IFERROR(INDEX(RAW_DHIS2_EXPORT!$A:$ZZ,254,INDICATOR_MAP!$F$7),""))</f>
        <v/>
      </c>
      <c r="J254" s="2" t="str">
        <f>IF($A254="","",IFERROR(INDEX(RAW_DHIS2_EXPORT!$A:$ZZ,254,INDICATOR_MAP!$F$8),""))</f>
        <v/>
      </c>
      <c r="K254" s="2" t="str">
        <f>IF($A254="","",IFERROR(INDEX(RAW_DHIS2_EXPORT!$A:$ZZ,254,INDICATOR_MAP!$F$9),""))</f>
        <v/>
      </c>
      <c r="L254" s="2" t="str">
        <f>IF($A254="","",IFERROR(INDEX(RAW_DHIS2_EXPORT!$A:$ZZ,254,INDICATOR_MAP!$F$10),""))</f>
        <v/>
      </c>
      <c r="M254" s="2" t="str">
        <f>IF($A254="","",IFERROR(INDEX(RAW_DHIS2_EXPORT!$A:$ZZ,254,INDICATOR_MAP!$F$11),""))</f>
        <v/>
      </c>
      <c r="N254" s="2" t="str">
        <f>IF($A254="","",IFERROR(INDEX(RAW_DHIS2_EXPORT!$A:$ZZ,254,INDICATOR_MAP!$F$12),""))</f>
        <v/>
      </c>
      <c r="O254" s="2" t="str">
        <f>IF($A254="","",IFERROR(INDEX(RAW_DHIS2_EXPORT!$A:$ZZ,254,INDICATOR_MAP!$F$13),""))</f>
        <v/>
      </c>
      <c r="P254" s="2" t="str">
        <f>IF($A254="","",IFERROR(INDEX(RAW_DHIS2_EXPORT!$A:$ZZ,254,INDICATOR_MAP!$F$14),""))</f>
        <v/>
      </c>
      <c r="Q254" s="2" t="str">
        <f>IF($A254="","",IFERROR(INDEX(RAW_DHIS2_EXPORT!$A:$ZZ,254,INDICATOR_MAP!$F$15),""))</f>
        <v/>
      </c>
      <c r="R254" s="2" t="str">
        <f>IF($A254="","",IFERROR(INDEX(RAW_DHIS2_EXPORT!$A:$ZZ,254,INDICATOR_MAP!$F$16),""))</f>
        <v/>
      </c>
      <c r="S254" s="2" t="str">
        <f>IF($A254="","",IFERROR(INDEX(RAW_DHIS2_EXPORT!$A:$ZZ,254,INDICATOR_MAP!$F$17),""))</f>
        <v/>
      </c>
      <c r="T254" s="2" t="str">
        <f>IF($A254="","",IFERROR(INDEX(RAW_DHIS2_EXPORT!$A:$ZZ,254,INDICATOR_MAP!$F$18),""))</f>
        <v/>
      </c>
      <c r="U254" s="2" t="str">
        <f>IF($A254="","",IFERROR(INDEX(RAW_DHIS2_EXPORT!$A:$ZZ,254,INDICATOR_MAP!$F$19),""))</f>
        <v/>
      </c>
      <c r="V254" s="2" t="str">
        <f>IF($A254="","",IFERROR(INDEX(RAW_DHIS2_EXPORT!$A:$ZZ,254,INDICATOR_MAP!$F$20),""))</f>
        <v/>
      </c>
      <c r="W254" s="2" t="str">
        <f>IF($A254="","",IFERROR(INDEX(RAW_DHIS2_EXPORT!$A:$ZZ,254,INDICATOR_MAP!$F$21),""))</f>
        <v/>
      </c>
      <c r="X254" s="2" t="str">
        <f>IF($A254="","",IFERROR(INDEX(RAW_DHIS2_EXPORT!$A:$ZZ,254,INDICATOR_MAP!$F$22),""))</f>
        <v/>
      </c>
      <c r="Y254" s="2" t="str">
        <f>IF($A254="","",IFERROR(INDEX(RAW_DHIS2_EXPORT!$A:$ZZ,254,INDICATOR_MAP!$F$23),""))</f>
        <v/>
      </c>
      <c r="Z254" s="2" t="str">
        <f>IF($A254="","",IFERROR(INDEX(RAW_DHIS2_EXPORT!$A:$ZZ,254,INDICATOR_MAP!$F$24),""))</f>
        <v/>
      </c>
      <c r="AA254" s="2" t="str">
        <f>IF($A254="","",IFERROR(INDEX(RAW_DHIS2_EXPORT!$A:$ZZ,254,INDICATOR_MAP!$F$25),""))</f>
        <v/>
      </c>
      <c r="AB254" s="2" t="str">
        <f>IF($A254="","",IFERROR(INDEX(RAW_DHIS2_EXPORT!$A:$ZZ,254,INDICATOR_MAP!$F$26),""))</f>
        <v/>
      </c>
      <c r="AC254" s="2" t="str">
        <f>IF($A254="","",IFERROR(INDEX(RAW_DHIS2_EXPORT!$A:$ZZ,254,INDICATOR_MAP!$F$27),""))</f>
        <v/>
      </c>
      <c r="AD254" s="2" t="str">
        <f>IF($A254="","",IFERROR(INDEX(RAW_DHIS2_EXPORT!$A:$ZZ,254,INDICATOR_MAP!$F$28),""))</f>
        <v/>
      </c>
      <c r="AE254" s="2" t="str">
        <f>IF($A254="","",IFERROR(INDEX(RAW_DHIS2_EXPORT!$A:$ZZ,254,INDICATOR_MAP!$F$29),""))</f>
        <v/>
      </c>
      <c r="AF254" s="2" t="str">
        <f>IF($A254="","",IFERROR(INDEX(RAW_DHIS2_EXPORT!$A:$ZZ,254,INDICATOR_MAP!$F$30),""))</f>
        <v/>
      </c>
      <c r="AG254" s="2" t="str">
        <f>IF($A254="","",IFERROR(INDEX(RAW_DHIS2_EXPORT!$A:$ZZ,254,INDICATOR_MAP!$F$31),""))</f>
        <v/>
      </c>
      <c r="AH254" s="2" t="str">
        <f>IF($A254="","",IFERROR(INDEX(RAW_DHIS2_EXPORT!$A:$ZZ,254,INDICATOR_MAP!$F$32),""))</f>
        <v/>
      </c>
      <c r="AI254" s="2" t="str">
        <f>IF($A254="","",IFERROR(INDEX(RAW_DHIS2_EXPORT!$A:$ZZ,254,INDICATOR_MAP!$F$33),""))</f>
        <v/>
      </c>
      <c r="AJ254" s="2" t="str">
        <f>IF($A254="","",IFERROR(INDEX(RAW_DHIS2_EXPORT!$A:$ZZ,254,INDICATOR_MAP!$F$34),""))</f>
        <v/>
      </c>
      <c r="AK254" s="2" t="str">
        <f>IF($A254="","",IFERROR(INDEX(RAW_DHIS2_EXPORT!$A:$ZZ,254,INDICATOR_MAP!$F$35),""))</f>
        <v/>
      </c>
      <c r="AL254" s="2" t="str">
        <f>IF($A254="","",IFERROR(INDEX(RAW_DHIS2_EXPORT!$A:$ZZ,254,INDICATOR_MAP!$F$36),""))</f>
        <v/>
      </c>
      <c r="AM254" s="2" t="str">
        <f>IF($A254="","",IFERROR(INDEX(RAW_DHIS2_EXPORT!$A:$ZZ,254,INDICATOR_MAP!$F$37),""))</f>
        <v/>
      </c>
      <c r="AN254" s="2" t="str">
        <f>IF($A254="","",IFERROR(INDEX(RAW_DHIS2_EXPORT!$A:$ZZ,254,INDICATOR_MAP!$F$38),""))</f>
        <v/>
      </c>
      <c r="AO254" s="2" t="str">
        <f>IF($A254="","",IFERROR(INDEX(RAW_DHIS2_EXPORT!$A:$ZZ,254,INDICATOR_MAP!$F$39),""))</f>
        <v/>
      </c>
      <c r="AP254" s="2" t="str">
        <f>IF($A254="","",IFERROR(INDEX(RAW_DHIS2_EXPORT!$A:$ZZ,254,INDICATOR_MAP!$F$40),""))</f>
        <v/>
      </c>
      <c r="AQ254" s="2" t="str">
        <f>IF($A254="","",IFERROR(INDEX(RAW_DHIS2_EXPORT!$A:$ZZ,254,INDICATOR_MAP!$F$41),""))</f>
        <v/>
      </c>
      <c r="AR254" s="2" t="str">
        <f>IF($A254="","",IFERROR(INDEX(RAW_DHIS2_EXPORT!$A:$ZZ,254,INDICATOR_MAP!$F$42),""))</f>
        <v/>
      </c>
      <c r="AS254" s="2" t="str">
        <f>IF($A254="","",IFERROR(INDEX(RAW_DHIS2_EXPORT!$A:$ZZ,254,INDICATOR_MAP!$F$43),""))</f>
        <v/>
      </c>
      <c r="AT254" s="2" t="str">
        <f>IF($A254="","",IFERROR(INDEX(RAW_DHIS2_EXPORT!$A:$ZZ,254,INDICATOR_MAP!$F$44),""))</f>
        <v/>
      </c>
      <c r="AU254" s="2" t="str">
        <f>IF($A254="","",IFERROR(INDEX(RAW_DHIS2_EXPORT!$A:$ZZ,254,INDICATOR_MAP!$F$45),""))</f>
        <v/>
      </c>
      <c r="AV254" s="2" t="str">
        <f>IF($A254="","",IFERROR(INDEX(RAW_DHIS2_EXPORT!$A:$ZZ,254,INDICATOR_MAP!$F$46),""))</f>
        <v/>
      </c>
      <c r="AW254" s="2" t="str">
        <f>IF($A254="","",IFERROR(INDEX(RAW_DHIS2_EXPORT!$A:$ZZ,254,INDICATOR_MAP!$F$47),""))</f>
        <v/>
      </c>
      <c r="AX254" s="2" t="str">
        <f>IF($A254="","",IFERROR(INDEX(RAW_DHIS2_EXPORT!$A:$ZZ,254,INDICATOR_MAP!$F$48),""))</f>
        <v/>
      </c>
      <c r="AY254" s="2" t="str">
        <f>IF($A254="","",IFERROR(INDEX(RAW_DHIS2_EXPORT!$A:$ZZ,254,INDICATOR_MAP!$F$49),""))</f>
        <v/>
      </c>
      <c r="AZ254" s="2" t="str">
        <f>IF($A254="","",IFERROR(INDEX(RAW_DHIS2_EXPORT!$A:$ZZ,254,INDICATOR_MAP!$F$50),""))</f>
        <v/>
      </c>
      <c r="BA254" s="2" t="str">
        <f>IF($A254="","",IFERROR(INDEX(RAW_DHIS2_EXPORT!$A:$ZZ,254,INDICATOR_MAP!$F$51),""))</f>
        <v/>
      </c>
      <c r="BB254" s="2" t="str">
        <f>IF($A254="","",IFERROR(INDEX(RAW_DHIS2_EXPORT!$A:$ZZ,254,INDICATOR_MAP!$F$52),""))</f>
        <v/>
      </c>
      <c r="BC254" s="2" t="str">
        <f>IF($A254="","",IFERROR(INDEX(RAW_DHIS2_EXPORT!$A:$ZZ,254,INDICATOR_MAP!$F$53),""))</f>
        <v/>
      </c>
    </row>
    <row r="255" spans="1:55">
      <c r="A255" s="2" t="str">
        <f>IF(RAW_DHIS2_EXPORT!A255="","",RAW_DHIS2_EXPORT!A255)</f>
        <v/>
      </c>
      <c r="B255" s="2"/>
      <c r="C255" s="2"/>
      <c r="D255" s="2" t="str">
        <f>IF($A255="","",IFERROR(INDEX(RAW_DHIS2_EXPORT!$A:$ZZ,255,INDICATOR_MAP!$F$2),""))</f>
        <v/>
      </c>
      <c r="E255" s="2" t="str">
        <f>IF($A255="","",IFERROR(INDEX(RAW_DHIS2_EXPORT!$A:$ZZ,255,INDICATOR_MAP!$F$3),""))</f>
        <v/>
      </c>
      <c r="F255" s="2" t="str">
        <f>IF($A255="","",IFERROR(INDEX(RAW_DHIS2_EXPORT!$A:$ZZ,255,INDICATOR_MAP!$F$4),""))</f>
        <v/>
      </c>
      <c r="G255" s="2" t="str">
        <f>IF($A255="","",IFERROR(INDEX(RAW_DHIS2_EXPORT!$A:$ZZ,255,INDICATOR_MAP!$F$5),""))</f>
        <v/>
      </c>
      <c r="H255" s="2" t="str">
        <f>IF($A255="","",IFERROR(INDEX(RAW_DHIS2_EXPORT!$A:$ZZ,255,INDICATOR_MAP!$F$6),""))</f>
        <v/>
      </c>
      <c r="I255" s="2" t="str">
        <f>IF($A255="","",IFERROR(INDEX(RAW_DHIS2_EXPORT!$A:$ZZ,255,INDICATOR_MAP!$F$7),""))</f>
        <v/>
      </c>
      <c r="J255" s="2" t="str">
        <f>IF($A255="","",IFERROR(INDEX(RAW_DHIS2_EXPORT!$A:$ZZ,255,INDICATOR_MAP!$F$8),""))</f>
        <v/>
      </c>
      <c r="K255" s="2" t="str">
        <f>IF($A255="","",IFERROR(INDEX(RAW_DHIS2_EXPORT!$A:$ZZ,255,INDICATOR_MAP!$F$9),""))</f>
        <v/>
      </c>
      <c r="L255" s="2" t="str">
        <f>IF($A255="","",IFERROR(INDEX(RAW_DHIS2_EXPORT!$A:$ZZ,255,INDICATOR_MAP!$F$10),""))</f>
        <v/>
      </c>
      <c r="M255" s="2" t="str">
        <f>IF($A255="","",IFERROR(INDEX(RAW_DHIS2_EXPORT!$A:$ZZ,255,INDICATOR_MAP!$F$11),""))</f>
        <v/>
      </c>
      <c r="N255" s="2" t="str">
        <f>IF($A255="","",IFERROR(INDEX(RAW_DHIS2_EXPORT!$A:$ZZ,255,INDICATOR_MAP!$F$12),""))</f>
        <v/>
      </c>
      <c r="O255" s="2" t="str">
        <f>IF($A255="","",IFERROR(INDEX(RAW_DHIS2_EXPORT!$A:$ZZ,255,INDICATOR_MAP!$F$13),""))</f>
        <v/>
      </c>
      <c r="P255" s="2" t="str">
        <f>IF($A255="","",IFERROR(INDEX(RAW_DHIS2_EXPORT!$A:$ZZ,255,INDICATOR_MAP!$F$14),""))</f>
        <v/>
      </c>
      <c r="Q255" s="2" t="str">
        <f>IF($A255="","",IFERROR(INDEX(RAW_DHIS2_EXPORT!$A:$ZZ,255,INDICATOR_MAP!$F$15),""))</f>
        <v/>
      </c>
      <c r="R255" s="2" t="str">
        <f>IF($A255="","",IFERROR(INDEX(RAW_DHIS2_EXPORT!$A:$ZZ,255,INDICATOR_MAP!$F$16),""))</f>
        <v/>
      </c>
      <c r="S255" s="2" t="str">
        <f>IF($A255="","",IFERROR(INDEX(RAW_DHIS2_EXPORT!$A:$ZZ,255,INDICATOR_MAP!$F$17),""))</f>
        <v/>
      </c>
      <c r="T255" s="2" t="str">
        <f>IF($A255="","",IFERROR(INDEX(RAW_DHIS2_EXPORT!$A:$ZZ,255,INDICATOR_MAP!$F$18),""))</f>
        <v/>
      </c>
      <c r="U255" s="2" t="str">
        <f>IF($A255="","",IFERROR(INDEX(RAW_DHIS2_EXPORT!$A:$ZZ,255,INDICATOR_MAP!$F$19),""))</f>
        <v/>
      </c>
      <c r="V255" s="2" t="str">
        <f>IF($A255="","",IFERROR(INDEX(RAW_DHIS2_EXPORT!$A:$ZZ,255,INDICATOR_MAP!$F$20),""))</f>
        <v/>
      </c>
      <c r="W255" s="2" t="str">
        <f>IF($A255="","",IFERROR(INDEX(RAW_DHIS2_EXPORT!$A:$ZZ,255,INDICATOR_MAP!$F$21),""))</f>
        <v/>
      </c>
      <c r="X255" s="2" t="str">
        <f>IF($A255="","",IFERROR(INDEX(RAW_DHIS2_EXPORT!$A:$ZZ,255,INDICATOR_MAP!$F$22),""))</f>
        <v/>
      </c>
      <c r="Y255" s="2" t="str">
        <f>IF($A255="","",IFERROR(INDEX(RAW_DHIS2_EXPORT!$A:$ZZ,255,INDICATOR_MAP!$F$23),""))</f>
        <v/>
      </c>
      <c r="Z255" s="2" t="str">
        <f>IF($A255="","",IFERROR(INDEX(RAW_DHIS2_EXPORT!$A:$ZZ,255,INDICATOR_MAP!$F$24),""))</f>
        <v/>
      </c>
      <c r="AA255" s="2" t="str">
        <f>IF($A255="","",IFERROR(INDEX(RAW_DHIS2_EXPORT!$A:$ZZ,255,INDICATOR_MAP!$F$25),""))</f>
        <v/>
      </c>
      <c r="AB255" s="2" t="str">
        <f>IF($A255="","",IFERROR(INDEX(RAW_DHIS2_EXPORT!$A:$ZZ,255,INDICATOR_MAP!$F$26),""))</f>
        <v/>
      </c>
      <c r="AC255" s="2" t="str">
        <f>IF($A255="","",IFERROR(INDEX(RAW_DHIS2_EXPORT!$A:$ZZ,255,INDICATOR_MAP!$F$27),""))</f>
        <v/>
      </c>
      <c r="AD255" s="2" t="str">
        <f>IF($A255="","",IFERROR(INDEX(RAW_DHIS2_EXPORT!$A:$ZZ,255,INDICATOR_MAP!$F$28),""))</f>
        <v/>
      </c>
      <c r="AE255" s="2" t="str">
        <f>IF($A255="","",IFERROR(INDEX(RAW_DHIS2_EXPORT!$A:$ZZ,255,INDICATOR_MAP!$F$29),""))</f>
        <v/>
      </c>
      <c r="AF255" s="2" t="str">
        <f>IF($A255="","",IFERROR(INDEX(RAW_DHIS2_EXPORT!$A:$ZZ,255,INDICATOR_MAP!$F$30),""))</f>
        <v/>
      </c>
      <c r="AG255" s="2" t="str">
        <f>IF($A255="","",IFERROR(INDEX(RAW_DHIS2_EXPORT!$A:$ZZ,255,INDICATOR_MAP!$F$31),""))</f>
        <v/>
      </c>
      <c r="AH255" s="2" t="str">
        <f>IF($A255="","",IFERROR(INDEX(RAW_DHIS2_EXPORT!$A:$ZZ,255,INDICATOR_MAP!$F$32),""))</f>
        <v/>
      </c>
      <c r="AI255" s="2" t="str">
        <f>IF($A255="","",IFERROR(INDEX(RAW_DHIS2_EXPORT!$A:$ZZ,255,INDICATOR_MAP!$F$33),""))</f>
        <v/>
      </c>
      <c r="AJ255" s="2" t="str">
        <f>IF($A255="","",IFERROR(INDEX(RAW_DHIS2_EXPORT!$A:$ZZ,255,INDICATOR_MAP!$F$34),""))</f>
        <v/>
      </c>
      <c r="AK255" s="2" t="str">
        <f>IF($A255="","",IFERROR(INDEX(RAW_DHIS2_EXPORT!$A:$ZZ,255,INDICATOR_MAP!$F$35),""))</f>
        <v/>
      </c>
      <c r="AL255" s="2" t="str">
        <f>IF($A255="","",IFERROR(INDEX(RAW_DHIS2_EXPORT!$A:$ZZ,255,INDICATOR_MAP!$F$36),""))</f>
        <v/>
      </c>
      <c r="AM255" s="2" t="str">
        <f>IF($A255="","",IFERROR(INDEX(RAW_DHIS2_EXPORT!$A:$ZZ,255,INDICATOR_MAP!$F$37),""))</f>
        <v/>
      </c>
      <c r="AN255" s="2" t="str">
        <f>IF($A255="","",IFERROR(INDEX(RAW_DHIS2_EXPORT!$A:$ZZ,255,INDICATOR_MAP!$F$38),""))</f>
        <v/>
      </c>
      <c r="AO255" s="2" t="str">
        <f>IF($A255="","",IFERROR(INDEX(RAW_DHIS2_EXPORT!$A:$ZZ,255,INDICATOR_MAP!$F$39),""))</f>
        <v/>
      </c>
      <c r="AP255" s="2" t="str">
        <f>IF($A255="","",IFERROR(INDEX(RAW_DHIS2_EXPORT!$A:$ZZ,255,INDICATOR_MAP!$F$40),""))</f>
        <v/>
      </c>
      <c r="AQ255" s="2" t="str">
        <f>IF($A255="","",IFERROR(INDEX(RAW_DHIS2_EXPORT!$A:$ZZ,255,INDICATOR_MAP!$F$41),""))</f>
        <v/>
      </c>
      <c r="AR255" s="2" t="str">
        <f>IF($A255="","",IFERROR(INDEX(RAW_DHIS2_EXPORT!$A:$ZZ,255,INDICATOR_MAP!$F$42),""))</f>
        <v/>
      </c>
      <c r="AS255" s="2" t="str">
        <f>IF($A255="","",IFERROR(INDEX(RAW_DHIS2_EXPORT!$A:$ZZ,255,INDICATOR_MAP!$F$43),""))</f>
        <v/>
      </c>
      <c r="AT255" s="2" t="str">
        <f>IF($A255="","",IFERROR(INDEX(RAW_DHIS2_EXPORT!$A:$ZZ,255,INDICATOR_MAP!$F$44),""))</f>
        <v/>
      </c>
      <c r="AU255" s="2" t="str">
        <f>IF($A255="","",IFERROR(INDEX(RAW_DHIS2_EXPORT!$A:$ZZ,255,INDICATOR_MAP!$F$45),""))</f>
        <v/>
      </c>
      <c r="AV255" s="2" t="str">
        <f>IF($A255="","",IFERROR(INDEX(RAW_DHIS2_EXPORT!$A:$ZZ,255,INDICATOR_MAP!$F$46),""))</f>
        <v/>
      </c>
      <c r="AW255" s="2" t="str">
        <f>IF($A255="","",IFERROR(INDEX(RAW_DHIS2_EXPORT!$A:$ZZ,255,INDICATOR_MAP!$F$47),""))</f>
        <v/>
      </c>
      <c r="AX255" s="2" t="str">
        <f>IF($A255="","",IFERROR(INDEX(RAW_DHIS2_EXPORT!$A:$ZZ,255,INDICATOR_MAP!$F$48),""))</f>
        <v/>
      </c>
      <c r="AY255" s="2" t="str">
        <f>IF($A255="","",IFERROR(INDEX(RAW_DHIS2_EXPORT!$A:$ZZ,255,INDICATOR_MAP!$F$49),""))</f>
        <v/>
      </c>
      <c r="AZ255" s="2" t="str">
        <f>IF($A255="","",IFERROR(INDEX(RAW_DHIS2_EXPORT!$A:$ZZ,255,INDICATOR_MAP!$F$50),""))</f>
        <v/>
      </c>
      <c r="BA255" s="2" t="str">
        <f>IF($A255="","",IFERROR(INDEX(RAW_DHIS2_EXPORT!$A:$ZZ,255,INDICATOR_MAP!$F$51),""))</f>
        <v/>
      </c>
      <c r="BB255" s="2" t="str">
        <f>IF($A255="","",IFERROR(INDEX(RAW_DHIS2_EXPORT!$A:$ZZ,255,INDICATOR_MAP!$F$52),""))</f>
        <v/>
      </c>
      <c r="BC255" s="2" t="str">
        <f>IF($A255="","",IFERROR(INDEX(RAW_DHIS2_EXPORT!$A:$ZZ,255,INDICATOR_MAP!$F$53),""))</f>
        <v/>
      </c>
    </row>
    <row r="256" spans="1:55">
      <c r="A256" s="2" t="str">
        <f>IF(RAW_DHIS2_EXPORT!A256="","",RAW_DHIS2_EXPORT!A256)</f>
        <v/>
      </c>
      <c r="B256" s="2"/>
      <c r="C256" s="2"/>
      <c r="D256" s="2" t="str">
        <f>IF($A256="","",IFERROR(INDEX(RAW_DHIS2_EXPORT!$A:$ZZ,256,INDICATOR_MAP!$F$2),""))</f>
        <v/>
      </c>
      <c r="E256" s="2" t="str">
        <f>IF($A256="","",IFERROR(INDEX(RAW_DHIS2_EXPORT!$A:$ZZ,256,INDICATOR_MAP!$F$3),""))</f>
        <v/>
      </c>
      <c r="F256" s="2" t="str">
        <f>IF($A256="","",IFERROR(INDEX(RAW_DHIS2_EXPORT!$A:$ZZ,256,INDICATOR_MAP!$F$4),""))</f>
        <v/>
      </c>
      <c r="G256" s="2" t="str">
        <f>IF($A256="","",IFERROR(INDEX(RAW_DHIS2_EXPORT!$A:$ZZ,256,INDICATOR_MAP!$F$5),""))</f>
        <v/>
      </c>
      <c r="H256" s="2" t="str">
        <f>IF($A256="","",IFERROR(INDEX(RAW_DHIS2_EXPORT!$A:$ZZ,256,INDICATOR_MAP!$F$6),""))</f>
        <v/>
      </c>
      <c r="I256" s="2" t="str">
        <f>IF($A256="","",IFERROR(INDEX(RAW_DHIS2_EXPORT!$A:$ZZ,256,INDICATOR_MAP!$F$7),""))</f>
        <v/>
      </c>
      <c r="J256" s="2" t="str">
        <f>IF($A256="","",IFERROR(INDEX(RAW_DHIS2_EXPORT!$A:$ZZ,256,INDICATOR_MAP!$F$8),""))</f>
        <v/>
      </c>
      <c r="K256" s="2" t="str">
        <f>IF($A256="","",IFERROR(INDEX(RAW_DHIS2_EXPORT!$A:$ZZ,256,INDICATOR_MAP!$F$9),""))</f>
        <v/>
      </c>
      <c r="L256" s="2" t="str">
        <f>IF($A256="","",IFERROR(INDEX(RAW_DHIS2_EXPORT!$A:$ZZ,256,INDICATOR_MAP!$F$10),""))</f>
        <v/>
      </c>
      <c r="M256" s="2" t="str">
        <f>IF($A256="","",IFERROR(INDEX(RAW_DHIS2_EXPORT!$A:$ZZ,256,INDICATOR_MAP!$F$11),""))</f>
        <v/>
      </c>
      <c r="N256" s="2" t="str">
        <f>IF($A256="","",IFERROR(INDEX(RAW_DHIS2_EXPORT!$A:$ZZ,256,INDICATOR_MAP!$F$12),""))</f>
        <v/>
      </c>
      <c r="O256" s="2" t="str">
        <f>IF($A256="","",IFERROR(INDEX(RAW_DHIS2_EXPORT!$A:$ZZ,256,INDICATOR_MAP!$F$13),""))</f>
        <v/>
      </c>
      <c r="P256" s="2" t="str">
        <f>IF($A256="","",IFERROR(INDEX(RAW_DHIS2_EXPORT!$A:$ZZ,256,INDICATOR_MAP!$F$14),""))</f>
        <v/>
      </c>
      <c r="Q256" s="2" t="str">
        <f>IF($A256="","",IFERROR(INDEX(RAW_DHIS2_EXPORT!$A:$ZZ,256,INDICATOR_MAP!$F$15),""))</f>
        <v/>
      </c>
      <c r="R256" s="2" t="str">
        <f>IF($A256="","",IFERROR(INDEX(RAW_DHIS2_EXPORT!$A:$ZZ,256,INDICATOR_MAP!$F$16),""))</f>
        <v/>
      </c>
      <c r="S256" s="2" t="str">
        <f>IF($A256="","",IFERROR(INDEX(RAW_DHIS2_EXPORT!$A:$ZZ,256,INDICATOR_MAP!$F$17),""))</f>
        <v/>
      </c>
      <c r="T256" s="2" t="str">
        <f>IF($A256="","",IFERROR(INDEX(RAW_DHIS2_EXPORT!$A:$ZZ,256,INDICATOR_MAP!$F$18),""))</f>
        <v/>
      </c>
      <c r="U256" s="2" t="str">
        <f>IF($A256="","",IFERROR(INDEX(RAW_DHIS2_EXPORT!$A:$ZZ,256,INDICATOR_MAP!$F$19),""))</f>
        <v/>
      </c>
      <c r="V256" s="2" t="str">
        <f>IF($A256="","",IFERROR(INDEX(RAW_DHIS2_EXPORT!$A:$ZZ,256,INDICATOR_MAP!$F$20),""))</f>
        <v/>
      </c>
      <c r="W256" s="2" t="str">
        <f>IF($A256="","",IFERROR(INDEX(RAW_DHIS2_EXPORT!$A:$ZZ,256,INDICATOR_MAP!$F$21),""))</f>
        <v/>
      </c>
      <c r="X256" s="2" t="str">
        <f>IF($A256="","",IFERROR(INDEX(RAW_DHIS2_EXPORT!$A:$ZZ,256,INDICATOR_MAP!$F$22),""))</f>
        <v/>
      </c>
      <c r="Y256" s="2" t="str">
        <f>IF($A256="","",IFERROR(INDEX(RAW_DHIS2_EXPORT!$A:$ZZ,256,INDICATOR_MAP!$F$23),""))</f>
        <v/>
      </c>
      <c r="Z256" s="2" t="str">
        <f>IF($A256="","",IFERROR(INDEX(RAW_DHIS2_EXPORT!$A:$ZZ,256,INDICATOR_MAP!$F$24),""))</f>
        <v/>
      </c>
      <c r="AA256" s="2" t="str">
        <f>IF($A256="","",IFERROR(INDEX(RAW_DHIS2_EXPORT!$A:$ZZ,256,INDICATOR_MAP!$F$25),""))</f>
        <v/>
      </c>
      <c r="AB256" s="2" t="str">
        <f>IF($A256="","",IFERROR(INDEX(RAW_DHIS2_EXPORT!$A:$ZZ,256,INDICATOR_MAP!$F$26),""))</f>
        <v/>
      </c>
      <c r="AC256" s="2" t="str">
        <f>IF($A256="","",IFERROR(INDEX(RAW_DHIS2_EXPORT!$A:$ZZ,256,INDICATOR_MAP!$F$27),""))</f>
        <v/>
      </c>
      <c r="AD256" s="2" t="str">
        <f>IF($A256="","",IFERROR(INDEX(RAW_DHIS2_EXPORT!$A:$ZZ,256,INDICATOR_MAP!$F$28),""))</f>
        <v/>
      </c>
      <c r="AE256" s="2" t="str">
        <f>IF($A256="","",IFERROR(INDEX(RAW_DHIS2_EXPORT!$A:$ZZ,256,INDICATOR_MAP!$F$29),""))</f>
        <v/>
      </c>
      <c r="AF256" s="2" t="str">
        <f>IF($A256="","",IFERROR(INDEX(RAW_DHIS2_EXPORT!$A:$ZZ,256,INDICATOR_MAP!$F$30),""))</f>
        <v/>
      </c>
      <c r="AG256" s="2" t="str">
        <f>IF($A256="","",IFERROR(INDEX(RAW_DHIS2_EXPORT!$A:$ZZ,256,INDICATOR_MAP!$F$31),""))</f>
        <v/>
      </c>
      <c r="AH256" s="2" t="str">
        <f>IF($A256="","",IFERROR(INDEX(RAW_DHIS2_EXPORT!$A:$ZZ,256,INDICATOR_MAP!$F$32),""))</f>
        <v/>
      </c>
      <c r="AI256" s="2" t="str">
        <f>IF($A256="","",IFERROR(INDEX(RAW_DHIS2_EXPORT!$A:$ZZ,256,INDICATOR_MAP!$F$33),""))</f>
        <v/>
      </c>
      <c r="AJ256" s="2" t="str">
        <f>IF($A256="","",IFERROR(INDEX(RAW_DHIS2_EXPORT!$A:$ZZ,256,INDICATOR_MAP!$F$34),""))</f>
        <v/>
      </c>
      <c r="AK256" s="2" t="str">
        <f>IF($A256="","",IFERROR(INDEX(RAW_DHIS2_EXPORT!$A:$ZZ,256,INDICATOR_MAP!$F$35),""))</f>
        <v/>
      </c>
      <c r="AL256" s="2" t="str">
        <f>IF($A256="","",IFERROR(INDEX(RAW_DHIS2_EXPORT!$A:$ZZ,256,INDICATOR_MAP!$F$36),""))</f>
        <v/>
      </c>
      <c r="AM256" s="2" t="str">
        <f>IF($A256="","",IFERROR(INDEX(RAW_DHIS2_EXPORT!$A:$ZZ,256,INDICATOR_MAP!$F$37),""))</f>
        <v/>
      </c>
      <c r="AN256" s="2" t="str">
        <f>IF($A256="","",IFERROR(INDEX(RAW_DHIS2_EXPORT!$A:$ZZ,256,INDICATOR_MAP!$F$38),""))</f>
        <v/>
      </c>
      <c r="AO256" s="2" t="str">
        <f>IF($A256="","",IFERROR(INDEX(RAW_DHIS2_EXPORT!$A:$ZZ,256,INDICATOR_MAP!$F$39),""))</f>
        <v/>
      </c>
      <c r="AP256" s="2" t="str">
        <f>IF($A256="","",IFERROR(INDEX(RAW_DHIS2_EXPORT!$A:$ZZ,256,INDICATOR_MAP!$F$40),""))</f>
        <v/>
      </c>
      <c r="AQ256" s="2" t="str">
        <f>IF($A256="","",IFERROR(INDEX(RAW_DHIS2_EXPORT!$A:$ZZ,256,INDICATOR_MAP!$F$41),""))</f>
        <v/>
      </c>
      <c r="AR256" s="2" t="str">
        <f>IF($A256="","",IFERROR(INDEX(RAW_DHIS2_EXPORT!$A:$ZZ,256,INDICATOR_MAP!$F$42),""))</f>
        <v/>
      </c>
      <c r="AS256" s="2" t="str">
        <f>IF($A256="","",IFERROR(INDEX(RAW_DHIS2_EXPORT!$A:$ZZ,256,INDICATOR_MAP!$F$43),""))</f>
        <v/>
      </c>
      <c r="AT256" s="2" t="str">
        <f>IF($A256="","",IFERROR(INDEX(RAW_DHIS2_EXPORT!$A:$ZZ,256,INDICATOR_MAP!$F$44),""))</f>
        <v/>
      </c>
      <c r="AU256" s="2" t="str">
        <f>IF($A256="","",IFERROR(INDEX(RAW_DHIS2_EXPORT!$A:$ZZ,256,INDICATOR_MAP!$F$45),""))</f>
        <v/>
      </c>
      <c r="AV256" s="2" t="str">
        <f>IF($A256="","",IFERROR(INDEX(RAW_DHIS2_EXPORT!$A:$ZZ,256,INDICATOR_MAP!$F$46),""))</f>
        <v/>
      </c>
      <c r="AW256" s="2" t="str">
        <f>IF($A256="","",IFERROR(INDEX(RAW_DHIS2_EXPORT!$A:$ZZ,256,INDICATOR_MAP!$F$47),""))</f>
        <v/>
      </c>
      <c r="AX256" s="2" t="str">
        <f>IF($A256="","",IFERROR(INDEX(RAW_DHIS2_EXPORT!$A:$ZZ,256,INDICATOR_MAP!$F$48),""))</f>
        <v/>
      </c>
      <c r="AY256" s="2" t="str">
        <f>IF($A256="","",IFERROR(INDEX(RAW_DHIS2_EXPORT!$A:$ZZ,256,INDICATOR_MAP!$F$49),""))</f>
        <v/>
      </c>
      <c r="AZ256" s="2" t="str">
        <f>IF($A256="","",IFERROR(INDEX(RAW_DHIS2_EXPORT!$A:$ZZ,256,INDICATOR_MAP!$F$50),""))</f>
        <v/>
      </c>
      <c r="BA256" s="2" t="str">
        <f>IF($A256="","",IFERROR(INDEX(RAW_DHIS2_EXPORT!$A:$ZZ,256,INDICATOR_MAP!$F$51),""))</f>
        <v/>
      </c>
      <c r="BB256" s="2" t="str">
        <f>IF($A256="","",IFERROR(INDEX(RAW_DHIS2_EXPORT!$A:$ZZ,256,INDICATOR_MAP!$F$52),""))</f>
        <v/>
      </c>
      <c r="BC256" s="2" t="str">
        <f>IF($A256="","",IFERROR(INDEX(RAW_DHIS2_EXPORT!$A:$ZZ,256,INDICATOR_MAP!$F$53),""))</f>
        <v/>
      </c>
    </row>
    <row r="257" spans="1:55">
      <c r="A257" s="2" t="str">
        <f>IF(RAW_DHIS2_EXPORT!A257="","",RAW_DHIS2_EXPORT!A257)</f>
        <v/>
      </c>
      <c r="B257" s="2"/>
      <c r="C257" s="2"/>
      <c r="D257" s="2" t="str">
        <f>IF($A257="","",IFERROR(INDEX(RAW_DHIS2_EXPORT!$A:$ZZ,257,INDICATOR_MAP!$F$2),""))</f>
        <v/>
      </c>
      <c r="E257" s="2" t="str">
        <f>IF($A257="","",IFERROR(INDEX(RAW_DHIS2_EXPORT!$A:$ZZ,257,INDICATOR_MAP!$F$3),""))</f>
        <v/>
      </c>
      <c r="F257" s="2" t="str">
        <f>IF($A257="","",IFERROR(INDEX(RAW_DHIS2_EXPORT!$A:$ZZ,257,INDICATOR_MAP!$F$4),""))</f>
        <v/>
      </c>
      <c r="G257" s="2" t="str">
        <f>IF($A257="","",IFERROR(INDEX(RAW_DHIS2_EXPORT!$A:$ZZ,257,INDICATOR_MAP!$F$5),""))</f>
        <v/>
      </c>
      <c r="H257" s="2" t="str">
        <f>IF($A257="","",IFERROR(INDEX(RAW_DHIS2_EXPORT!$A:$ZZ,257,INDICATOR_MAP!$F$6),""))</f>
        <v/>
      </c>
      <c r="I257" s="2" t="str">
        <f>IF($A257="","",IFERROR(INDEX(RAW_DHIS2_EXPORT!$A:$ZZ,257,INDICATOR_MAP!$F$7),""))</f>
        <v/>
      </c>
      <c r="J257" s="2" t="str">
        <f>IF($A257="","",IFERROR(INDEX(RAW_DHIS2_EXPORT!$A:$ZZ,257,INDICATOR_MAP!$F$8),""))</f>
        <v/>
      </c>
      <c r="K257" s="2" t="str">
        <f>IF($A257="","",IFERROR(INDEX(RAW_DHIS2_EXPORT!$A:$ZZ,257,INDICATOR_MAP!$F$9),""))</f>
        <v/>
      </c>
      <c r="L257" s="2" t="str">
        <f>IF($A257="","",IFERROR(INDEX(RAW_DHIS2_EXPORT!$A:$ZZ,257,INDICATOR_MAP!$F$10),""))</f>
        <v/>
      </c>
      <c r="M257" s="2" t="str">
        <f>IF($A257="","",IFERROR(INDEX(RAW_DHIS2_EXPORT!$A:$ZZ,257,INDICATOR_MAP!$F$11),""))</f>
        <v/>
      </c>
      <c r="N257" s="2" t="str">
        <f>IF($A257="","",IFERROR(INDEX(RAW_DHIS2_EXPORT!$A:$ZZ,257,INDICATOR_MAP!$F$12),""))</f>
        <v/>
      </c>
      <c r="O257" s="2" t="str">
        <f>IF($A257="","",IFERROR(INDEX(RAW_DHIS2_EXPORT!$A:$ZZ,257,INDICATOR_MAP!$F$13),""))</f>
        <v/>
      </c>
      <c r="P257" s="2" t="str">
        <f>IF($A257="","",IFERROR(INDEX(RAW_DHIS2_EXPORT!$A:$ZZ,257,INDICATOR_MAP!$F$14),""))</f>
        <v/>
      </c>
      <c r="Q257" s="2" t="str">
        <f>IF($A257="","",IFERROR(INDEX(RAW_DHIS2_EXPORT!$A:$ZZ,257,INDICATOR_MAP!$F$15),""))</f>
        <v/>
      </c>
      <c r="R257" s="2" t="str">
        <f>IF($A257="","",IFERROR(INDEX(RAW_DHIS2_EXPORT!$A:$ZZ,257,INDICATOR_MAP!$F$16),""))</f>
        <v/>
      </c>
      <c r="S257" s="2" t="str">
        <f>IF($A257="","",IFERROR(INDEX(RAW_DHIS2_EXPORT!$A:$ZZ,257,INDICATOR_MAP!$F$17),""))</f>
        <v/>
      </c>
      <c r="T257" s="2" t="str">
        <f>IF($A257="","",IFERROR(INDEX(RAW_DHIS2_EXPORT!$A:$ZZ,257,INDICATOR_MAP!$F$18),""))</f>
        <v/>
      </c>
      <c r="U257" s="2" t="str">
        <f>IF($A257="","",IFERROR(INDEX(RAW_DHIS2_EXPORT!$A:$ZZ,257,INDICATOR_MAP!$F$19),""))</f>
        <v/>
      </c>
      <c r="V257" s="2" t="str">
        <f>IF($A257="","",IFERROR(INDEX(RAW_DHIS2_EXPORT!$A:$ZZ,257,INDICATOR_MAP!$F$20),""))</f>
        <v/>
      </c>
      <c r="W257" s="2" t="str">
        <f>IF($A257="","",IFERROR(INDEX(RAW_DHIS2_EXPORT!$A:$ZZ,257,INDICATOR_MAP!$F$21),""))</f>
        <v/>
      </c>
      <c r="X257" s="2" t="str">
        <f>IF($A257="","",IFERROR(INDEX(RAW_DHIS2_EXPORT!$A:$ZZ,257,INDICATOR_MAP!$F$22),""))</f>
        <v/>
      </c>
      <c r="Y257" s="2" t="str">
        <f>IF($A257="","",IFERROR(INDEX(RAW_DHIS2_EXPORT!$A:$ZZ,257,INDICATOR_MAP!$F$23),""))</f>
        <v/>
      </c>
      <c r="Z257" s="2" t="str">
        <f>IF($A257="","",IFERROR(INDEX(RAW_DHIS2_EXPORT!$A:$ZZ,257,INDICATOR_MAP!$F$24),""))</f>
        <v/>
      </c>
      <c r="AA257" s="2" t="str">
        <f>IF($A257="","",IFERROR(INDEX(RAW_DHIS2_EXPORT!$A:$ZZ,257,INDICATOR_MAP!$F$25),""))</f>
        <v/>
      </c>
      <c r="AB257" s="2" t="str">
        <f>IF($A257="","",IFERROR(INDEX(RAW_DHIS2_EXPORT!$A:$ZZ,257,INDICATOR_MAP!$F$26),""))</f>
        <v/>
      </c>
      <c r="AC257" s="2" t="str">
        <f>IF($A257="","",IFERROR(INDEX(RAW_DHIS2_EXPORT!$A:$ZZ,257,INDICATOR_MAP!$F$27),""))</f>
        <v/>
      </c>
      <c r="AD257" s="2" t="str">
        <f>IF($A257="","",IFERROR(INDEX(RAW_DHIS2_EXPORT!$A:$ZZ,257,INDICATOR_MAP!$F$28),""))</f>
        <v/>
      </c>
      <c r="AE257" s="2" t="str">
        <f>IF($A257="","",IFERROR(INDEX(RAW_DHIS2_EXPORT!$A:$ZZ,257,INDICATOR_MAP!$F$29),""))</f>
        <v/>
      </c>
      <c r="AF257" s="2" t="str">
        <f>IF($A257="","",IFERROR(INDEX(RAW_DHIS2_EXPORT!$A:$ZZ,257,INDICATOR_MAP!$F$30),""))</f>
        <v/>
      </c>
      <c r="AG257" s="2" t="str">
        <f>IF($A257="","",IFERROR(INDEX(RAW_DHIS2_EXPORT!$A:$ZZ,257,INDICATOR_MAP!$F$31),""))</f>
        <v/>
      </c>
      <c r="AH257" s="2" t="str">
        <f>IF($A257="","",IFERROR(INDEX(RAW_DHIS2_EXPORT!$A:$ZZ,257,INDICATOR_MAP!$F$32),""))</f>
        <v/>
      </c>
      <c r="AI257" s="2" t="str">
        <f>IF($A257="","",IFERROR(INDEX(RAW_DHIS2_EXPORT!$A:$ZZ,257,INDICATOR_MAP!$F$33),""))</f>
        <v/>
      </c>
      <c r="AJ257" s="2" t="str">
        <f>IF($A257="","",IFERROR(INDEX(RAW_DHIS2_EXPORT!$A:$ZZ,257,INDICATOR_MAP!$F$34),""))</f>
        <v/>
      </c>
      <c r="AK257" s="2" t="str">
        <f>IF($A257="","",IFERROR(INDEX(RAW_DHIS2_EXPORT!$A:$ZZ,257,INDICATOR_MAP!$F$35),""))</f>
        <v/>
      </c>
      <c r="AL257" s="2" t="str">
        <f>IF($A257="","",IFERROR(INDEX(RAW_DHIS2_EXPORT!$A:$ZZ,257,INDICATOR_MAP!$F$36),""))</f>
        <v/>
      </c>
      <c r="AM257" s="2" t="str">
        <f>IF($A257="","",IFERROR(INDEX(RAW_DHIS2_EXPORT!$A:$ZZ,257,INDICATOR_MAP!$F$37),""))</f>
        <v/>
      </c>
      <c r="AN257" s="2" t="str">
        <f>IF($A257="","",IFERROR(INDEX(RAW_DHIS2_EXPORT!$A:$ZZ,257,INDICATOR_MAP!$F$38),""))</f>
        <v/>
      </c>
      <c r="AO257" s="2" t="str">
        <f>IF($A257="","",IFERROR(INDEX(RAW_DHIS2_EXPORT!$A:$ZZ,257,INDICATOR_MAP!$F$39),""))</f>
        <v/>
      </c>
      <c r="AP257" s="2" t="str">
        <f>IF($A257="","",IFERROR(INDEX(RAW_DHIS2_EXPORT!$A:$ZZ,257,INDICATOR_MAP!$F$40),""))</f>
        <v/>
      </c>
      <c r="AQ257" s="2" t="str">
        <f>IF($A257="","",IFERROR(INDEX(RAW_DHIS2_EXPORT!$A:$ZZ,257,INDICATOR_MAP!$F$41),""))</f>
        <v/>
      </c>
      <c r="AR257" s="2" t="str">
        <f>IF($A257="","",IFERROR(INDEX(RAW_DHIS2_EXPORT!$A:$ZZ,257,INDICATOR_MAP!$F$42),""))</f>
        <v/>
      </c>
      <c r="AS257" s="2" t="str">
        <f>IF($A257="","",IFERROR(INDEX(RAW_DHIS2_EXPORT!$A:$ZZ,257,INDICATOR_MAP!$F$43),""))</f>
        <v/>
      </c>
      <c r="AT257" s="2" t="str">
        <f>IF($A257="","",IFERROR(INDEX(RAW_DHIS2_EXPORT!$A:$ZZ,257,INDICATOR_MAP!$F$44),""))</f>
        <v/>
      </c>
      <c r="AU257" s="2" t="str">
        <f>IF($A257="","",IFERROR(INDEX(RAW_DHIS2_EXPORT!$A:$ZZ,257,INDICATOR_MAP!$F$45),""))</f>
        <v/>
      </c>
      <c r="AV257" s="2" t="str">
        <f>IF($A257="","",IFERROR(INDEX(RAW_DHIS2_EXPORT!$A:$ZZ,257,INDICATOR_MAP!$F$46),""))</f>
        <v/>
      </c>
      <c r="AW257" s="2" t="str">
        <f>IF($A257="","",IFERROR(INDEX(RAW_DHIS2_EXPORT!$A:$ZZ,257,INDICATOR_MAP!$F$47),""))</f>
        <v/>
      </c>
      <c r="AX257" s="2" t="str">
        <f>IF($A257="","",IFERROR(INDEX(RAW_DHIS2_EXPORT!$A:$ZZ,257,INDICATOR_MAP!$F$48),""))</f>
        <v/>
      </c>
      <c r="AY257" s="2" t="str">
        <f>IF($A257="","",IFERROR(INDEX(RAW_DHIS2_EXPORT!$A:$ZZ,257,INDICATOR_MAP!$F$49),""))</f>
        <v/>
      </c>
      <c r="AZ257" s="2" t="str">
        <f>IF($A257="","",IFERROR(INDEX(RAW_DHIS2_EXPORT!$A:$ZZ,257,INDICATOR_MAP!$F$50),""))</f>
        <v/>
      </c>
      <c r="BA257" s="2" t="str">
        <f>IF($A257="","",IFERROR(INDEX(RAW_DHIS2_EXPORT!$A:$ZZ,257,INDICATOR_MAP!$F$51),""))</f>
        <v/>
      </c>
      <c r="BB257" s="2" t="str">
        <f>IF($A257="","",IFERROR(INDEX(RAW_DHIS2_EXPORT!$A:$ZZ,257,INDICATOR_MAP!$F$52),""))</f>
        <v/>
      </c>
      <c r="BC257" s="2" t="str">
        <f>IF($A257="","",IFERROR(INDEX(RAW_DHIS2_EXPORT!$A:$ZZ,257,INDICATOR_MAP!$F$53),""))</f>
        <v/>
      </c>
    </row>
    <row r="258" spans="1:55">
      <c r="A258" s="2" t="str">
        <f>IF(RAW_DHIS2_EXPORT!A258="","",RAW_DHIS2_EXPORT!A258)</f>
        <v/>
      </c>
      <c r="B258" s="2"/>
      <c r="C258" s="2"/>
      <c r="D258" s="2" t="str">
        <f>IF($A258="","",IFERROR(INDEX(RAW_DHIS2_EXPORT!$A:$ZZ,258,INDICATOR_MAP!$F$2),""))</f>
        <v/>
      </c>
      <c r="E258" s="2" t="str">
        <f>IF($A258="","",IFERROR(INDEX(RAW_DHIS2_EXPORT!$A:$ZZ,258,INDICATOR_MAP!$F$3),""))</f>
        <v/>
      </c>
      <c r="F258" s="2" t="str">
        <f>IF($A258="","",IFERROR(INDEX(RAW_DHIS2_EXPORT!$A:$ZZ,258,INDICATOR_MAP!$F$4),""))</f>
        <v/>
      </c>
      <c r="G258" s="2" t="str">
        <f>IF($A258="","",IFERROR(INDEX(RAW_DHIS2_EXPORT!$A:$ZZ,258,INDICATOR_MAP!$F$5),""))</f>
        <v/>
      </c>
      <c r="H258" s="2" t="str">
        <f>IF($A258="","",IFERROR(INDEX(RAW_DHIS2_EXPORT!$A:$ZZ,258,INDICATOR_MAP!$F$6),""))</f>
        <v/>
      </c>
      <c r="I258" s="2" t="str">
        <f>IF($A258="","",IFERROR(INDEX(RAW_DHIS2_EXPORT!$A:$ZZ,258,INDICATOR_MAP!$F$7),""))</f>
        <v/>
      </c>
      <c r="J258" s="2" t="str">
        <f>IF($A258="","",IFERROR(INDEX(RAW_DHIS2_EXPORT!$A:$ZZ,258,INDICATOR_MAP!$F$8),""))</f>
        <v/>
      </c>
      <c r="K258" s="2" t="str">
        <f>IF($A258="","",IFERROR(INDEX(RAW_DHIS2_EXPORT!$A:$ZZ,258,INDICATOR_MAP!$F$9),""))</f>
        <v/>
      </c>
      <c r="L258" s="2" t="str">
        <f>IF($A258="","",IFERROR(INDEX(RAW_DHIS2_EXPORT!$A:$ZZ,258,INDICATOR_MAP!$F$10),""))</f>
        <v/>
      </c>
      <c r="M258" s="2" t="str">
        <f>IF($A258="","",IFERROR(INDEX(RAW_DHIS2_EXPORT!$A:$ZZ,258,INDICATOR_MAP!$F$11),""))</f>
        <v/>
      </c>
      <c r="N258" s="2" t="str">
        <f>IF($A258="","",IFERROR(INDEX(RAW_DHIS2_EXPORT!$A:$ZZ,258,INDICATOR_MAP!$F$12),""))</f>
        <v/>
      </c>
      <c r="O258" s="2" t="str">
        <f>IF($A258="","",IFERROR(INDEX(RAW_DHIS2_EXPORT!$A:$ZZ,258,INDICATOR_MAP!$F$13),""))</f>
        <v/>
      </c>
      <c r="P258" s="2" t="str">
        <f>IF($A258="","",IFERROR(INDEX(RAW_DHIS2_EXPORT!$A:$ZZ,258,INDICATOR_MAP!$F$14),""))</f>
        <v/>
      </c>
      <c r="Q258" s="2" t="str">
        <f>IF($A258="","",IFERROR(INDEX(RAW_DHIS2_EXPORT!$A:$ZZ,258,INDICATOR_MAP!$F$15),""))</f>
        <v/>
      </c>
      <c r="R258" s="2" t="str">
        <f>IF($A258="","",IFERROR(INDEX(RAW_DHIS2_EXPORT!$A:$ZZ,258,INDICATOR_MAP!$F$16),""))</f>
        <v/>
      </c>
      <c r="S258" s="2" t="str">
        <f>IF($A258="","",IFERROR(INDEX(RAW_DHIS2_EXPORT!$A:$ZZ,258,INDICATOR_MAP!$F$17),""))</f>
        <v/>
      </c>
      <c r="T258" s="2" t="str">
        <f>IF($A258="","",IFERROR(INDEX(RAW_DHIS2_EXPORT!$A:$ZZ,258,INDICATOR_MAP!$F$18),""))</f>
        <v/>
      </c>
      <c r="U258" s="2" t="str">
        <f>IF($A258="","",IFERROR(INDEX(RAW_DHIS2_EXPORT!$A:$ZZ,258,INDICATOR_MAP!$F$19),""))</f>
        <v/>
      </c>
      <c r="V258" s="2" t="str">
        <f>IF($A258="","",IFERROR(INDEX(RAW_DHIS2_EXPORT!$A:$ZZ,258,INDICATOR_MAP!$F$20),""))</f>
        <v/>
      </c>
      <c r="W258" s="2" t="str">
        <f>IF($A258="","",IFERROR(INDEX(RAW_DHIS2_EXPORT!$A:$ZZ,258,INDICATOR_MAP!$F$21),""))</f>
        <v/>
      </c>
      <c r="X258" s="2" t="str">
        <f>IF($A258="","",IFERROR(INDEX(RAW_DHIS2_EXPORT!$A:$ZZ,258,INDICATOR_MAP!$F$22),""))</f>
        <v/>
      </c>
      <c r="Y258" s="2" t="str">
        <f>IF($A258="","",IFERROR(INDEX(RAW_DHIS2_EXPORT!$A:$ZZ,258,INDICATOR_MAP!$F$23),""))</f>
        <v/>
      </c>
      <c r="Z258" s="2" t="str">
        <f>IF($A258="","",IFERROR(INDEX(RAW_DHIS2_EXPORT!$A:$ZZ,258,INDICATOR_MAP!$F$24),""))</f>
        <v/>
      </c>
      <c r="AA258" s="2" t="str">
        <f>IF($A258="","",IFERROR(INDEX(RAW_DHIS2_EXPORT!$A:$ZZ,258,INDICATOR_MAP!$F$25),""))</f>
        <v/>
      </c>
      <c r="AB258" s="2" t="str">
        <f>IF($A258="","",IFERROR(INDEX(RAW_DHIS2_EXPORT!$A:$ZZ,258,INDICATOR_MAP!$F$26),""))</f>
        <v/>
      </c>
      <c r="AC258" s="2" t="str">
        <f>IF($A258="","",IFERROR(INDEX(RAW_DHIS2_EXPORT!$A:$ZZ,258,INDICATOR_MAP!$F$27),""))</f>
        <v/>
      </c>
      <c r="AD258" s="2" t="str">
        <f>IF($A258="","",IFERROR(INDEX(RAW_DHIS2_EXPORT!$A:$ZZ,258,INDICATOR_MAP!$F$28),""))</f>
        <v/>
      </c>
      <c r="AE258" s="2" t="str">
        <f>IF($A258="","",IFERROR(INDEX(RAW_DHIS2_EXPORT!$A:$ZZ,258,INDICATOR_MAP!$F$29),""))</f>
        <v/>
      </c>
      <c r="AF258" s="2" t="str">
        <f>IF($A258="","",IFERROR(INDEX(RAW_DHIS2_EXPORT!$A:$ZZ,258,INDICATOR_MAP!$F$30),""))</f>
        <v/>
      </c>
      <c r="AG258" s="2" t="str">
        <f>IF($A258="","",IFERROR(INDEX(RAW_DHIS2_EXPORT!$A:$ZZ,258,INDICATOR_MAP!$F$31),""))</f>
        <v/>
      </c>
      <c r="AH258" s="2" t="str">
        <f>IF($A258="","",IFERROR(INDEX(RAW_DHIS2_EXPORT!$A:$ZZ,258,INDICATOR_MAP!$F$32),""))</f>
        <v/>
      </c>
      <c r="AI258" s="2" t="str">
        <f>IF($A258="","",IFERROR(INDEX(RAW_DHIS2_EXPORT!$A:$ZZ,258,INDICATOR_MAP!$F$33),""))</f>
        <v/>
      </c>
      <c r="AJ258" s="2" t="str">
        <f>IF($A258="","",IFERROR(INDEX(RAW_DHIS2_EXPORT!$A:$ZZ,258,INDICATOR_MAP!$F$34),""))</f>
        <v/>
      </c>
      <c r="AK258" s="2" t="str">
        <f>IF($A258="","",IFERROR(INDEX(RAW_DHIS2_EXPORT!$A:$ZZ,258,INDICATOR_MAP!$F$35),""))</f>
        <v/>
      </c>
      <c r="AL258" s="2" t="str">
        <f>IF($A258="","",IFERROR(INDEX(RAW_DHIS2_EXPORT!$A:$ZZ,258,INDICATOR_MAP!$F$36),""))</f>
        <v/>
      </c>
      <c r="AM258" s="2" t="str">
        <f>IF($A258="","",IFERROR(INDEX(RAW_DHIS2_EXPORT!$A:$ZZ,258,INDICATOR_MAP!$F$37),""))</f>
        <v/>
      </c>
      <c r="AN258" s="2" t="str">
        <f>IF($A258="","",IFERROR(INDEX(RAW_DHIS2_EXPORT!$A:$ZZ,258,INDICATOR_MAP!$F$38),""))</f>
        <v/>
      </c>
      <c r="AO258" s="2" t="str">
        <f>IF($A258="","",IFERROR(INDEX(RAW_DHIS2_EXPORT!$A:$ZZ,258,INDICATOR_MAP!$F$39),""))</f>
        <v/>
      </c>
      <c r="AP258" s="2" t="str">
        <f>IF($A258="","",IFERROR(INDEX(RAW_DHIS2_EXPORT!$A:$ZZ,258,INDICATOR_MAP!$F$40),""))</f>
        <v/>
      </c>
      <c r="AQ258" s="2" t="str">
        <f>IF($A258="","",IFERROR(INDEX(RAW_DHIS2_EXPORT!$A:$ZZ,258,INDICATOR_MAP!$F$41),""))</f>
        <v/>
      </c>
      <c r="AR258" s="2" t="str">
        <f>IF($A258="","",IFERROR(INDEX(RAW_DHIS2_EXPORT!$A:$ZZ,258,INDICATOR_MAP!$F$42),""))</f>
        <v/>
      </c>
      <c r="AS258" s="2" t="str">
        <f>IF($A258="","",IFERROR(INDEX(RAW_DHIS2_EXPORT!$A:$ZZ,258,INDICATOR_MAP!$F$43),""))</f>
        <v/>
      </c>
      <c r="AT258" s="2" t="str">
        <f>IF($A258="","",IFERROR(INDEX(RAW_DHIS2_EXPORT!$A:$ZZ,258,INDICATOR_MAP!$F$44),""))</f>
        <v/>
      </c>
      <c r="AU258" s="2" t="str">
        <f>IF($A258="","",IFERROR(INDEX(RAW_DHIS2_EXPORT!$A:$ZZ,258,INDICATOR_MAP!$F$45),""))</f>
        <v/>
      </c>
      <c r="AV258" s="2" t="str">
        <f>IF($A258="","",IFERROR(INDEX(RAW_DHIS2_EXPORT!$A:$ZZ,258,INDICATOR_MAP!$F$46),""))</f>
        <v/>
      </c>
      <c r="AW258" s="2" t="str">
        <f>IF($A258="","",IFERROR(INDEX(RAW_DHIS2_EXPORT!$A:$ZZ,258,INDICATOR_MAP!$F$47),""))</f>
        <v/>
      </c>
      <c r="AX258" s="2" t="str">
        <f>IF($A258="","",IFERROR(INDEX(RAW_DHIS2_EXPORT!$A:$ZZ,258,INDICATOR_MAP!$F$48),""))</f>
        <v/>
      </c>
      <c r="AY258" s="2" t="str">
        <f>IF($A258="","",IFERROR(INDEX(RAW_DHIS2_EXPORT!$A:$ZZ,258,INDICATOR_MAP!$F$49),""))</f>
        <v/>
      </c>
      <c r="AZ258" s="2" t="str">
        <f>IF($A258="","",IFERROR(INDEX(RAW_DHIS2_EXPORT!$A:$ZZ,258,INDICATOR_MAP!$F$50),""))</f>
        <v/>
      </c>
      <c r="BA258" s="2" t="str">
        <f>IF($A258="","",IFERROR(INDEX(RAW_DHIS2_EXPORT!$A:$ZZ,258,INDICATOR_MAP!$F$51),""))</f>
        <v/>
      </c>
      <c r="BB258" s="2" t="str">
        <f>IF($A258="","",IFERROR(INDEX(RAW_DHIS2_EXPORT!$A:$ZZ,258,INDICATOR_MAP!$F$52),""))</f>
        <v/>
      </c>
      <c r="BC258" s="2" t="str">
        <f>IF($A258="","",IFERROR(INDEX(RAW_DHIS2_EXPORT!$A:$ZZ,258,INDICATOR_MAP!$F$53),""))</f>
        <v/>
      </c>
    </row>
    <row r="259" spans="1:55">
      <c r="A259" s="2" t="str">
        <f>IF(RAW_DHIS2_EXPORT!A259="","",RAW_DHIS2_EXPORT!A259)</f>
        <v/>
      </c>
      <c r="B259" s="2"/>
      <c r="C259" s="2"/>
      <c r="D259" s="2" t="str">
        <f>IF($A259="","",IFERROR(INDEX(RAW_DHIS2_EXPORT!$A:$ZZ,259,INDICATOR_MAP!$F$2),""))</f>
        <v/>
      </c>
      <c r="E259" s="2" t="str">
        <f>IF($A259="","",IFERROR(INDEX(RAW_DHIS2_EXPORT!$A:$ZZ,259,INDICATOR_MAP!$F$3),""))</f>
        <v/>
      </c>
      <c r="F259" s="2" t="str">
        <f>IF($A259="","",IFERROR(INDEX(RAW_DHIS2_EXPORT!$A:$ZZ,259,INDICATOR_MAP!$F$4),""))</f>
        <v/>
      </c>
      <c r="G259" s="2" t="str">
        <f>IF($A259="","",IFERROR(INDEX(RAW_DHIS2_EXPORT!$A:$ZZ,259,INDICATOR_MAP!$F$5),""))</f>
        <v/>
      </c>
      <c r="H259" s="2" t="str">
        <f>IF($A259="","",IFERROR(INDEX(RAW_DHIS2_EXPORT!$A:$ZZ,259,INDICATOR_MAP!$F$6),""))</f>
        <v/>
      </c>
      <c r="I259" s="2" t="str">
        <f>IF($A259="","",IFERROR(INDEX(RAW_DHIS2_EXPORT!$A:$ZZ,259,INDICATOR_MAP!$F$7),""))</f>
        <v/>
      </c>
      <c r="J259" s="2" t="str">
        <f>IF($A259="","",IFERROR(INDEX(RAW_DHIS2_EXPORT!$A:$ZZ,259,INDICATOR_MAP!$F$8),""))</f>
        <v/>
      </c>
      <c r="K259" s="2" t="str">
        <f>IF($A259="","",IFERROR(INDEX(RAW_DHIS2_EXPORT!$A:$ZZ,259,INDICATOR_MAP!$F$9),""))</f>
        <v/>
      </c>
      <c r="L259" s="2" t="str">
        <f>IF($A259="","",IFERROR(INDEX(RAW_DHIS2_EXPORT!$A:$ZZ,259,INDICATOR_MAP!$F$10),""))</f>
        <v/>
      </c>
      <c r="M259" s="2" t="str">
        <f>IF($A259="","",IFERROR(INDEX(RAW_DHIS2_EXPORT!$A:$ZZ,259,INDICATOR_MAP!$F$11),""))</f>
        <v/>
      </c>
      <c r="N259" s="2" t="str">
        <f>IF($A259="","",IFERROR(INDEX(RAW_DHIS2_EXPORT!$A:$ZZ,259,INDICATOR_MAP!$F$12),""))</f>
        <v/>
      </c>
      <c r="O259" s="2" t="str">
        <f>IF($A259="","",IFERROR(INDEX(RAW_DHIS2_EXPORT!$A:$ZZ,259,INDICATOR_MAP!$F$13),""))</f>
        <v/>
      </c>
      <c r="P259" s="2" t="str">
        <f>IF($A259="","",IFERROR(INDEX(RAW_DHIS2_EXPORT!$A:$ZZ,259,INDICATOR_MAP!$F$14),""))</f>
        <v/>
      </c>
      <c r="Q259" s="2" t="str">
        <f>IF($A259="","",IFERROR(INDEX(RAW_DHIS2_EXPORT!$A:$ZZ,259,INDICATOR_MAP!$F$15),""))</f>
        <v/>
      </c>
      <c r="R259" s="2" t="str">
        <f>IF($A259="","",IFERROR(INDEX(RAW_DHIS2_EXPORT!$A:$ZZ,259,INDICATOR_MAP!$F$16),""))</f>
        <v/>
      </c>
      <c r="S259" s="2" t="str">
        <f>IF($A259="","",IFERROR(INDEX(RAW_DHIS2_EXPORT!$A:$ZZ,259,INDICATOR_MAP!$F$17),""))</f>
        <v/>
      </c>
      <c r="T259" s="2" t="str">
        <f>IF($A259="","",IFERROR(INDEX(RAW_DHIS2_EXPORT!$A:$ZZ,259,INDICATOR_MAP!$F$18),""))</f>
        <v/>
      </c>
      <c r="U259" s="2" t="str">
        <f>IF($A259="","",IFERROR(INDEX(RAW_DHIS2_EXPORT!$A:$ZZ,259,INDICATOR_MAP!$F$19),""))</f>
        <v/>
      </c>
      <c r="V259" s="2" t="str">
        <f>IF($A259="","",IFERROR(INDEX(RAW_DHIS2_EXPORT!$A:$ZZ,259,INDICATOR_MAP!$F$20),""))</f>
        <v/>
      </c>
      <c r="W259" s="2" t="str">
        <f>IF($A259="","",IFERROR(INDEX(RAW_DHIS2_EXPORT!$A:$ZZ,259,INDICATOR_MAP!$F$21),""))</f>
        <v/>
      </c>
      <c r="X259" s="2" t="str">
        <f>IF($A259="","",IFERROR(INDEX(RAW_DHIS2_EXPORT!$A:$ZZ,259,INDICATOR_MAP!$F$22),""))</f>
        <v/>
      </c>
      <c r="Y259" s="2" t="str">
        <f>IF($A259="","",IFERROR(INDEX(RAW_DHIS2_EXPORT!$A:$ZZ,259,INDICATOR_MAP!$F$23),""))</f>
        <v/>
      </c>
      <c r="Z259" s="2" t="str">
        <f>IF($A259="","",IFERROR(INDEX(RAW_DHIS2_EXPORT!$A:$ZZ,259,INDICATOR_MAP!$F$24),""))</f>
        <v/>
      </c>
      <c r="AA259" s="2" t="str">
        <f>IF($A259="","",IFERROR(INDEX(RAW_DHIS2_EXPORT!$A:$ZZ,259,INDICATOR_MAP!$F$25),""))</f>
        <v/>
      </c>
      <c r="AB259" s="2" t="str">
        <f>IF($A259="","",IFERROR(INDEX(RAW_DHIS2_EXPORT!$A:$ZZ,259,INDICATOR_MAP!$F$26),""))</f>
        <v/>
      </c>
      <c r="AC259" s="2" t="str">
        <f>IF($A259="","",IFERROR(INDEX(RAW_DHIS2_EXPORT!$A:$ZZ,259,INDICATOR_MAP!$F$27),""))</f>
        <v/>
      </c>
      <c r="AD259" s="2" t="str">
        <f>IF($A259="","",IFERROR(INDEX(RAW_DHIS2_EXPORT!$A:$ZZ,259,INDICATOR_MAP!$F$28),""))</f>
        <v/>
      </c>
      <c r="AE259" s="2" t="str">
        <f>IF($A259="","",IFERROR(INDEX(RAW_DHIS2_EXPORT!$A:$ZZ,259,INDICATOR_MAP!$F$29),""))</f>
        <v/>
      </c>
      <c r="AF259" s="2" t="str">
        <f>IF($A259="","",IFERROR(INDEX(RAW_DHIS2_EXPORT!$A:$ZZ,259,INDICATOR_MAP!$F$30),""))</f>
        <v/>
      </c>
      <c r="AG259" s="2" t="str">
        <f>IF($A259="","",IFERROR(INDEX(RAW_DHIS2_EXPORT!$A:$ZZ,259,INDICATOR_MAP!$F$31),""))</f>
        <v/>
      </c>
      <c r="AH259" s="2" t="str">
        <f>IF($A259="","",IFERROR(INDEX(RAW_DHIS2_EXPORT!$A:$ZZ,259,INDICATOR_MAP!$F$32),""))</f>
        <v/>
      </c>
      <c r="AI259" s="2" t="str">
        <f>IF($A259="","",IFERROR(INDEX(RAW_DHIS2_EXPORT!$A:$ZZ,259,INDICATOR_MAP!$F$33),""))</f>
        <v/>
      </c>
      <c r="AJ259" s="2" t="str">
        <f>IF($A259="","",IFERROR(INDEX(RAW_DHIS2_EXPORT!$A:$ZZ,259,INDICATOR_MAP!$F$34),""))</f>
        <v/>
      </c>
      <c r="AK259" s="2" t="str">
        <f>IF($A259="","",IFERROR(INDEX(RAW_DHIS2_EXPORT!$A:$ZZ,259,INDICATOR_MAP!$F$35),""))</f>
        <v/>
      </c>
      <c r="AL259" s="2" t="str">
        <f>IF($A259="","",IFERROR(INDEX(RAW_DHIS2_EXPORT!$A:$ZZ,259,INDICATOR_MAP!$F$36),""))</f>
        <v/>
      </c>
      <c r="AM259" s="2" t="str">
        <f>IF($A259="","",IFERROR(INDEX(RAW_DHIS2_EXPORT!$A:$ZZ,259,INDICATOR_MAP!$F$37),""))</f>
        <v/>
      </c>
      <c r="AN259" s="2" t="str">
        <f>IF($A259="","",IFERROR(INDEX(RAW_DHIS2_EXPORT!$A:$ZZ,259,INDICATOR_MAP!$F$38),""))</f>
        <v/>
      </c>
      <c r="AO259" s="2" t="str">
        <f>IF($A259="","",IFERROR(INDEX(RAW_DHIS2_EXPORT!$A:$ZZ,259,INDICATOR_MAP!$F$39),""))</f>
        <v/>
      </c>
      <c r="AP259" s="2" t="str">
        <f>IF($A259="","",IFERROR(INDEX(RAW_DHIS2_EXPORT!$A:$ZZ,259,INDICATOR_MAP!$F$40),""))</f>
        <v/>
      </c>
      <c r="AQ259" s="2" t="str">
        <f>IF($A259="","",IFERROR(INDEX(RAW_DHIS2_EXPORT!$A:$ZZ,259,INDICATOR_MAP!$F$41),""))</f>
        <v/>
      </c>
      <c r="AR259" s="2" t="str">
        <f>IF($A259="","",IFERROR(INDEX(RAW_DHIS2_EXPORT!$A:$ZZ,259,INDICATOR_MAP!$F$42),""))</f>
        <v/>
      </c>
      <c r="AS259" s="2" t="str">
        <f>IF($A259="","",IFERROR(INDEX(RAW_DHIS2_EXPORT!$A:$ZZ,259,INDICATOR_MAP!$F$43),""))</f>
        <v/>
      </c>
      <c r="AT259" s="2" t="str">
        <f>IF($A259="","",IFERROR(INDEX(RAW_DHIS2_EXPORT!$A:$ZZ,259,INDICATOR_MAP!$F$44),""))</f>
        <v/>
      </c>
      <c r="AU259" s="2" t="str">
        <f>IF($A259="","",IFERROR(INDEX(RAW_DHIS2_EXPORT!$A:$ZZ,259,INDICATOR_MAP!$F$45),""))</f>
        <v/>
      </c>
      <c r="AV259" s="2" t="str">
        <f>IF($A259="","",IFERROR(INDEX(RAW_DHIS2_EXPORT!$A:$ZZ,259,INDICATOR_MAP!$F$46),""))</f>
        <v/>
      </c>
      <c r="AW259" s="2" t="str">
        <f>IF($A259="","",IFERROR(INDEX(RAW_DHIS2_EXPORT!$A:$ZZ,259,INDICATOR_MAP!$F$47),""))</f>
        <v/>
      </c>
      <c r="AX259" s="2" t="str">
        <f>IF($A259="","",IFERROR(INDEX(RAW_DHIS2_EXPORT!$A:$ZZ,259,INDICATOR_MAP!$F$48),""))</f>
        <v/>
      </c>
      <c r="AY259" s="2" t="str">
        <f>IF($A259="","",IFERROR(INDEX(RAW_DHIS2_EXPORT!$A:$ZZ,259,INDICATOR_MAP!$F$49),""))</f>
        <v/>
      </c>
      <c r="AZ259" s="2" t="str">
        <f>IF($A259="","",IFERROR(INDEX(RAW_DHIS2_EXPORT!$A:$ZZ,259,INDICATOR_MAP!$F$50),""))</f>
        <v/>
      </c>
      <c r="BA259" s="2" t="str">
        <f>IF($A259="","",IFERROR(INDEX(RAW_DHIS2_EXPORT!$A:$ZZ,259,INDICATOR_MAP!$F$51),""))</f>
        <v/>
      </c>
      <c r="BB259" s="2" t="str">
        <f>IF($A259="","",IFERROR(INDEX(RAW_DHIS2_EXPORT!$A:$ZZ,259,INDICATOR_MAP!$F$52),""))</f>
        <v/>
      </c>
      <c r="BC259" s="2" t="str">
        <f>IF($A259="","",IFERROR(INDEX(RAW_DHIS2_EXPORT!$A:$ZZ,259,INDICATOR_MAP!$F$53),""))</f>
        <v/>
      </c>
    </row>
    <row r="260" spans="1:55">
      <c r="A260" s="2" t="str">
        <f>IF(RAW_DHIS2_EXPORT!A260="","",RAW_DHIS2_EXPORT!A260)</f>
        <v/>
      </c>
      <c r="B260" s="2"/>
      <c r="C260" s="2"/>
      <c r="D260" s="2" t="str">
        <f>IF($A260="","",IFERROR(INDEX(RAW_DHIS2_EXPORT!$A:$ZZ,260,INDICATOR_MAP!$F$2),""))</f>
        <v/>
      </c>
      <c r="E260" s="2" t="str">
        <f>IF($A260="","",IFERROR(INDEX(RAW_DHIS2_EXPORT!$A:$ZZ,260,INDICATOR_MAP!$F$3),""))</f>
        <v/>
      </c>
      <c r="F260" s="2" t="str">
        <f>IF($A260="","",IFERROR(INDEX(RAW_DHIS2_EXPORT!$A:$ZZ,260,INDICATOR_MAP!$F$4),""))</f>
        <v/>
      </c>
      <c r="G260" s="2" t="str">
        <f>IF($A260="","",IFERROR(INDEX(RAW_DHIS2_EXPORT!$A:$ZZ,260,INDICATOR_MAP!$F$5),""))</f>
        <v/>
      </c>
      <c r="H260" s="2" t="str">
        <f>IF($A260="","",IFERROR(INDEX(RAW_DHIS2_EXPORT!$A:$ZZ,260,INDICATOR_MAP!$F$6),""))</f>
        <v/>
      </c>
      <c r="I260" s="2" t="str">
        <f>IF($A260="","",IFERROR(INDEX(RAW_DHIS2_EXPORT!$A:$ZZ,260,INDICATOR_MAP!$F$7),""))</f>
        <v/>
      </c>
      <c r="J260" s="2" t="str">
        <f>IF($A260="","",IFERROR(INDEX(RAW_DHIS2_EXPORT!$A:$ZZ,260,INDICATOR_MAP!$F$8),""))</f>
        <v/>
      </c>
      <c r="K260" s="2" t="str">
        <f>IF($A260="","",IFERROR(INDEX(RAW_DHIS2_EXPORT!$A:$ZZ,260,INDICATOR_MAP!$F$9),""))</f>
        <v/>
      </c>
      <c r="L260" s="2" t="str">
        <f>IF($A260="","",IFERROR(INDEX(RAW_DHIS2_EXPORT!$A:$ZZ,260,INDICATOR_MAP!$F$10),""))</f>
        <v/>
      </c>
      <c r="M260" s="2" t="str">
        <f>IF($A260="","",IFERROR(INDEX(RAW_DHIS2_EXPORT!$A:$ZZ,260,INDICATOR_MAP!$F$11),""))</f>
        <v/>
      </c>
      <c r="N260" s="2" t="str">
        <f>IF($A260="","",IFERROR(INDEX(RAW_DHIS2_EXPORT!$A:$ZZ,260,INDICATOR_MAP!$F$12),""))</f>
        <v/>
      </c>
      <c r="O260" s="2" t="str">
        <f>IF($A260="","",IFERROR(INDEX(RAW_DHIS2_EXPORT!$A:$ZZ,260,INDICATOR_MAP!$F$13),""))</f>
        <v/>
      </c>
      <c r="P260" s="2" t="str">
        <f>IF($A260="","",IFERROR(INDEX(RAW_DHIS2_EXPORT!$A:$ZZ,260,INDICATOR_MAP!$F$14),""))</f>
        <v/>
      </c>
      <c r="Q260" s="2" t="str">
        <f>IF($A260="","",IFERROR(INDEX(RAW_DHIS2_EXPORT!$A:$ZZ,260,INDICATOR_MAP!$F$15),""))</f>
        <v/>
      </c>
      <c r="R260" s="2" t="str">
        <f>IF($A260="","",IFERROR(INDEX(RAW_DHIS2_EXPORT!$A:$ZZ,260,INDICATOR_MAP!$F$16),""))</f>
        <v/>
      </c>
      <c r="S260" s="2" t="str">
        <f>IF($A260="","",IFERROR(INDEX(RAW_DHIS2_EXPORT!$A:$ZZ,260,INDICATOR_MAP!$F$17),""))</f>
        <v/>
      </c>
      <c r="T260" s="2" t="str">
        <f>IF($A260="","",IFERROR(INDEX(RAW_DHIS2_EXPORT!$A:$ZZ,260,INDICATOR_MAP!$F$18),""))</f>
        <v/>
      </c>
      <c r="U260" s="2" t="str">
        <f>IF($A260="","",IFERROR(INDEX(RAW_DHIS2_EXPORT!$A:$ZZ,260,INDICATOR_MAP!$F$19),""))</f>
        <v/>
      </c>
      <c r="V260" s="2" t="str">
        <f>IF($A260="","",IFERROR(INDEX(RAW_DHIS2_EXPORT!$A:$ZZ,260,INDICATOR_MAP!$F$20),""))</f>
        <v/>
      </c>
      <c r="W260" s="2" t="str">
        <f>IF($A260="","",IFERROR(INDEX(RAW_DHIS2_EXPORT!$A:$ZZ,260,INDICATOR_MAP!$F$21),""))</f>
        <v/>
      </c>
      <c r="X260" s="2" t="str">
        <f>IF($A260="","",IFERROR(INDEX(RAW_DHIS2_EXPORT!$A:$ZZ,260,INDICATOR_MAP!$F$22),""))</f>
        <v/>
      </c>
      <c r="Y260" s="2" t="str">
        <f>IF($A260="","",IFERROR(INDEX(RAW_DHIS2_EXPORT!$A:$ZZ,260,INDICATOR_MAP!$F$23),""))</f>
        <v/>
      </c>
      <c r="Z260" s="2" t="str">
        <f>IF($A260="","",IFERROR(INDEX(RAW_DHIS2_EXPORT!$A:$ZZ,260,INDICATOR_MAP!$F$24),""))</f>
        <v/>
      </c>
      <c r="AA260" s="2" t="str">
        <f>IF($A260="","",IFERROR(INDEX(RAW_DHIS2_EXPORT!$A:$ZZ,260,INDICATOR_MAP!$F$25),""))</f>
        <v/>
      </c>
      <c r="AB260" s="2" t="str">
        <f>IF($A260="","",IFERROR(INDEX(RAW_DHIS2_EXPORT!$A:$ZZ,260,INDICATOR_MAP!$F$26),""))</f>
        <v/>
      </c>
      <c r="AC260" s="2" t="str">
        <f>IF($A260="","",IFERROR(INDEX(RAW_DHIS2_EXPORT!$A:$ZZ,260,INDICATOR_MAP!$F$27),""))</f>
        <v/>
      </c>
      <c r="AD260" s="2" t="str">
        <f>IF($A260="","",IFERROR(INDEX(RAW_DHIS2_EXPORT!$A:$ZZ,260,INDICATOR_MAP!$F$28),""))</f>
        <v/>
      </c>
      <c r="AE260" s="2" t="str">
        <f>IF($A260="","",IFERROR(INDEX(RAW_DHIS2_EXPORT!$A:$ZZ,260,INDICATOR_MAP!$F$29),""))</f>
        <v/>
      </c>
      <c r="AF260" s="2" t="str">
        <f>IF($A260="","",IFERROR(INDEX(RAW_DHIS2_EXPORT!$A:$ZZ,260,INDICATOR_MAP!$F$30),""))</f>
        <v/>
      </c>
      <c r="AG260" s="2" t="str">
        <f>IF($A260="","",IFERROR(INDEX(RAW_DHIS2_EXPORT!$A:$ZZ,260,INDICATOR_MAP!$F$31),""))</f>
        <v/>
      </c>
      <c r="AH260" s="2" t="str">
        <f>IF($A260="","",IFERROR(INDEX(RAW_DHIS2_EXPORT!$A:$ZZ,260,INDICATOR_MAP!$F$32),""))</f>
        <v/>
      </c>
      <c r="AI260" s="2" t="str">
        <f>IF($A260="","",IFERROR(INDEX(RAW_DHIS2_EXPORT!$A:$ZZ,260,INDICATOR_MAP!$F$33),""))</f>
        <v/>
      </c>
      <c r="AJ260" s="2" t="str">
        <f>IF($A260="","",IFERROR(INDEX(RAW_DHIS2_EXPORT!$A:$ZZ,260,INDICATOR_MAP!$F$34),""))</f>
        <v/>
      </c>
      <c r="AK260" s="2" t="str">
        <f>IF($A260="","",IFERROR(INDEX(RAW_DHIS2_EXPORT!$A:$ZZ,260,INDICATOR_MAP!$F$35),""))</f>
        <v/>
      </c>
      <c r="AL260" s="2" t="str">
        <f>IF($A260="","",IFERROR(INDEX(RAW_DHIS2_EXPORT!$A:$ZZ,260,INDICATOR_MAP!$F$36),""))</f>
        <v/>
      </c>
      <c r="AM260" s="2" t="str">
        <f>IF($A260="","",IFERROR(INDEX(RAW_DHIS2_EXPORT!$A:$ZZ,260,INDICATOR_MAP!$F$37),""))</f>
        <v/>
      </c>
      <c r="AN260" s="2" t="str">
        <f>IF($A260="","",IFERROR(INDEX(RAW_DHIS2_EXPORT!$A:$ZZ,260,INDICATOR_MAP!$F$38),""))</f>
        <v/>
      </c>
      <c r="AO260" s="2" t="str">
        <f>IF($A260="","",IFERROR(INDEX(RAW_DHIS2_EXPORT!$A:$ZZ,260,INDICATOR_MAP!$F$39),""))</f>
        <v/>
      </c>
      <c r="AP260" s="2" t="str">
        <f>IF($A260="","",IFERROR(INDEX(RAW_DHIS2_EXPORT!$A:$ZZ,260,INDICATOR_MAP!$F$40),""))</f>
        <v/>
      </c>
      <c r="AQ260" s="2" t="str">
        <f>IF($A260="","",IFERROR(INDEX(RAW_DHIS2_EXPORT!$A:$ZZ,260,INDICATOR_MAP!$F$41),""))</f>
        <v/>
      </c>
      <c r="AR260" s="2" t="str">
        <f>IF($A260="","",IFERROR(INDEX(RAW_DHIS2_EXPORT!$A:$ZZ,260,INDICATOR_MAP!$F$42),""))</f>
        <v/>
      </c>
      <c r="AS260" s="2" t="str">
        <f>IF($A260="","",IFERROR(INDEX(RAW_DHIS2_EXPORT!$A:$ZZ,260,INDICATOR_MAP!$F$43),""))</f>
        <v/>
      </c>
      <c r="AT260" s="2" t="str">
        <f>IF($A260="","",IFERROR(INDEX(RAW_DHIS2_EXPORT!$A:$ZZ,260,INDICATOR_MAP!$F$44),""))</f>
        <v/>
      </c>
      <c r="AU260" s="2" t="str">
        <f>IF($A260="","",IFERROR(INDEX(RAW_DHIS2_EXPORT!$A:$ZZ,260,INDICATOR_MAP!$F$45),""))</f>
        <v/>
      </c>
      <c r="AV260" s="2" t="str">
        <f>IF($A260="","",IFERROR(INDEX(RAW_DHIS2_EXPORT!$A:$ZZ,260,INDICATOR_MAP!$F$46),""))</f>
        <v/>
      </c>
      <c r="AW260" s="2" t="str">
        <f>IF($A260="","",IFERROR(INDEX(RAW_DHIS2_EXPORT!$A:$ZZ,260,INDICATOR_MAP!$F$47),""))</f>
        <v/>
      </c>
      <c r="AX260" s="2" t="str">
        <f>IF($A260="","",IFERROR(INDEX(RAW_DHIS2_EXPORT!$A:$ZZ,260,INDICATOR_MAP!$F$48),""))</f>
        <v/>
      </c>
      <c r="AY260" s="2" t="str">
        <f>IF($A260="","",IFERROR(INDEX(RAW_DHIS2_EXPORT!$A:$ZZ,260,INDICATOR_MAP!$F$49),""))</f>
        <v/>
      </c>
      <c r="AZ260" s="2" t="str">
        <f>IF($A260="","",IFERROR(INDEX(RAW_DHIS2_EXPORT!$A:$ZZ,260,INDICATOR_MAP!$F$50),""))</f>
        <v/>
      </c>
      <c r="BA260" s="2" t="str">
        <f>IF($A260="","",IFERROR(INDEX(RAW_DHIS2_EXPORT!$A:$ZZ,260,INDICATOR_MAP!$F$51),""))</f>
        <v/>
      </c>
      <c r="BB260" s="2" t="str">
        <f>IF($A260="","",IFERROR(INDEX(RAW_DHIS2_EXPORT!$A:$ZZ,260,INDICATOR_MAP!$F$52),""))</f>
        <v/>
      </c>
      <c r="BC260" s="2" t="str">
        <f>IF($A260="","",IFERROR(INDEX(RAW_DHIS2_EXPORT!$A:$ZZ,260,INDICATOR_MAP!$F$53),""))</f>
        <v/>
      </c>
    </row>
    <row r="261" spans="1:55">
      <c r="A261" s="2" t="str">
        <f>IF(RAW_DHIS2_EXPORT!A261="","",RAW_DHIS2_EXPORT!A261)</f>
        <v/>
      </c>
      <c r="B261" s="2"/>
      <c r="C261" s="2"/>
      <c r="D261" s="2" t="str">
        <f>IF($A261="","",IFERROR(INDEX(RAW_DHIS2_EXPORT!$A:$ZZ,261,INDICATOR_MAP!$F$2),""))</f>
        <v/>
      </c>
      <c r="E261" s="2" t="str">
        <f>IF($A261="","",IFERROR(INDEX(RAW_DHIS2_EXPORT!$A:$ZZ,261,INDICATOR_MAP!$F$3),""))</f>
        <v/>
      </c>
      <c r="F261" s="2" t="str">
        <f>IF($A261="","",IFERROR(INDEX(RAW_DHIS2_EXPORT!$A:$ZZ,261,INDICATOR_MAP!$F$4),""))</f>
        <v/>
      </c>
      <c r="G261" s="2" t="str">
        <f>IF($A261="","",IFERROR(INDEX(RAW_DHIS2_EXPORT!$A:$ZZ,261,INDICATOR_MAP!$F$5),""))</f>
        <v/>
      </c>
      <c r="H261" s="2" t="str">
        <f>IF($A261="","",IFERROR(INDEX(RAW_DHIS2_EXPORT!$A:$ZZ,261,INDICATOR_MAP!$F$6),""))</f>
        <v/>
      </c>
      <c r="I261" s="2" t="str">
        <f>IF($A261="","",IFERROR(INDEX(RAW_DHIS2_EXPORT!$A:$ZZ,261,INDICATOR_MAP!$F$7),""))</f>
        <v/>
      </c>
      <c r="J261" s="2" t="str">
        <f>IF($A261="","",IFERROR(INDEX(RAW_DHIS2_EXPORT!$A:$ZZ,261,INDICATOR_MAP!$F$8),""))</f>
        <v/>
      </c>
      <c r="K261" s="2" t="str">
        <f>IF($A261="","",IFERROR(INDEX(RAW_DHIS2_EXPORT!$A:$ZZ,261,INDICATOR_MAP!$F$9),""))</f>
        <v/>
      </c>
      <c r="L261" s="2" t="str">
        <f>IF($A261="","",IFERROR(INDEX(RAW_DHIS2_EXPORT!$A:$ZZ,261,INDICATOR_MAP!$F$10),""))</f>
        <v/>
      </c>
      <c r="M261" s="2" t="str">
        <f>IF($A261="","",IFERROR(INDEX(RAW_DHIS2_EXPORT!$A:$ZZ,261,INDICATOR_MAP!$F$11),""))</f>
        <v/>
      </c>
      <c r="N261" s="2" t="str">
        <f>IF($A261="","",IFERROR(INDEX(RAW_DHIS2_EXPORT!$A:$ZZ,261,INDICATOR_MAP!$F$12),""))</f>
        <v/>
      </c>
      <c r="O261" s="2" t="str">
        <f>IF($A261="","",IFERROR(INDEX(RAW_DHIS2_EXPORT!$A:$ZZ,261,INDICATOR_MAP!$F$13),""))</f>
        <v/>
      </c>
      <c r="P261" s="2" t="str">
        <f>IF($A261="","",IFERROR(INDEX(RAW_DHIS2_EXPORT!$A:$ZZ,261,INDICATOR_MAP!$F$14),""))</f>
        <v/>
      </c>
      <c r="Q261" s="2" t="str">
        <f>IF($A261="","",IFERROR(INDEX(RAW_DHIS2_EXPORT!$A:$ZZ,261,INDICATOR_MAP!$F$15),""))</f>
        <v/>
      </c>
      <c r="R261" s="2" t="str">
        <f>IF($A261="","",IFERROR(INDEX(RAW_DHIS2_EXPORT!$A:$ZZ,261,INDICATOR_MAP!$F$16),""))</f>
        <v/>
      </c>
      <c r="S261" s="2" t="str">
        <f>IF($A261="","",IFERROR(INDEX(RAW_DHIS2_EXPORT!$A:$ZZ,261,INDICATOR_MAP!$F$17),""))</f>
        <v/>
      </c>
      <c r="T261" s="2" t="str">
        <f>IF($A261="","",IFERROR(INDEX(RAW_DHIS2_EXPORT!$A:$ZZ,261,INDICATOR_MAP!$F$18),""))</f>
        <v/>
      </c>
      <c r="U261" s="2" t="str">
        <f>IF($A261="","",IFERROR(INDEX(RAW_DHIS2_EXPORT!$A:$ZZ,261,INDICATOR_MAP!$F$19),""))</f>
        <v/>
      </c>
      <c r="V261" s="2" t="str">
        <f>IF($A261="","",IFERROR(INDEX(RAW_DHIS2_EXPORT!$A:$ZZ,261,INDICATOR_MAP!$F$20),""))</f>
        <v/>
      </c>
      <c r="W261" s="2" t="str">
        <f>IF($A261="","",IFERROR(INDEX(RAW_DHIS2_EXPORT!$A:$ZZ,261,INDICATOR_MAP!$F$21),""))</f>
        <v/>
      </c>
      <c r="X261" s="2" t="str">
        <f>IF($A261="","",IFERROR(INDEX(RAW_DHIS2_EXPORT!$A:$ZZ,261,INDICATOR_MAP!$F$22),""))</f>
        <v/>
      </c>
      <c r="Y261" s="2" t="str">
        <f>IF($A261="","",IFERROR(INDEX(RAW_DHIS2_EXPORT!$A:$ZZ,261,INDICATOR_MAP!$F$23),""))</f>
        <v/>
      </c>
      <c r="Z261" s="2" t="str">
        <f>IF($A261="","",IFERROR(INDEX(RAW_DHIS2_EXPORT!$A:$ZZ,261,INDICATOR_MAP!$F$24),""))</f>
        <v/>
      </c>
      <c r="AA261" s="2" t="str">
        <f>IF($A261="","",IFERROR(INDEX(RAW_DHIS2_EXPORT!$A:$ZZ,261,INDICATOR_MAP!$F$25),""))</f>
        <v/>
      </c>
      <c r="AB261" s="2" t="str">
        <f>IF($A261="","",IFERROR(INDEX(RAW_DHIS2_EXPORT!$A:$ZZ,261,INDICATOR_MAP!$F$26),""))</f>
        <v/>
      </c>
      <c r="AC261" s="2" t="str">
        <f>IF($A261="","",IFERROR(INDEX(RAW_DHIS2_EXPORT!$A:$ZZ,261,INDICATOR_MAP!$F$27),""))</f>
        <v/>
      </c>
      <c r="AD261" s="2" t="str">
        <f>IF($A261="","",IFERROR(INDEX(RAW_DHIS2_EXPORT!$A:$ZZ,261,INDICATOR_MAP!$F$28),""))</f>
        <v/>
      </c>
      <c r="AE261" s="2" t="str">
        <f>IF($A261="","",IFERROR(INDEX(RAW_DHIS2_EXPORT!$A:$ZZ,261,INDICATOR_MAP!$F$29),""))</f>
        <v/>
      </c>
      <c r="AF261" s="2" t="str">
        <f>IF($A261="","",IFERROR(INDEX(RAW_DHIS2_EXPORT!$A:$ZZ,261,INDICATOR_MAP!$F$30),""))</f>
        <v/>
      </c>
      <c r="AG261" s="2" t="str">
        <f>IF($A261="","",IFERROR(INDEX(RAW_DHIS2_EXPORT!$A:$ZZ,261,INDICATOR_MAP!$F$31),""))</f>
        <v/>
      </c>
      <c r="AH261" s="2" t="str">
        <f>IF($A261="","",IFERROR(INDEX(RAW_DHIS2_EXPORT!$A:$ZZ,261,INDICATOR_MAP!$F$32),""))</f>
        <v/>
      </c>
      <c r="AI261" s="2" t="str">
        <f>IF($A261="","",IFERROR(INDEX(RAW_DHIS2_EXPORT!$A:$ZZ,261,INDICATOR_MAP!$F$33),""))</f>
        <v/>
      </c>
      <c r="AJ261" s="2" t="str">
        <f>IF($A261="","",IFERROR(INDEX(RAW_DHIS2_EXPORT!$A:$ZZ,261,INDICATOR_MAP!$F$34),""))</f>
        <v/>
      </c>
      <c r="AK261" s="2" t="str">
        <f>IF($A261="","",IFERROR(INDEX(RAW_DHIS2_EXPORT!$A:$ZZ,261,INDICATOR_MAP!$F$35),""))</f>
        <v/>
      </c>
      <c r="AL261" s="2" t="str">
        <f>IF($A261="","",IFERROR(INDEX(RAW_DHIS2_EXPORT!$A:$ZZ,261,INDICATOR_MAP!$F$36),""))</f>
        <v/>
      </c>
      <c r="AM261" s="2" t="str">
        <f>IF($A261="","",IFERROR(INDEX(RAW_DHIS2_EXPORT!$A:$ZZ,261,INDICATOR_MAP!$F$37),""))</f>
        <v/>
      </c>
      <c r="AN261" s="2" t="str">
        <f>IF($A261="","",IFERROR(INDEX(RAW_DHIS2_EXPORT!$A:$ZZ,261,INDICATOR_MAP!$F$38),""))</f>
        <v/>
      </c>
      <c r="AO261" s="2" t="str">
        <f>IF($A261="","",IFERROR(INDEX(RAW_DHIS2_EXPORT!$A:$ZZ,261,INDICATOR_MAP!$F$39),""))</f>
        <v/>
      </c>
      <c r="AP261" s="2" t="str">
        <f>IF($A261="","",IFERROR(INDEX(RAW_DHIS2_EXPORT!$A:$ZZ,261,INDICATOR_MAP!$F$40),""))</f>
        <v/>
      </c>
      <c r="AQ261" s="2" t="str">
        <f>IF($A261="","",IFERROR(INDEX(RAW_DHIS2_EXPORT!$A:$ZZ,261,INDICATOR_MAP!$F$41),""))</f>
        <v/>
      </c>
      <c r="AR261" s="2" t="str">
        <f>IF($A261="","",IFERROR(INDEX(RAW_DHIS2_EXPORT!$A:$ZZ,261,INDICATOR_MAP!$F$42),""))</f>
        <v/>
      </c>
      <c r="AS261" s="2" t="str">
        <f>IF($A261="","",IFERROR(INDEX(RAW_DHIS2_EXPORT!$A:$ZZ,261,INDICATOR_MAP!$F$43),""))</f>
        <v/>
      </c>
      <c r="AT261" s="2" t="str">
        <f>IF($A261="","",IFERROR(INDEX(RAW_DHIS2_EXPORT!$A:$ZZ,261,INDICATOR_MAP!$F$44),""))</f>
        <v/>
      </c>
      <c r="AU261" s="2" t="str">
        <f>IF($A261="","",IFERROR(INDEX(RAW_DHIS2_EXPORT!$A:$ZZ,261,INDICATOR_MAP!$F$45),""))</f>
        <v/>
      </c>
      <c r="AV261" s="2" t="str">
        <f>IF($A261="","",IFERROR(INDEX(RAW_DHIS2_EXPORT!$A:$ZZ,261,INDICATOR_MAP!$F$46),""))</f>
        <v/>
      </c>
      <c r="AW261" s="2" t="str">
        <f>IF($A261="","",IFERROR(INDEX(RAW_DHIS2_EXPORT!$A:$ZZ,261,INDICATOR_MAP!$F$47),""))</f>
        <v/>
      </c>
      <c r="AX261" s="2" t="str">
        <f>IF($A261="","",IFERROR(INDEX(RAW_DHIS2_EXPORT!$A:$ZZ,261,INDICATOR_MAP!$F$48),""))</f>
        <v/>
      </c>
      <c r="AY261" s="2" t="str">
        <f>IF($A261="","",IFERROR(INDEX(RAW_DHIS2_EXPORT!$A:$ZZ,261,INDICATOR_MAP!$F$49),""))</f>
        <v/>
      </c>
      <c r="AZ261" s="2" t="str">
        <f>IF($A261="","",IFERROR(INDEX(RAW_DHIS2_EXPORT!$A:$ZZ,261,INDICATOR_MAP!$F$50),""))</f>
        <v/>
      </c>
      <c r="BA261" s="2" t="str">
        <f>IF($A261="","",IFERROR(INDEX(RAW_DHIS2_EXPORT!$A:$ZZ,261,INDICATOR_MAP!$F$51),""))</f>
        <v/>
      </c>
      <c r="BB261" s="2" t="str">
        <f>IF($A261="","",IFERROR(INDEX(RAW_DHIS2_EXPORT!$A:$ZZ,261,INDICATOR_MAP!$F$52),""))</f>
        <v/>
      </c>
      <c r="BC261" s="2" t="str">
        <f>IF($A261="","",IFERROR(INDEX(RAW_DHIS2_EXPORT!$A:$ZZ,261,INDICATOR_MAP!$F$53),""))</f>
        <v/>
      </c>
    </row>
    <row r="262" spans="1:55">
      <c r="A262" s="2" t="str">
        <f>IF(RAW_DHIS2_EXPORT!A262="","",RAW_DHIS2_EXPORT!A262)</f>
        <v/>
      </c>
      <c r="B262" s="2"/>
      <c r="C262" s="2"/>
      <c r="D262" s="2" t="str">
        <f>IF($A262="","",IFERROR(INDEX(RAW_DHIS2_EXPORT!$A:$ZZ,262,INDICATOR_MAP!$F$2),""))</f>
        <v/>
      </c>
      <c r="E262" s="2" t="str">
        <f>IF($A262="","",IFERROR(INDEX(RAW_DHIS2_EXPORT!$A:$ZZ,262,INDICATOR_MAP!$F$3),""))</f>
        <v/>
      </c>
      <c r="F262" s="2" t="str">
        <f>IF($A262="","",IFERROR(INDEX(RAW_DHIS2_EXPORT!$A:$ZZ,262,INDICATOR_MAP!$F$4),""))</f>
        <v/>
      </c>
      <c r="G262" s="2" t="str">
        <f>IF($A262="","",IFERROR(INDEX(RAW_DHIS2_EXPORT!$A:$ZZ,262,INDICATOR_MAP!$F$5),""))</f>
        <v/>
      </c>
      <c r="H262" s="2" t="str">
        <f>IF($A262="","",IFERROR(INDEX(RAW_DHIS2_EXPORT!$A:$ZZ,262,INDICATOR_MAP!$F$6),""))</f>
        <v/>
      </c>
      <c r="I262" s="2" t="str">
        <f>IF($A262="","",IFERROR(INDEX(RAW_DHIS2_EXPORT!$A:$ZZ,262,INDICATOR_MAP!$F$7),""))</f>
        <v/>
      </c>
      <c r="J262" s="2" t="str">
        <f>IF($A262="","",IFERROR(INDEX(RAW_DHIS2_EXPORT!$A:$ZZ,262,INDICATOR_MAP!$F$8),""))</f>
        <v/>
      </c>
      <c r="K262" s="2" t="str">
        <f>IF($A262="","",IFERROR(INDEX(RAW_DHIS2_EXPORT!$A:$ZZ,262,INDICATOR_MAP!$F$9),""))</f>
        <v/>
      </c>
      <c r="L262" s="2" t="str">
        <f>IF($A262="","",IFERROR(INDEX(RAW_DHIS2_EXPORT!$A:$ZZ,262,INDICATOR_MAP!$F$10),""))</f>
        <v/>
      </c>
      <c r="M262" s="2" t="str">
        <f>IF($A262="","",IFERROR(INDEX(RAW_DHIS2_EXPORT!$A:$ZZ,262,INDICATOR_MAP!$F$11),""))</f>
        <v/>
      </c>
      <c r="N262" s="2" t="str">
        <f>IF($A262="","",IFERROR(INDEX(RAW_DHIS2_EXPORT!$A:$ZZ,262,INDICATOR_MAP!$F$12),""))</f>
        <v/>
      </c>
      <c r="O262" s="2" t="str">
        <f>IF($A262="","",IFERROR(INDEX(RAW_DHIS2_EXPORT!$A:$ZZ,262,INDICATOR_MAP!$F$13),""))</f>
        <v/>
      </c>
      <c r="P262" s="2" t="str">
        <f>IF($A262="","",IFERROR(INDEX(RAW_DHIS2_EXPORT!$A:$ZZ,262,INDICATOR_MAP!$F$14),""))</f>
        <v/>
      </c>
      <c r="Q262" s="2" t="str">
        <f>IF($A262="","",IFERROR(INDEX(RAW_DHIS2_EXPORT!$A:$ZZ,262,INDICATOR_MAP!$F$15),""))</f>
        <v/>
      </c>
      <c r="R262" s="2" t="str">
        <f>IF($A262="","",IFERROR(INDEX(RAW_DHIS2_EXPORT!$A:$ZZ,262,INDICATOR_MAP!$F$16),""))</f>
        <v/>
      </c>
      <c r="S262" s="2" t="str">
        <f>IF($A262="","",IFERROR(INDEX(RAW_DHIS2_EXPORT!$A:$ZZ,262,INDICATOR_MAP!$F$17),""))</f>
        <v/>
      </c>
      <c r="T262" s="2" t="str">
        <f>IF($A262="","",IFERROR(INDEX(RAW_DHIS2_EXPORT!$A:$ZZ,262,INDICATOR_MAP!$F$18),""))</f>
        <v/>
      </c>
      <c r="U262" s="2" t="str">
        <f>IF($A262="","",IFERROR(INDEX(RAW_DHIS2_EXPORT!$A:$ZZ,262,INDICATOR_MAP!$F$19),""))</f>
        <v/>
      </c>
      <c r="V262" s="2" t="str">
        <f>IF($A262="","",IFERROR(INDEX(RAW_DHIS2_EXPORT!$A:$ZZ,262,INDICATOR_MAP!$F$20),""))</f>
        <v/>
      </c>
      <c r="W262" s="2" t="str">
        <f>IF($A262="","",IFERROR(INDEX(RAW_DHIS2_EXPORT!$A:$ZZ,262,INDICATOR_MAP!$F$21),""))</f>
        <v/>
      </c>
      <c r="X262" s="2" t="str">
        <f>IF($A262="","",IFERROR(INDEX(RAW_DHIS2_EXPORT!$A:$ZZ,262,INDICATOR_MAP!$F$22),""))</f>
        <v/>
      </c>
      <c r="Y262" s="2" t="str">
        <f>IF($A262="","",IFERROR(INDEX(RAW_DHIS2_EXPORT!$A:$ZZ,262,INDICATOR_MAP!$F$23),""))</f>
        <v/>
      </c>
      <c r="Z262" s="2" t="str">
        <f>IF($A262="","",IFERROR(INDEX(RAW_DHIS2_EXPORT!$A:$ZZ,262,INDICATOR_MAP!$F$24),""))</f>
        <v/>
      </c>
      <c r="AA262" s="2" t="str">
        <f>IF($A262="","",IFERROR(INDEX(RAW_DHIS2_EXPORT!$A:$ZZ,262,INDICATOR_MAP!$F$25),""))</f>
        <v/>
      </c>
      <c r="AB262" s="2" t="str">
        <f>IF($A262="","",IFERROR(INDEX(RAW_DHIS2_EXPORT!$A:$ZZ,262,INDICATOR_MAP!$F$26),""))</f>
        <v/>
      </c>
      <c r="AC262" s="2" t="str">
        <f>IF($A262="","",IFERROR(INDEX(RAW_DHIS2_EXPORT!$A:$ZZ,262,INDICATOR_MAP!$F$27),""))</f>
        <v/>
      </c>
      <c r="AD262" s="2" t="str">
        <f>IF($A262="","",IFERROR(INDEX(RAW_DHIS2_EXPORT!$A:$ZZ,262,INDICATOR_MAP!$F$28),""))</f>
        <v/>
      </c>
      <c r="AE262" s="2" t="str">
        <f>IF($A262="","",IFERROR(INDEX(RAW_DHIS2_EXPORT!$A:$ZZ,262,INDICATOR_MAP!$F$29),""))</f>
        <v/>
      </c>
      <c r="AF262" s="2" t="str">
        <f>IF($A262="","",IFERROR(INDEX(RAW_DHIS2_EXPORT!$A:$ZZ,262,INDICATOR_MAP!$F$30),""))</f>
        <v/>
      </c>
      <c r="AG262" s="2" t="str">
        <f>IF($A262="","",IFERROR(INDEX(RAW_DHIS2_EXPORT!$A:$ZZ,262,INDICATOR_MAP!$F$31),""))</f>
        <v/>
      </c>
      <c r="AH262" s="2" t="str">
        <f>IF($A262="","",IFERROR(INDEX(RAW_DHIS2_EXPORT!$A:$ZZ,262,INDICATOR_MAP!$F$32),""))</f>
        <v/>
      </c>
      <c r="AI262" s="2" t="str">
        <f>IF($A262="","",IFERROR(INDEX(RAW_DHIS2_EXPORT!$A:$ZZ,262,INDICATOR_MAP!$F$33),""))</f>
        <v/>
      </c>
      <c r="AJ262" s="2" t="str">
        <f>IF($A262="","",IFERROR(INDEX(RAW_DHIS2_EXPORT!$A:$ZZ,262,INDICATOR_MAP!$F$34),""))</f>
        <v/>
      </c>
      <c r="AK262" s="2" t="str">
        <f>IF($A262="","",IFERROR(INDEX(RAW_DHIS2_EXPORT!$A:$ZZ,262,INDICATOR_MAP!$F$35),""))</f>
        <v/>
      </c>
      <c r="AL262" s="2" t="str">
        <f>IF($A262="","",IFERROR(INDEX(RAW_DHIS2_EXPORT!$A:$ZZ,262,INDICATOR_MAP!$F$36),""))</f>
        <v/>
      </c>
      <c r="AM262" s="2" t="str">
        <f>IF($A262="","",IFERROR(INDEX(RAW_DHIS2_EXPORT!$A:$ZZ,262,INDICATOR_MAP!$F$37),""))</f>
        <v/>
      </c>
      <c r="AN262" s="2" t="str">
        <f>IF($A262="","",IFERROR(INDEX(RAW_DHIS2_EXPORT!$A:$ZZ,262,INDICATOR_MAP!$F$38),""))</f>
        <v/>
      </c>
      <c r="AO262" s="2" t="str">
        <f>IF($A262="","",IFERROR(INDEX(RAW_DHIS2_EXPORT!$A:$ZZ,262,INDICATOR_MAP!$F$39),""))</f>
        <v/>
      </c>
      <c r="AP262" s="2" t="str">
        <f>IF($A262="","",IFERROR(INDEX(RAW_DHIS2_EXPORT!$A:$ZZ,262,INDICATOR_MAP!$F$40),""))</f>
        <v/>
      </c>
      <c r="AQ262" s="2" t="str">
        <f>IF($A262="","",IFERROR(INDEX(RAW_DHIS2_EXPORT!$A:$ZZ,262,INDICATOR_MAP!$F$41),""))</f>
        <v/>
      </c>
      <c r="AR262" s="2" t="str">
        <f>IF($A262="","",IFERROR(INDEX(RAW_DHIS2_EXPORT!$A:$ZZ,262,INDICATOR_MAP!$F$42),""))</f>
        <v/>
      </c>
      <c r="AS262" s="2" t="str">
        <f>IF($A262="","",IFERROR(INDEX(RAW_DHIS2_EXPORT!$A:$ZZ,262,INDICATOR_MAP!$F$43),""))</f>
        <v/>
      </c>
      <c r="AT262" s="2" t="str">
        <f>IF($A262="","",IFERROR(INDEX(RAW_DHIS2_EXPORT!$A:$ZZ,262,INDICATOR_MAP!$F$44),""))</f>
        <v/>
      </c>
      <c r="AU262" s="2" t="str">
        <f>IF($A262="","",IFERROR(INDEX(RAW_DHIS2_EXPORT!$A:$ZZ,262,INDICATOR_MAP!$F$45),""))</f>
        <v/>
      </c>
      <c r="AV262" s="2" t="str">
        <f>IF($A262="","",IFERROR(INDEX(RAW_DHIS2_EXPORT!$A:$ZZ,262,INDICATOR_MAP!$F$46),""))</f>
        <v/>
      </c>
      <c r="AW262" s="2" t="str">
        <f>IF($A262="","",IFERROR(INDEX(RAW_DHIS2_EXPORT!$A:$ZZ,262,INDICATOR_MAP!$F$47),""))</f>
        <v/>
      </c>
      <c r="AX262" s="2" t="str">
        <f>IF($A262="","",IFERROR(INDEX(RAW_DHIS2_EXPORT!$A:$ZZ,262,INDICATOR_MAP!$F$48),""))</f>
        <v/>
      </c>
      <c r="AY262" s="2" t="str">
        <f>IF($A262="","",IFERROR(INDEX(RAW_DHIS2_EXPORT!$A:$ZZ,262,INDICATOR_MAP!$F$49),""))</f>
        <v/>
      </c>
      <c r="AZ262" s="2" t="str">
        <f>IF($A262="","",IFERROR(INDEX(RAW_DHIS2_EXPORT!$A:$ZZ,262,INDICATOR_MAP!$F$50),""))</f>
        <v/>
      </c>
      <c r="BA262" s="2" t="str">
        <f>IF($A262="","",IFERROR(INDEX(RAW_DHIS2_EXPORT!$A:$ZZ,262,INDICATOR_MAP!$F$51),""))</f>
        <v/>
      </c>
      <c r="BB262" s="2" t="str">
        <f>IF($A262="","",IFERROR(INDEX(RAW_DHIS2_EXPORT!$A:$ZZ,262,INDICATOR_MAP!$F$52),""))</f>
        <v/>
      </c>
      <c r="BC262" s="2" t="str">
        <f>IF($A262="","",IFERROR(INDEX(RAW_DHIS2_EXPORT!$A:$ZZ,262,INDICATOR_MAP!$F$53),""))</f>
        <v/>
      </c>
    </row>
    <row r="263" spans="1:55">
      <c r="A263" s="2" t="str">
        <f>IF(RAW_DHIS2_EXPORT!A263="","",RAW_DHIS2_EXPORT!A263)</f>
        <v/>
      </c>
      <c r="B263" s="2"/>
      <c r="C263" s="2"/>
      <c r="D263" s="2" t="str">
        <f>IF($A263="","",IFERROR(INDEX(RAW_DHIS2_EXPORT!$A:$ZZ,263,INDICATOR_MAP!$F$2),""))</f>
        <v/>
      </c>
      <c r="E263" s="2" t="str">
        <f>IF($A263="","",IFERROR(INDEX(RAW_DHIS2_EXPORT!$A:$ZZ,263,INDICATOR_MAP!$F$3),""))</f>
        <v/>
      </c>
      <c r="F263" s="2" t="str">
        <f>IF($A263="","",IFERROR(INDEX(RAW_DHIS2_EXPORT!$A:$ZZ,263,INDICATOR_MAP!$F$4),""))</f>
        <v/>
      </c>
      <c r="G263" s="2" t="str">
        <f>IF($A263="","",IFERROR(INDEX(RAW_DHIS2_EXPORT!$A:$ZZ,263,INDICATOR_MAP!$F$5),""))</f>
        <v/>
      </c>
      <c r="H263" s="2" t="str">
        <f>IF($A263="","",IFERROR(INDEX(RAW_DHIS2_EXPORT!$A:$ZZ,263,INDICATOR_MAP!$F$6),""))</f>
        <v/>
      </c>
      <c r="I263" s="2" t="str">
        <f>IF($A263="","",IFERROR(INDEX(RAW_DHIS2_EXPORT!$A:$ZZ,263,INDICATOR_MAP!$F$7),""))</f>
        <v/>
      </c>
      <c r="J263" s="2" t="str">
        <f>IF($A263="","",IFERROR(INDEX(RAW_DHIS2_EXPORT!$A:$ZZ,263,INDICATOR_MAP!$F$8),""))</f>
        <v/>
      </c>
      <c r="K263" s="2" t="str">
        <f>IF($A263="","",IFERROR(INDEX(RAW_DHIS2_EXPORT!$A:$ZZ,263,INDICATOR_MAP!$F$9),""))</f>
        <v/>
      </c>
      <c r="L263" s="2" t="str">
        <f>IF($A263="","",IFERROR(INDEX(RAW_DHIS2_EXPORT!$A:$ZZ,263,INDICATOR_MAP!$F$10),""))</f>
        <v/>
      </c>
      <c r="M263" s="2" t="str">
        <f>IF($A263="","",IFERROR(INDEX(RAW_DHIS2_EXPORT!$A:$ZZ,263,INDICATOR_MAP!$F$11),""))</f>
        <v/>
      </c>
      <c r="N263" s="2" t="str">
        <f>IF($A263="","",IFERROR(INDEX(RAW_DHIS2_EXPORT!$A:$ZZ,263,INDICATOR_MAP!$F$12),""))</f>
        <v/>
      </c>
      <c r="O263" s="2" t="str">
        <f>IF($A263="","",IFERROR(INDEX(RAW_DHIS2_EXPORT!$A:$ZZ,263,INDICATOR_MAP!$F$13),""))</f>
        <v/>
      </c>
      <c r="P263" s="2" t="str">
        <f>IF($A263="","",IFERROR(INDEX(RAW_DHIS2_EXPORT!$A:$ZZ,263,INDICATOR_MAP!$F$14),""))</f>
        <v/>
      </c>
      <c r="Q263" s="2" t="str">
        <f>IF($A263="","",IFERROR(INDEX(RAW_DHIS2_EXPORT!$A:$ZZ,263,INDICATOR_MAP!$F$15),""))</f>
        <v/>
      </c>
      <c r="R263" s="2" t="str">
        <f>IF($A263="","",IFERROR(INDEX(RAW_DHIS2_EXPORT!$A:$ZZ,263,INDICATOR_MAP!$F$16),""))</f>
        <v/>
      </c>
      <c r="S263" s="2" t="str">
        <f>IF($A263="","",IFERROR(INDEX(RAW_DHIS2_EXPORT!$A:$ZZ,263,INDICATOR_MAP!$F$17),""))</f>
        <v/>
      </c>
      <c r="T263" s="2" t="str">
        <f>IF($A263="","",IFERROR(INDEX(RAW_DHIS2_EXPORT!$A:$ZZ,263,INDICATOR_MAP!$F$18),""))</f>
        <v/>
      </c>
      <c r="U263" s="2" t="str">
        <f>IF($A263="","",IFERROR(INDEX(RAW_DHIS2_EXPORT!$A:$ZZ,263,INDICATOR_MAP!$F$19),""))</f>
        <v/>
      </c>
      <c r="V263" s="2" t="str">
        <f>IF($A263="","",IFERROR(INDEX(RAW_DHIS2_EXPORT!$A:$ZZ,263,INDICATOR_MAP!$F$20),""))</f>
        <v/>
      </c>
      <c r="W263" s="2" t="str">
        <f>IF($A263="","",IFERROR(INDEX(RAW_DHIS2_EXPORT!$A:$ZZ,263,INDICATOR_MAP!$F$21),""))</f>
        <v/>
      </c>
      <c r="X263" s="2" t="str">
        <f>IF($A263="","",IFERROR(INDEX(RAW_DHIS2_EXPORT!$A:$ZZ,263,INDICATOR_MAP!$F$22),""))</f>
        <v/>
      </c>
      <c r="Y263" s="2" t="str">
        <f>IF($A263="","",IFERROR(INDEX(RAW_DHIS2_EXPORT!$A:$ZZ,263,INDICATOR_MAP!$F$23),""))</f>
        <v/>
      </c>
      <c r="Z263" s="2" t="str">
        <f>IF($A263="","",IFERROR(INDEX(RAW_DHIS2_EXPORT!$A:$ZZ,263,INDICATOR_MAP!$F$24),""))</f>
        <v/>
      </c>
      <c r="AA263" s="2" t="str">
        <f>IF($A263="","",IFERROR(INDEX(RAW_DHIS2_EXPORT!$A:$ZZ,263,INDICATOR_MAP!$F$25),""))</f>
        <v/>
      </c>
      <c r="AB263" s="2" t="str">
        <f>IF($A263="","",IFERROR(INDEX(RAW_DHIS2_EXPORT!$A:$ZZ,263,INDICATOR_MAP!$F$26),""))</f>
        <v/>
      </c>
      <c r="AC263" s="2" t="str">
        <f>IF($A263="","",IFERROR(INDEX(RAW_DHIS2_EXPORT!$A:$ZZ,263,INDICATOR_MAP!$F$27),""))</f>
        <v/>
      </c>
      <c r="AD263" s="2" t="str">
        <f>IF($A263="","",IFERROR(INDEX(RAW_DHIS2_EXPORT!$A:$ZZ,263,INDICATOR_MAP!$F$28),""))</f>
        <v/>
      </c>
      <c r="AE263" s="2" t="str">
        <f>IF($A263="","",IFERROR(INDEX(RAW_DHIS2_EXPORT!$A:$ZZ,263,INDICATOR_MAP!$F$29),""))</f>
        <v/>
      </c>
      <c r="AF263" s="2" t="str">
        <f>IF($A263="","",IFERROR(INDEX(RAW_DHIS2_EXPORT!$A:$ZZ,263,INDICATOR_MAP!$F$30),""))</f>
        <v/>
      </c>
      <c r="AG263" s="2" t="str">
        <f>IF($A263="","",IFERROR(INDEX(RAW_DHIS2_EXPORT!$A:$ZZ,263,INDICATOR_MAP!$F$31),""))</f>
        <v/>
      </c>
      <c r="AH263" s="2" t="str">
        <f>IF($A263="","",IFERROR(INDEX(RAW_DHIS2_EXPORT!$A:$ZZ,263,INDICATOR_MAP!$F$32),""))</f>
        <v/>
      </c>
      <c r="AI263" s="2" t="str">
        <f>IF($A263="","",IFERROR(INDEX(RAW_DHIS2_EXPORT!$A:$ZZ,263,INDICATOR_MAP!$F$33),""))</f>
        <v/>
      </c>
      <c r="AJ263" s="2" t="str">
        <f>IF($A263="","",IFERROR(INDEX(RAW_DHIS2_EXPORT!$A:$ZZ,263,INDICATOR_MAP!$F$34),""))</f>
        <v/>
      </c>
      <c r="AK263" s="2" t="str">
        <f>IF($A263="","",IFERROR(INDEX(RAW_DHIS2_EXPORT!$A:$ZZ,263,INDICATOR_MAP!$F$35),""))</f>
        <v/>
      </c>
      <c r="AL263" s="2" t="str">
        <f>IF($A263="","",IFERROR(INDEX(RAW_DHIS2_EXPORT!$A:$ZZ,263,INDICATOR_MAP!$F$36),""))</f>
        <v/>
      </c>
      <c r="AM263" s="2" t="str">
        <f>IF($A263="","",IFERROR(INDEX(RAW_DHIS2_EXPORT!$A:$ZZ,263,INDICATOR_MAP!$F$37),""))</f>
        <v/>
      </c>
      <c r="AN263" s="2" t="str">
        <f>IF($A263="","",IFERROR(INDEX(RAW_DHIS2_EXPORT!$A:$ZZ,263,INDICATOR_MAP!$F$38),""))</f>
        <v/>
      </c>
      <c r="AO263" s="2" t="str">
        <f>IF($A263="","",IFERROR(INDEX(RAW_DHIS2_EXPORT!$A:$ZZ,263,INDICATOR_MAP!$F$39),""))</f>
        <v/>
      </c>
      <c r="AP263" s="2" t="str">
        <f>IF($A263="","",IFERROR(INDEX(RAW_DHIS2_EXPORT!$A:$ZZ,263,INDICATOR_MAP!$F$40),""))</f>
        <v/>
      </c>
      <c r="AQ263" s="2" t="str">
        <f>IF($A263="","",IFERROR(INDEX(RAW_DHIS2_EXPORT!$A:$ZZ,263,INDICATOR_MAP!$F$41),""))</f>
        <v/>
      </c>
      <c r="AR263" s="2" t="str">
        <f>IF($A263="","",IFERROR(INDEX(RAW_DHIS2_EXPORT!$A:$ZZ,263,INDICATOR_MAP!$F$42),""))</f>
        <v/>
      </c>
      <c r="AS263" s="2" t="str">
        <f>IF($A263="","",IFERROR(INDEX(RAW_DHIS2_EXPORT!$A:$ZZ,263,INDICATOR_MAP!$F$43),""))</f>
        <v/>
      </c>
      <c r="AT263" s="2" t="str">
        <f>IF($A263="","",IFERROR(INDEX(RAW_DHIS2_EXPORT!$A:$ZZ,263,INDICATOR_MAP!$F$44),""))</f>
        <v/>
      </c>
      <c r="AU263" s="2" t="str">
        <f>IF($A263="","",IFERROR(INDEX(RAW_DHIS2_EXPORT!$A:$ZZ,263,INDICATOR_MAP!$F$45),""))</f>
        <v/>
      </c>
      <c r="AV263" s="2" t="str">
        <f>IF($A263="","",IFERROR(INDEX(RAW_DHIS2_EXPORT!$A:$ZZ,263,INDICATOR_MAP!$F$46),""))</f>
        <v/>
      </c>
      <c r="AW263" s="2" t="str">
        <f>IF($A263="","",IFERROR(INDEX(RAW_DHIS2_EXPORT!$A:$ZZ,263,INDICATOR_MAP!$F$47),""))</f>
        <v/>
      </c>
      <c r="AX263" s="2" t="str">
        <f>IF($A263="","",IFERROR(INDEX(RAW_DHIS2_EXPORT!$A:$ZZ,263,INDICATOR_MAP!$F$48),""))</f>
        <v/>
      </c>
      <c r="AY263" s="2" t="str">
        <f>IF($A263="","",IFERROR(INDEX(RAW_DHIS2_EXPORT!$A:$ZZ,263,INDICATOR_MAP!$F$49),""))</f>
        <v/>
      </c>
      <c r="AZ263" s="2" t="str">
        <f>IF($A263="","",IFERROR(INDEX(RAW_DHIS2_EXPORT!$A:$ZZ,263,INDICATOR_MAP!$F$50),""))</f>
        <v/>
      </c>
      <c r="BA263" s="2" t="str">
        <f>IF($A263="","",IFERROR(INDEX(RAW_DHIS2_EXPORT!$A:$ZZ,263,INDICATOR_MAP!$F$51),""))</f>
        <v/>
      </c>
      <c r="BB263" s="2" t="str">
        <f>IF($A263="","",IFERROR(INDEX(RAW_DHIS2_EXPORT!$A:$ZZ,263,INDICATOR_MAP!$F$52),""))</f>
        <v/>
      </c>
      <c r="BC263" s="2" t="str">
        <f>IF($A263="","",IFERROR(INDEX(RAW_DHIS2_EXPORT!$A:$ZZ,263,INDICATOR_MAP!$F$53),""))</f>
        <v/>
      </c>
    </row>
    <row r="264" spans="1:55">
      <c r="A264" s="2" t="str">
        <f>IF(RAW_DHIS2_EXPORT!A264="","",RAW_DHIS2_EXPORT!A264)</f>
        <v/>
      </c>
      <c r="B264" s="2"/>
      <c r="C264" s="2"/>
      <c r="D264" s="2" t="str">
        <f>IF($A264="","",IFERROR(INDEX(RAW_DHIS2_EXPORT!$A:$ZZ,264,INDICATOR_MAP!$F$2),""))</f>
        <v/>
      </c>
      <c r="E264" s="2" t="str">
        <f>IF($A264="","",IFERROR(INDEX(RAW_DHIS2_EXPORT!$A:$ZZ,264,INDICATOR_MAP!$F$3),""))</f>
        <v/>
      </c>
      <c r="F264" s="2" t="str">
        <f>IF($A264="","",IFERROR(INDEX(RAW_DHIS2_EXPORT!$A:$ZZ,264,INDICATOR_MAP!$F$4),""))</f>
        <v/>
      </c>
      <c r="G264" s="2" t="str">
        <f>IF($A264="","",IFERROR(INDEX(RAW_DHIS2_EXPORT!$A:$ZZ,264,INDICATOR_MAP!$F$5),""))</f>
        <v/>
      </c>
      <c r="H264" s="2" t="str">
        <f>IF($A264="","",IFERROR(INDEX(RAW_DHIS2_EXPORT!$A:$ZZ,264,INDICATOR_MAP!$F$6),""))</f>
        <v/>
      </c>
      <c r="I264" s="2" t="str">
        <f>IF($A264="","",IFERROR(INDEX(RAW_DHIS2_EXPORT!$A:$ZZ,264,INDICATOR_MAP!$F$7),""))</f>
        <v/>
      </c>
      <c r="J264" s="2" t="str">
        <f>IF($A264="","",IFERROR(INDEX(RAW_DHIS2_EXPORT!$A:$ZZ,264,INDICATOR_MAP!$F$8),""))</f>
        <v/>
      </c>
      <c r="K264" s="2" t="str">
        <f>IF($A264="","",IFERROR(INDEX(RAW_DHIS2_EXPORT!$A:$ZZ,264,INDICATOR_MAP!$F$9),""))</f>
        <v/>
      </c>
      <c r="L264" s="2" t="str">
        <f>IF($A264="","",IFERROR(INDEX(RAW_DHIS2_EXPORT!$A:$ZZ,264,INDICATOR_MAP!$F$10),""))</f>
        <v/>
      </c>
      <c r="M264" s="2" t="str">
        <f>IF($A264="","",IFERROR(INDEX(RAW_DHIS2_EXPORT!$A:$ZZ,264,INDICATOR_MAP!$F$11),""))</f>
        <v/>
      </c>
      <c r="N264" s="2" t="str">
        <f>IF($A264="","",IFERROR(INDEX(RAW_DHIS2_EXPORT!$A:$ZZ,264,INDICATOR_MAP!$F$12),""))</f>
        <v/>
      </c>
      <c r="O264" s="2" t="str">
        <f>IF($A264="","",IFERROR(INDEX(RAW_DHIS2_EXPORT!$A:$ZZ,264,INDICATOR_MAP!$F$13),""))</f>
        <v/>
      </c>
      <c r="P264" s="2" t="str">
        <f>IF($A264="","",IFERROR(INDEX(RAW_DHIS2_EXPORT!$A:$ZZ,264,INDICATOR_MAP!$F$14),""))</f>
        <v/>
      </c>
      <c r="Q264" s="2" t="str">
        <f>IF($A264="","",IFERROR(INDEX(RAW_DHIS2_EXPORT!$A:$ZZ,264,INDICATOR_MAP!$F$15),""))</f>
        <v/>
      </c>
      <c r="R264" s="2" t="str">
        <f>IF($A264="","",IFERROR(INDEX(RAW_DHIS2_EXPORT!$A:$ZZ,264,INDICATOR_MAP!$F$16),""))</f>
        <v/>
      </c>
      <c r="S264" s="2" t="str">
        <f>IF($A264="","",IFERROR(INDEX(RAW_DHIS2_EXPORT!$A:$ZZ,264,INDICATOR_MAP!$F$17),""))</f>
        <v/>
      </c>
      <c r="T264" s="2" t="str">
        <f>IF($A264="","",IFERROR(INDEX(RAW_DHIS2_EXPORT!$A:$ZZ,264,INDICATOR_MAP!$F$18),""))</f>
        <v/>
      </c>
      <c r="U264" s="2" t="str">
        <f>IF($A264="","",IFERROR(INDEX(RAW_DHIS2_EXPORT!$A:$ZZ,264,INDICATOR_MAP!$F$19),""))</f>
        <v/>
      </c>
      <c r="V264" s="2" t="str">
        <f>IF($A264="","",IFERROR(INDEX(RAW_DHIS2_EXPORT!$A:$ZZ,264,INDICATOR_MAP!$F$20),""))</f>
        <v/>
      </c>
      <c r="W264" s="2" t="str">
        <f>IF($A264="","",IFERROR(INDEX(RAW_DHIS2_EXPORT!$A:$ZZ,264,INDICATOR_MAP!$F$21),""))</f>
        <v/>
      </c>
      <c r="X264" s="2" t="str">
        <f>IF($A264="","",IFERROR(INDEX(RAW_DHIS2_EXPORT!$A:$ZZ,264,INDICATOR_MAP!$F$22),""))</f>
        <v/>
      </c>
      <c r="Y264" s="2" t="str">
        <f>IF($A264="","",IFERROR(INDEX(RAW_DHIS2_EXPORT!$A:$ZZ,264,INDICATOR_MAP!$F$23),""))</f>
        <v/>
      </c>
      <c r="Z264" s="2" t="str">
        <f>IF($A264="","",IFERROR(INDEX(RAW_DHIS2_EXPORT!$A:$ZZ,264,INDICATOR_MAP!$F$24),""))</f>
        <v/>
      </c>
      <c r="AA264" s="2" t="str">
        <f>IF($A264="","",IFERROR(INDEX(RAW_DHIS2_EXPORT!$A:$ZZ,264,INDICATOR_MAP!$F$25),""))</f>
        <v/>
      </c>
      <c r="AB264" s="2" t="str">
        <f>IF($A264="","",IFERROR(INDEX(RAW_DHIS2_EXPORT!$A:$ZZ,264,INDICATOR_MAP!$F$26),""))</f>
        <v/>
      </c>
      <c r="AC264" s="2" t="str">
        <f>IF($A264="","",IFERROR(INDEX(RAW_DHIS2_EXPORT!$A:$ZZ,264,INDICATOR_MAP!$F$27),""))</f>
        <v/>
      </c>
      <c r="AD264" s="2" t="str">
        <f>IF($A264="","",IFERROR(INDEX(RAW_DHIS2_EXPORT!$A:$ZZ,264,INDICATOR_MAP!$F$28),""))</f>
        <v/>
      </c>
      <c r="AE264" s="2" t="str">
        <f>IF($A264="","",IFERROR(INDEX(RAW_DHIS2_EXPORT!$A:$ZZ,264,INDICATOR_MAP!$F$29),""))</f>
        <v/>
      </c>
      <c r="AF264" s="2" t="str">
        <f>IF($A264="","",IFERROR(INDEX(RAW_DHIS2_EXPORT!$A:$ZZ,264,INDICATOR_MAP!$F$30),""))</f>
        <v/>
      </c>
      <c r="AG264" s="2" t="str">
        <f>IF($A264="","",IFERROR(INDEX(RAW_DHIS2_EXPORT!$A:$ZZ,264,INDICATOR_MAP!$F$31),""))</f>
        <v/>
      </c>
      <c r="AH264" s="2" t="str">
        <f>IF($A264="","",IFERROR(INDEX(RAW_DHIS2_EXPORT!$A:$ZZ,264,INDICATOR_MAP!$F$32),""))</f>
        <v/>
      </c>
      <c r="AI264" s="2" t="str">
        <f>IF($A264="","",IFERROR(INDEX(RAW_DHIS2_EXPORT!$A:$ZZ,264,INDICATOR_MAP!$F$33),""))</f>
        <v/>
      </c>
      <c r="AJ264" s="2" t="str">
        <f>IF($A264="","",IFERROR(INDEX(RAW_DHIS2_EXPORT!$A:$ZZ,264,INDICATOR_MAP!$F$34),""))</f>
        <v/>
      </c>
      <c r="AK264" s="2" t="str">
        <f>IF($A264="","",IFERROR(INDEX(RAW_DHIS2_EXPORT!$A:$ZZ,264,INDICATOR_MAP!$F$35),""))</f>
        <v/>
      </c>
      <c r="AL264" s="2" t="str">
        <f>IF($A264="","",IFERROR(INDEX(RAW_DHIS2_EXPORT!$A:$ZZ,264,INDICATOR_MAP!$F$36),""))</f>
        <v/>
      </c>
      <c r="AM264" s="2" t="str">
        <f>IF($A264="","",IFERROR(INDEX(RAW_DHIS2_EXPORT!$A:$ZZ,264,INDICATOR_MAP!$F$37),""))</f>
        <v/>
      </c>
      <c r="AN264" s="2" t="str">
        <f>IF($A264="","",IFERROR(INDEX(RAW_DHIS2_EXPORT!$A:$ZZ,264,INDICATOR_MAP!$F$38),""))</f>
        <v/>
      </c>
      <c r="AO264" s="2" t="str">
        <f>IF($A264="","",IFERROR(INDEX(RAW_DHIS2_EXPORT!$A:$ZZ,264,INDICATOR_MAP!$F$39),""))</f>
        <v/>
      </c>
      <c r="AP264" s="2" t="str">
        <f>IF($A264="","",IFERROR(INDEX(RAW_DHIS2_EXPORT!$A:$ZZ,264,INDICATOR_MAP!$F$40),""))</f>
        <v/>
      </c>
      <c r="AQ264" s="2" t="str">
        <f>IF($A264="","",IFERROR(INDEX(RAW_DHIS2_EXPORT!$A:$ZZ,264,INDICATOR_MAP!$F$41),""))</f>
        <v/>
      </c>
      <c r="AR264" s="2" t="str">
        <f>IF($A264="","",IFERROR(INDEX(RAW_DHIS2_EXPORT!$A:$ZZ,264,INDICATOR_MAP!$F$42),""))</f>
        <v/>
      </c>
      <c r="AS264" s="2" t="str">
        <f>IF($A264="","",IFERROR(INDEX(RAW_DHIS2_EXPORT!$A:$ZZ,264,INDICATOR_MAP!$F$43),""))</f>
        <v/>
      </c>
      <c r="AT264" s="2" t="str">
        <f>IF($A264="","",IFERROR(INDEX(RAW_DHIS2_EXPORT!$A:$ZZ,264,INDICATOR_MAP!$F$44),""))</f>
        <v/>
      </c>
      <c r="AU264" s="2" t="str">
        <f>IF($A264="","",IFERROR(INDEX(RAW_DHIS2_EXPORT!$A:$ZZ,264,INDICATOR_MAP!$F$45),""))</f>
        <v/>
      </c>
      <c r="AV264" s="2" t="str">
        <f>IF($A264="","",IFERROR(INDEX(RAW_DHIS2_EXPORT!$A:$ZZ,264,INDICATOR_MAP!$F$46),""))</f>
        <v/>
      </c>
      <c r="AW264" s="2" t="str">
        <f>IF($A264="","",IFERROR(INDEX(RAW_DHIS2_EXPORT!$A:$ZZ,264,INDICATOR_MAP!$F$47),""))</f>
        <v/>
      </c>
      <c r="AX264" s="2" t="str">
        <f>IF($A264="","",IFERROR(INDEX(RAW_DHIS2_EXPORT!$A:$ZZ,264,INDICATOR_MAP!$F$48),""))</f>
        <v/>
      </c>
      <c r="AY264" s="2" t="str">
        <f>IF($A264="","",IFERROR(INDEX(RAW_DHIS2_EXPORT!$A:$ZZ,264,INDICATOR_MAP!$F$49),""))</f>
        <v/>
      </c>
      <c r="AZ264" s="2" t="str">
        <f>IF($A264="","",IFERROR(INDEX(RAW_DHIS2_EXPORT!$A:$ZZ,264,INDICATOR_MAP!$F$50),""))</f>
        <v/>
      </c>
      <c r="BA264" s="2" t="str">
        <f>IF($A264="","",IFERROR(INDEX(RAW_DHIS2_EXPORT!$A:$ZZ,264,INDICATOR_MAP!$F$51),""))</f>
        <v/>
      </c>
      <c r="BB264" s="2" t="str">
        <f>IF($A264="","",IFERROR(INDEX(RAW_DHIS2_EXPORT!$A:$ZZ,264,INDICATOR_MAP!$F$52),""))</f>
        <v/>
      </c>
      <c r="BC264" s="2" t="str">
        <f>IF($A264="","",IFERROR(INDEX(RAW_DHIS2_EXPORT!$A:$ZZ,264,INDICATOR_MAP!$F$53),""))</f>
        <v/>
      </c>
    </row>
    <row r="265" spans="1:55">
      <c r="A265" s="2" t="str">
        <f>IF(RAW_DHIS2_EXPORT!A265="","",RAW_DHIS2_EXPORT!A265)</f>
        <v/>
      </c>
      <c r="B265" s="2"/>
      <c r="C265" s="2"/>
      <c r="D265" s="2" t="str">
        <f>IF($A265="","",IFERROR(INDEX(RAW_DHIS2_EXPORT!$A:$ZZ,265,INDICATOR_MAP!$F$2),""))</f>
        <v/>
      </c>
      <c r="E265" s="2" t="str">
        <f>IF($A265="","",IFERROR(INDEX(RAW_DHIS2_EXPORT!$A:$ZZ,265,INDICATOR_MAP!$F$3),""))</f>
        <v/>
      </c>
      <c r="F265" s="2" t="str">
        <f>IF($A265="","",IFERROR(INDEX(RAW_DHIS2_EXPORT!$A:$ZZ,265,INDICATOR_MAP!$F$4),""))</f>
        <v/>
      </c>
      <c r="G265" s="2" t="str">
        <f>IF($A265="","",IFERROR(INDEX(RAW_DHIS2_EXPORT!$A:$ZZ,265,INDICATOR_MAP!$F$5),""))</f>
        <v/>
      </c>
      <c r="H265" s="2" t="str">
        <f>IF($A265="","",IFERROR(INDEX(RAW_DHIS2_EXPORT!$A:$ZZ,265,INDICATOR_MAP!$F$6),""))</f>
        <v/>
      </c>
      <c r="I265" s="2" t="str">
        <f>IF($A265="","",IFERROR(INDEX(RAW_DHIS2_EXPORT!$A:$ZZ,265,INDICATOR_MAP!$F$7),""))</f>
        <v/>
      </c>
      <c r="J265" s="2" t="str">
        <f>IF($A265="","",IFERROR(INDEX(RAW_DHIS2_EXPORT!$A:$ZZ,265,INDICATOR_MAP!$F$8),""))</f>
        <v/>
      </c>
      <c r="K265" s="2" t="str">
        <f>IF($A265="","",IFERROR(INDEX(RAW_DHIS2_EXPORT!$A:$ZZ,265,INDICATOR_MAP!$F$9),""))</f>
        <v/>
      </c>
      <c r="L265" s="2" t="str">
        <f>IF($A265="","",IFERROR(INDEX(RAW_DHIS2_EXPORT!$A:$ZZ,265,INDICATOR_MAP!$F$10),""))</f>
        <v/>
      </c>
      <c r="M265" s="2" t="str">
        <f>IF($A265="","",IFERROR(INDEX(RAW_DHIS2_EXPORT!$A:$ZZ,265,INDICATOR_MAP!$F$11),""))</f>
        <v/>
      </c>
      <c r="N265" s="2" t="str">
        <f>IF($A265="","",IFERROR(INDEX(RAW_DHIS2_EXPORT!$A:$ZZ,265,INDICATOR_MAP!$F$12),""))</f>
        <v/>
      </c>
      <c r="O265" s="2" t="str">
        <f>IF($A265="","",IFERROR(INDEX(RAW_DHIS2_EXPORT!$A:$ZZ,265,INDICATOR_MAP!$F$13),""))</f>
        <v/>
      </c>
      <c r="P265" s="2" t="str">
        <f>IF($A265="","",IFERROR(INDEX(RAW_DHIS2_EXPORT!$A:$ZZ,265,INDICATOR_MAP!$F$14),""))</f>
        <v/>
      </c>
      <c r="Q265" s="2" t="str">
        <f>IF($A265="","",IFERROR(INDEX(RAW_DHIS2_EXPORT!$A:$ZZ,265,INDICATOR_MAP!$F$15),""))</f>
        <v/>
      </c>
      <c r="R265" s="2" t="str">
        <f>IF($A265="","",IFERROR(INDEX(RAW_DHIS2_EXPORT!$A:$ZZ,265,INDICATOR_MAP!$F$16),""))</f>
        <v/>
      </c>
      <c r="S265" s="2" t="str">
        <f>IF($A265="","",IFERROR(INDEX(RAW_DHIS2_EXPORT!$A:$ZZ,265,INDICATOR_MAP!$F$17),""))</f>
        <v/>
      </c>
      <c r="T265" s="2" t="str">
        <f>IF($A265="","",IFERROR(INDEX(RAW_DHIS2_EXPORT!$A:$ZZ,265,INDICATOR_MAP!$F$18),""))</f>
        <v/>
      </c>
      <c r="U265" s="2" t="str">
        <f>IF($A265="","",IFERROR(INDEX(RAW_DHIS2_EXPORT!$A:$ZZ,265,INDICATOR_MAP!$F$19),""))</f>
        <v/>
      </c>
      <c r="V265" s="2" t="str">
        <f>IF($A265="","",IFERROR(INDEX(RAW_DHIS2_EXPORT!$A:$ZZ,265,INDICATOR_MAP!$F$20),""))</f>
        <v/>
      </c>
      <c r="W265" s="2" t="str">
        <f>IF($A265="","",IFERROR(INDEX(RAW_DHIS2_EXPORT!$A:$ZZ,265,INDICATOR_MAP!$F$21),""))</f>
        <v/>
      </c>
      <c r="X265" s="2" t="str">
        <f>IF($A265="","",IFERROR(INDEX(RAW_DHIS2_EXPORT!$A:$ZZ,265,INDICATOR_MAP!$F$22),""))</f>
        <v/>
      </c>
      <c r="Y265" s="2" t="str">
        <f>IF($A265="","",IFERROR(INDEX(RAW_DHIS2_EXPORT!$A:$ZZ,265,INDICATOR_MAP!$F$23),""))</f>
        <v/>
      </c>
      <c r="Z265" s="2" t="str">
        <f>IF($A265="","",IFERROR(INDEX(RAW_DHIS2_EXPORT!$A:$ZZ,265,INDICATOR_MAP!$F$24),""))</f>
        <v/>
      </c>
      <c r="AA265" s="2" t="str">
        <f>IF($A265="","",IFERROR(INDEX(RAW_DHIS2_EXPORT!$A:$ZZ,265,INDICATOR_MAP!$F$25),""))</f>
        <v/>
      </c>
      <c r="AB265" s="2" t="str">
        <f>IF($A265="","",IFERROR(INDEX(RAW_DHIS2_EXPORT!$A:$ZZ,265,INDICATOR_MAP!$F$26),""))</f>
        <v/>
      </c>
      <c r="AC265" s="2" t="str">
        <f>IF($A265="","",IFERROR(INDEX(RAW_DHIS2_EXPORT!$A:$ZZ,265,INDICATOR_MAP!$F$27),""))</f>
        <v/>
      </c>
      <c r="AD265" s="2" t="str">
        <f>IF($A265="","",IFERROR(INDEX(RAW_DHIS2_EXPORT!$A:$ZZ,265,INDICATOR_MAP!$F$28),""))</f>
        <v/>
      </c>
      <c r="AE265" s="2" t="str">
        <f>IF($A265="","",IFERROR(INDEX(RAW_DHIS2_EXPORT!$A:$ZZ,265,INDICATOR_MAP!$F$29),""))</f>
        <v/>
      </c>
      <c r="AF265" s="2" t="str">
        <f>IF($A265="","",IFERROR(INDEX(RAW_DHIS2_EXPORT!$A:$ZZ,265,INDICATOR_MAP!$F$30),""))</f>
        <v/>
      </c>
      <c r="AG265" s="2" t="str">
        <f>IF($A265="","",IFERROR(INDEX(RAW_DHIS2_EXPORT!$A:$ZZ,265,INDICATOR_MAP!$F$31),""))</f>
        <v/>
      </c>
      <c r="AH265" s="2" t="str">
        <f>IF($A265="","",IFERROR(INDEX(RAW_DHIS2_EXPORT!$A:$ZZ,265,INDICATOR_MAP!$F$32),""))</f>
        <v/>
      </c>
      <c r="AI265" s="2" t="str">
        <f>IF($A265="","",IFERROR(INDEX(RAW_DHIS2_EXPORT!$A:$ZZ,265,INDICATOR_MAP!$F$33),""))</f>
        <v/>
      </c>
      <c r="AJ265" s="2" t="str">
        <f>IF($A265="","",IFERROR(INDEX(RAW_DHIS2_EXPORT!$A:$ZZ,265,INDICATOR_MAP!$F$34),""))</f>
        <v/>
      </c>
      <c r="AK265" s="2" t="str">
        <f>IF($A265="","",IFERROR(INDEX(RAW_DHIS2_EXPORT!$A:$ZZ,265,INDICATOR_MAP!$F$35),""))</f>
        <v/>
      </c>
      <c r="AL265" s="2" t="str">
        <f>IF($A265="","",IFERROR(INDEX(RAW_DHIS2_EXPORT!$A:$ZZ,265,INDICATOR_MAP!$F$36),""))</f>
        <v/>
      </c>
      <c r="AM265" s="2" t="str">
        <f>IF($A265="","",IFERROR(INDEX(RAW_DHIS2_EXPORT!$A:$ZZ,265,INDICATOR_MAP!$F$37),""))</f>
        <v/>
      </c>
      <c r="AN265" s="2" t="str">
        <f>IF($A265="","",IFERROR(INDEX(RAW_DHIS2_EXPORT!$A:$ZZ,265,INDICATOR_MAP!$F$38),""))</f>
        <v/>
      </c>
      <c r="AO265" s="2" t="str">
        <f>IF($A265="","",IFERROR(INDEX(RAW_DHIS2_EXPORT!$A:$ZZ,265,INDICATOR_MAP!$F$39),""))</f>
        <v/>
      </c>
      <c r="AP265" s="2" t="str">
        <f>IF($A265="","",IFERROR(INDEX(RAW_DHIS2_EXPORT!$A:$ZZ,265,INDICATOR_MAP!$F$40),""))</f>
        <v/>
      </c>
      <c r="AQ265" s="2" t="str">
        <f>IF($A265="","",IFERROR(INDEX(RAW_DHIS2_EXPORT!$A:$ZZ,265,INDICATOR_MAP!$F$41),""))</f>
        <v/>
      </c>
      <c r="AR265" s="2" t="str">
        <f>IF($A265="","",IFERROR(INDEX(RAW_DHIS2_EXPORT!$A:$ZZ,265,INDICATOR_MAP!$F$42),""))</f>
        <v/>
      </c>
      <c r="AS265" s="2" t="str">
        <f>IF($A265="","",IFERROR(INDEX(RAW_DHIS2_EXPORT!$A:$ZZ,265,INDICATOR_MAP!$F$43),""))</f>
        <v/>
      </c>
      <c r="AT265" s="2" t="str">
        <f>IF($A265="","",IFERROR(INDEX(RAW_DHIS2_EXPORT!$A:$ZZ,265,INDICATOR_MAP!$F$44),""))</f>
        <v/>
      </c>
      <c r="AU265" s="2" t="str">
        <f>IF($A265="","",IFERROR(INDEX(RAW_DHIS2_EXPORT!$A:$ZZ,265,INDICATOR_MAP!$F$45),""))</f>
        <v/>
      </c>
      <c r="AV265" s="2" t="str">
        <f>IF($A265="","",IFERROR(INDEX(RAW_DHIS2_EXPORT!$A:$ZZ,265,INDICATOR_MAP!$F$46),""))</f>
        <v/>
      </c>
      <c r="AW265" s="2" t="str">
        <f>IF($A265="","",IFERROR(INDEX(RAW_DHIS2_EXPORT!$A:$ZZ,265,INDICATOR_MAP!$F$47),""))</f>
        <v/>
      </c>
      <c r="AX265" s="2" t="str">
        <f>IF($A265="","",IFERROR(INDEX(RAW_DHIS2_EXPORT!$A:$ZZ,265,INDICATOR_MAP!$F$48),""))</f>
        <v/>
      </c>
      <c r="AY265" s="2" t="str">
        <f>IF($A265="","",IFERROR(INDEX(RAW_DHIS2_EXPORT!$A:$ZZ,265,INDICATOR_MAP!$F$49),""))</f>
        <v/>
      </c>
      <c r="AZ265" s="2" t="str">
        <f>IF($A265="","",IFERROR(INDEX(RAW_DHIS2_EXPORT!$A:$ZZ,265,INDICATOR_MAP!$F$50),""))</f>
        <v/>
      </c>
      <c r="BA265" s="2" t="str">
        <f>IF($A265="","",IFERROR(INDEX(RAW_DHIS2_EXPORT!$A:$ZZ,265,INDICATOR_MAP!$F$51),""))</f>
        <v/>
      </c>
      <c r="BB265" s="2" t="str">
        <f>IF($A265="","",IFERROR(INDEX(RAW_DHIS2_EXPORT!$A:$ZZ,265,INDICATOR_MAP!$F$52),""))</f>
        <v/>
      </c>
      <c r="BC265" s="2" t="str">
        <f>IF($A265="","",IFERROR(INDEX(RAW_DHIS2_EXPORT!$A:$ZZ,265,INDICATOR_MAP!$F$53),""))</f>
        <v/>
      </c>
    </row>
    <row r="266" spans="1:55">
      <c r="A266" s="2" t="str">
        <f>IF(RAW_DHIS2_EXPORT!A266="","",RAW_DHIS2_EXPORT!A266)</f>
        <v/>
      </c>
      <c r="B266" s="2"/>
      <c r="C266" s="2"/>
      <c r="D266" s="2" t="str">
        <f>IF($A266="","",IFERROR(INDEX(RAW_DHIS2_EXPORT!$A:$ZZ,266,INDICATOR_MAP!$F$2),""))</f>
        <v/>
      </c>
      <c r="E266" s="2" t="str">
        <f>IF($A266="","",IFERROR(INDEX(RAW_DHIS2_EXPORT!$A:$ZZ,266,INDICATOR_MAP!$F$3),""))</f>
        <v/>
      </c>
      <c r="F266" s="2" t="str">
        <f>IF($A266="","",IFERROR(INDEX(RAW_DHIS2_EXPORT!$A:$ZZ,266,INDICATOR_MAP!$F$4),""))</f>
        <v/>
      </c>
      <c r="G266" s="2" t="str">
        <f>IF($A266="","",IFERROR(INDEX(RAW_DHIS2_EXPORT!$A:$ZZ,266,INDICATOR_MAP!$F$5),""))</f>
        <v/>
      </c>
      <c r="H266" s="2" t="str">
        <f>IF($A266="","",IFERROR(INDEX(RAW_DHIS2_EXPORT!$A:$ZZ,266,INDICATOR_MAP!$F$6),""))</f>
        <v/>
      </c>
      <c r="I266" s="2" t="str">
        <f>IF($A266="","",IFERROR(INDEX(RAW_DHIS2_EXPORT!$A:$ZZ,266,INDICATOR_MAP!$F$7),""))</f>
        <v/>
      </c>
      <c r="J266" s="2" t="str">
        <f>IF($A266="","",IFERROR(INDEX(RAW_DHIS2_EXPORT!$A:$ZZ,266,INDICATOR_MAP!$F$8),""))</f>
        <v/>
      </c>
      <c r="K266" s="2" t="str">
        <f>IF($A266="","",IFERROR(INDEX(RAW_DHIS2_EXPORT!$A:$ZZ,266,INDICATOR_MAP!$F$9),""))</f>
        <v/>
      </c>
      <c r="L266" s="2" t="str">
        <f>IF($A266="","",IFERROR(INDEX(RAW_DHIS2_EXPORT!$A:$ZZ,266,INDICATOR_MAP!$F$10),""))</f>
        <v/>
      </c>
      <c r="M266" s="2" t="str">
        <f>IF($A266="","",IFERROR(INDEX(RAW_DHIS2_EXPORT!$A:$ZZ,266,INDICATOR_MAP!$F$11),""))</f>
        <v/>
      </c>
      <c r="N266" s="2" t="str">
        <f>IF($A266="","",IFERROR(INDEX(RAW_DHIS2_EXPORT!$A:$ZZ,266,INDICATOR_MAP!$F$12),""))</f>
        <v/>
      </c>
      <c r="O266" s="2" t="str">
        <f>IF($A266="","",IFERROR(INDEX(RAW_DHIS2_EXPORT!$A:$ZZ,266,INDICATOR_MAP!$F$13),""))</f>
        <v/>
      </c>
      <c r="P266" s="2" t="str">
        <f>IF($A266="","",IFERROR(INDEX(RAW_DHIS2_EXPORT!$A:$ZZ,266,INDICATOR_MAP!$F$14),""))</f>
        <v/>
      </c>
      <c r="Q266" s="2" t="str">
        <f>IF($A266="","",IFERROR(INDEX(RAW_DHIS2_EXPORT!$A:$ZZ,266,INDICATOR_MAP!$F$15),""))</f>
        <v/>
      </c>
      <c r="R266" s="2" t="str">
        <f>IF($A266="","",IFERROR(INDEX(RAW_DHIS2_EXPORT!$A:$ZZ,266,INDICATOR_MAP!$F$16),""))</f>
        <v/>
      </c>
      <c r="S266" s="2" t="str">
        <f>IF($A266="","",IFERROR(INDEX(RAW_DHIS2_EXPORT!$A:$ZZ,266,INDICATOR_MAP!$F$17),""))</f>
        <v/>
      </c>
      <c r="T266" s="2" t="str">
        <f>IF($A266="","",IFERROR(INDEX(RAW_DHIS2_EXPORT!$A:$ZZ,266,INDICATOR_MAP!$F$18),""))</f>
        <v/>
      </c>
      <c r="U266" s="2" t="str">
        <f>IF($A266="","",IFERROR(INDEX(RAW_DHIS2_EXPORT!$A:$ZZ,266,INDICATOR_MAP!$F$19),""))</f>
        <v/>
      </c>
      <c r="V266" s="2" t="str">
        <f>IF($A266="","",IFERROR(INDEX(RAW_DHIS2_EXPORT!$A:$ZZ,266,INDICATOR_MAP!$F$20),""))</f>
        <v/>
      </c>
      <c r="W266" s="2" t="str">
        <f>IF($A266="","",IFERROR(INDEX(RAW_DHIS2_EXPORT!$A:$ZZ,266,INDICATOR_MAP!$F$21),""))</f>
        <v/>
      </c>
      <c r="X266" s="2" t="str">
        <f>IF($A266="","",IFERROR(INDEX(RAW_DHIS2_EXPORT!$A:$ZZ,266,INDICATOR_MAP!$F$22),""))</f>
        <v/>
      </c>
      <c r="Y266" s="2" t="str">
        <f>IF($A266="","",IFERROR(INDEX(RAW_DHIS2_EXPORT!$A:$ZZ,266,INDICATOR_MAP!$F$23),""))</f>
        <v/>
      </c>
      <c r="Z266" s="2" t="str">
        <f>IF($A266="","",IFERROR(INDEX(RAW_DHIS2_EXPORT!$A:$ZZ,266,INDICATOR_MAP!$F$24),""))</f>
        <v/>
      </c>
      <c r="AA266" s="2" t="str">
        <f>IF($A266="","",IFERROR(INDEX(RAW_DHIS2_EXPORT!$A:$ZZ,266,INDICATOR_MAP!$F$25),""))</f>
        <v/>
      </c>
      <c r="AB266" s="2" t="str">
        <f>IF($A266="","",IFERROR(INDEX(RAW_DHIS2_EXPORT!$A:$ZZ,266,INDICATOR_MAP!$F$26),""))</f>
        <v/>
      </c>
      <c r="AC266" s="2" t="str">
        <f>IF($A266="","",IFERROR(INDEX(RAW_DHIS2_EXPORT!$A:$ZZ,266,INDICATOR_MAP!$F$27),""))</f>
        <v/>
      </c>
      <c r="AD266" s="2" t="str">
        <f>IF($A266="","",IFERROR(INDEX(RAW_DHIS2_EXPORT!$A:$ZZ,266,INDICATOR_MAP!$F$28),""))</f>
        <v/>
      </c>
      <c r="AE266" s="2" t="str">
        <f>IF($A266="","",IFERROR(INDEX(RAW_DHIS2_EXPORT!$A:$ZZ,266,INDICATOR_MAP!$F$29),""))</f>
        <v/>
      </c>
      <c r="AF266" s="2" t="str">
        <f>IF($A266="","",IFERROR(INDEX(RAW_DHIS2_EXPORT!$A:$ZZ,266,INDICATOR_MAP!$F$30),""))</f>
        <v/>
      </c>
      <c r="AG266" s="2" t="str">
        <f>IF($A266="","",IFERROR(INDEX(RAW_DHIS2_EXPORT!$A:$ZZ,266,INDICATOR_MAP!$F$31),""))</f>
        <v/>
      </c>
      <c r="AH266" s="2" t="str">
        <f>IF($A266="","",IFERROR(INDEX(RAW_DHIS2_EXPORT!$A:$ZZ,266,INDICATOR_MAP!$F$32),""))</f>
        <v/>
      </c>
      <c r="AI266" s="2" t="str">
        <f>IF($A266="","",IFERROR(INDEX(RAW_DHIS2_EXPORT!$A:$ZZ,266,INDICATOR_MAP!$F$33),""))</f>
        <v/>
      </c>
      <c r="AJ266" s="2" t="str">
        <f>IF($A266="","",IFERROR(INDEX(RAW_DHIS2_EXPORT!$A:$ZZ,266,INDICATOR_MAP!$F$34),""))</f>
        <v/>
      </c>
      <c r="AK266" s="2" t="str">
        <f>IF($A266="","",IFERROR(INDEX(RAW_DHIS2_EXPORT!$A:$ZZ,266,INDICATOR_MAP!$F$35),""))</f>
        <v/>
      </c>
      <c r="AL266" s="2" t="str">
        <f>IF($A266="","",IFERROR(INDEX(RAW_DHIS2_EXPORT!$A:$ZZ,266,INDICATOR_MAP!$F$36),""))</f>
        <v/>
      </c>
      <c r="AM266" s="2" t="str">
        <f>IF($A266="","",IFERROR(INDEX(RAW_DHIS2_EXPORT!$A:$ZZ,266,INDICATOR_MAP!$F$37),""))</f>
        <v/>
      </c>
      <c r="AN266" s="2" t="str">
        <f>IF($A266="","",IFERROR(INDEX(RAW_DHIS2_EXPORT!$A:$ZZ,266,INDICATOR_MAP!$F$38),""))</f>
        <v/>
      </c>
      <c r="AO266" s="2" t="str">
        <f>IF($A266="","",IFERROR(INDEX(RAW_DHIS2_EXPORT!$A:$ZZ,266,INDICATOR_MAP!$F$39),""))</f>
        <v/>
      </c>
      <c r="AP266" s="2" t="str">
        <f>IF($A266="","",IFERROR(INDEX(RAW_DHIS2_EXPORT!$A:$ZZ,266,INDICATOR_MAP!$F$40),""))</f>
        <v/>
      </c>
      <c r="AQ266" s="2" t="str">
        <f>IF($A266="","",IFERROR(INDEX(RAW_DHIS2_EXPORT!$A:$ZZ,266,INDICATOR_MAP!$F$41),""))</f>
        <v/>
      </c>
      <c r="AR266" s="2" t="str">
        <f>IF($A266="","",IFERROR(INDEX(RAW_DHIS2_EXPORT!$A:$ZZ,266,INDICATOR_MAP!$F$42),""))</f>
        <v/>
      </c>
      <c r="AS266" s="2" t="str">
        <f>IF($A266="","",IFERROR(INDEX(RAW_DHIS2_EXPORT!$A:$ZZ,266,INDICATOR_MAP!$F$43),""))</f>
        <v/>
      </c>
      <c r="AT266" s="2" t="str">
        <f>IF($A266="","",IFERROR(INDEX(RAW_DHIS2_EXPORT!$A:$ZZ,266,INDICATOR_MAP!$F$44),""))</f>
        <v/>
      </c>
      <c r="AU266" s="2" t="str">
        <f>IF($A266="","",IFERROR(INDEX(RAW_DHIS2_EXPORT!$A:$ZZ,266,INDICATOR_MAP!$F$45),""))</f>
        <v/>
      </c>
      <c r="AV266" s="2" t="str">
        <f>IF($A266="","",IFERROR(INDEX(RAW_DHIS2_EXPORT!$A:$ZZ,266,INDICATOR_MAP!$F$46),""))</f>
        <v/>
      </c>
      <c r="AW266" s="2" t="str">
        <f>IF($A266="","",IFERROR(INDEX(RAW_DHIS2_EXPORT!$A:$ZZ,266,INDICATOR_MAP!$F$47),""))</f>
        <v/>
      </c>
      <c r="AX266" s="2" t="str">
        <f>IF($A266="","",IFERROR(INDEX(RAW_DHIS2_EXPORT!$A:$ZZ,266,INDICATOR_MAP!$F$48),""))</f>
        <v/>
      </c>
      <c r="AY266" s="2" t="str">
        <f>IF($A266="","",IFERROR(INDEX(RAW_DHIS2_EXPORT!$A:$ZZ,266,INDICATOR_MAP!$F$49),""))</f>
        <v/>
      </c>
      <c r="AZ266" s="2" t="str">
        <f>IF($A266="","",IFERROR(INDEX(RAW_DHIS2_EXPORT!$A:$ZZ,266,INDICATOR_MAP!$F$50),""))</f>
        <v/>
      </c>
      <c r="BA266" s="2" t="str">
        <f>IF($A266="","",IFERROR(INDEX(RAW_DHIS2_EXPORT!$A:$ZZ,266,INDICATOR_MAP!$F$51),""))</f>
        <v/>
      </c>
      <c r="BB266" s="2" t="str">
        <f>IF($A266="","",IFERROR(INDEX(RAW_DHIS2_EXPORT!$A:$ZZ,266,INDICATOR_MAP!$F$52),""))</f>
        <v/>
      </c>
      <c r="BC266" s="2" t="str">
        <f>IF($A266="","",IFERROR(INDEX(RAW_DHIS2_EXPORT!$A:$ZZ,266,INDICATOR_MAP!$F$53),""))</f>
        <v/>
      </c>
    </row>
    <row r="267" spans="1:55">
      <c r="A267" s="2" t="str">
        <f>IF(RAW_DHIS2_EXPORT!A267="","",RAW_DHIS2_EXPORT!A267)</f>
        <v/>
      </c>
      <c r="B267" s="2"/>
      <c r="C267" s="2"/>
      <c r="D267" s="2" t="str">
        <f>IF($A267="","",IFERROR(INDEX(RAW_DHIS2_EXPORT!$A:$ZZ,267,INDICATOR_MAP!$F$2),""))</f>
        <v/>
      </c>
      <c r="E267" s="2" t="str">
        <f>IF($A267="","",IFERROR(INDEX(RAW_DHIS2_EXPORT!$A:$ZZ,267,INDICATOR_MAP!$F$3),""))</f>
        <v/>
      </c>
      <c r="F267" s="2" t="str">
        <f>IF($A267="","",IFERROR(INDEX(RAW_DHIS2_EXPORT!$A:$ZZ,267,INDICATOR_MAP!$F$4),""))</f>
        <v/>
      </c>
      <c r="G267" s="2" t="str">
        <f>IF($A267="","",IFERROR(INDEX(RAW_DHIS2_EXPORT!$A:$ZZ,267,INDICATOR_MAP!$F$5),""))</f>
        <v/>
      </c>
      <c r="H267" s="2" t="str">
        <f>IF($A267="","",IFERROR(INDEX(RAW_DHIS2_EXPORT!$A:$ZZ,267,INDICATOR_MAP!$F$6),""))</f>
        <v/>
      </c>
      <c r="I267" s="2" t="str">
        <f>IF($A267="","",IFERROR(INDEX(RAW_DHIS2_EXPORT!$A:$ZZ,267,INDICATOR_MAP!$F$7),""))</f>
        <v/>
      </c>
      <c r="J267" s="2" t="str">
        <f>IF($A267="","",IFERROR(INDEX(RAW_DHIS2_EXPORT!$A:$ZZ,267,INDICATOR_MAP!$F$8),""))</f>
        <v/>
      </c>
      <c r="K267" s="2" t="str">
        <f>IF($A267="","",IFERROR(INDEX(RAW_DHIS2_EXPORT!$A:$ZZ,267,INDICATOR_MAP!$F$9),""))</f>
        <v/>
      </c>
      <c r="L267" s="2" t="str">
        <f>IF($A267="","",IFERROR(INDEX(RAW_DHIS2_EXPORT!$A:$ZZ,267,INDICATOR_MAP!$F$10),""))</f>
        <v/>
      </c>
      <c r="M267" s="2" t="str">
        <f>IF($A267="","",IFERROR(INDEX(RAW_DHIS2_EXPORT!$A:$ZZ,267,INDICATOR_MAP!$F$11),""))</f>
        <v/>
      </c>
      <c r="N267" s="2" t="str">
        <f>IF($A267="","",IFERROR(INDEX(RAW_DHIS2_EXPORT!$A:$ZZ,267,INDICATOR_MAP!$F$12),""))</f>
        <v/>
      </c>
      <c r="O267" s="2" t="str">
        <f>IF($A267="","",IFERROR(INDEX(RAW_DHIS2_EXPORT!$A:$ZZ,267,INDICATOR_MAP!$F$13),""))</f>
        <v/>
      </c>
      <c r="P267" s="2" t="str">
        <f>IF($A267="","",IFERROR(INDEX(RAW_DHIS2_EXPORT!$A:$ZZ,267,INDICATOR_MAP!$F$14),""))</f>
        <v/>
      </c>
      <c r="Q267" s="2" t="str">
        <f>IF($A267="","",IFERROR(INDEX(RAW_DHIS2_EXPORT!$A:$ZZ,267,INDICATOR_MAP!$F$15),""))</f>
        <v/>
      </c>
      <c r="R267" s="2" t="str">
        <f>IF($A267="","",IFERROR(INDEX(RAW_DHIS2_EXPORT!$A:$ZZ,267,INDICATOR_MAP!$F$16),""))</f>
        <v/>
      </c>
      <c r="S267" s="2" t="str">
        <f>IF($A267="","",IFERROR(INDEX(RAW_DHIS2_EXPORT!$A:$ZZ,267,INDICATOR_MAP!$F$17),""))</f>
        <v/>
      </c>
      <c r="T267" s="2" t="str">
        <f>IF($A267="","",IFERROR(INDEX(RAW_DHIS2_EXPORT!$A:$ZZ,267,INDICATOR_MAP!$F$18),""))</f>
        <v/>
      </c>
      <c r="U267" s="2" t="str">
        <f>IF($A267="","",IFERROR(INDEX(RAW_DHIS2_EXPORT!$A:$ZZ,267,INDICATOR_MAP!$F$19),""))</f>
        <v/>
      </c>
      <c r="V267" s="2" t="str">
        <f>IF($A267="","",IFERROR(INDEX(RAW_DHIS2_EXPORT!$A:$ZZ,267,INDICATOR_MAP!$F$20),""))</f>
        <v/>
      </c>
      <c r="W267" s="2" t="str">
        <f>IF($A267="","",IFERROR(INDEX(RAW_DHIS2_EXPORT!$A:$ZZ,267,INDICATOR_MAP!$F$21),""))</f>
        <v/>
      </c>
      <c r="X267" s="2" t="str">
        <f>IF($A267="","",IFERROR(INDEX(RAW_DHIS2_EXPORT!$A:$ZZ,267,INDICATOR_MAP!$F$22),""))</f>
        <v/>
      </c>
      <c r="Y267" s="2" t="str">
        <f>IF($A267="","",IFERROR(INDEX(RAW_DHIS2_EXPORT!$A:$ZZ,267,INDICATOR_MAP!$F$23),""))</f>
        <v/>
      </c>
      <c r="Z267" s="2" t="str">
        <f>IF($A267="","",IFERROR(INDEX(RAW_DHIS2_EXPORT!$A:$ZZ,267,INDICATOR_MAP!$F$24),""))</f>
        <v/>
      </c>
      <c r="AA267" s="2" t="str">
        <f>IF($A267="","",IFERROR(INDEX(RAW_DHIS2_EXPORT!$A:$ZZ,267,INDICATOR_MAP!$F$25),""))</f>
        <v/>
      </c>
      <c r="AB267" s="2" t="str">
        <f>IF($A267="","",IFERROR(INDEX(RAW_DHIS2_EXPORT!$A:$ZZ,267,INDICATOR_MAP!$F$26),""))</f>
        <v/>
      </c>
      <c r="AC267" s="2" t="str">
        <f>IF($A267="","",IFERROR(INDEX(RAW_DHIS2_EXPORT!$A:$ZZ,267,INDICATOR_MAP!$F$27),""))</f>
        <v/>
      </c>
      <c r="AD267" s="2" t="str">
        <f>IF($A267="","",IFERROR(INDEX(RAW_DHIS2_EXPORT!$A:$ZZ,267,INDICATOR_MAP!$F$28),""))</f>
        <v/>
      </c>
      <c r="AE267" s="2" t="str">
        <f>IF($A267="","",IFERROR(INDEX(RAW_DHIS2_EXPORT!$A:$ZZ,267,INDICATOR_MAP!$F$29),""))</f>
        <v/>
      </c>
      <c r="AF267" s="2" t="str">
        <f>IF($A267="","",IFERROR(INDEX(RAW_DHIS2_EXPORT!$A:$ZZ,267,INDICATOR_MAP!$F$30),""))</f>
        <v/>
      </c>
      <c r="AG267" s="2" t="str">
        <f>IF($A267="","",IFERROR(INDEX(RAW_DHIS2_EXPORT!$A:$ZZ,267,INDICATOR_MAP!$F$31),""))</f>
        <v/>
      </c>
      <c r="AH267" s="2" t="str">
        <f>IF($A267="","",IFERROR(INDEX(RAW_DHIS2_EXPORT!$A:$ZZ,267,INDICATOR_MAP!$F$32),""))</f>
        <v/>
      </c>
      <c r="AI267" s="2" t="str">
        <f>IF($A267="","",IFERROR(INDEX(RAW_DHIS2_EXPORT!$A:$ZZ,267,INDICATOR_MAP!$F$33),""))</f>
        <v/>
      </c>
      <c r="AJ267" s="2" t="str">
        <f>IF($A267="","",IFERROR(INDEX(RAW_DHIS2_EXPORT!$A:$ZZ,267,INDICATOR_MAP!$F$34),""))</f>
        <v/>
      </c>
      <c r="AK267" s="2" t="str">
        <f>IF($A267="","",IFERROR(INDEX(RAW_DHIS2_EXPORT!$A:$ZZ,267,INDICATOR_MAP!$F$35),""))</f>
        <v/>
      </c>
      <c r="AL267" s="2" t="str">
        <f>IF($A267="","",IFERROR(INDEX(RAW_DHIS2_EXPORT!$A:$ZZ,267,INDICATOR_MAP!$F$36),""))</f>
        <v/>
      </c>
      <c r="AM267" s="2" t="str">
        <f>IF($A267="","",IFERROR(INDEX(RAW_DHIS2_EXPORT!$A:$ZZ,267,INDICATOR_MAP!$F$37),""))</f>
        <v/>
      </c>
      <c r="AN267" s="2" t="str">
        <f>IF($A267="","",IFERROR(INDEX(RAW_DHIS2_EXPORT!$A:$ZZ,267,INDICATOR_MAP!$F$38),""))</f>
        <v/>
      </c>
      <c r="AO267" s="2" t="str">
        <f>IF($A267="","",IFERROR(INDEX(RAW_DHIS2_EXPORT!$A:$ZZ,267,INDICATOR_MAP!$F$39),""))</f>
        <v/>
      </c>
      <c r="AP267" s="2" t="str">
        <f>IF($A267="","",IFERROR(INDEX(RAW_DHIS2_EXPORT!$A:$ZZ,267,INDICATOR_MAP!$F$40),""))</f>
        <v/>
      </c>
      <c r="AQ267" s="2" t="str">
        <f>IF($A267="","",IFERROR(INDEX(RAW_DHIS2_EXPORT!$A:$ZZ,267,INDICATOR_MAP!$F$41),""))</f>
        <v/>
      </c>
      <c r="AR267" s="2" t="str">
        <f>IF($A267="","",IFERROR(INDEX(RAW_DHIS2_EXPORT!$A:$ZZ,267,INDICATOR_MAP!$F$42),""))</f>
        <v/>
      </c>
      <c r="AS267" s="2" t="str">
        <f>IF($A267="","",IFERROR(INDEX(RAW_DHIS2_EXPORT!$A:$ZZ,267,INDICATOR_MAP!$F$43),""))</f>
        <v/>
      </c>
      <c r="AT267" s="2" t="str">
        <f>IF($A267="","",IFERROR(INDEX(RAW_DHIS2_EXPORT!$A:$ZZ,267,INDICATOR_MAP!$F$44),""))</f>
        <v/>
      </c>
      <c r="AU267" s="2" t="str">
        <f>IF($A267="","",IFERROR(INDEX(RAW_DHIS2_EXPORT!$A:$ZZ,267,INDICATOR_MAP!$F$45),""))</f>
        <v/>
      </c>
      <c r="AV267" s="2" t="str">
        <f>IF($A267="","",IFERROR(INDEX(RAW_DHIS2_EXPORT!$A:$ZZ,267,INDICATOR_MAP!$F$46),""))</f>
        <v/>
      </c>
      <c r="AW267" s="2" t="str">
        <f>IF($A267="","",IFERROR(INDEX(RAW_DHIS2_EXPORT!$A:$ZZ,267,INDICATOR_MAP!$F$47),""))</f>
        <v/>
      </c>
      <c r="AX267" s="2" t="str">
        <f>IF($A267="","",IFERROR(INDEX(RAW_DHIS2_EXPORT!$A:$ZZ,267,INDICATOR_MAP!$F$48),""))</f>
        <v/>
      </c>
      <c r="AY267" s="2" t="str">
        <f>IF($A267="","",IFERROR(INDEX(RAW_DHIS2_EXPORT!$A:$ZZ,267,INDICATOR_MAP!$F$49),""))</f>
        <v/>
      </c>
      <c r="AZ267" s="2" t="str">
        <f>IF($A267="","",IFERROR(INDEX(RAW_DHIS2_EXPORT!$A:$ZZ,267,INDICATOR_MAP!$F$50),""))</f>
        <v/>
      </c>
      <c r="BA267" s="2" t="str">
        <f>IF($A267="","",IFERROR(INDEX(RAW_DHIS2_EXPORT!$A:$ZZ,267,INDICATOR_MAP!$F$51),""))</f>
        <v/>
      </c>
      <c r="BB267" s="2" t="str">
        <f>IF($A267="","",IFERROR(INDEX(RAW_DHIS2_EXPORT!$A:$ZZ,267,INDICATOR_MAP!$F$52),""))</f>
        <v/>
      </c>
      <c r="BC267" s="2" t="str">
        <f>IF($A267="","",IFERROR(INDEX(RAW_DHIS2_EXPORT!$A:$ZZ,267,INDICATOR_MAP!$F$53),""))</f>
        <v/>
      </c>
    </row>
    <row r="268" spans="1:55">
      <c r="A268" s="2" t="str">
        <f>IF(RAW_DHIS2_EXPORT!A268="","",RAW_DHIS2_EXPORT!A268)</f>
        <v/>
      </c>
      <c r="B268" s="2"/>
      <c r="C268" s="2"/>
      <c r="D268" s="2" t="str">
        <f>IF($A268="","",IFERROR(INDEX(RAW_DHIS2_EXPORT!$A:$ZZ,268,INDICATOR_MAP!$F$2),""))</f>
        <v/>
      </c>
      <c r="E268" s="2" t="str">
        <f>IF($A268="","",IFERROR(INDEX(RAW_DHIS2_EXPORT!$A:$ZZ,268,INDICATOR_MAP!$F$3),""))</f>
        <v/>
      </c>
      <c r="F268" s="2" t="str">
        <f>IF($A268="","",IFERROR(INDEX(RAW_DHIS2_EXPORT!$A:$ZZ,268,INDICATOR_MAP!$F$4),""))</f>
        <v/>
      </c>
      <c r="G268" s="2" t="str">
        <f>IF($A268="","",IFERROR(INDEX(RAW_DHIS2_EXPORT!$A:$ZZ,268,INDICATOR_MAP!$F$5),""))</f>
        <v/>
      </c>
      <c r="H268" s="2" t="str">
        <f>IF($A268="","",IFERROR(INDEX(RAW_DHIS2_EXPORT!$A:$ZZ,268,INDICATOR_MAP!$F$6),""))</f>
        <v/>
      </c>
      <c r="I268" s="2" t="str">
        <f>IF($A268="","",IFERROR(INDEX(RAW_DHIS2_EXPORT!$A:$ZZ,268,INDICATOR_MAP!$F$7),""))</f>
        <v/>
      </c>
      <c r="J268" s="2" t="str">
        <f>IF($A268="","",IFERROR(INDEX(RAW_DHIS2_EXPORT!$A:$ZZ,268,INDICATOR_MAP!$F$8),""))</f>
        <v/>
      </c>
      <c r="K268" s="2" t="str">
        <f>IF($A268="","",IFERROR(INDEX(RAW_DHIS2_EXPORT!$A:$ZZ,268,INDICATOR_MAP!$F$9),""))</f>
        <v/>
      </c>
      <c r="L268" s="2" t="str">
        <f>IF($A268="","",IFERROR(INDEX(RAW_DHIS2_EXPORT!$A:$ZZ,268,INDICATOR_MAP!$F$10),""))</f>
        <v/>
      </c>
      <c r="M268" s="2" t="str">
        <f>IF($A268="","",IFERROR(INDEX(RAW_DHIS2_EXPORT!$A:$ZZ,268,INDICATOR_MAP!$F$11),""))</f>
        <v/>
      </c>
      <c r="N268" s="2" t="str">
        <f>IF($A268="","",IFERROR(INDEX(RAW_DHIS2_EXPORT!$A:$ZZ,268,INDICATOR_MAP!$F$12),""))</f>
        <v/>
      </c>
      <c r="O268" s="2" t="str">
        <f>IF($A268="","",IFERROR(INDEX(RAW_DHIS2_EXPORT!$A:$ZZ,268,INDICATOR_MAP!$F$13),""))</f>
        <v/>
      </c>
      <c r="P268" s="2" t="str">
        <f>IF($A268="","",IFERROR(INDEX(RAW_DHIS2_EXPORT!$A:$ZZ,268,INDICATOR_MAP!$F$14),""))</f>
        <v/>
      </c>
      <c r="Q268" s="2" t="str">
        <f>IF($A268="","",IFERROR(INDEX(RAW_DHIS2_EXPORT!$A:$ZZ,268,INDICATOR_MAP!$F$15),""))</f>
        <v/>
      </c>
      <c r="R268" s="2" t="str">
        <f>IF($A268="","",IFERROR(INDEX(RAW_DHIS2_EXPORT!$A:$ZZ,268,INDICATOR_MAP!$F$16),""))</f>
        <v/>
      </c>
      <c r="S268" s="2" t="str">
        <f>IF($A268="","",IFERROR(INDEX(RAW_DHIS2_EXPORT!$A:$ZZ,268,INDICATOR_MAP!$F$17),""))</f>
        <v/>
      </c>
      <c r="T268" s="2" t="str">
        <f>IF($A268="","",IFERROR(INDEX(RAW_DHIS2_EXPORT!$A:$ZZ,268,INDICATOR_MAP!$F$18),""))</f>
        <v/>
      </c>
      <c r="U268" s="2" t="str">
        <f>IF($A268="","",IFERROR(INDEX(RAW_DHIS2_EXPORT!$A:$ZZ,268,INDICATOR_MAP!$F$19),""))</f>
        <v/>
      </c>
      <c r="V268" s="2" t="str">
        <f>IF($A268="","",IFERROR(INDEX(RAW_DHIS2_EXPORT!$A:$ZZ,268,INDICATOR_MAP!$F$20),""))</f>
        <v/>
      </c>
      <c r="W268" s="2" t="str">
        <f>IF($A268="","",IFERROR(INDEX(RAW_DHIS2_EXPORT!$A:$ZZ,268,INDICATOR_MAP!$F$21),""))</f>
        <v/>
      </c>
      <c r="X268" s="2" t="str">
        <f>IF($A268="","",IFERROR(INDEX(RAW_DHIS2_EXPORT!$A:$ZZ,268,INDICATOR_MAP!$F$22),""))</f>
        <v/>
      </c>
      <c r="Y268" s="2" t="str">
        <f>IF($A268="","",IFERROR(INDEX(RAW_DHIS2_EXPORT!$A:$ZZ,268,INDICATOR_MAP!$F$23),""))</f>
        <v/>
      </c>
      <c r="Z268" s="2" t="str">
        <f>IF($A268="","",IFERROR(INDEX(RAW_DHIS2_EXPORT!$A:$ZZ,268,INDICATOR_MAP!$F$24),""))</f>
        <v/>
      </c>
      <c r="AA268" s="2" t="str">
        <f>IF($A268="","",IFERROR(INDEX(RAW_DHIS2_EXPORT!$A:$ZZ,268,INDICATOR_MAP!$F$25),""))</f>
        <v/>
      </c>
      <c r="AB268" s="2" t="str">
        <f>IF($A268="","",IFERROR(INDEX(RAW_DHIS2_EXPORT!$A:$ZZ,268,INDICATOR_MAP!$F$26),""))</f>
        <v/>
      </c>
      <c r="AC268" s="2" t="str">
        <f>IF($A268="","",IFERROR(INDEX(RAW_DHIS2_EXPORT!$A:$ZZ,268,INDICATOR_MAP!$F$27),""))</f>
        <v/>
      </c>
      <c r="AD268" s="2" t="str">
        <f>IF($A268="","",IFERROR(INDEX(RAW_DHIS2_EXPORT!$A:$ZZ,268,INDICATOR_MAP!$F$28),""))</f>
        <v/>
      </c>
      <c r="AE268" s="2" t="str">
        <f>IF($A268="","",IFERROR(INDEX(RAW_DHIS2_EXPORT!$A:$ZZ,268,INDICATOR_MAP!$F$29),""))</f>
        <v/>
      </c>
      <c r="AF268" s="2" t="str">
        <f>IF($A268="","",IFERROR(INDEX(RAW_DHIS2_EXPORT!$A:$ZZ,268,INDICATOR_MAP!$F$30),""))</f>
        <v/>
      </c>
      <c r="AG268" s="2" t="str">
        <f>IF($A268="","",IFERROR(INDEX(RAW_DHIS2_EXPORT!$A:$ZZ,268,INDICATOR_MAP!$F$31),""))</f>
        <v/>
      </c>
      <c r="AH268" s="2" t="str">
        <f>IF($A268="","",IFERROR(INDEX(RAW_DHIS2_EXPORT!$A:$ZZ,268,INDICATOR_MAP!$F$32),""))</f>
        <v/>
      </c>
      <c r="AI268" s="2" t="str">
        <f>IF($A268="","",IFERROR(INDEX(RAW_DHIS2_EXPORT!$A:$ZZ,268,INDICATOR_MAP!$F$33),""))</f>
        <v/>
      </c>
      <c r="AJ268" s="2" t="str">
        <f>IF($A268="","",IFERROR(INDEX(RAW_DHIS2_EXPORT!$A:$ZZ,268,INDICATOR_MAP!$F$34),""))</f>
        <v/>
      </c>
      <c r="AK268" s="2" t="str">
        <f>IF($A268="","",IFERROR(INDEX(RAW_DHIS2_EXPORT!$A:$ZZ,268,INDICATOR_MAP!$F$35),""))</f>
        <v/>
      </c>
      <c r="AL268" s="2" t="str">
        <f>IF($A268="","",IFERROR(INDEX(RAW_DHIS2_EXPORT!$A:$ZZ,268,INDICATOR_MAP!$F$36),""))</f>
        <v/>
      </c>
      <c r="AM268" s="2" t="str">
        <f>IF($A268="","",IFERROR(INDEX(RAW_DHIS2_EXPORT!$A:$ZZ,268,INDICATOR_MAP!$F$37),""))</f>
        <v/>
      </c>
      <c r="AN268" s="2" t="str">
        <f>IF($A268="","",IFERROR(INDEX(RAW_DHIS2_EXPORT!$A:$ZZ,268,INDICATOR_MAP!$F$38),""))</f>
        <v/>
      </c>
      <c r="AO268" s="2" t="str">
        <f>IF($A268="","",IFERROR(INDEX(RAW_DHIS2_EXPORT!$A:$ZZ,268,INDICATOR_MAP!$F$39),""))</f>
        <v/>
      </c>
      <c r="AP268" s="2" t="str">
        <f>IF($A268="","",IFERROR(INDEX(RAW_DHIS2_EXPORT!$A:$ZZ,268,INDICATOR_MAP!$F$40),""))</f>
        <v/>
      </c>
      <c r="AQ268" s="2" t="str">
        <f>IF($A268="","",IFERROR(INDEX(RAW_DHIS2_EXPORT!$A:$ZZ,268,INDICATOR_MAP!$F$41),""))</f>
        <v/>
      </c>
      <c r="AR268" s="2" t="str">
        <f>IF($A268="","",IFERROR(INDEX(RAW_DHIS2_EXPORT!$A:$ZZ,268,INDICATOR_MAP!$F$42),""))</f>
        <v/>
      </c>
      <c r="AS268" s="2" t="str">
        <f>IF($A268="","",IFERROR(INDEX(RAW_DHIS2_EXPORT!$A:$ZZ,268,INDICATOR_MAP!$F$43),""))</f>
        <v/>
      </c>
      <c r="AT268" s="2" t="str">
        <f>IF($A268="","",IFERROR(INDEX(RAW_DHIS2_EXPORT!$A:$ZZ,268,INDICATOR_MAP!$F$44),""))</f>
        <v/>
      </c>
      <c r="AU268" s="2" t="str">
        <f>IF($A268="","",IFERROR(INDEX(RAW_DHIS2_EXPORT!$A:$ZZ,268,INDICATOR_MAP!$F$45),""))</f>
        <v/>
      </c>
      <c r="AV268" s="2" t="str">
        <f>IF($A268="","",IFERROR(INDEX(RAW_DHIS2_EXPORT!$A:$ZZ,268,INDICATOR_MAP!$F$46),""))</f>
        <v/>
      </c>
      <c r="AW268" s="2" t="str">
        <f>IF($A268="","",IFERROR(INDEX(RAW_DHIS2_EXPORT!$A:$ZZ,268,INDICATOR_MAP!$F$47),""))</f>
        <v/>
      </c>
      <c r="AX268" s="2" t="str">
        <f>IF($A268="","",IFERROR(INDEX(RAW_DHIS2_EXPORT!$A:$ZZ,268,INDICATOR_MAP!$F$48),""))</f>
        <v/>
      </c>
      <c r="AY268" s="2" t="str">
        <f>IF($A268="","",IFERROR(INDEX(RAW_DHIS2_EXPORT!$A:$ZZ,268,INDICATOR_MAP!$F$49),""))</f>
        <v/>
      </c>
      <c r="AZ268" s="2" t="str">
        <f>IF($A268="","",IFERROR(INDEX(RAW_DHIS2_EXPORT!$A:$ZZ,268,INDICATOR_MAP!$F$50),""))</f>
        <v/>
      </c>
      <c r="BA268" s="2" t="str">
        <f>IF($A268="","",IFERROR(INDEX(RAW_DHIS2_EXPORT!$A:$ZZ,268,INDICATOR_MAP!$F$51),""))</f>
        <v/>
      </c>
      <c r="BB268" s="2" t="str">
        <f>IF($A268="","",IFERROR(INDEX(RAW_DHIS2_EXPORT!$A:$ZZ,268,INDICATOR_MAP!$F$52),""))</f>
        <v/>
      </c>
      <c r="BC268" s="2" t="str">
        <f>IF($A268="","",IFERROR(INDEX(RAW_DHIS2_EXPORT!$A:$ZZ,268,INDICATOR_MAP!$F$53),""))</f>
        <v/>
      </c>
    </row>
    <row r="269" spans="1:55">
      <c r="A269" s="2" t="str">
        <f>IF(RAW_DHIS2_EXPORT!A269="","",RAW_DHIS2_EXPORT!A269)</f>
        <v/>
      </c>
      <c r="B269" s="2"/>
      <c r="C269" s="2"/>
      <c r="D269" s="2" t="str">
        <f>IF($A269="","",IFERROR(INDEX(RAW_DHIS2_EXPORT!$A:$ZZ,269,INDICATOR_MAP!$F$2),""))</f>
        <v/>
      </c>
      <c r="E269" s="2" t="str">
        <f>IF($A269="","",IFERROR(INDEX(RAW_DHIS2_EXPORT!$A:$ZZ,269,INDICATOR_MAP!$F$3),""))</f>
        <v/>
      </c>
      <c r="F269" s="2" t="str">
        <f>IF($A269="","",IFERROR(INDEX(RAW_DHIS2_EXPORT!$A:$ZZ,269,INDICATOR_MAP!$F$4),""))</f>
        <v/>
      </c>
      <c r="G269" s="2" t="str">
        <f>IF($A269="","",IFERROR(INDEX(RAW_DHIS2_EXPORT!$A:$ZZ,269,INDICATOR_MAP!$F$5),""))</f>
        <v/>
      </c>
      <c r="H269" s="2" t="str">
        <f>IF($A269="","",IFERROR(INDEX(RAW_DHIS2_EXPORT!$A:$ZZ,269,INDICATOR_MAP!$F$6),""))</f>
        <v/>
      </c>
      <c r="I269" s="2" t="str">
        <f>IF($A269="","",IFERROR(INDEX(RAW_DHIS2_EXPORT!$A:$ZZ,269,INDICATOR_MAP!$F$7),""))</f>
        <v/>
      </c>
      <c r="J269" s="2" t="str">
        <f>IF($A269="","",IFERROR(INDEX(RAW_DHIS2_EXPORT!$A:$ZZ,269,INDICATOR_MAP!$F$8),""))</f>
        <v/>
      </c>
      <c r="K269" s="2" t="str">
        <f>IF($A269="","",IFERROR(INDEX(RAW_DHIS2_EXPORT!$A:$ZZ,269,INDICATOR_MAP!$F$9),""))</f>
        <v/>
      </c>
      <c r="L269" s="2" t="str">
        <f>IF($A269="","",IFERROR(INDEX(RAW_DHIS2_EXPORT!$A:$ZZ,269,INDICATOR_MAP!$F$10),""))</f>
        <v/>
      </c>
      <c r="M269" s="2" t="str">
        <f>IF($A269="","",IFERROR(INDEX(RAW_DHIS2_EXPORT!$A:$ZZ,269,INDICATOR_MAP!$F$11),""))</f>
        <v/>
      </c>
      <c r="N269" s="2" t="str">
        <f>IF($A269="","",IFERROR(INDEX(RAW_DHIS2_EXPORT!$A:$ZZ,269,INDICATOR_MAP!$F$12),""))</f>
        <v/>
      </c>
      <c r="O269" s="2" t="str">
        <f>IF($A269="","",IFERROR(INDEX(RAW_DHIS2_EXPORT!$A:$ZZ,269,INDICATOR_MAP!$F$13),""))</f>
        <v/>
      </c>
      <c r="P269" s="2" t="str">
        <f>IF($A269="","",IFERROR(INDEX(RAW_DHIS2_EXPORT!$A:$ZZ,269,INDICATOR_MAP!$F$14),""))</f>
        <v/>
      </c>
      <c r="Q269" s="2" t="str">
        <f>IF($A269="","",IFERROR(INDEX(RAW_DHIS2_EXPORT!$A:$ZZ,269,INDICATOR_MAP!$F$15),""))</f>
        <v/>
      </c>
      <c r="R269" s="2" t="str">
        <f>IF($A269="","",IFERROR(INDEX(RAW_DHIS2_EXPORT!$A:$ZZ,269,INDICATOR_MAP!$F$16),""))</f>
        <v/>
      </c>
      <c r="S269" s="2" t="str">
        <f>IF($A269="","",IFERROR(INDEX(RAW_DHIS2_EXPORT!$A:$ZZ,269,INDICATOR_MAP!$F$17),""))</f>
        <v/>
      </c>
      <c r="T269" s="2" t="str">
        <f>IF($A269="","",IFERROR(INDEX(RAW_DHIS2_EXPORT!$A:$ZZ,269,INDICATOR_MAP!$F$18),""))</f>
        <v/>
      </c>
      <c r="U269" s="2" t="str">
        <f>IF($A269="","",IFERROR(INDEX(RAW_DHIS2_EXPORT!$A:$ZZ,269,INDICATOR_MAP!$F$19),""))</f>
        <v/>
      </c>
      <c r="V269" s="2" t="str">
        <f>IF($A269="","",IFERROR(INDEX(RAW_DHIS2_EXPORT!$A:$ZZ,269,INDICATOR_MAP!$F$20),""))</f>
        <v/>
      </c>
      <c r="W269" s="2" t="str">
        <f>IF($A269="","",IFERROR(INDEX(RAW_DHIS2_EXPORT!$A:$ZZ,269,INDICATOR_MAP!$F$21),""))</f>
        <v/>
      </c>
      <c r="X269" s="2" t="str">
        <f>IF($A269="","",IFERROR(INDEX(RAW_DHIS2_EXPORT!$A:$ZZ,269,INDICATOR_MAP!$F$22),""))</f>
        <v/>
      </c>
      <c r="Y269" s="2" t="str">
        <f>IF($A269="","",IFERROR(INDEX(RAW_DHIS2_EXPORT!$A:$ZZ,269,INDICATOR_MAP!$F$23),""))</f>
        <v/>
      </c>
      <c r="Z269" s="2" t="str">
        <f>IF($A269="","",IFERROR(INDEX(RAW_DHIS2_EXPORT!$A:$ZZ,269,INDICATOR_MAP!$F$24),""))</f>
        <v/>
      </c>
      <c r="AA269" s="2" t="str">
        <f>IF($A269="","",IFERROR(INDEX(RAW_DHIS2_EXPORT!$A:$ZZ,269,INDICATOR_MAP!$F$25),""))</f>
        <v/>
      </c>
      <c r="AB269" s="2" t="str">
        <f>IF($A269="","",IFERROR(INDEX(RAW_DHIS2_EXPORT!$A:$ZZ,269,INDICATOR_MAP!$F$26),""))</f>
        <v/>
      </c>
      <c r="AC269" s="2" t="str">
        <f>IF($A269="","",IFERROR(INDEX(RAW_DHIS2_EXPORT!$A:$ZZ,269,INDICATOR_MAP!$F$27),""))</f>
        <v/>
      </c>
      <c r="AD269" s="2" t="str">
        <f>IF($A269="","",IFERROR(INDEX(RAW_DHIS2_EXPORT!$A:$ZZ,269,INDICATOR_MAP!$F$28),""))</f>
        <v/>
      </c>
      <c r="AE269" s="2" t="str">
        <f>IF($A269="","",IFERROR(INDEX(RAW_DHIS2_EXPORT!$A:$ZZ,269,INDICATOR_MAP!$F$29),""))</f>
        <v/>
      </c>
      <c r="AF269" s="2" t="str">
        <f>IF($A269="","",IFERROR(INDEX(RAW_DHIS2_EXPORT!$A:$ZZ,269,INDICATOR_MAP!$F$30),""))</f>
        <v/>
      </c>
      <c r="AG269" s="2" t="str">
        <f>IF($A269="","",IFERROR(INDEX(RAW_DHIS2_EXPORT!$A:$ZZ,269,INDICATOR_MAP!$F$31),""))</f>
        <v/>
      </c>
      <c r="AH269" s="2" t="str">
        <f>IF($A269="","",IFERROR(INDEX(RAW_DHIS2_EXPORT!$A:$ZZ,269,INDICATOR_MAP!$F$32),""))</f>
        <v/>
      </c>
      <c r="AI269" s="2" t="str">
        <f>IF($A269="","",IFERROR(INDEX(RAW_DHIS2_EXPORT!$A:$ZZ,269,INDICATOR_MAP!$F$33),""))</f>
        <v/>
      </c>
      <c r="AJ269" s="2" t="str">
        <f>IF($A269="","",IFERROR(INDEX(RAW_DHIS2_EXPORT!$A:$ZZ,269,INDICATOR_MAP!$F$34),""))</f>
        <v/>
      </c>
      <c r="AK269" s="2" t="str">
        <f>IF($A269="","",IFERROR(INDEX(RAW_DHIS2_EXPORT!$A:$ZZ,269,INDICATOR_MAP!$F$35),""))</f>
        <v/>
      </c>
      <c r="AL269" s="2" t="str">
        <f>IF($A269="","",IFERROR(INDEX(RAW_DHIS2_EXPORT!$A:$ZZ,269,INDICATOR_MAP!$F$36),""))</f>
        <v/>
      </c>
      <c r="AM269" s="2" t="str">
        <f>IF($A269="","",IFERROR(INDEX(RAW_DHIS2_EXPORT!$A:$ZZ,269,INDICATOR_MAP!$F$37),""))</f>
        <v/>
      </c>
      <c r="AN269" s="2" t="str">
        <f>IF($A269="","",IFERROR(INDEX(RAW_DHIS2_EXPORT!$A:$ZZ,269,INDICATOR_MAP!$F$38),""))</f>
        <v/>
      </c>
      <c r="AO269" s="2" t="str">
        <f>IF($A269="","",IFERROR(INDEX(RAW_DHIS2_EXPORT!$A:$ZZ,269,INDICATOR_MAP!$F$39),""))</f>
        <v/>
      </c>
      <c r="AP269" s="2" t="str">
        <f>IF($A269="","",IFERROR(INDEX(RAW_DHIS2_EXPORT!$A:$ZZ,269,INDICATOR_MAP!$F$40),""))</f>
        <v/>
      </c>
      <c r="AQ269" s="2" t="str">
        <f>IF($A269="","",IFERROR(INDEX(RAW_DHIS2_EXPORT!$A:$ZZ,269,INDICATOR_MAP!$F$41),""))</f>
        <v/>
      </c>
      <c r="AR269" s="2" t="str">
        <f>IF($A269="","",IFERROR(INDEX(RAW_DHIS2_EXPORT!$A:$ZZ,269,INDICATOR_MAP!$F$42),""))</f>
        <v/>
      </c>
      <c r="AS269" s="2" t="str">
        <f>IF($A269="","",IFERROR(INDEX(RAW_DHIS2_EXPORT!$A:$ZZ,269,INDICATOR_MAP!$F$43),""))</f>
        <v/>
      </c>
      <c r="AT269" s="2" t="str">
        <f>IF($A269="","",IFERROR(INDEX(RAW_DHIS2_EXPORT!$A:$ZZ,269,INDICATOR_MAP!$F$44),""))</f>
        <v/>
      </c>
      <c r="AU269" s="2" t="str">
        <f>IF($A269="","",IFERROR(INDEX(RAW_DHIS2_EXPORT!$A:$ZZ,269,INDICATOR_MAP!$F$45),""))</f>
        <v/>
      </c>
      <c r="AV269" s="2" t="str">
        <f>IF($A269="","",IFERROR(INDEX(RAW_DHIS2_EXPORT!$A:$ZZ,269,INDICATOR_MAP!$F$46),""))</f>
        <v/>
      </c>
      <c r="AW269" s="2" t="str">
        <f>IF($A269="","",IFERROR(INDEX(RAW_DHIS2_EXPORT!$A:$ZZ,269,INDICATOR_MAP!$F$47),""))</f>
        <v/>
      </c>
      <c r="AX269" s="2" t="str">
        <f>IF($A269="","",IFERROR(INDEX(RAW_DHIS2_EXPORT!$A:$ZZ,269,INDICATOR_MAP!$F$48),""))</f>
        <v/>
      </c>
      <c r="AY269" s="2" t="str">
        <f>IF($A269="","",IFERROR(INDEX(RAW_DHIS2_EXPORT!$A:$ZZ,269,INDICATOR_MAP!$F$49),""))</f>
        <v/>
      </c>
      <c r="AZ269" s="2" t="str">
        <f>IF($A269="","",IFERROR(INDEX(RAW_DHIS2_EXPORT!$A:$ZZ,269,INDICATOR_MAP!$F$50),""))</f>
        <v/>
      </c>
      <c r="BA269" s="2" t="str">
        <f>IF($A269="","",IFERROR(INDEX(RAW_DHIS2_EXPORT!$A:$ZZ,269,INDICATOR_MAP!$F$51),""))</f>
        <v/>
      </c>
      <c r="BB269" s="2" t="str">
        <f>IF($A269="","",IFERROR(INDEX(RAW_DHIS2_EXPORT!$A:$ZZ,269,INDICATOR_MAP!$F$52),""))</f>
        <v/>
      </c>
      <c r="BC269" s="2" t="str">
        <f>IF($A269="","",IFERROR(INDEX(RAW_DHIS2_EXPORT!$A:$ZZ,269,INDICATOR_MAP!$F$53),""))</f>
        <v/>
      </c>
    </row>
    <row r="270" spans="1:55">
      <c r="A270" s="2" t="str">
        <f>IF(RAW_DHIS2_EXPORT!A270="","",RAW_DHIS2_EXPORT!A270)</f>
        <v/>
      </c>
      <c r="B270" s="2"/>
      <c r="C270" s="2"/>
      <c r="D270" s="2" t="str">
        <f>IF($A270="","",IFERROR(INDEX(RAW_DHIS2_EXPORT!$A:$ZZ,270,INDICATOR_MAP!$F$2),""))</f>
        <v/>
      </c>
      <c r="E270" s="2" t="str">
        <f>IF($A270="","",IFERROR(INDEX(RAW_DHIS2_EXPORT!$A:$ZZ,270,INDICATOR_MAP!$F$3),""))</f>
        <v/>
      </c>
      <c r="F270" s="2" t="str">
        <f>IF($A270="","",IFERROR(INDEX(RAW_DHIS2_EXPORT!$A:$ZZ,270,INDICATOR_MAP!$F$4),""))</f>
        <v/>
      </c>
      <c r="G270" s="2" t="str">
        <f>IF($A270="","",IFERROR(INDEX(RAW_DHIS2_EXPORT!$A:$ZZ,270,INDICATOR_MAP!$F$5),""))</f>
        <v/>
      </c>
      <c r="H270" s="2" t="str">
        <f>IF($A270="","",IFERROR(INDEX(RAW_DHIS2_EXPORT!$A:$ZZ,270,INDICATOR_MAP!$F$6),""))</f>
        <v/>
      </c>
      <c r="I270" s="2" t="str">
        <f>IF($A270="","",IFERROR(INDEX(RAW_DHIS2_EXPORT!$A:$ZZ,270,INDICATOR_MAP!$F$7),""))</f>
        <v/>
      </c>
      <c r="J270" s="2" t="str">
        <f>IF($A270="","",IFERROR(INDEX(RAW_DHIS2_EXPORT!$A:$ZZ,270,INDICATOR_MAP!$F$8),""))</f>
        <v/>
      </c>
      <c r="K270" s="2" t="str">
        <f>IF($A270="","",IFERROR(INDEX(RAW_DHIS2_EXPORT!$A:$ZZ,270,INDICATOR_MAP!$F$9),""))</f>
        <v/>
      </c>
      <c r="L270" s="2" t="str">
        <f>IF($A270="","",IFERROR(INDEX(RAW_DHIS2_EXPORT!$A:$ZZ,270,INDICATOR_MAP!$F$10),""))</f>
        <v/>
      </c>
      <c r="M270" s="2" t="str">
        <f>IF($A270="","",IFERROR(INDEX(RAW_DHIS2_EXPORT!$A:$ZZ,270,INDICATOR_MAP!$F$11),""))</f>
        <v/>
      </c>
      <c r="N270" s="2" t="str">
        <f>IF($A270="","",IFERROR(INDEX(RAW_DHIS2_EXPORT!$A:$ZZ,270,INDICATOR_MAP!$F$12),""))</f>
        <v/>
      </c>
      <c r="O270" s="2" t="str">
        <f>IF($A270="","",IFERROR(INDEX(RAW_DHIS2_EXPORT!$A:$ZZ,270,INDICATOR_MAP!$F$13),""))</f>
        <v/>
      </c>
      <c r="P270" s="2" t="str">
        <f>IF($A270="","",IFERROR(INDEX(RAW_DHIS2_EXPORT!$A:$ZZ,270,INDICATOR_MAP!$F$14),""))</f>
        <v/>
      </c>
      <c r="Q270" s="2" t="str">
        <f>IF($A270="","",IFERROR(INDEX(RAW_DHIS2_EXPORT!$A:$ZZ,270,INDICATOR_MAP!$F$15),""))</f>
        <v/>
      </c>
      <c r="R270" s="2" t="str">
        <f>IF($A270="","",IFERROR(INDEX(RAW_DHIS2_EXPORT!$A:$ZZ,270,INDICATOR_MAP!$F$16),""))</f>
        <v/>
      </c>
      <c r="S270" s="2" t="str">
        <f>IF($A270="","",IFERROR(INDEX(RAW_DHIS2_EXPORT!$A:$ZZ,270,INDICATOR_MAP!$F$17),""))</f>
        <v/>
      </c>
      <c r="T270" s="2" t="str">
        <f>IF($A270="","",IFERROR(INDEX(RAW_DHIS2_EXPORT!$A:$ZZ,270,INDICATOR_MAP!$F$18),""))</f>
        <v/>
      </c>
      <c r="U270" s="2" t="str">
        <f>IF($A270="","",IFERROR(INDEX(RAW_DHIS2_EXPORT!$A:$ZZ,270,INDICATOR_MAP!$F$19),""))</f>
        <v/>
      </c>
      <c r="V270" s="2" t="str">
        <f>IF($A270="","",IFERROR(INDEX(RAW_DHIS2_EXPORT!$A:$ZZ,270,INDICATOR_MAP!$F$20),""))</f>
        <v/>
      </c>
      <c r="W270" s="2" t="str">
        <f>IF($A270="","",IFERROR(INDEX(RAW_DHIS2_EXPORT!$A:$ZZ,270,INDICATOR_MAP!$F$21),""))</f>
        <v/>
      </c>
      <c r="X270" s="2" t="str">
        <f>IF($A270="","",IFERROR(INDEX(RAW_DHIS2_EXPORT!$A:$ZZ,270,INDICATOR_MAP!$F$22),""))</f>
        <v/>
      </c>
      <c r="Y270" s="2" t="str">
        <f>IF($A270="","",IFERROR(INDEX(RAW_DHIS2_EXPORT!$A:$ZZ,270,INDICATOR_MAP!$F$23),""))</f>
        <v/>
      </c>
      <c r="Z270" s="2" t="str">
        <f>IF($A270="","",IFERROR(INDEX(RAW_DHIS2_EXPORT!$A:$ZZ,270,INDICATOR_MAP!$F$24),""))</f>
        <v/>
      </c>
      <c r="AA270" s="2" t="str">
        <f>IF($A270="","",IFERROR(INDEX(RAW_DHIS2_EXPORT!$A:$ZZ,270,INDICATOR_MAP!$F$25),""))</f>
        <v/>
      </c>
      <c r="AB270" s="2" t="str">
        <f>IF($A270="","",IFERROR(INDEX(RAW_DHIS2_EXPORT!$A:$ZZ,270,INDICATOR_MAP!$F$26),""))</f>
        <v/>
      </c>
      <c r="AC270" s="2" t="str">
        <f>IF($A270="","",IFERROR(INDEX(RAW_DHIS2_EXPORT!$A:$ZZ,270,INDICATOR_MAP!$F$27),""))</f>
        <v/>
      </c>
      <c r="AD270" s="2" t="str">
        <f>IF($A270="","",IFERROR(INDEX(RAW_DHIS2_EXPORT!$A:$ZZ,270,INDICATOR_MAP!$F$28),""))</f>
        <v/>
      </c>
      <c r="AE270" s="2" t="str">
        <f>IF($A270="","",IFERROR(INDEX(RAW_DHIS2_EXPORT!$A:$ZZ,270,INDICATOR_MAP!$F$29),""))</f>
        <v/>
      </c>
      <c r="AF270" s="2" t="str">
        <f>IF($A270="","",IFERROR(INDEX(RAW_DHIS2_EXPORT!$A:$ZZ,270,INDICATOR_MAP!$F$30),""))</f>
        <v/>
      </c>
      <c r="AG270" s="2" t="str">
        <f>IF($A270="","",IFERROR(INDEX(RAW_DHIS2_EXPORT!$A:$ZZ,270,INDICATOR_MAP!$F$31),""))</f>
        <v/>
      </c>
      <c r="AH270" s="2" t="str">
        <f>IF($A270="","",IFERROR(INDEX(RAW_DHIS2_EXPORT!$A:$ZZ,270,INDICATOR_MAP!$F$32),""))</f>
        <v/>
      </c>
      <c r="AI270" s="2" t="str">
        <f>IF($A270="","",IFERROR(INDEX(RAW_DHIS2_EXPORT!$A:$ZZ,270,INDICATOR_MAP!$F$33),""))</f>
        <v/>
      </c>
      <c r="AJ270" s="2" t="str">
        <f>IF($A270="","",IFERROR(INDEX(RAW_DHIS2_EXPORT!$A:$ZZ,270,INDICATOR_MAP!$F$34),""))</f>
        <v/>
      </c>
      <c r="AK270" s="2" t="str">
        <f>IF($A270="","",IFERROR(INDEX(RAW_DHIS2_EXPORT!$A:$ZZ,270,INDICATOR_MAP!$F$35),""))</f>
        <v/>
      </c>
      <c r="AL270" s="2" t="str">
        <f>IF($A270="","",IFERROR(INDEX(RAW_DHIS2_EXPORT!$A:$ZZ,270,INDICATOR_MAP!$F$36),""))</f>
        <v/>
      </c>
      <c r="AM270" s="2" t="str">
        <f>IF($A270="","",IFERROR(INDEX(RAW_DHIS2_EXPORT!$A:$ZZ,270,INDICATOR_MAP!$F$37),""))</f>
        <v/>
      </c>
      <c r="AN270" s="2" t="str">
        <f>IF($A270="","",IFERROR(INDEX(RAW_DHIS2_EXPORT!$A:$ZZ,270,INDICATOR_MAP!$F$38),""))</f>
        <v/>
      </c>
      <c r="AO270" s="2" t="str">
        <f>IF($A270="","",IFERROR(INDEX(RAW_DHIS2_EXPORT!$A:$ZZ,270,INDICATOR_MAP!$F$39),""))</f>
        <v/>
      </c>
      <c r="AP270" s="2" t="str">
        <f>IF($A270="","",IFERROR(INDEX(RAW_DHIS2_EXPORT!$A:$ZZ,270,INDICATOR_MAP!$F$40),""))</f>
        <v/>
      </c>
      <c r="AQ270" s="2" t="str">
        <f>IF($A270="","",IFERROR(INDEX(RAW_DHIS2_EXPORT!$A:$ZZ,270,INDICATOR_MAP!$F$41),""))</f>
        <v/>
      </c>
      <c r="AR270" s="2" t="str">
        <f>IF($A270="","",IFERROR(INDEX(RAW_DHIS2_EXPORT!$A:$ZZ,270,INDICATOR_MAP!$F$42),""))</f>
        <v/>
      </c>
      <c r="AS270" s="2" t="str">
        <f>IF($A270="","",IFERROR(INDEX(RAW_DHIS2_EXPORT!$A:$ZZ,270,INDICATOR_MAP!$F$43),""))</f>
        <v/>
      </c>
      <c r="AT270" s="2" t="str">
        <f>IF($A270="","",IFERROR(INDEX(RAW_DHIS2_EXPORT!$A:$ZZ,270,INDICATOR_MAP!$F$44),""))</f>
        <v/>
      </c>
      <c r="AU270" s="2" t="str">
        <f>IF($A270="","",IFERROR(INDEX(RAW_DHIS2_EXPORT!$A:$ZZ,270,INDICATOR_MAP!$F$45),""))</f>
        <v/>
      </c>
      <c r="AV270" s="2" t="str">
        <f>IF($A270="","",IFERROR(INDEX(RAW_DHIS2_EXPORT!$A:$ZZ,270,INDICATOR_MAP!$F$46),""))</f>
        <v/>
      </c>
      <c r="AW270" s="2" t="str">
        <f>IF($A270="","",IFERROR(INDEX(RAW_DHIS2_EXPORT!$A:$ZZ,270,INDICATOR_MAP!$F$47),""))</f>
        <v/>
      </c>
      <c r="AX270" s="2" t="str">
        <f>IF($A270="","",IFERROR(INDEX(RAW_DHIS2_EXPORT!$A:$ZZ,270,INDICATOR_MAP!$F$48),""))</f>
        <v/>
      </c>
      <c r="AY270" s="2" t="str">
        <f>IF($A270="","",IFERROR(INDEX(RAW_DHIS2_EXPORT!$A:$ZZ,270,INDICATOR_MAP!$F$49),""))</f>
        <v/>
      </c>
      <c r="AZ270" s="2" t="str">
        <f>IF($A270="","",IFERROR(INDEX(RAW_DHIS2_EXPORT!$A:$ZZ,270,INDICATOR_MAP!$F$50),""))</f>
        <v/>
      </c>
      <c r="BA270" s="2" t="str">
        <f>IF($A270="","",IFERROR(INDEX(RAW_DHIS2_EXPORT!$A:$ZZ,270,INDICATOR_MAP!$F$51),""))</f>
        <v/>
      </c>
      <c r="BB270" s="2" t="str">
        <f>IF($A270="","",IFERROR(INDEX(RAW_DHIS2_EXPORT!$A:$ZZ,270,INDICATOR_MAP!$F$52),""))</f>
        <v/>
      </c>
      <c r="BC270" s="2" t="str">
        <f>IF($A270="","",IFERROR(INDEX(RAW_DHIS2_EXPORT!$A:$ZZ,270,INDICATOR_MAP!$F$53),""))</f>
        <v/>
      </c>
    </row>
    <row r="271" spans="1:55">
      <c r="A271" s="2" t="str">
        <f>IF(RAW_DHIS2_EXPORT!A271="","",RAW_DHIS2_EXPORT!A271)</f>
        <v/>
      </c>
      <c r="B271" s="2"/>
      <c r="C271" s="2"/>
      <c r="D271" s="2" t="str">
        <f>IF($A271="","",IFERROR(INDEX(RAW_DHIS2_EXPORT!$A:$ZZ,271,INDICATOR_MAP!$F$2),""))</f>
        <v/>
      </c>
      <c r="E271" s="2" t="str">
        <f>IF($A271="","",IFERROR(INDEX(RAW_DHIS2_EXPORT!$A:$ZZ,271,INDICATOR_MAP!$F$3),""))</f>
        <v/>
      </c>
      <c r="F271" s="2" t="str">
        <f>IF($A271="","",IFERROR(INDEX(RAW_DHIS2_EXPORT!$A:$ZZ,271,INDICATOR_MAP!$F$4),""))</f>
        <v/>
      </c>
      <c r="G271" s="2" t="str">
        <f>IF($A271="","",IFERROR(INDEX(RAW_DHIS2_EXPORT!$A:$ZZ,271,INDICATOR_MAP!$F$5),""))</f>
        <v/>
      </c>
      <c r="H271" s="2" t="str">
        <f>IF($A271="","",IFERROR(INDEX(RAW_DHIS2_EXPORT!$A:$ZZ,271,INDICATOR_MAP!$F$6),""))</f>
        <v/>
      </c>
      <c r="I271" s="2" t="str">
        <f>IF($A271="","",IFERROR(INDEX(RAW_DHIS2_EXPORT!$A:$ZZ,271,INDICATOR_MAP!$F$7),""))</f>
        <v/>
      </c>
      <c r="J271" s="2" t="str">
        <f>IF($A271="","",IFERROR(INDEX(RAW_DHIS2_EXPORT!$A:$ZZ,271,INDICATOR_MAP!$F$8),""))</f>
        <v/>
      </c>
      <c r="K271" s="2" t="str">
        <f>IF($A271="","",IFERROR(INDEX(RAW_DHIS2_EXPORT!$A:$ZZ,271,INDICATOR_MAP!$F$9),""))</f>
        <v/>
      </c>
      <c r="L271" s="2" t="str">
        <f>IF($A271="","",IFERROR(INDEX(RAW_DHIS2_EXPORT!$A:$ZZ,271,INDICATOR_MAP!$F$10),""))</f>
        <v/>
      </c>
      <c r="M271" s="2" t="str">
        <f>IF($A271="","",IFERROR(INDEX(RAW_DHIS2_EXPORT!$A:$ZZ,271,INDICATOR_MAP!$F$11),""))</f>
        <v/>
      </c>
      <c r="N271" s="2" t="str">
        <f>IF($A271="","",IFERROR(INDEX(RAW_DHIS2_EXPORT!$A:$ZZ,271,INDICATOR_MAP!$F$12),""))</f>
        <v/>
      </c>
      <c r="O271" s="2" t="str">
        <f>IF($A271="","",IFERROR(INDEX(RAW_DHIS2_EXPORT!$A:$ZZ,271,INDICATOR_MAP!$F$13),""))</f>
        <v/>
      </c>
      <c r="P271" s="2" t="str">
        <f>IF($A271="","",IFERROR(INDEX(RAW_DHIS2_EXPORT!$A:$ZZ,271,INDICATOR_MAP!$F$14),""))</f>
        <v/>
      </c>
      <c r="Q271" s="2" t="str">
        <f>IF($A271="","",IFERROR(INDEX(RAW_DHIS2_EXPORT!$A:$ZZ,271,INDICATOR_MAP!$F$15),""))</f>
        <v/>
      </c>
      <c r="R271" s="2" t="str">
        <f>IF($A271="","",IFERROR(INDEX(RAW_DHIS2_EXPORT!$A:$ZZ,271,INDICATOR_MAP!$F$16),""))</f>
        <v/>
      </c>
      <c r="S271" s="2" t="str">
        <f>IF($A271="","",IFERROR(INDEX(RAW_DHIS2_EXPORT!$A:$ZZ,271,INDICATOR_MAP!$F$17),""))</f>
        <v/>
      </c>
      <c r="T271" s="2" t="str">
        <f>IF($A271="","",IFERROR(INDEX(RAW_DHIS2_EXPORT!$A:$ZZ,271,INDICATOR_MAP!$F$18),""))</f>
        <v/>
      </c>
      <c r="U271" s="2" t="str">
        <f>IF($A271="","",IFERROR(INDEX(RAW_DHIS2_EXPORT!$A:$ZZ,271,INDICATOR_MAP!$F$19),""))</f>
        <v/>
      </c>
      <c r="V271" s="2" t="str">
        <f>IF($A271="","",IFERROR(INDEX(RAW_DHIS2_EXPORT!$A:$ZZ,271,INDICATOR_MAP!$F$20),""))</f>
        <v/>
      </c>
      <c r="W271" s="2" t="str">
        <f>IF($A271="","",IFERROR(INDEX(RAW_DHIS2_EXPORT!$A:$ZZ,271,INDICATOR_MAP!$F$21),""))</f>
        <v/>
      </c>
      <c r="X271" s="2" t="str">
        <f>IF($A271="","",IFERROR(INDEX(RAW_DHIS2_EXPORT!$A:$ZZ,271,INDICATOR_MAP!$F$22),""))</f>
        <v/>
      </c>
      <c r="Y271" s="2" t="str">
        <f>IF($A271="","",IFERROR(INDEX(RAW_DHIS2_EXPORT!$A:$ZZ,271,INDICATOR_MAP!$F$23),""))</f>
        <v/>
      </c>
      <c r="Z271" s="2" t="str">
        <f>IF($A271="","",IFERROR(INDEX(RAW_DHIS2_EXPORT!$A:$ZZ,271,INDICATOR_MAP!$F$24),""))</f>
        <v/>
      </c>
      <c r="AA271" s="2" t="str">
        <f>IF($A271="","",IFERROR(INDEX(RAW_DHIS2_EXPORT!$A:$ZZ,271,INDICATOR_MAP!$F$25),""))</f>
        <v/>
      </c>
      <c r="AB271" s="2" t="str">
        <f>IF($A271="","",IFERROR(INDEX(RAW_DHIS2_EXPORT!$A:$ZZ,271,INDICATOR_MAP!$F$26),""))</f>
        <v/>
      </c>
      <c r="AC271" s="2" t="str">
        <f>IF($A271="","",IFERROR(INDEX(RAW_DHIS2_EXPORT!$A:$ZZ,271,INDICATOR_MAP!$F$27),""))</f>
        <v/>
      </c>
      <c r="AD271" s="2" t="str">
        <f>IF($A271="","",IFERROR(INDEX(RAW_DHIS2_EXPORT!$A:$ZZ,271,INDICATOR_MAP!$F$28),""))</f>
        <v/>
      </c>
      <c r="AE271" s="2" t="str">
        <f>IF($A271="","",IFERROR(INDEX(RAW_DHIS2_EXPORT!$A:$ZZ,271,INDICATOR_MAP!$F$29),""))</f>
        <v/>
      </c>
      <c r="AF271" s="2" t="str">
        <f>IF($A271="","",IFERROR(INDEX(RAW_DHIS2_EXPORT!$A:$ZZ,271,INDICATOR_MAP!$F$30),""))</f>
        <v/>
      </c>
      <c r="AG271" s="2" t="str">
        <f>IF($A271="","",IFERROR(INDEX(RAW_DHIS2_EXPORT!$A:$ZZ,271,INDICATOR_MAP!$F$31),""))</f>
        <v/>
      </c>
      <c r="AH271" s="2" t="str">
        <f>IF($A271="","",IFERROR(INDEX(RAW_DHIS2_EXPORT!$A:$ZZ,271,INDICATOR_MAP!$F$32),""))</f>
        <v/>
      </c>
      <c r="AI271" s="2" t="str">
        <f>IF($A271="","",IFERROR(INDEX(RAW_DHIS2_EXPORT!$A:$ZZ,271,INDICATOR_MAP!$F$33),""))</f>
        <v/>
      </c>
      <c r="AJ271" s="2" t="str">
        <f>IF($A271="","",IFERROR(INDEX(RAW_DHIS2_EXPORT!$A:$ZZ,271,INDICATOR_MAP!$F$34),""))</f>
        <v/>
      </c>
      <c r="AK271" s="2" t="str">
        <f>IF($A271="","",IFERROR(INDEX(RAW_DHIS2_EXPORT!$A:$ZZ,271,INDICATOR_MAP!$F$35),""))</f>
        <v/>
      </c>
      <c r="AL271" s="2" t="str">
        <f>IF($A271="","",IFERROR(INDEX(RAW_DHIS2_EXPORT!$A:$ZZ,271,INDICATOR_MAP!$F$36),""))</f>
        <v/>
      </c>
      <c r="AM271" s="2" t="str">
        <f>IF($A271="","",IFERROR(INDEX(RAW_DHIS2_EXPORT!$A:$ZZ,271,INDICATOR_MAP!$F$37),""))</f>
        <v/>
      </c>
      <c r="AN271" s="2" t="str">
        <f>IF($A271="","",IFERROR(INDEX(RAW_DHIS2_EXPORT!$A:$ZZ,271,INDICATOR_MAP!$F$38),""))</f>
        <v/>
      </c>
      <c r="AO271" s="2" t="str">
        <f>IF($A271="","",IFERROR(INDEX(RAW_DHIS2_EXPORT!$A:$ZZ,271,INDICATOR_MAP!$F$39),""))</f>
        <v/>
      </c>
      <c r="AP271" s="2" t="str">
        <f>IF($A271="","",IFERROR(INDEX(RAW_DHIS2_EXPORT!$A:$ZZ,271,INDICATOR_MAP!$F$40),""))</f>
        <v/>
      </c>
      <c r="AQ271" s="2" t="str">
        <f>IF($A271="","",IFERROR(INDEX(RAW_DHIS2_EXPORT!$A:$ZZ,271,INDICATOR_MAP!$F$41),""))</f>
        <v/>
      </c>
      <c r="AR271" s="2" t="str">
        <f>IF($A271="","",IFERROR(INDEX(RAW_DHIS2_EXPORT!$A:$ZZ,271,INDICATOR_MAP!$F$42),""))</f>
        <v/>
      </c>
      <c r="AS271" s="2" t="str">
        <f>IF($A271="","",IFERROR(INDEX(RAW_DHIS2_EXPORT!$A:$ZZ,271,INDICATOR_MAP!$F$43),""))</f>
        <v/>
      </c>
      <c r="AT271" s="2" t="str">
        <f>IF($A271="","",IFERROR(INDEX(RAW_DHIS2_EXPORT!$A:$ZZ,271,INDICATOR_MAP!$F$44),""))</f>
        <v/>
      </c>
      <c r="AU271" s="2" t="str">
        <f>IF($A271="","",IFERROR(INDEX(RAW_DHIS2_EXPORT!$A:$ZZ,271,INDICATOR_MAP!$F$45),""))</f>
        <v/>
      </c>
      <c r="AV271" s="2" t="str">
        <f>IF($A271="","",IFERROR(INDEX(RAW_DHIS2_EXPORT!$A:$ZZ,271,INDICATOR_MAP!$F$46),""))</f>
        <v/>
      </c>
      <c r="AW271" s="2" t="str">
        <f>IF($A271="","",IFERROR(INDEX(RAW_DHIS2_EXPORT!$A:$ZZ,271,INDICATOR_MAP!$F$47),""))</f>
        <v/>
      </c>
      <c r="AX271" s="2" t="str">
        <f>IF($A271="","",IFERROR(INDEX(RAW_DHIS2_EXPORT!$A:$ZZ,271,INDICATOR_MAP!$F$48),""))</f>
        <v/>
      </c>
      <c r="AY271" s="2" t="str">
        <f>IF($A271="","",IFERROR(INDEX(RAW_DHIS2_EXPORT!$A:$ZZ,271,INDICATOR_MAP!$F$49),""))</f>
        <v/>
      </c>
      <c r="AZ271" s="2" t="str">
        <f>IF($A271="","",IFERROR(INDEX(RAW_DHIS2_EXPORT!$A:$ZZ,271,INDICATOR_MAP!$F$50),""))</f>
        <v/>
      </c>
      <c r="BA271" s="2" t="str">
        <f>IF($A271="","",IFERROR(INDEX(RAW_DHIS2_EXPORT!$A:$ZZ,271,INDICATOR_MAP!$F$51),""))</f>
        <v/>
      </c>
      <c r="BB271" s="2" t="str">
        <f>IF($A271="","",IFERROR(INDEX(RAW_DHIS2_EXPORT!$A:$ZZ,271,INDICATOR_MAP!$F$52),""))</f>
        <v/>
      </c>
      <c r="BC271" s="2" t="str">
        <f>IF($A271="","",IFERROR(INDEX(RAW_DHIS2_EXPORT!$A:$ZZ,271,INDICATOR_MAP!$F$53),""))</f>
        <v/>
      </c>
    </row>
    <row r="272" spans="1:55">
      <c r="A272" s="2" t="str">
        <f>IF(RAW_DHIS2_EXPORT!A272="","",RAW_DHIS2_EXPORT!A272)</f>
        <v/>
      </c>
      <c r="B272" s="2"/>
      <c r="C272" s="2"/>
      <c r="D272" s="2" t="str">
        <f>IF($A272="","",IFERROR(INDEX(RAW_DHIS2_EXPORT!$A:$ZZ,272,INDICATOR_MAP!$F$2),""))</f>
        <v/>
      </c>
      <c r="E272" s="2" t="str">
        <f>IF($A272="","",IFERROR(INDEX(RAW_DHIS2_EXPORT!$A:$ZZ,272,INDICATOR_MAP!$F$3),""))</f>
        <v/>
      </c>
      <c r="F272" s="2" t="str">
        <f>IF($A272="","",IFERROR(INDEX(RAW_DHIS2_EXPORT!$A:$ZZ,272,INDICATOR_MAP!$F$4),""))</f>
        <v/>
      </c>
      <c r="G272" s="2" t="str">
        <f>IF($A272="","",IFERROR(INDEX(RAW_DHIS2_EXPORT!$A:$ZZ,272,INDICATOR_MAP!$F$5),""))</f>
        <v/>
      </c>
      <c r="H272" s="2" t="str">
        <f>IF($A272="","",IFERROR(INDEX(RAW_DHIS2_EXPORT!$A:$ZZ,272,INDICATOR_MAP!$F$6),""))</f>
        <v/>
      </c>
      <c r="I272" s="2" t="str">
        <f>IF($A272="","",IFERROR(INDEX(RAW_DHIS2_EXPORT!$A:$ZZ,272,INDICATOR_MAP!$F$7),""))</f>
        <v/>
      </c>
      <c r="J272" s="2" t="str">
        <f>IF($A272="","",IFERROR(INDEX(RAW_DHIS2_EXPORT!$A:$ZZ,272,INDICATOR_MAP!$F$8),""))</f>
        <v/>
      </c>
      <c r="K272" s="2" t="str">
        <f>IF($A272="","",IFERROR(INDEX(RAW_DHIS2_EXPORT!$A:$ZZ,272,INDICATOR_MAP!$F$9),""))</f>
        <v/>
      </c>
      <c r="L272" s="2" t="str">
        <f>IF($A272="","",IFERROR(INDEX(RAW_DHIS2_EXPORT!$A:$ZZ,272,INDICATOR_MAP!$F$10),""))</f>
        <v/>
      </c>
      <c r="M272" s="2" t="str">
        <f>IF($A272="","",IFERROR(INDEX(RAW_DHIS2_EXPORT!$A:$ZZ,272,INDICATOR_MAP!$F$11),""))</f>
        <v/>
      </c>
      <c r="N272" s="2" t="str">
        <f>IF($A272="","",IFERROR(INDEX(RAW_DHIS2_EXPORT!$A:$ZZ,272,INDICATOR_MAP!$F$12),""))</f>
        <v/>
      </c>
      <c r="O272" s="2" t="str">
        <f>IF($A272="","",IFERROR(INDEX(RAW_DHIS2_EXPORT!$A:$ZZ,272,INDICATOR_MAP!$F$13),""))</f>
        <v/>
      </c>
      <c r="P272" s="2" t="str">
        <f>IF($A272="","",IFERROR(INDEX(RAW_DHIS2_EXPORT!$A:$ZZ,272,INDICATOR_MAP!$F$14),""))</f>
        <v/>
      </c>
      <c r="Q272" s="2" t="str">
        <f>IF($A272="","",IFERROR(INDEX(RAW_DHIS2_EXPORT!$A:$ZZ,272,INDICATOR_MAP!$F$15),""))</f>
        <v/>
      </c>
      <c r="R272" s="2" t="str">
        <f>IF($A272="","",IFERROR(INDEX(RAW_DHIS2_EXPORT!$A:$ZZ,272,INDICATOR_MAP!$F$16),""))</f>
        <v/>
      </c>
      <c r="S272" s="2" t="str">
        <f>IF($A272="","",IFERROR(INDEX(RAW_DHIS2_EXPORT!$A:$ZZ,272,INDICATOR_MAP!$F$17),""))</f>
        <v/>
      </c>
      <c r="T272" s="2" t="str">
        <f>IF($A272="","",IFERROR(INDEX(RAW_DHIS2_EXPORT!$A:$ZZ,272,INDICATOR_MAP!$F$18),""))</f>
        <v/>
      </c>
      <c r="U272" s="2" t="str">
        <f>IF($A272="","",IFERROR(INDEX(RAW_DHIS2_EXPORT!$A:$ZZ,272,INDICATOR_MAP!$F$19),""))</f>
        <v/>
      </c>
      <c r="V272" s="2" t="str">
        <f>IF($A272="","",IFERROR(INDEX(RAW_DHIS2_EXPORT!$A:$ZZ,272,INDICATOR_MAP!$F$20),""))</f>
        <v/>
      </c>
      <c r="W272" s="2" t="str">
        <f>IF($A272="","",IFERROR(INDEX(RAW_DHIS2_EXPORT!$A:$ZZ,272,INDICATOR_MAP!$F$21),""))</f>
        <v/>
      </c>
      <c r="X272" s="2" t="str">
        <f>IF($A272="","",IFERROR(INDEX(RAW_DHIS2_EXPORT!$A:$ZZ,272,INDICATOR_MAP!$F$22),""))</f>
        <v/>
      </c>
      <c r="Y272" s="2" t="str">
        <f>IF($A272="","",IFERROR(INDEX(RAW_DHIS2_EXPORT!$A:$ZZ,272,INDICATOR_MAP!$F$23),""))</f>
        <v/>
      </c>
      <c r="Z272" s="2" t="str">
        <f>IF($A272="","",IFERROR(INDEX(RAW_DHIS2_EXPORT!$A:$ZZ,272,INDICATOR_MAP!$F$24),""))</f>
        <v/>
      </c>
      <c r="AA272" s="2" t="str">
        <f>IF($A272="","",IFERROR(INDEX(RAW_DHIS2_EXPORT!$A:$ZZ,272,INDICATOR_MAP!$F$25),""))</f>
        <v/>
      </c>
      <c r="AB272" s="2" t="str">
        <f>IF($A272="","",IFERROR(INDEX(RAW_DHIS2_EXPORT!$A:$ZZ,272,INDICATOR_MAP!$F$26),""))</f>
        <v/>
      </c>
      <c r="AC272" s="2" t="str">
        <f>IF($A272="","",IFERROR(INDEX(RAW_DHIS2_EXPORT!$A:$ZZ,272,INDICATOR_MAP!$F$27),""))</f>
        <v/>
      </c>
      <c r="AD272" s="2" t="str">
        <f>IF($A272="","",IFERROR(INDEX(RAW_DHIS2_EXPORT!$A:$ZZ,272,INDICATOR_MAP!$F$28),""))</f>
        <v/>
      </c>
      <c r="AE272" s="2" t="str">
        <f>IF($A272="","",IFERROR(INDEX(RAW_DHIS2_EXPORT!$A:$ZZ,272,INDICATOR_MAP!$F$29),""))</f>
        <v/>
      </c>
      <c r="AF272" s="2" t="str">
        <f>IF($A272="","",IFERROR(INDEX(RAW_DHIS2_EXPORT!$A:$ZZ,272,INDICATOR_MAP!$F$30),""))</f>
        <v/>
      </c>
      <c r="AG272" s="2" t="str">
        <f>IF($A272="","",IFERROR(INDEX(RAW_DHIS2_EXPORT!$A:$ZZ,272,INDICATOR_MAP!$F$31),""))</f>
        <v/>
      </c>
      <c r="AH272" s="2" t="str">
        <f>IF($A272="","",IFERROR(INDEX(RAW_DHIS2_EXPORT!$A:$ZZ,272,INDICATOR_MAP!$F$32),""))</f>
        <v/>
      </c>
      <c r="AI272" s="2" t="str">
        <f>IF($A272="","",IFERROR(INDEX(RAW_DHIS2_EXPORT!$A:$ZZ,272,INDICATOR_MAP!$F$33),""))</f>
        <v/>
      </c>
      <c r="AJ272" s="2" t="str">
        <f>IF($A272="","",IFERROR(INDEX(RAW_DHIS2_EXPORT!$A:$ZZ,272,INDICATOR_MAP!$F$34),""))</f>
        <v/>
      </c>
      <c r="AK272" s="2" t="str">
        <f>IF($A272="","",IFERROR(INDEX(RAW_DHIS2_EXPORT!$A:$ZZ,272,INDICATOR_MAP!$F$35),""))</f>
        <v/>
      </c>
      <c r="AL272" s="2" t="str">
        <f>IF($A272="","",IFERROR(INDEX(RAW_DHIS2_EXPORT!$A:$ZZ,272,INDICATOR_MAP!$F$36),""))</f>
        <v/>
      </c>
      <c r="AM272" s="2" t="str">
        <f>IF($A272="","",IFERROR(INDEX(RAW_DHIS2_EXPORT!$A:$ZZ,272,INDICATOR_MAP!$F$37),""))</f>
        <v/>
      </c>
      <c r="AN272" s="2" t="str">
        <f>IF($A272="","",IFERROR(INDEX(RAW_DHIS2_EXPORT!$A:$ZZ,272,INDICATOR_MAP!$F$38),""))</f>
        <v/>
      </c>
      <c r="AO272" s="2" t="str">
        <f>IF($A272="","",IFERROR(INDEX(RAW_DHIS2_EXPORT!$A:$ZZ,272,INDICATOR_MAP!$F$39),""))</f>
        <v/>
      </c>
      <c r="AP272" s="2" t="str">
        <f>IF($A272="","",IFERROR(INDEX(RAW_DHIS2_EXPORT!$A:$ZZ,272,INDICATOR_MAP!$F$40),""))</f>
        <v/>
      </c>
      <c r="AQ272" s="2" t="str">
        <f>IF($A272="","",IFERROR(INDEX(RAW_DHIS2_EXPORT!$A:$ZZ,272,INDICATOR_MAP!$F$41),""))</f>
        <v/>
      </c>
      <c r="AR272" s="2" t="str">
        <f>IF($A272="","",IFERROR(INDEX(RAW_DHIS2_EXPORT!$A:$ZZ,272,INDICATOR_MAP!$F$42),""))</f>
        <v/>
      </c>
      <c r="AS272" s="2" t="str">
        <f>IF($A272="","",IFERROR(INDEX(RAW_DHIS2_EXPORT!$A:$ZZ,272,INDICATOR_MAP!$F$43),""))</f>
        <v/>
      </c>
      <c r="AT272" s="2" t="str">
        <f>IF($A272="","",IFERROR(INDEX(RAW_DHIS2_EXPORT!$A:$ZZ,272,INDICATOR_MAP!$F$44),""))</f>
        <v/>
      </c>
      <c r="AU272" s="2" t="str">
        <f>IF($A272="","",IFERROR(INDEX(RAW_DHIS2_EXPORT!$A:$ZZ,272,INDICATOR_MAP!$F$45),""))</f>
        <v/>
      </c>
      <c r="AV272" s="2" t="str">
        <f>IF($A272="","",IFERROR(INDEX(RAW_DHIS2_EXPORT!$A:$ZZ,272,INDICATOR_MAP!$F$46),""))</f>
        <v/>
      </c>
      <c r="AW272" s="2" t="str">
        <f>IF($A272="","",IFERROR(INDEX(RAW_DHIS2_EXPORT!$A:$ZZ,272,INDICATOR_MAP!$F$47),""))</f>
        <v/>
      </c>
      <c r="AX272" s="2" t="str">
        <f>IF($A272="","",IFERROR(INDEX(RAW_DHIS2_EXPORT!$A:$ZZ,272,INDICATOR_MAP!$F$48),""))</f>
        <v/>
      </c>
      <c r="AY272" s="2" t="str">
        <f>IF($A272="","",IFERROR(INDEX(RAW_DHIS2_EXPORT!$A:$ZZ,272,INDICATOR_MAP!$F$49),""))</f>
        <v/>
      </c>
      <c r="AZ272" s="2" t="str">
        <f>IF($A272="","",IFERROR(INDEX(RAW_DHIS2_EXPORT!$A:$ZZ,272,INDICATOR_MAP!$F$50),""))</f>
        <v/>
      </c>
      <c r="BA272" s="2" t="str">
        <f>IF($A272="","",IFERROR(INDEX(RAW_DHIS2_EXPORT!$A:$ZZ,272,INDICATOR_MAP!$F$51),""))</f>
        <v/>
      </c>
      <c r="BB272" s="2" t="str">
        <f>IF($A272="","",IFERROR(INDEX(RAW_DHIS2_EXPORT!$A:$ZZ,272,INDICATOR_MAP!$F$52),""))</f>
        <v/>
      </c>
      <c r="BC272" s="2" t="str">
        <f>IF($A272="","",IFERROR(INDEX(RAW_DHIS2_EXPORT!$A:$ZZ,272,INDICATOR_MAP!$F$53),""))</f>
        <v/>
      </c>
    </row>
    <row r="273" spans="1:55">
      <c r="A273" s="2" t="str">
        <f>IF(RAW_DHIS2_EXPORT!A273="","",RAW_DHIS2_EXPORT!A273)</f>
        <v/>
      </c>
      <c r="B273" s="2"/>
      <c r="C273" s="2"/>
      <c r="D273" s="2" t="str">
        <f>IF($A273="","",IFERROR(INDEX(RAW_DHIS2_EXPORT!$A:$ZZ,273,INDICATOR_MAP!$F$2),""))</f>
        <v/>
      </c>
      <c r="E273" s="2" t="str">
        <f>IF($A273="","",IFERROR(INDEX(RAW_DHIS2_EXPORT!$A:$ZZ,273,INDICATOR_MAP!$F$3),""))</f>
        <v/>
      </c>
      <c r="F273" s="2" t="str">
        <f>IF($A273="","",IFERROR(INDEX(RAW_DHIS2_EXPORT!$A:$ZZ,273,INDICATOR_MAP!$F$4),""))</f>
        <v/>
      </c>
      <c r="G273" s="2" t="str">
        <f>IF($A273="","",IFERROR(INDEX(RAW_DHIS2_EXPORT!$A:$ZZ,273,INDICATOR_MAP!$F$5),""))</f>
        <v/>
      </c>
      <c r="H273" s="2" t="str">
        <f>IF($A273="","",IFERROR(INDEX(RAW_DHIS2_EXPORT!$A:$ZZ,273,INDICATOR_MAP!$F$6),""))</f>
        <v/>
      </c>
      <c r="I273" s="2" t="str">
        <f>IF($A273="","",IFERROR(INDEX(RAW_DHIS2_EXPORT!$A:$ZZ,273,INDICATOR_MAP!$F$7),""))</f>
        <v/>
      </c>
      <c r="J273" s="2" t="str">
        <f>IF($A273="","",IFERROR(INDEX(RAW_DHIS2_EXPORT!$A:$ZZ,273,INDICATOR_MAP!$F$8),""))</f>
        <v/>
      </c>
      <c r="K273" s="2" t="str">
        <f>IF($A273="","",IFERROR(INDEX(RAW_DHIS2_EXPORT!$A:$ZZ,273,INDICATOR_MAP!$F$9),""))</f>
        <v/>
      </c>
      <c r="L273" s="2" t="str">
        <f>IF($A273="","",IFERROR(INDEX(RAW_DHIS2_EXPORT!$A:$ZZ,273,INDICATOR_MAP!$F$10),""))</f>
        <v/>
      </c>
      <c r="M273" s="2" t="str">
        <f>IF($A273="","",IFERROR(INDEX(RAW_DHIS2_EXPORT!$A:$ZZ,273,INDICATOR_MAP!$F$11),""))</f>
        <v/>
      </c>
      <c r="N273" s="2" t="str">
        <f>IF($A273="","",IFERROR(INDEX(RAW_DHIS2_EXPORT!$A:$ZZ,273,INDICATOR_MAP!$F$12),""))</f>
        <v/>
      </c>
      <c r="O273" s="2" t="str">
        <f>IF($A273="","",IFERROR(INDEX(RAW_DHIS2_EXPORT!$A:$ZZ,273,INDICATOR_MAP!$F$13),""))</f>
        <v/>
      </c>
      <c r="P273" s="2" t="str">
        <f>IF($A273="","",IFERROR(INDEX(RAW_DHIS2_EXPORT!$A:$ZZ,273,INDICATOR_MAP!$F$14),""))</f>
        <v/>
      </c>
      <c r="Q273" s="2" t="str">
        <f>IF($A273="","",IFERROR(INDEX(RAW_DHIS2_EXPORT!$A:$ZZ,273,INDICATOR_MAP!$F$15),""))</f>
        <v/>
      </c>
      <c r="R273" s="2" t="str">
        <f>IF($A273="","",IFERROR(INDEX(RAW_DHIS2_EXPORT!$A:$ZZ,273,INDICATOR_MAP!$F$16),""))</f>
        <v/>
      </c>
      <c r="S273" s="2" t="str">
        <f>IF($A273="","",IFERROR(INDEX(RAW_DHIS2_EXPORT!$A:$ZZ,273,INDICATOR_MAP!$F$17),""))</f>
        <v/>
      </c>
      <c r="T273" s="2" t="str">
        <f>IF($A273="","",IFERROR(INDEX(RAW_DHIS2_EXPORT!$A:$ZZ,273,INDICATOR_MAP!$F$18),""))</f>
        <v/>
      </c>
      <c r="U273" s="2" t="str">
        <f>IF($A273="","",IFERROR(INDEX(RAW_DHIS2_EXPORT!$A:$ZZ,273,INDICATOR_MAP!$F$19),""))</f>
        <v/>
      </c>
      <c r="V273" s="2" t="str">
        <f>IF($A273="","",IFERROR(INDEX(RAW_DHIS2_EXPORT!$A:$ZZ,273,INDICATOR_MAP!$F$20),""))</f>
        <v/>
      </c>
      <c r="W273" s="2" t="str">
        <f>IF($A273="","",IFERROR(INDEX(RAW_DHIS2_EXPORT!$A:$ZZ,273,INDICATOR_MAP!$F$21),""))</f>
        <v/>
      </c>
      <c r="X273" s="2" t="str">
        <f>IF($A273="","",IFERROR(INDEX(RAW_DHIS2_EXPORT!$A:$ZZ,273,INDICATOR_MAP!$F$22),""))</f>
        <v/>
      </c>
      <c r="Y273" s="2" t="str">
        <f>IF($A273="","",IFERROR(INDEX(RAW_DHIS2_EXPORT!$A:$ZZ,273,INDICATOR_MAP!$F$23),""))</f>
        <v/>
      </c>
      <c r="Z273" s="2" t="str">
        <f>IF($A273="","",IFERROR(INDEX(RAW_DHIS2_EXPORT!$A:$ZZ,273,INDICATOR_MAP!$F$24),""))</f>
        <v/>
      </c>
      <c r="AA273" s="2" t="str">
        <f>IF($A273="","",IFERROR(INDEX(RAW_DHIS2_EXPORT!$A:$ZZ,273,INDICATOR_MAP!$F$25),""))</f>
        <v/>
      </c>
      <c r="AB273" s="2" t="str">
        <f>IF($A273="","",IFERROR(INDEX(RAW_DHIS2_EXPORT!$A:$ZZ,273,INDICATOR_MAP!$F$26),""))</f>
        <v/>
      </c>
      <c r="AC273" s="2" t="str">
        <f>IF($A273="","",IFERROR(INDEX(RAW_DHIS2_EXPORT!$A:$ZZ,273,INDICATOR_MAP!$F$27),""))</f>
        <v/>
      </c>
      <c r="AD273" s="2" t="str">
        <f>IF($A273="","",IFERROR(INDEX(RAW_DHIS2_EXPORT!$A:$ZZ,273,INDICATOR_MAP!$F$28),""))</f>
        <v/>
      </c>
      <c r="AE273" s="2" t="str">
        <f>IF($A273="","",IFERROR(INDEX(RAW_DHIS2_EXPORT!$A:$ZZ,273,INDICATOR_MAP!$F$29),""))</f>
        <v/>
      </c>
      <c r="AF273" s="2" t="str">
        <f>IF($A273="","",IFERROR(INDEX(RAW_DHIS2_EXPORT!$A:$ZZ,273,INDICATOR_MAP!$F$30),""))</f>
        <v/>
      </c>
      <c r="AG273" s="2" t="str">
        <f>IF($A273="","",IFERROR(INDEX(RAW_DHIS2_EXPORT!$A:$ZZ,273,INDICATOR_MAP!$F$31),""))</f>
        <v/>
      </c>
      <c r="AH273" s="2" t="str">
        <f>IF($A273="","",IFERROR(INDEX(RAW_DHIS2_EXPORT!$A:$ZZ,273,INDICATOR_MAP!$F$32),""))</f>
        <v/>
      </c>
      <c r="AI273" s="2" t="str">
        <f>IF($A273="","",IFERROR(INDEX(RAW_DHIS2_EXPORT!$A:$ZZ,273,INDICATOR_MAP!$F$33),""))</f>
        <v/>
      </c>
      <c r="AJ273" s="2" t="str">
        <f>IF($A273="","",IFERROR(INDEX(RAW_DHIS2_EXPORT!$A:$ZZ,273,INDICATOR_MAP!$F$34),""))</f>
        <v/>
      </c>
      <c r="AK273" s="2" t="str">
        <f>IF($A273="","",IFERROR(INDEX(RAW_DHIS2_EXPORT!$A:$ZZ,273,INDICATOR_MAP!$F$35),""))</f>
        <v/>
      </c>
      <c r="AL273" s="2" t="str">
        <f>IF($A273="","",IFERROR(INDEX(RAW_DHIS2_EXPORT!$A:$ZZ,273,INDICATOR_MAP!$F$36),""))</f>
        <v/>
      </c>
      <c r="AM273" s="2" t="str">
        <f>IF($A273="","",IFERROR(INDEX(RAW_DHIS2_EXPORT!$A:$ZZ,273,INDICATOR_MAP!$F$37),""))</f>
        <v/>
      </c>
      <c r="AN273" s="2" t="str">
        <f>IF($A273="","",IFERROR(INDEX(RAW_DHIS2_EXPORT!$A:$ZZ,273,INDICATOR_MAP!$F$38),""))</f>
        <v/>
      </c>
      <c r="AO273" s="2" t="str">
        <f>IF($A273="","",IFERROR(INDEX(RAW_DHIS2_EXPORT!$A:$ZZ,273,INDICATOR_MAP!$F$39),""))</f>
        <v/>
      </c>
      <c r="AP273" s="2" t="str">
        <f>IF($A273="","",IFERROR(INDEX(RAW_DHIS2_EXPORT!$A:$ZZ,273,INDICATOR_MAP!$F$40),""))</f>
        <v/>
      </c>
      <c r="AQ273" s="2" t="str">
        <f>IF($A273="","",IFERROR(INDEX(RAW_DHIS2_EXPORT!$A:$ZZ,273,INDICATOR_MAP!$F$41),""))</f>
        <v/>
      </c>
      <c r="AR273" s="2" t="str">
        <f>IF($A273="","",IFERROR(INDEX(RAW_DHIS2_EXPORT!$A:$ZZ,273,INDICATOR_MAP!$F$42),""))</f>
        <v/>
      </c>
      <c r="AS273" s="2" t="str">
        <f>IF($A273="","",IFERROR(INDEX(RAW_DHIS2_EXPORT!$A:$ZZ,273,INDICATOR_MAP!$F$43),""))</f>
        <v/>
      </c>
      <c r="AT273" s="2" t="str">
        <f>IF($A273="","",IFERROR(INDEX(RAW_DHIS2_EXPORT!$A:$ZZ,273,INDICATOR_MAP!$F$44),""))</f>
        <v/>
      </c>
      <c r="AU273" s="2" t="str">
        <f>IF($A273="","",IFERROR(INDEX(RAW_DHIS2_EXPORT!$A:$ZZ,273,INDICATOR_MAP!$F$45),""))</f>
        <v/>
      </c>
      <c r="AV273" s="2" t="str">
        <f>IF($A273="","",IFERROR(INDEX(RAW_DHIS2_EXPORT!$A:$ZZ,273,INDICATOR_MAP!$F$46),""))</f>
        <v/>
      </c>
      <c r="AW273" s="2" t="str">
        <f>IF($A273="","",IFERROR(INDEX(RAW_DHIS2_EXPORT!$A:$ZZ,273,INDICATOR_MAP!$F$47),""))</f>
        <v/>
      </c>
      <c r="AX273" s="2" t="str">
        <f>IF($A273="","",IFERROR(INDEX(RAW_DHIS2_EXPORT!$A:$ZZ,273,INDICATOR_MAP!$F$48),""))</f>
        <v/>
      </c>
      <c r="AY273" s="2" t="str">
        <f>IF($A273="","",IFERROR(INDEX(RAW_DHIS2_EXPORT!$A:$ZZ,273,INDICATOR_MAP!$F$49),""))</f>
        <v/>
      </c>
      <c r="AZ273" s="2" t="str">
        <f>IF($A273="","",IFERROR(INDEX(RAW_DHIS2_EXPORT!$A:$ZZ,273,INDICATOR_MAP!$F$50),""))</f>
        <v/>
      </c>
      <c r="BA273" s="2" t="str">
        <f>IF($A273="","",IFERROR(INDEX(RAW_DHIS2_EXPORT!$A:$ZZ,273,INDICATOR_MAP!$F$51),""))</f>
        <v/>
      </c>
      <c r="BB273" s="2" t="str">
        <f>IF($A273="","",IFERROR(INDEX(RAW_DHIS2_EXPORT!$A:$ZZ,273,INDICATOR_MAP!$F$52),""))</f>
        <v/>
      </c>
      <c r="BC273" s="2" t="str">
        <f>IF($A273="","",IFERROR(INDEX(RAW_DHIS2_EXPORT!$A:$ZZ,273,INDICATOR_MAP!$F$53),""))</f>
        <v/>
      </c>
    </row>
    <row r="274" spans="1:55">
      <c r="A274" s="2" t="str">
        <f>IF(RAW_DHIS2_EXPORT!A274="","",RAW_DHIS2_EXPORT!A274)</f>
        <v/>
      </c>
      <c r="B274" s="2"/>
      <c r="C274" s="2"/>
      <c r="D274" s="2" t="str">
        <f>IF($A274="","",IFERROR(INDEX(RAW_DHIS2_EXPORT!$A:$ZZ,274,INDICATOR_MAP!$F$2),""))</f>
        <v/>
      </c>
      <c r="E274" s="2" t="str">
        <f>IF($A274="","",IFERROR(INDEX(RAW_DHIS2_EXPORT!$A:$ZZ,274,INDICATOR_MAP!$F$3),""))</f>
        <v/>
      </c>
      <c r="F274" s="2" t="str">
        <f>IF($A274="","",IFERROR(INDEX(RAW_DHIS2_EXPORT!$A:$ZZ,274,INDICATOR_MAP!$F$4),""))</f>
        <v/>
      </c>
      <c r="G274" s="2" t="str">
        <f>IF($A274="","",IFERROR(INDEX(RAW_DHIS2_EXPORT!$A:$ZZ,274,INDICATOR_MAP!$F$5),""))</f>
        <v/>
      </c>
      <c r="H274" s="2" t="str">
        <f>IF($A274="","",IFERROR(INDEX(RAW_DHIS2_EXPORT!$A:$ZZ,274,INDICATOR_MAP!$F$6),""))</f>
        <v/>
      </c>
      <c r="I274" s="2" t="str">
        <f>IF($A274="","",IFERROR(INDEX(RAW_DHIS2_EXPORT!$A:$ZZ,274,INDICATOR_MAP!$F$7),""))</f>
        <v/>
      </c>
      <c r="J274" s="2" t="str">
        <f>IF($A274="","",IFERROR(INDEX(RAW_DHIS2_EXPORT!$A:$ZZ,274,INDICATOR_MAP!$F$8),""))</f>
        <v/>
      </c>
      <c r="K274" s="2" t="str">
        <f>IF($A274="","",IFERROR(INDEX(RAW_DHIS2_EXPORT!$A:$ZZ,274,INDICATOR_MAP!$F$9),""))</f>
        <v/>
      </c>
      <c r="L274" s="2" t="str">
        <f>IF($A274="","",IFERROR(INDEX(RAW_DHIS2_EXPORT!$A:$ZZ,274,INDICATOR_MAP!$F$10),""))</f>
        <v/>
      </c>
      <c r="M274" s="2" t="str">
        <f>IF($A274="","",IFERROR(INDEX(RAW_DHIS2_EXPORT!$A:$ZZ,274,INDICATOR_MAP!$F$11),""))</f>
        <v/>
      </c>
      <c r="N274" s="2" t="str">
        <f>IF($A274="","",IFERROR(INDEX(RAW_DHIS2_EXPORT!$A:$ZZ,274,INDICATOR_MAP!$F$12),""))</f>
        <v/>
      </c>
      <c r="O274" s="2" t="str">
        <f>IF($A274="","",IFERROR(INDEX(RAW_DHIS2_EXPORT!$A:$ZZ,274,INDICATOR_MAP!$F$13),""))</f>
        <v/>
      </c>
      <c r="P274" s="2" t="str">
        <f>IF($A274="","",IFERROR(INDEX(RAW_DHIS2_EXPORT!$A:$ZZ,274,INDICATOR_MAP!$F$14),""))</f>
        <v/>
      </c>
      <c r="Q274" s="2" t="str">
        <f>IF($A274="","",IFERROR(INDEX(RAW_DHIS2_EXPORT!$A:$ZZ,274,INDICATOR_MAP!$F$15),""))</f>
        <v/>
      </c>
      <c r="R274" s="2" t="str">
        <f>IF($A274="","",IFERROR(INDEX(RAW_DHIS2_EXPORT!$A:$ZZ,274,INDICATOR_MAP!$F$16),""))</f>
        <v/>
      </c>
      <c r="S274" s="2" t="str">
        <f>IF($A274="","",IFERROR(INDEX(RAW_DHIS2_EXPORT!$A:$ZZ,274,INDICATOR_MAP!$F$17),""))</f>
        <v/>
      </c>
      <c r="T274" s="2" t="str">
        <f>IF($A274="","",IFERROR(INDEX(RAW_DHIS2_EXPORT!$A:$ZZ,274,INDICATOR_MAP!$F$18),""))</f>
        <v/>
      </c>
      <c r="U274" s="2" t="str">
        <f>IF($A274="","",IFERROR(INDEX(RAW_DHIS2_EXPORT!$A:$ZZ,274,INDICATOR_MAP!$F$19),""))</f>
        <v/>
      </c>
      <c r="V274" s="2" t="str">
        <f>IF($A274="","",IFERROR(INDEX(RAW_DHIS2_EXPORT!$A:$ZZ,274,INDICATOR_MAP!$F$20),""))</f>
        <v/>
      </c>
      <c r="W274" s="2" t="str">
        <f>IF($A274="","",IFERROR(INDEX(RAW_DHIS2_EXPORT!$A:$ZZ,274,INDICATOR_MAP!$F$21),""))</f>
        <v/>
      </c>
      <c r="X274" s="2" t="str">
        <f>IF($A274="","",IFERROR(INDEX(RAW_DHIS2_EXPORT!$A:$ZZ,274,INDICATOR_MAP!$F$22),""))</f>
        <v/>
      </c>
      <c r="Y274" s="2" t="str">
        <f>IF($A274="","",IFERROR(INDEX(RAW_DHIS2_EXPORT!$A:$ZZ,274,INDICATOR_MAP!$F$23),""))</f>
        <v/>
      </c>
      <c r="Z274" s="2" t="str">
        <f>IF($A274="","",IFERROR(INDEX(RAW_DHIS2_EXPORT!$A:$ZZ,274,INDICATOR_MAP!$F$24),""))</f>
        <v/>
      </c>
      <c r="AA274" s="2" t="str">
        <f>IF($A274="","",IFERROR(INDEX(RAW_DHIS2_EXPORT!$A:$ZZ,274,INDICATOR_MAP!$F$25),""))</f>
        <v/>
      </c>
      <c r="AB274" s="2" t="str">
        <f>IF($A274="","",IFERROR(INDEX(RAW_DHIS2_EXPORT!$A:$ZZ,274,INDICATOR_MAP!$F$26),""))</f>
        <v/>
      </c>
      <c r="AC274" s="2" t="str">
        <f>IF($A274="","",IFERROR(INDEX(RAW_DHIS2_EXPORT!$A:$ZZ,274,INDICATOR_MAP!$F$27),""))</f>
        <v/>
      </c>
      <c r="AD274" s="2" t="str">
        <f>IF($A274="","",IFERROR(INDEX(RAW_DHIS2_EXPORT!$A:$ZZ,274,INDICATOR_MAP!$F$28),""))</f>
        <v/>
      </c>
      <c r="AE274" s="2" t="str">
        <f>IF($A274="","",IFERROR(INDEX(RAW_DHIS2_EXPORT!$A:$ZZ,274,INDICATOR_MAP!$F$29),""))</f>
        <v/>
      </c>
      <c r="AF274" s="2" t="str">
        <f>IF($A274="","",IFERROR(INDEX(RAW_DHIS2_EXPORT!$A:$ZZ,274,INDICATOR_MAP!$F$30),""))</f>
        <v/>
      </c>
      <c r="AG274" s="2" t="str">
        <f>IF($A274="","",IFERROR(INDEX(RAW_DHIS2_EXPORT!$A:$ZZ,274,INDICATOR_MAP!$F$31),""))</f>
        <v/>
      </c>
      <c r="AH274" s="2" t="str">
        <f>IF($A274="","",IFERROR(INDEX(RAW_DHIS2_EXPORT!$A:$ZZ,274,INDICATOR_MAP!$F$32),""))</f>
        <v/>
      </c>
      <c r="AI274" s="2" t="str">
        <f>IF($A274="","",IFERROR(INDEX(RAW_DHIS2_EXPORT!$A:$ZZ,274,INDICATOR_MAP!$F$33),""))</f>
        <v/>
      </c>
      <c r="AJ274" s="2" t="str">
        <f>IF($A274="","",IFERROR(INDEX(RAW_DHIS2_EXPORT!$A:$ZZ,274,INDICATOR_MAP!$F$34),""))</f>
        <v/>
      </c>
      <c r="AK274" s="2" t="str">
        <f>IF($A274="","",IFERROR(INDEX(RAW_DHIS2_EXPORT!$A:$ZZ,274,INDICATOR_MAP!$F$35),""))</f>
        <v/>
      </c>
      <c r="AL274" s="2" t="str">
        <f>IF($A274="","",IFERROR(INDEX(RAW_DHIS2_EXPORT!$A:$ZZ,274,INDICATOR_MAP!$F$36),""))</f>
        <v/>
      </c>
      <c r="AM274" s="2" t="str">
        <f>IF($A274="","",IFERROR(INDEX(RAW_DHIS2_EXPORT!$A:$ZZ,274,INDICATOR_MAP!$F$37),""))</f>
        <v/>
      </c>
      <c r="AN274" s="2" t="str">
        <f>IF($A274="","",IFERROR(INDEX(RAW_DHIS2_EXPORT!$A:$ZZ,274,INDICATOR_MAP!$F$38),""))</f>
        <v/>
      </c>
      <c r="AO274" s="2" t="str">
        <f>IF($A274="","",IFERROR(INDEX(RAW_DHIS2_EXPORT!$A:$ZZ,274,INDICATOR_MAP!$F$39),""))</f>
        <v/>
      </c>
      <c r="AP274" s="2" t="str">
        <f>IF($A274="","",IFERROR(INDEX(RAW_DHIS2_EXPORT!$A:$ZZ,274,INDICATOR_MAP!$F$40),""))</f>
        <v/>
      </c>
      <c r="AQ274" s="2" t="str">
        <f>IF($A274="","",IFERROR(INDEX(RAW_DHIS2_EXPORT!$A:$ZZ,274,INDICATOR_MAP!$F$41),""))</f>
        <v/>
      </c>
      <c r="AR274" s="2" t="str">
        <f>IF($A274="","",IFERROR(INDEX(RAW_DHIS2_EXPORT!$A:$ZZ,274,INDICATOR_MAP!$F$42),""))</f>
        <v/>
      </c>
      <c r="AS274" s="2" t="str">
        <f>IF($A274="","",IFERROR(INDEX(RAW_DHIS2_EXPORT!$A:$ZZ,274,INDICATOR_MAP!$F$43),""))</f>
        <v/>
      </c>
      <c r="AT274" s="2" t="str">
        <f>IF($A274="","",IFERROR(INDEX(RAW_DHIS2_EXPORT!$A:$ZZ,274,INDICATOR_MAP!$F$44),""))</f>
        <v/>
      </c>
      <c r="AU274" s="2" t="str">
        <f>IF($A274="","",IFERROR(INDEX(RAW_DHIS2_EXPORT!$A:$ZZ,274,INDICATOR_MAP!$F$45),""))</f>
        <v/>
      </c>
      <c r="AV274" s="2" t="str">
        <f>IF($A274="","",IFERROR(INDEX(RAW_DHIS2_EXPORT!$A:$ZZ,274,INDICATOR_MAP!$F$46),""))</f>
        <v/>
      </c>
      <c r="AW274" s="2" t="str">
        <f>IF($A274="","",IFERROR(INDEX(RAW_DHIS2_EXPORT!$A:$ZZ,274,INDICATOR_MAP!$F$47),""))</f>
        <v/>
      </c>
      <c r="AX274" s="2" t="str">
        <f>IF($A274="","",IFERROR(INDEX(RAW_DHIS2_EXPORT!$A:$ZZ,274,INDICATOR_MAP!$F$48),""))</f>
        <v/>
      </c>
      <c r="AY274" s="2" t="str">
        <f>IF($A274="","",IFERROR(INDEX(RAW_DHIS2_EXPORT!$A:$ZZ,274,INDICATOR_MAP!$F$49),""))</f>
        <v/>
      </c>
      <c r="AZ274" s="2" t="str">
        <f>IF($A274="","",IFERROR(INDEX(RAW_DHIS2_EXPORT!$A:$ZZ,274,INDICATOR_MAP!$F$50),""))</f>
        <v/>
      </c>
      <c r="BA274" s="2" t="str">
        <f>IF($A274="","",IFERROR(INDEX(RAW_DHIS2_EXPORT!$A:$ZZ,274,INDICATOR_MAP!$F$51),""))</f>
        <v/>
      </c>
      <c r="BB274" s="2" t="str">
        <f>IF($A274="","",IFERROR(INDEX(RAW_DHIS2_EXPORT!$A:$ZZ,274,INDICATOR_MAP!$F$52),""))</f>
        <v/>
      </c>
      <c r="BC274" s="2" t="str">
        <f>IF($A274="","",IFERROR(INDEX(RAW_DHIS2_EXPORT!$A:$ZZ,274,INDICATOR_MAP!$F$53),""))</f>
        <v/>
      </c>
    </row>
    <row r="275" spans="1:55">
      <c r="A275" s="2" t="str">
        <f>IF(RAW_DHIS2_EXPORT!A275="","",RAW_DHIS2_EXPORT!A275)</f>
        <v/>
      </c>
      <c r="B275" s="2"/>
      <c r="C275" s="2"/>
      <c r="D275" s="2" t="str">
        <f>IF($A275="","",IFERROR(INDEX(RAW_DHIS2_EXPORT!$A:$ZZ,275,INDICATOR_MAP!$F$2),""))</f>
        <v/>
      </c>
      <c r="E275" s="2" t="str">
        <f>IF($A275="","",IFERROR(INDEX(RAW_DHIS2_EXPORT!$A:$ZZ,275,INDICATOR_MAP!$F$3),""))</f>
        <v/>
      </c>
      <c r="F275" s="2" t="str">
        <f>IF($A275="","",IFERROR(INDEX(RAW_DHIS2_EXPORT!$A:$ZZ,275,INDICATOR_MAP!$F$4),""))</f>
        <v/>
      </c>
      <c r="G275" s="2" t="str">
        <f>IF($A275="","",IFERROR(INDEX(RAW_DHIS2_EXPORT!$A:$ZZ,275,INDICATOR_MAP!$F$5),""))</f>
        <v/>
      </c>
      <c r="H275" s="2" t="str">
        <f>IF($A275="","",IFERROR(INDEX(RAW_DHIS2_EXPORT!$A:$ZZ,275,INDICATOR_MAP!$F$6),""))</f>
        <v/>
      </c>
      <c r="I275" s="2" t="str">
        <f>IF($A275="","",IFERROR(INDEX(RAW_DHIS2_EXPORT!$A:$ZZ,275,INDICATOR_MAP!$F$7),""))</f>
        <v/>
      </c>
      <c r="J275" s="2" t="str">
        <f>IF($A275="","",IFERROR(INDEX(RAW_DHIS2_EXPORT!$A:$ZZ,275,INDICATOR_MAP!$F$8),""))</f>
        <v/>
      </c>
      <c r="K275" s="2" t="str">
        <f>IF($A275="","",IFERROR(INDEX(RAW_DHIS2_EXPORT!$A:$ZZ,275,INDICATOR_MAP!$F$9),""))</f>
        <v/>
      </c>
      <c r="L275" s="2" t="str">
        <f>IF($A275="","",IFERROR(INDEX(RAW_DHIS2_EXPORT!$A:$ZZ,275,INDICATOR_MAP!$F$10),""))</f>
        <v/>
      </c>
      <c r="M275" s="2" t="str">
        <f>IF($A275="","",IFERROR(INDEX(RAW_DHIS2_EXPORT!$A:$ZZ,275,INDICATOR_MAP!$F$11),""))</f>
        <v/>
      </c>
      <c r="N275" s="2" t="str">
        <f>IF($A275="","",IFERROR(INDEX(RAW_DHIS2_EXPORT!$A:$ZZ,275,INDICATOR_MAP!$F$12),""))</f>
        <v/>
      </c>
      <c r="O275" s="2" t="str">
        <f>IF($A275="","",IFERROR(INDEX(RAW_DHIS2_EXPORT!$A:$ZZ,275,INDICATOR_MAP!$F$13),""))</f>
        <v/>
      </c>
      <c r="P275" s="2" t="str">
        <f>IF($A275="","",IFERROR(INDEX(RAW_DHIS2_EXPORT!$A:$ZZ,275,INDICATOR_MAP!$F$14),""))</f>
        <v/>
      </c>
      <c r="Q275" s="2" t="str">
        <f>IF($A275="","",IFERROR(INDEX(RAW_DHIS2_EXPORT!$A:$ZZ,275,INDICATOR_MAP!$F$15),""))</f>
        <v/>
      </c>
      <c r="R275" s="2" t="str">
        <f>IF($A275="","",IFERROR(INDEX(RAW_DHIS2_EXPORT!$A:$ZZ,275,INDICATOR_MAP!$F$16),""))</f>
        <v/>
      </c>
      <c r="S275" s="2" t="str">
        <f>IF($A275="","",IFERROR(INDEX(RAW_DHIS2_EXPORT!$A:$ZZ,275,INDICATOR_MAP!$F$17),""))</f>
        <v/>
      </c>
      <c r="T275" s="2" t="str">
        <f>IF($A275="","",IFERROR(INDEX(RAW_DHIS2_EXPORT!$A:$ZZ,275,INDICATOR_MAP!$F$18),""))</f>
        <v/>
      </c>
      <c r="U275" s="2" t="str">
        <f>IF($A275="","",IFERROR(INDEX(RAW_DHIS2_EXPORT!$A:$ZZ,275,INDICATOR_MAP!$F$19),""))</f>
        <v/>
      </c>
      <c r="V275" s="2" t="str">
        <f>IF($A275="","",IFERROR(INDEX(RAW_DHIS2_EXPORT!$A:$ZZ,275,INDICATOR_MAP!$F$20),""))</f>
        <v/>
      </c>
      <c r="W275" s="2" t="str">
        <f>IF($A275="","",IFERROR(INDEX(RAW_DHIS2_EXPORT!$A:$ZZ,275,INDICATOR_MAP!$F$21),""))</f>
        <v/>
      </c>
      <c r="X275" s="2" t="str">
        <f>IF($A275="","",IFERROR(INDEX(RAW_DHIS2_EXPORT!$A:$ZZ,275,INDICATOR_MAP!$F$22),""))</f>
        <v/>
      </c>
      <c r="Y275" s="2" t="str">
        <f>IF($A275="","",IFERROR(INDEX(RAW_DHIS2_EXPORT!$A:$ZZ,275,INDICATOR_MAP!$F$23),""))</f>
        <v/>
      </c>
      <c r="Z275" s="2" t="str">
        <f>IF($A275="","",IFERROR(INDEX(RAW_DHIS2_EXPORT!$A:$ZZ,275,INDICATOR_MAP!$F$24),""))</f>
        <v/>
      </c>
      <c r="AA275" s="2" t="str">
        <f>IF($A275="","",IFERROR(INDEX(RAW_DHIS2_EXPORT!$A:$ZZ,275,INDICATOR_MAP!$F$25),""))</f>
        <v/>
      </c>
      <c r="AB275" s="2" t="str">
        <f>IF($A275="","",IFERROR(INDEX(RAW_DHIS2_EXPORT!$A:$ZZ,275,INDICATOR_MAP!$F$26),""))</f>
        <v/>
      </c>
      <c r="AC275" s="2" t="str">
        <f>IF($A275="","",IFERROR(INDEX(RAW_DHIS2_EXPORT!$A:$ZZ,275,INDICATOR_MAP!$F$27),""))</f>
        <v/>
      </c>
      <c r="AD275" s="2" t="str">
        <f>IF($A275="","",IFERROR(INDEX(RAW_DHIS2_EXPORT!$A:$ZZ,275,INDICATOR_MAP!$F$28),""))</f>
        <v/>
      </c>
      <c r="AE275" s="2" t="str">
        <f>IF($A275="","",IFERROR(INDEX(RAW_DHIS2_EXPORT!$A:$ZZ,275,INDICATOR_MAP!$F$29),""))</f>
        <v/>
      </c>
      <c r="AF275" s="2" t="str">
        <f>IF($A275="","",IFERROR(INDEX(RAW_DHIS2_EXPORT!$A:$ZZ,275,INDICATOR_MAP!$F$30),""))</f>
        <v/>
      </c>
      <c r="AG275" s="2" t="str">
        <f>IF($A275="","",IFERROR(INDEX(RAW_DHIS2_EXPORT!$A:$ZZ,275,INDICATOR_MAP!$F$31),""))</f>
        <v/>
      </c>
      <c r="AH275" s="2" t="str">
        <f>IF($A275="","",IFERROR(INDEX(RAW_DHIS2_EXPORT!$A:$ZZ,275,INDICATOR_MAP!$F$32),""))</f>
        <v/>
      </c>
      <c r="AI275" s="2" t="str">
        <f>IF($A275="","",IFERROR(INDEX(RAW_DHIS2_EXPORT!$A:$ZZ,275,INDICATOR_MAP!$F$33),""))</f>
        <v/>
      </c>
      <c r="AJ275" s="2" t="str">
        <f>IF($A275="","",IFERROR(INDEX(RAW_DHIS2_EXPORT!$A:$ZZ,275,INDICATOR_MAP!$F$34),""))</f>
        <v/>
      </c>
      <c r="AK275" s="2" t="str">
        <f>IF($A275="","",IFERROR(INDEX(RAW_DHIS2_EXPORT!$A:$ZZ,275,INDICATOR_MAP!$F$35),""))</f>
        <v/>
      </c>
      <c r="AL275" s="2" t="str">
        <f>IF($A275="","",IFERROR(INDEX(RAW_DHIS2_EXPORT!$A:$ZZ,275,INDICATOR_MAP!$F$36),""))</f>
        <v/>
      </c>
      <c r="AM275" s="2" t="str">
        <f>IF($A275="","",IFERROR(INDEX(RAW_DHIS2_EXPORT!$A:$ZZ,275,INDICATOR_MAP!$F$37),""))</f>
        <v/>
      </c>
      <c r="AN275" s="2" t="str">
        <f>IF($A275="","",IFERROR(INDEX(RAW_DHIS2_EXPORT!$A:$ZZ,275,INDICATOR_MAP!$F$38),""))</f>
        <v/>
      </c>
      <c r="AO275" s="2" t="str">
        <f>IF($A275="","",IFERROR(INDEX(RAW_DHIS2_EXPORT!$A:$ZZ,275,INDICATOR_MAP!$F$39),""))</f>
        <v/>
      </c>
      <c r="AP275" s="2" t="str">
        <f>IF($A275="","",IFERROR(INDEX(RAW_DHIS2_EXPORT!$A:$ZZ,275,INDICATOR_MAP!$F$40),""))</f>
        <v/>
      </c>
      <c r="AQ275" s="2" t="str">
        <f>IF($A275="","",IFERROR(INDEX(RAW_DHIS2_EXPORT!$A:$ZZ,275,INDICATOR_MAP!$F$41),""))</f>
        <v/>
      </c>
      <c r="AR275" s="2" t="str">
        <f>IF($A275="","",IFERROR(INDEX(RAW_DHIS2_EXPORT!$A:$ZZ,275,INDICATOR_MAP!$F$42),""))</f>
        <v/>
      </c>
      <c r="AS275" s="2" t="str">
        <f>IF($A275="","",IFERROR(INDEX(RAW_DHIS2_EXPORT!$A:$ZZ,275,INDICATOR_MAP!$F$43),""))</f>
        <v/>
      </c>
      <c r="AT275" s="2" t="str">
        <f>IF($A275="","",IFERROR(INDEX(RAW_DHIS2_EXPORT!$A:$ZZ,275,INDICATOR_MAP!$F$44),""))</f>
        <v/>
      </c>
      <c r="AU275" s="2" t="str">
        <f>IF($A275="","",IFERROR(INDEX(RAW_DHIS2_EXPORT!$A:$ZZ,275,INDICATOR_MAP!$F$45),""))</f>
        <v/>
      </c>
      <c r="AV275" s="2" t="str">
        <f>IF($A275="","",IFERROR(INDEX(RAW_DHIS2_EXPORT!$A:$ZZ,275,INDICATOR_MAP!$F$46),""))</f>
        <v/>
      </c>
      <c r="AW275" s="2" t="str">
        <f>IF($A275="","",IFERROR(INDEX(RAW_DHIS2_EXPORT!$A:$ZZ,275,INDICATOR_MAP!$F$47),""))</f>
        <v/>
      </c>
      <c r="AX275" s="2" t="str">
        <f>IF($A275="","",IFERROR(INDEX(RAW_DHIS2_EXPORT!$A:$ZZ,275,INDICATOR_MAP!$F$48),""))</f>
        <v/>
      </c>
      <c r="AY275" s="2" t="str">
        <f>IF($A275="","",IFERROR(INDEX(RAW_DHIS2_EXPORT!$A:$ZZ,275,INDICATOR_MAP!$F$49),""))</f>
        <v/>
      </c>
      <c r="AZ275" s="2" t="str">
        <f>IF($A275="","",IFERROR(INDEX(RAW_DHIS2_EXPORT!$A:$ZZ,275,INDICATOR_MAP!$F$50),""))</f>
        <v/>
      </c>
      <c r="BA275" s="2" t="str">
        <f>IF($A275="","",IFERROR(INDEX(RAW_DHIS2_EXPORT!$A:$ZZ,275,INDICATOR_MAP!$F$51),""))</f>
        <v/>
      </c>
      <c r="BB275" s="2" t="str">
        <f>IF($A275="","",IFERROR(INDEX(RAW_DHIS2_EXPORT!$A:$ZZ,275,INDICATOR_MAP!$F$52),""))</f>
        <v/>
      </c>
      <c r="BC275" s="2" t="str">
        <f>IF($A275="","",IFERROR(INDEX(RAW_DHIS2_EXPORT!$A:$ZZ,275,INDICATOR_MAP!$F$53),""))</f>
        <v/>
      </c>
    </row>
    <row r="276" spans="1:55">
      <c r="A276" s="2" t="str">
        <f>IF(RAW_DHIS2_EXPORT!A276="","",RAW_DHIS2_EXPORT!A276)</f>
        <v/>
      </c>
      <c r="B276" s="2"/>
      <c r="C276" s="2"/>
      <c r="D276" s="2" t="str">
        <f>IF($A276="","",IFERROR(INDEX(RAW_DHIS2_EXPORT!$A:$ZZ,276,INDICATOR_MAP!$F$2),""))</f>
        <v/>
      </c>
      <c r="E276" s="2" t="str">
        <f>IF($A276="","",IFERROR(INDEX(RAW_DHIS2_EXPORT!$A:$ZZ,276,INDICATOR_MAP!$F$3),""))</f>
        <v/>
      </c>
      <c r="F276" s="2" t="str">
        <f>IF($A276="","",IFERROR(INDEX(RAW_DHIS2_EXPORT!$A:$ZZ,276,INDICATOR_MAP!$F$4),""))</f>
        <v/>
      </c>
      <c r="G276" s="2" t="str">
        <f>IF($A276="","",IFERROR(INDEX(RAW_DHIS2_EXPORT!$A:$ZZ,276,INDICATOR_MAP!$F$5),""))</f>
        <v/>
      </c>
      <c r="H276" s="2" t="str">
        <f>IF($A276="","",IFERROR(INDEX(RAW_DHIS2_EXPORT!$A:$ZZ,276,INDICATOR_MAP!$F$6),""))</f>
        <v/>
      </c>
      <c r="I276" s="2" t="str">
        <f>IF($A276="","",IFERROR(INDEX(RAW_DHIS2_EXPORT!$A:$ZZ,276,INDICATOR_MAP!$F$7),""))</f>
        <v/>
      </c>
      <c r="J276" s="2" t="str">
        <f>IF($A276="","",IFERROR(INDEX(RAW_DHIS2_EXPORT!$A:$ZZ,276,INDICATOR_MAP!$F$8),""))</f>
        <v/>
      </c>
      <c r="K276" s="2" t="str">
        <f>IF($A276="","",IFERROR(INDEX(RAW_DHIS2_EXPORT!$A:$ZZ,276,INDICATOR_MAP!$F$9),""))</f>
        <v/>
      </c>
      <c r="L276" s="2" t="str">
        <f>IF($A276="","",IFERROR(INDEX(RAW_DHIS2_EXPORT!$A:$ZZ,276,INDICATOR_MAP!$F$10),""))</f>
        <v/>
      </c>
      <c r="M276" s="2" t="str">
        <f>IF($A276="","",IFERROR(INDEX(RAW_DHIS2_EXPORT!$A:$ZZ,276,INDICATOR_MAP!$F$11),""))</f>
        <v/>
      </c>
      <c r="N276" s="2" t="str">
        <f>IF($A276="","",IFERROR(INDEX(RAW_DHIS2_EXPORT!$A:$ZZ,276,INDICATOR_MAP!$F$12),""))</f>
        <v/>
      </c>
      <c r="O276" s="2" t="str">
        <f>IF($A276="","",IFERROR(INDEX(RAW_DHIS2_EXPORT!$A:$ZZ,276,INDICATOR_MAP!$F$13),""))</f>
        <v/>
      </c>
      <c r="P276" s="2" t="str">
        <f>IF($A276="","",IFERROR(INDEX(RAW_DHIS2_EXPORT!$A:$ZZ,276,INDICATOR_MAP!$F$14),""))</f>
        <v/>
      </c>
      <c r="Q276" s="2" t="str">
        <f>IF($A276="","",IFERROR(INDEX(RAW_DHIS2_EXPORT!$A:$ZZ,276,INDICATOR_MAP!$F$15),""))</f>
        <v/>
      </c>
      <c r="R276" s="2" t="str">
        <f>IF($A276="","",IFERROR(INDEX(RAW_DHIS2_EXPORT!$A:$ZZ,276,INDICATOR_MAP!$F$16),""))</f>
        <v/>
      </c>
      <c r="S276" s="2" t="str">
        <f>IF($A276="","",IFERROR(INDEX(RAW_DHIS2_EXPORT!$A:$ZZ,276,INDICATOR_MAP!$F$17),""))</f>
        <v/>
      </c>
      <c r="T276" s="2" t="str">
        <f>IF($A276="","",IFERROR(INDEX(RAW_DHIS2_EXPORT!$A:$ZZ,276,INDICATOR_MAP!$F$18),""))</f>
        <v/>
      </c>
      <c r="U276" s="2" t="str">
        <f>IF($A276="","",IFERROR(INDEX(RAW_DHIS2_EXPORT!$A:$ZZ,276,INDICATOR_MAP!$F$19),""))</f>
        <v/>
      </c>
      <c r="V276" s="2" t="str">
        <f>IF($A276="","",IFERROR(INDEX(RAW_DHIS2_EXPORT!$A:$ZZ,276,INDICATOR_MAP!$F$20),""))</f>
        <v/>
      </c>
      <c r="W276" s="2" t="str">
        <f>IF($A276="","",IFERROR(INDEX(RAW_DHIS2_EXPORT!$A:$ZZ,276,INDICATOR_MAP!$F$21),""))</f>
        <v/>
      </c>
      <c r="X276" s="2" t="str">
        <f>IF($A276="","",IFERROR(INDEX(RAW_DHIS2_EXPORT!$A:$ZZ,276,INDICATOR_MAP!$F$22),""))</f>
        <v/>
      </c>
      <c r="Y276" s="2" t="str">
        <f>IF($A276="","",IFERROR(INDEX(RAW_DHIS2_EXPORT!$A:$ZZ,276,INDICATOR_MAP!$F$23),""))</f>
        <v/>
      </c>
      <c r="Z276" s="2" t="str">
        <f>IF($A276="","",IFERROR(INDEX(RAW_DHIS2_EXPORT!$A:$ZZ,276,INDICATOR_MAP!$F$24),""))</f>
        <v/>
      </c>
      <c r="AA276" s="2" t="str">
        <f>IF($A276="","",IFERROR(INDEX(RAW_DHIS2_EXPORT!$A:$ZZ,276,INDICATOR_MAP!$F$25),""))</f>
        <v/>
      </c>
      <c r="AB276" s="2" t="str">
        <f>IF($A276="","",IFERROR(INDEX(RAW_DHIS2_EXPORT!$A:$ZZ,276,INDICATOR_MAP!$F$26),""))</f>
        <v/>
      </c>
      <c r="AC276" s="2" t="str">
        <f>IF($A276="","",IFERROR(INDEX(RAW_DHIS2_EXPORT!$A:$ZZ,276,INDICATOR_MAP!$F$27),""))</f>
        <v/>
      </c>
      <c r="AD276" s="2" t="str">
        <f>IF($A276="","",IFERROR(INDEX(RAW_DHIS2_EXPORT!$A:$ZZ,276,INDICATOR_MAP!$F$28),""))</f>
        <v/>
      </c>
      <c r="AE276" s="2" t="str">
        <f>IF($A276="","",IFERROR(INDEX(RAW_DHIS2_EXPORT!$A:$ZZ,276,INDICATOR_MAP!$F$29),""))</f>
        <v/>
      </c>
      <c r="AF276" s="2" t="str">
        <f>IF($A276="","",IFERROR(INDEX(RAW_DHIS2_EXPORT!$A:$ZZ,276,INDICATOR_MAP!$F$30),""))</f>
        <v/>
      </c>
      <c r="AG276" s="2" t="str">
        <f>IF($A276="","",IFERROR(INDEX(RAW_DHIS2_EXPORT!$A:$ZZ,276,INDICATOR_MAP!$F$31),""))</f>
        <v/>
      </c>
      <c r="AH276" s="2" t="str">
        <f>IF($A276="","",IFERROR(INDEX(RAW_DHIS2_EXPORT!$A:$ZZ,276,INDICATOR_MAP!$F$32),""))</f>
        <v/>
      </c>
      <c r="AI276" s="2" t="str">
        <f>IF($A276="","",IFERROR(INDEX(RAW_DHIS2_EXPORT!$A:$ZZ,276,INDICATOR_MAP!$F$33),""))</f>
        <v/>
      </c>
      <c r="AJ276" s="2" t="str">
        <f>IF($A276="","",IFERROR(INDEX(RAW_DHIS2_EXPORT!$A:$ZZ,276,INDICATOR_MAP!$F$34),""))</f>
        <v/>
      </c>
      <c r="AK276" s="2" t="str">
        <f>IF($A276="","",IFERROR(INDEX(RAW_DHIS2_EXPORT!$A:$ZZ,276,INDICATOR_MAP!$F$35),""))</f>
        <v/>
      </c>
      <c r="AL276" s="2" t="str">
        <f>IF($A276="","",IFERROR(INDEX(RAW_DHIS2_EXPORT!$A:$ZZ,276,INDICATOR_MAP!$F$36),""))</f>
        <v/>
      </c>
      <c r="AM276" s="2" t="str">
        <f>IF($A276="","",IFERROR(INDEX(RAW_DHIS2_EXPORT!$A:$ZZ,276,INDICATOR_MAP!$F$37),""))</f>
        <v/>
      </c>
      <c r="AN276" s="2" t="str">
        <f>IF($A276="","",IFERROR(INDEX(RAW_DHIS2_EXPORT!$A:$ZZ,276,INDICATOR_MAP!$F$38),""))</f>
        <v/>
      </c>
      <c r="AO276" s="2" t="str">
        <f>IF($A276="","",IFERROR(INDEX(RAW_DHIS2_EXPORT!$A:$ZZ,276,INDICATOR_MAP!$F$39),""))</f>
        <v/>
      </c>
      <c r="AP276" s="2" t="str">
        <f>IF($A276="","",IFERROR(INDEX(RAW_DHIS2_EXPORT!$A:$ZZ,276,INDICATOR_MAP!$F$40),""))</f>
        <v/>
      </c>
      <c r="AQ276" s="2" t="str">
        <f>IF($A276="","",IFERROR(INDEX(RAW_DHIS2_EXPORT!$A:$ZZ,276,INDICATOR_MAP!$F$41),""))</f>
        <v/>
      </c>
      <c r="AR276" s="2" t="str">
        <f>IF($A276="","",IFERROR(INDEX(RAW_DHIS2_EXPORT!$A:$ZZ,276,INDICATOR_MAP!$F$42),""))</f>
        <v/>
      </c>
      <c r="AS276" s="2" t="str">
        <f>IF($A276="","",IFERROR(INDEX(RAW_DHIS2_EXPORT!$A:$ZZ,276,INDICATOR_MAP!$F$43),""))</f>
        <v/>
      </c>
      <c r="AT276" s="2" t="str">
        <f>IF($A276="","",IFERROR(INDEX(RAW_DHIS2_EXPORT!$A:$ZZ,276,INDICATOR_MAP!$F$44),""))</f>
        <v/>
      </c>
      <c r="AU276" s="2" t="str">
        <f>IF($A276="","",IFERROR(INDEX(RAW_DHIS2_EXPORT!$A:$ZZ,276,INDICATOR_MAP!$F$45),""))</f>
        <v/>
      </c>
      <c r="AV276" s="2" t="str">
        <f>IF($A276="","",IFERROR(INDEX(RAW_DHIS2_EXPORT!$A:$ZZ,276,INDICATOR_MAP!$F$46),""))</f>
        <v/>
      </c>
      <c r="AW276" s="2" t="str">
        <f>IF($A276="","",IFERROR(INDEX(RAW_DHIS2_EXPORT!$A:$ZZ,276,INDICATOR_MAP!$F$47),""))</f>
        <v/>
      </c>
      <c r="AX276" s="2" t="str">
        <f>IF($A276="","",IFERROR(INDEX(RAW_DHIS2_EXPORT!$A:$ZZ,276,INDICATOR_MAP!$F$48),""))</f>
        <v/>
      </c>
      <c r="AY276" s="2" t="str">
        <f>IF($A276="","",IFERROR(INDEX(RAW_DHIS2_EXPORT!$A:$ZZ,276,INDICATOR_MAP!$F$49),""))</f>
        <v/>
      </c>
      <c r="AZ276" s="2" t="str">
        <f>IF($A276="","",IFERROR(INDEX(RAW_DHIS2_EXPORT!$A:$ZZ,276,INDICATOR_MAP!$F$50),""))</f>
        <v/>
      </c>
      <c r="BA276" s="2" t="str">
        <f>IF($A276="","",IFERROR(INDEX(RAW_DHIS2_EXPORT!$A:$ZZ,276,INDICATOR_MAP!$F$51),""))</f>
        <v/>
      </c>
      <c r="BB276" s="2" t="str">
        <f>IF($A276="","",IFERROR(INDEX(RAW_DHIS2_EXPORT!$A:$ZZ,276,INDICATOR_MAP!$F$52),""))</f>
        <v/>
      </c>
      <c r="BC276" s="2" t="str">
        <f>IF($A276="","",IFERROR(INDEX(RAW_DHIS2_EXPORT!$A:$ZZ,276,INDICATOR_MAP!$F$53),""))</f>
        <v/>
      </c>
    </row>
    <row r="277" spans="1:55">
      <c r="A277" s="2" t="str">
        <f>IF(RAW_DHIS2_EXPORT!A277="","",RAW_DHIS2_EXPORT!A277)</f>
        <v/>
      </c>
      <c r="B277" s="2"/>
      <c r="C277" s="2"/>
      <c r="D277" s="2" t="str">
        <f>IF($A277="","",IFERROR(INDEX(RAW_DHIS2_EXPORT!$A:$ZZ,277,INDICATOR_MAP!$F$2),""))</f>
        <v/>
      </c>
      <c r="E277" s="2" t="str">
        <f>IF($A277="","",IFERROR(INDEX(RAW_DHIS2_EXPORT!$A:$ZZ,277,INDICATOR_MAP!$F$3),""))</f>
        <v/>
      </c>
      <c r="F277" s="2" t="str">
        <f>IF($A277="","",IFERROR(INDEX(RAW_DHIS2_EXPORT!$A:$ZZ,277,INDICATOR_MAP!$F$4),""))</f>
        <v/>
      </c>
      <c r="G277" s="2" t="str">
        <f>IF($A277="","",IFERROR(INDEX(RAW_DHIS2_EXPORT!$A:$ZZ,277,INDICATOR_MAP!$F$5),""))</f>
        <v/>
      </c>
      <c r="H277" s="2" t="str">
        <f>IF($A277="","",IFERROR(INDEX(RAW_DHIS2_EXPORT!$A:$ZZ,277,INDICATOR_MAP!$F$6),""))</f>
        <v/>
      </c>
      <c r="I277" s="2" t="str">
        <f>IF($A277="","",IFERROR(INDEX(RAW_DHIS2_EXPORT!$A:$ZZ,277,INDICATOR_MAP!$F$7),""))</f>
        <v/>
      </c>
      <c r="J277" s="2" t="str">
        <f>IF($A277="","",IFERROR(INDEX(RAW_DHIS2_EXPORT!$A:$ZZ,277,INDICATOR_MAP!$F$8),""))</f>
        <v/>
      </c>
      <c r="K277" s="2" t="str">
        <f>IF($A277="","",IFERROR(INDEX(RAW_DHIS2_EXPORT!$A:$ZZ,277,INDICATOR_MAP!$F$9),""))</f>
        <v/>
      </c>
      <c r="L277" s="2" t="str">
        <f>IF($A277="","",IFERROR(INDEX(RAW_DHIS2_EXPORT!$A:$ZZ,277,INDICATOR_MAP!$F$10),""))</f>
        <v/>
      </c>
      <c r="M277" s="2" t="str">
        <f>IF($A277="","",IFERROR(INDEX(RAW_DHIS2_EXPORT!$A:$ZZ,277,INDICATOR_MAP!$F$11),""))</f>
        <v/>
      </c>
      <c r="N277" s="2" t="str">
        <f>IF($A277="","",IFERROR(INDEX(RAW_DHIS2_EXPORT!$A:$ZZ,277,INDICATOR_MAP!$F$12),""))</f>
        <v/>
      </c>
      <c r="O277" s="2" t="str">
        <f>IF($A277="","",IFERROR(INDEX(RAW_DHIS2_EXPORT!$A:$ZZ,277,INDICATOR_MAP!$F$13),""))</f>
        <v/>
      </c>
      <c r="P277" s="2" t="str">
        <f>IF($A277="","",IFERROR(INDEX(RAW_DHIS2_EXPORT!$A:$ZZ,277,INDICATOR_MAP!$F$14),""))</f>
        <v/>
      </c>
      <c r="Q277" s="2" t="str">
        <f>IF($A277="","",IFERROR(INDEX(RAW_DHIS2_EXPORT!$A:$ZZ,277,INDICATOR_MAP!$F$15),""))</f>
        <v/>
      </c>
      <c r="R277" s="2" t="str">
        <f>IF($A277="","",IFERROR(INDEX(RAW_DHIS2_EXPORT!$A:$ZZ,277,INDICATOR_MAP!$F$16),""))</f>
        <v/>
      </c>
      <c r="S277" s="2" t="str">
        <f>IF($A277="","",IFERROR(INDEX(RAW_DHIS2_EXPORT!$A:$ZZ,277,INDICATOR_MAP!$F$17),""))</f>
        <v/>
      </c>
      <c r="T277" s="2" t="str">
        <f>IF($A277="","",IFERROR(INDEX(RAW_DHIS2_EXPORT!$A:$ZZ,277,INDICATOR_MAP!$F$18),""))</f>
        <v/>
      </c>
      <c r="U277" s="2" t="str">
        <f>IF($A277="","",IFERROR(INDEX(RAW_DHIS2_EXPORT!$A:$ZZ,277,INDICATOR_MAP!$F$19),""))</f>
        <v/>
      </c>
      <c r="V277" s="2" t="str">
        <f>IF($A277="","",IFERROR(INDEX(RAW_DHIS2_EXPORT!$A:$ZZ,277,INDICATOR_MAP!$F$20),""))</f>
        <v/>
      </c>
      <c r="W277" s="2" t="str">
        <f>IF($A277="","",IFERROR(INDEX(RAW_DHIS2_EXPORT!$A:$ZZ,277,INDICATOR_MAP!$F$21),""))</f>
        <v/>
      </c>
      <c r="X277" s="2" t="str">
        <f>IF($A277="","",IFERROR(INDEX(RAW_DHIS2_EXPORT!$A:$ZZ,277,INDICATOR_MAP!$F$22),""))</f>
        <v/>
      </c>
      <c r="Y277" s="2" t="str">
        <f>IF($A277="","",IFERROR(INDEX(RAW_DHIS2_EXPORT!$A:$ZZ,277,INDICATOR_MAP!$F$23),""))</f>
        <v/>
      </c>
      <c r="Z277" s="2" t="str">
        <f>IF($A277="","",IFERROR(INDEX(RAW_DHIS2_EXPORT!$A:$ZZ,277,INDICATOR_MAP!$F$24),""))</f>
        <v/>
      </c>
      <c r="AA277" s="2" t="str">
        <f>IF($A277="","",IFERROR(INDEX(RAW_DHIS2_EXPORT!$A:$ZZ,277,INDICATOR_MAP!$F$25),""))</f>
        <v/>
      </c>
      <c r="AB277" s="2" t="str">
        <f>IF($A277="","",IFERROR(INDEX(RAW_DHIS2_EXPORT!$A:$ZZ,277,INDICATOR_MAP!$F$26),""))</f>
        <v/>
      </c>
      <c r="AC277" s="2" t="str">
        <f>IF($A277="","",IFERROR(INDEX(RAW_DHIS2_EXPORT!$A:$ZZ,277,INDICATOR_MAP!$F$27),""))</f>
        <v/>
      </c>
      <c r="AD277" s="2" t="str">
        <f>IF($A277="","",IFERROR(INDEX(RAW_DHIS2_EXPORT!$A:$ZZ,277,INDICATOR_MAP!$F$28),""))</f>
        <v/>
      </c>
      <c r="AE277" s="2" t="str">
        <f>IF($A277="","",IFERROR(INDEX(RAW_DHIS2_EXPORT!$A:$ZZ,277,INDICATOR_MAP!$F$29),""))</f>
        <v/>
      </c>
      <c r="AF277" s="2" t="str">
        <f>IF($A277="","",IFERROR(INDEX(RAW_DHIS2_EXPORT!$A:$ZZ,277,INDICATOR_MAP!$F$30),""))</f>
        <v/>
      </c>
      <c r="AG277" s="2" t="str">
        <f>IF($A277="","",IFERROR(INDEX(RAW_DHIS2_EXPORT!$A:$ZZ,277,INDICATOR_MAP!$F$31),""))</f>
        <v/>
      </c>
      <c r="AH277" s="2" t="str">
        <f>IF($A277="","",IFERROR(INDEX(RAW_DHIS2_EXPORT!$A:$ZZ,277,INDICATOR_MAP!$F$32),""))</f>
        <v/>
      </c>
      <c r="AI277" s="2" t="str">
        <f>IF($A277="","",IFERROR(INDEX(RAW_DHIS2_EXPORT!$A:$ZZ,277,INDICATOR_MAP!$F$33),""))</f>
        <v/>
      </c>
      <c r="AJ277" s="2" t="str">
        <f>IF($A277="","",IFERROR(INDEX(RAW_DHIS2_EXPORT!$A:$ZZ,277,INDICATOR_MAP!$F$34),""))</f>
        <v/>
      </c>
      <c r="AK277" s="2" t="str">
        <f>IF($A277="","",IFERROR(INDEX(RAW_DHIS2_EXPORT!$A:$ZZ,277,INDICATOR_MAP!$F$35),""))</f>
        <v/>
      </c>
      <c r="AL277" s="2" t="str">
        <f>IF($A277="","",IFERROR(INDEX(RAW_DHIS2_EXPORT!$A:$ZZ,277,INDICATOR_MAP!$F$36),""))</f>
        <v/>
      </c>
      <c r="AM277" s="2" t="str">
        <f>IF($A277="","",IFERROR(INDEX(RAW_DHIS2_EXPORT!$A:$ZZ,277,INDICATOR_MAP!$F$37),""))</f>
        <v/>
      </c>
      <c r="AN277" s="2" t="str">
        <f>IF($A277="","",IFERROR(INDEX(RAW_DHIS2_EXPORT!$A:$ZZ,277,INDICATOR_MAP!$F$38),""))</f>
        <v/>
      </c>
      <c r="AO277" s="2" t="str">
        <f>IF($A277="","",IFERROR(INDEX(RAW_DHIS2_EXPORT!$A:$ZZ,277,INDICATOR_MAP!$F$39),""))</f>
        <v/>
      </c>
      <c r="AP277" s="2" t="str">
        <f>IF($A277="","",IFERROR(INDEX(RAW_DHIS2_EXPORT!$A:$ZZ,277,INDICATOR_MAP!$F$40),""))</f>
        <v/>
      </c>
      <c r="AQ277" s="2" t="str">
        <f>IF($A277="","",IFERROR(INDEX(RAW_DHIS2_EXPORT!$A:$ZZ,277,INDICATOR_MAP!$F$41),""))</f>
        <v/>
      </c>
      <c r="AR277" s="2" t="str">
        <f>IF($A277="","",IFERROR(INDEX(RAW_DHIS2_EXPORT!$A:$ZZ,277,INDICATOR_MAP!$F$42),""))</f>
        <v/>
      </c>
      <c r="AS277" s="2" t="str">
        <f>IF($A277="","",IFERROR(INDEX(RAW_DHIS2_EXPORT!$A:$ZZ,277,INDICATOR_MAP!$F$43),""))</f>
        <v/>
      </c>
      <c r="AT277" s="2" t="str">
        <f>IF($A277="","",IFERROR(INDEX(RAW_DHIS2_EXPORT!$A:$ZZ,277,INDICATOR_MAP!$F$44),""))</f>
        <v/>
      </c>
      <c r="AU277" s="2" t="str">
        <f>IF($A277="","",IFERROR(INDEX(RAW_DHIS2_EXPORT!$A:$ZZ,277,INDICATOR_MAP!$F$45),""))</f>
        <v/>
      </c>
      <c r="AV277" s="2" t="str">
        <f>IF($A277="","",IFERROR(INDEX(RAW_DHIS2_EXPORT!$A:$ZZ,277,INDICATOR_MAP!$F$46),""))</f>
        <v/>
      </c>
      <c r="AW277" s="2" t="str">
        <f>IF($A277="","",IFERROR(INDEX(RAW_DHIS2_EXPORT!$A:$ZZ,277,INDICATOR_MAP!$F$47),""))</f>
        <v/>
      </c>
      <c r="AX277" s="2" t="str">
        <f>IF($A277="","",IFERROR(INDEX(RAW_DHIS2_EXPORT!$A:$ZZ,277,INDICATOR_MAP!$F$48),""))</f>
        <v/>
      </c>
      <c r="AY277" s="2" t="str">
        <f>IF($A277="","",IFERROR(INDEX(RAW_DHIS2_EXPORT!$A:$ZZ,277,INDICATOR_MAP!$F$49),""))</f>
        <v/>
      </c>
      <c r="AZ277" s="2" t="str">
        <f>IF($A277="","",IFERROR(INDEX(RAW_DHIS2_EXPORT!$A:$ZZ,277,INDICATOR_MAP!$F$50),""))</f>
        <v/>
      </c>
      <c r="BA277" s="2" t="str">
        <f>IF($A277="","",IFERROR(INDEX(RAW_DHIS2_EXPORT!$A:$ZZ,277,INDICATOR_MAP!$F$51),""))</f>
        <v/>
      </c>
      <c r="BB277" s="2" t="str">
        <f>IF($A277="","",IFERROR(INDEX(RAW_DHIS2_EXPORT!$A:$ZZ,277,INDICATOR_MAP!$F$52),""))</f>
        <v/>
      </c>
      <c r="BC277" s="2" t="str">
        <f>IF($A277="","",IFERROR(INDEX(RAW_DHIS2_EXPORT!$A:$ZZ,277,INDICATOR_MAP!$F$53),""))</f>
        <v/>
      </c>
    </row>
    <row r="278" spans="1:55">
      <c r="A278" s="2" t="str">
        <f>IF(RAW_DHIS2_EXPORT!A278="","",RAW_DHIS2_EXPORT!A278)</f>
        <v/>
      </c>
      <c r="B278" s="2"/>
      <c r="C278" s="2"/>
      <c r="D278" s="2" t="str">
        <f>IF($A278="","",IFERROR(INDEX(RAW_DHIS2_EXPORT!$A:$ZZ,278,INDICATOR_MAP!$F$2),""))</f>
        <v/>
      </c>
      <c r="E278" s="2" t="str">
        <f>IF($A278="","",IFERROR(INDEX(RAW_DHIS2_EXPORT!$A:$ZZ,278,INDICATOR_MAP!$F$3),""))</f>
        <v/>
      </c>
      <c r="F278" s="2" t="str">
        <f>IF($A278="","",IFERROR(INDEX(RAW_DHIS2_EXPORT!$A:$ZZ,278,INDICATOR_MAP!$F$4),""))</f>
        <v/>
      </c>
      <c r="G278" s="2" t="str">
        <f>IF($A278="","",IFERROR(INDEX(RAW_DHIS2_EXPORT!$A:$ZZ,278,INDICATOR_MAP!$F$5),""))</f>
        <v/>
      </c>
      <c r="H278" s="2" t="str">
        <f>IF($A278="","",IFERROR(INDEX(RAW_DHIS2_EXPORT!$A:$ZZ,278,INDICATOR_MAP!$F$6),""))</f>
        <v/>
      </c>
      <c r="I278" s="2" t="str">
        <f>IF($A278="","",IFERROR(INDEX(RAW_DHIS2_EXPORT!$A:$ZZ,278,INDICATOR_MAP!$F$7),""))</f>
        <v/>
      </c>
      <c r="J278" s="2" t="str">
        <f>IF($A278="","",IFERROR(INDEX(RAW_DHIS2_EXPORT!$A:$ZZ,278,INDICATOR_MAP!$F$8),""))</f>
        <v/>
      </c>
      <c r="K278" s="2" t="str">
        <f>IF($A278="","",IFERROR(INDEX(RAW_DHIS2_EXPORT!$A:$ZZ,278,INDICATOR_MAP!$F$9),""))</f>
        <v/>
      </c>
      <c r="L278" s="2" t="str">
        <f>IF($A278="","",IFERROR(INDEX(RAW_DHIS2_EXPORT!$A:$ZZ,278,INDICATOR_MAP!$F$10),""))</f>
        <v/>
      </c>
      <c r="M278" s="2" t="str">
        <f>IF($A278="","",IFERROR(INDEX(RAW_DHIS2_EXPORT!$A:$ZZ,278,INDICATOR_MAP!$F$11),""))</f>
        <v/>
      </c>
      <c r="N278" s="2" t="str">
        <f>IF($A278="","",IFERROR(INDEX(RAW_DHIS2_EXPORT!$A:$ZZ,278,INDICATOR_MAP!$F$12),""))</f>
        <v/>
      </c>
      <c r="O278" s="2" t="str">
        <f>IF($A278="","",IFERROR(INDEX(RAW_DHIS2_EXPORT!$A:$ZZ,278,INDICATOR_MAP!$F$13),""))</f>
        <v/>
      </c>
      <c r="P278" s="2" t="str">
        <f>IF($A278="","",IFERROR(INDEX(RAW_DHIS2_EXPORT!$A:$ZZ,278,INDICATOR_MAP!$F$14),""))</f>
        <v/>
      </c>
      <c r="Q278" s="2" t="str">
        <f>IF($A278="","",IFERROR(INDEX(RAW_DHIS2_EXPORT!$A:$ZZ,278,INDICATOR_MAP!$F$15),""))</f>
        <v/>
      </c>
      <c r="R278" s="2" t="str">
        <f>IF($A278="","",IFERROR(INDEX(RAW_DHIS2_EXPORT!$A:$ZZ,278,INDICATOR_MAP!$F$16),""))</f>
        <v/>
      </c>
      <c r="S278" s="2" t="str">
        <f>IF($A278="","",IFERROR(INDEX(RAW_DHIS2_EXPORT!$A:$ZZ,278,INDICATOR_MAP!$F$17),""))</f>
        <v/>
      </c>
      <c r="T278" s="2" t="str">
        <f>IF($A278="","",IFERROR(INDEX(RAW_DHIS2_EXPORT!$A:$ZZ,278,INDICATOR_MAP!$F$18),""))</f>
        <v/>
      </c>
      <c r="U278" s="2" t="str">
        <f>IF($A278="","",IFERROR(INDEX(RAW_DHIS2_EXPORT!$A:$ZZ,278,INDICATOR_MAP!$F$19),""))</f>
        <v/>
      </c>
      <c r="V278" s="2" t="str">
        <f>IF($A278="","",IFERROR(INDEX(RAW_DHIS2_EXPORT!$A:$ZZ,278,INDICATOR_MAP!$F$20),""))</f>
        <v/>
      </c>
      <c r="W278" s="2" t="str">
        <f>IF($A278="","",IFERROR(INDEX(RAW_DHIS2_EXPORT!$A:$ZZ,278,INDICATOR_MAP!$F$21),""))</f>
        <v/>
      </c>
      <c r="X278" s="2" t="str">
        <f>IF($A278="","",IFERROR(INDEX(RAW_DHIS2_EXPORT!$A:$ZZ,278,INDICATOR_MAP!$F$22),""))</f>
        <v/>
      </c>
      <c r="Y278" s="2" t="str">
        <f>IF($A278="","",IFERROR(INDEX(RAW_DHIS2_EXPORT!$A:$ZZ,278,INDICATOR_MAP!$F$23),""))</f>
        <v/>
      </c>
      <c r="Z278" s="2" t="str">
        <f>IF($A278="","",IFERROR(INDEX(RAW_DHIS2_EXPORT!$A:$ZZ,278,INDICATOR_MAP!$F$24),""))</f>
        <v/>
      </c>
      <c r="AA278" s="2" t="str">
        <f>IF($A278="","",IFERROR(INDEX(RAW_DHIS2_EXPORT!$A:$ZZ,278,INDICATOR_MAP!$F$25),""))</f>
        <v/>
      </c>
      <c r="AB278" s="2" t="str">
        <f>IF($A278="","",IFERROR(INDEX(RAW_DHIS2_EXPORT!$A:$ZZ,278,INDICATOR_MAP!$F$26),""))</f>
        <v/>
      </c>
      <c r="AC278" s="2" t="str">
        <f>IF($A278="","",IFERROR(INDEX(RAW_DHIS2_EXPORT!$A:$ZZ,278,INDICATOR_MAP!$F$27),""))</f>
        <v/>
      </c>
      <c r="AD278" s="2" t="str">
        <f>IF($A278="","",IFERROR(INDEX(RAW_DHIS2_EXPORT!$A:$ZZ,278,INDICATOR_MAP!$F$28),""))</f>
        <v/>
      </c>
      <c r="AE278" s="2" t="str">
        <f>IF($A278="","",IFERROR(INDEX(RAW_DHIS2_EXPORT!$A:$ZZ,278,INDICATOR_MAP!$F$29),""))</f>
        <v/>
      </c>
      <c r="AF278" s="2" t="str">
        <f>IF($A278="","",IFERROR(INDEX(RAW_DHIS2_EXPORT!$A:$ZZ,278,INDICATOR_MAP!$F$30),""))</f>
        <v/>
      </c>
      <c r="AG278" s="2" t="str">
        <f>IF($A278="","",IFERROR(INDEX(RAW_DHIS2_EXPORT!$A:$ZZ,278,INDICATOR_MAP!$F$31),""))</f>
        <v/>
      </c>
      <c r="AH278" s="2" t="str">
        <f>IF($A278="","",IFERROR(INDEX(RAW_DHIS2_EXPORT!$A:$ZZ,278,INDICATOR_MAP!$F$32),""))</f>
        <v/>
      </c>
      <c r="AI278" s="2" t="str">
        <f>IF($A278="","",IFERROR(INDEX(RAW_DHIS2_EXPORT!$A:$ZZ,278,INDICATOR_MAP!$F$33),""))</f>
        <v/>
      </c>
      <c r="AJ278" s="2" t="str">
        <f>IF($A278="","",IFERROR(INDEX(RAW_DHIS2_EXPORT!$A:$ZZ,278,INDICATOR_MAP!$F$34),""))</f>
        <v/>
      </c>
      <c r="AK278" s="2" t="str">
        <f>IF($A278="","",IFERROR(INDEX(RAW_DHIS2_EXPORT!$A:$ZZ,278,INDICATOR_MAP!$F$35),""))</f>
        <v/>
      </c>
      <c r="AL278" s="2" t="str">
        <f>IF($A278="","",IFERROR(INDEX(RAW_DHIS2_EXPORT!$A:$ZZ,278,INDICATOR_MAP!$F$36),""))</f>
        <v/>
      </c>
      <c r="AM278" s="2" t="str">
        <f>IF($A278="","",IFERROR(INDEX(RAW_DHIS2_EXPORT!$A:$ZZ,278,INDICATOR_MAP!$F$37),""))</f>
        <v/>
      </c>
      <c r="AN278" s="2" t="str">
        <f>IF($A278="","",IFERROR(INDEX(RAW_DHIS2_EXPORT!$A:$ZZ,278,INDICATOR_MAP!$F$38),""))</f>
        <v/>
      </c>
      <c r="AO278" s="2" t="str">
        <f>IF($A278="","",IFERROR(INDEX(RAW_DHIS2_EXPORT!$A:$ZZ,278,INDICATOR_MAP!$F$39),""))</f>
        <v/>
      </c>
      <c r="AP278" s="2" t="str">
        <f>IF($A278="","",IFERROR(INDEX(RAW_DHIS2_EXPORT!$A:$ZZ,278,INDICATOR_MAP!$F$40),""))</f>
        <v/>
      </c>
      <c r="AQ278" s="2" t="str">
        <f>IF($A278="","",IFERROR(INDEX(RAW_DHIS2_EXPORT!$A:$ZZ,278,INDICATOR_MAP!$F$41),""))</f>
        <v/>
      </c>
      <c r="AR278" s="2" t="str">
        <f>IF($A278="","",IFERROR(INDEX(RAW_DHIS2_EXPORT!$A:$ZZ,278,INDICATOR_MAP!$F$42),""))</f>
        <v/>
      </c>
      <c r="AS278" s="2" t="str">
        <f>IF($A278="","",IFERROR(INDEX(RAW_DHIS2_EXPORT!$A:$ZZ,278,INDICATOR_MAP!$F$43),""))</f>
        <v/>
      </c>
      <c r="AT278" s="2" t="str">
        <f>IF($A278="","",IFERROR(INDEX(RAW_DHIS2_EXPORT!$A:$ZZ,278,INDICATOR_MAP!$F$44),""))</f>
        <v/>
      </c>
      <c r="AU278" s="2" t="str">
        <f>IF($A278="","",IFERROR(INDEX(RAW_DHIS2_EXPORT!$A:$ZZ,278,INDICATOR_MAP!$F$45),""))</f>
        <v/>
      </c>
      <c r="AV278" s="2" t="str">
        <f>IF($A278="","",IFERROR(INDEX(RAW_DHIS2_EXPORT!$A:$ZZ,278,INDICATOR_MAP!$F$46),""))</f>
        <v/>
      </c>
      <c r="AW278" s="2" t="str">
        <f>IF($A278="","",IFERROR(INDEX(RAW_DHIS2_EXPORT!$A:$ZZ,278,INDICATOR_MAP!$F$47),""))</f>
        <v/>
      </c>
      <c r="AX278" s="2" t="str">
        <f>IF($A278="","",IFERROR(INDEX(RAW_DHIS2_EXPORT!$A:$ZZ,278,INDICATOR_MAP!$F$48),""))</f>
        <v/>
      </c>
      <c r="AY278" s="2" t="str">
        <f>IF($A278="","",IFERROR(INDEX(RAW_DHIS2_EXPORT!$A:$ZZ,278,INDICATOR_MAP!$F$49),""))</f>
        <v/>
      </c>
      <c r="AZ278" s="2" t="str">
        <f>IF($A278="","",IFERROR(INDEX(RAW_DHIS2_EXPORT!$A:$ZZ,278,INDICATOR_MAP!$F$50),""))</f>
        <v/>
      </c>
      <c r="BA278" s="2" t="str">
        <f>IF($A278="","",IFERROR(INDEX(RAW_DHIS2_EXPORT!$A:$ZZ,278,INDICATOR_MAP!$F$51),""))</f>
        <v/>
      </c>
      <c r="BB278" s="2" t="str">
        <f>IF($A278="","",IFERROR(INDEX(RAW_DHIS2_EXPORT!$A:$ZZ,278,INDICATOR_MAP!$F$52),""))</f>
        <v/>
      </c>
      <c r="BC278" s="2" t="str">
        <f>IF($A278="","",IFERROR(INDEX(RAW_DHIS2_EXPORT!$A:$ZZ,278,INDICATOR_MAP!$F$53),""))</f>
        <v/>
      </c>
    </row>
    <row r="279" spans="1:55">
      <c r="A279" s="2" t="str">
        <f>IF(RAW_DHIS2_EXPORT!A279="","",RAW_DHIS2_EXPORT!A279)</f>
        <v/>
      </c>
      <c r="B279" s="2"/>
      <c r="C279" s="2"/>
      <c r="D279" s="2" t="str">
        <f>IF($A279="","",IFERROR(INDEX(RAW_DHIS2_EXPORT!$A:$ZZ,279,INDICATOR_MAP!$F$2),""))</f>
        <v/>
      </c>
      <c r="E279" s="2" t="str">
        <f>IF($A279="","",IFERROR(INDEX(RAW_DHIS2_EXPORT!$A:$ZZ,279,INDICATOR_MAP!$F$3),""))</f>
        <v/>
      </c>
      <c r="F279" s="2" t="str">
        <f>IF($A279="","",IFERROR(INDEX(RAW_DHIS2_EXPORT!$A:$ZZ,279,INDICATOR_MAP!$F$4),""))</f>
        <v/>
      </c>
      <c r="G279" s="2" t="str">
        <f>IF($A279="","",IFERROR(INDEX(RAW_DHIS2_EXPORT!$A:$ZZ,279,INDICATOR_MAP!$F$5),""))</f>
        <v/>
      </c>
      <c r="H279" s="2" t="str">
        <f>IF($A279="","",IFERROR(INDEX(RAW_DHIS2_EXPORT!$A:$ZZ,279,INDICATOR_MAP!$F$6),""))</f>
        <v/>
      </c>
      <c r="I279" s="2" t="str">
        <f>IF($A279="","",IFERROR(INDEX(RAW_DHIS2_EXPORT!$A:$ZZ,279,INDICATOR_MAP!$F$7),""))</f>
        <v/>
      </c>
      <c r="J279" s="2" t="str">
        <f>IF($A279="","",IFERROR(INDEX(RAW_DHIS2_EXPORT!$A:$ZZ,279,INDICATOR_MAP!$F$8),""))</f>
        <v/>
      </c>
      <c r="K279" s="2" t="str">
        <f>IF($A279="","",IFERROR(INDEX(RAW_DHIS2_EXPORT!$A:$ZZ,279,INDICATOR_MAP!$F$9),""))</f>
        <v/>
      </c>
      <c r="L279" s="2" t="str">
        <f>IF($A279="","",IFERROR(INDEX(RAW_DHIS2_EXPORT!$A:$ZZ,279,INDICATOR_MAP!$F$10),""))</f>
        <v/>
      </c>
      <c r="M279" s="2" t="str">
        <f>IF($A279="","",IFERROR(INDEX(RAW_DHIS2_EXPORT!$A:$ZZ,279,INDICATOR_MAP!$F$11),""))</f>
        <v/>
      </c>
      <c r="N279" s="2" t="str">
        <f>IF($A279="","",IFERROR(INDEX(RAW_DHIS2_EXPORT!$A:$ZZ,279,INDICATOR_MAP!$F$12),""))</f>
        <v/>
      </c>
      <c r="O279" s="2" t="str">
        <f>IF($A279="","",IFERROR(INDEX(RAW_DHIS2_EXPORT!$A:$ZZ,279,INDICATOR_MAP!$F$13),""))</f>
        <v/>
      </c>
      <c r="P279" s="2" t="str">
        <f>IF($A279="","",IFERROR(INDEX(RAW_DHIS2_EXPORT!$A:$ZZ,279,INDICATOR_MAP!$F$14),""))</f>
        <v/>
      </c>
      <c r="Q279" s="2" t="str">
        <f>IF($A279="","",IFERROR(INDEX(RAW_DHIS2_EXPORT!$A:$ZZ,279,INDICATOR_MAP!$F$15),""))</f>
        <v/>
      </c>
      <c r="R279" s="2" t="str">
        <f>IF($A279="","",IFERROR(INDEX(RAW_DHIS2_EXPORT!$A:$ZZ,279,INDICATOR_MAP!$F$16),""))</f>
        <v/>
      </c>
      <c r="S279" s="2" t="str">
        <f>IF($A279="","",IFERROR(INDEX(RAW_DHIS2_EXPORT!$A:$ZZ,279,INDICATOR_MAP!$F$17),""))</f>
        <v/>
      </c>
      <c r="T279" s="2" t="str">
        <f>IF($A279="","",IFERROR(INDEX(RAW_DHIS2_EXPORT!$A:$ZZ,279,INDICATOR_MAP!$F$18),""))</f>
        <v/>
      </c>
      <c r="U279" s="2" t="str">
        <f>IF($A279="","",IFERROR(INDEX(RAW_DHIS2_EXPORT!$A:$ZZ,279,INDICATOR_MAP!$F$19),""))</f>
        <v/>
      </c>
      <c r="V279" s="2" t="str">
        <f>IF($A279="","",IFERROR(INDEX(RAW_DHIS2_EXPORT!$A:$ZZ,279,INDICATOR_MAP!$F$20),""))</f>
        <v/>
      </c>
      <c r="W279" s="2" t="str">
        <f>IF($A279="","",IFERROR(INDEX(RAW_DHIS2_EXPORT!$A:$ZZ,279,INDICATOR_MAP!$F$21),""))</f>
        <v/>
      </c>
      <c r="X279" s="2" t="str">
        <f>IF($A279="","",IFERROR(INDEX(RAW_DHIS2_EXPORT!$A:$ZZ,279,INDICATOR_MAP!$F$22),""))</f>
        <v/>
      </c>
      <c r="Y279" s="2" t="str">
        <f>IF($A279="","",IFERROR(INDEX(RAW_DHIS2_EXPORT!$A:$ZZ,279,INDICATOR_MAP!$F$23),""))</f>
        <v/>
      </c>
      <c r="Z279" s="2" t="str">
        <f>IF($A279="","",IFERROR(INDEX(RAW_DHIS2_EXPORT!$A:$ZZ,279,INDICATOR_MAP!$F$24),""))</f>
        <v/>
      </c>
      <c r="AA279" s="2" t="str">
        <f>IF($A279="","",IFERROR(INDEX(RAW_DHIS2_EXPORT!$A:$ZZ,279,INDICATOR_MAP!$F$25),""))</f>
        <v/>
      </c>
      <c r="AB279" s="2" t="str">
        <f>IF($A279="","",IFERROR(INDEX(RAW_DHIS2_EXPORT!$A:$ZZ,279,INDICATOR_MAP!$F$26),""))</f>
        <v/>
      </c>
      <c r="AC279" s="2" t="str">
        <f>IF($A279="","",IFERROR(INDEX(RAW_DHIS2_EXPORT!$A:$ZZ,279,INDICATOR_MAP!$F$27),""))</f>
        <v/>
      </c>
      <c r="AD279" s="2" t="str">
        <f>IF($A279="","",IFERROR(INDEX(RAW_DHIS2_EXPORT!$A:$ZZ,279,INDICATOR_MAP!$F$28),""))</f>
        <v/>
      </c>
      <c r="AE279" s="2" t="str">
        <f>IF($A279="","",IFERROR(INDEX(RAW_DHIS2_EXPORT!$A:$ZZ,279,INDICATOR_MAP!$F$29),""))</f>
        <v/>
      </c>
      <c r="AF279" s="2" t="str">
        <f>IF($A279="","",IFERROR(INDEX(RAW_DHIS2_EXPORT!$A:$ZZ,279,INDICATOR_MAP!$F$30),""))</f>
        <v/>
      </c>
      <c r="AG279" s="2" t="str">
        <f>IF($A279="","",IFERROR(INDEX(RAW_DHIS2_EXPORT!$A:$ZZ,279,INDICATOR_MAP!$F$31),""))</f>
        <v/>
      </c>
      <c r="AH279" s="2" t="str">
        <f>IF($A279="","",IFERROR(INDEX(RAW_DHIS2_EXPORT!$A:$ZZ,279,INDICATOR_MAP!$F$32),""))</f>
        <v/>
      </c>
      <c r="AI279" s="2" t="str">
        <f>IF($A279="","",IFERROR(INDEX(RAW_DHIS2_EXPORT!$A:$ZZ,279,INDICATOR_MAP!$F$33),""))</f>
        <v/>
      </c>
      <c r="AJ279" s="2" t="str">
        <f>IF($A279="","",IFERROR(INDEX(RAW_DHIS2_EXPORT!$A:$ZZ,279,INDICATOR_MAP!$F$34),""))</f>
        <v/>
      </c>
      <c r="AK279" s="2" t="str">
        <f>IF($A279="","",IFERROR(INDEX(RAW_DHIS2_EXPORT!$A:$ZZ,279,INDICATOR_MAP!$F$35),""))</f>
        <v/>
      </c>
      <c r="AL279" s="2" t="str">
        <f>IF($A279="","",IFERROR(INDEX(RAW_DHIS2_EXPORT!$A:$ZZ,279,INDICATOR_MAP!$F$36),""))</f>
        <v/>
      </c>
      <c r="AM279" s="2" t="str">
        <f>IF($A279="","",IFERROR(INDEX(RAW_DHIS2_EXPORT!$A:$ZZ,279,INDICATOR_MAP!$F$37),""))</f>
        <v/>
      </c>
      <c r="AN279" s="2" t="str">
        <f>IF($A279="","",IFERROR(INDEX(RAW_DHIS2_EXPORT!$A:$ZZ,279,INDICATOR_MAP!$F$38),""))</f>
        <v/>
      </c>
      <c r="AO279" s="2" t="str">
        <f>IF($A279="","",IFERROR(INDEX(RAW_DHIS2_EXPORT!$A:$ZZ,279,INDICATOR_MAP!$F$39),""))</f>
        <v/>
      </c>
      <c r="AP279" s="2" t="str">
        <f>IF($A279="","",IFERROR(INDEX(RAW_DHIS2_EXPORT!$A:$ZZ,279,INDICATOR_MAP!$F$40),""))</f>
        <v/>
      </c>
      <c r="AQ279" s="2" t="str">
        <f>IF($A279="","",IFERROR(INDEX(RAW_DHIS2_EXPORT!$A:$ZZ,279,INDICATOR_MAP!$F$41),""))</f>
        <v/>
      </c>
      <c r="AR279" s="2" t="str">
        <f>IF($A279="","",IFERROR(INDEX(RAW_DHIS2_EXPORT!$A:$ZZ,279,INDICATOR_MAP!$F$42),""))</f>
        <v/>
      </c>
      <c r="AS279" s="2" t="str">
        <f>IF($A279="","",IFERROR(INDEX(RAW_DHIS2_EXPORT!$A:$ZZ,279,INDICATOR_MAP!$F$43),""))</f>
        <v/>
      </c>
      <c r="AT279" s="2" t="str">
        <f>IF($A279="","",IFERROR(INDEX(RAW_DHIS2_EXPORT!$A:$ZZ,279,INDICATOR_MAP!$F$44),""))</f>
        <v/>
      </c>
      <c r="AU279" s="2" t="str">
        <f>IF($A279="","",IFERROR(INDEX(RAW_DHIS2_EXPORT!$A:$ZZ,279,INDICATOR_MAP!$F$45),""))</f>
        <v/>
      </c>
      <c r="AV279" s="2" t="str">
        <f>IF($A279="","",IFERROR(INDEX(RAW_DHIS2_EXPORT!$A:$ZZ,279,INDICATOR_MAP!$F$46),""))</f>
        <v/>
      </c>
      <c r="AW279" s="2" t="str">
        <f>IF($A279="","",IFERROR(INDEX(RAW_DHIS2_EXPORT!$A:$ZZ,279,INDICATOR_MAP!$F$47),""))</f>
        <v/>
      </c>
      <c r="AX279" s="2" t="str">
        <f>IF($A279="","",IFERROR(INDEX(RAW_DHIS2_EXPORT!$A:$ZZ,279,INDICATOR_MAP!$F$48),""))</f>
        <v/>
      </c>
      <c r="AY279" s="2" t="str">
        <f>IF($A279="","",IFERROR(INDEX(RAW_DHIS2_EXPORT!$A:$ZZ,279,INDICATOR_MAP!$F$49),""))</f>
        <v/>
      </c>
      <c r="AZ279" s="2" t="str">
        <f>IF($A279="","",IFERROR(INDEX(RAW_DHIS2_EXPORT!$A:$ZZ,279,INDICATOR_MAP!$F$50),""))</f>
        <v/>
      </c>
      <c r="BA279" s="2" t="str">
        <f>IF($A279="","",IFERROR(INDEX(RAW_DHIS2_EXPORT!$A:$ZZ,279,INDICATOR_MAP!$F$51),""))</f>
        <v/>
      </c>
      <c r="BB279" s="2" t="str">
        <f>IF($A279="","",IFERROR(INDEX(RAW_DHIS2_EXPORT!$A:$ZZ,279,INDICATOR_MAP!$F$52),""))</f>
        <v/>
      </c>
      <c r="BC279" s="2" t="str">
        <f>IF($A279="","",IFERROR(INDEX(RAW_DHIS2_EXPORT!$A:$ZZ,279,INDICATOR_MAP!$F$53),""))</f>
        <v/>
      </c>
    </row>
    <row r="280" spans="1:55">
      <c r="A280" s="2" t="str">
        <f>IF(RAW_DHIS2_EXPORT!A280="","",RAW_DHIS2_EXPORT!A280)</f>
        <v/>
      </c>
      <c r="B280" s="2"/>
      <c r="C280" s="2"/>
      <c r="D280" s="2" t="str">
        <f>IF($A280="","",IFERROR(INDEX(RAW_DHIS2_EXPORT!$A:$ZZ,280,INDICATOR_MAP!$F$2),""))</f>
        <v/>
      </c>
      <c r="E280" s="2" t="str">
        <f>IF($A280="","",IFERROR(INDEX(RAW_DHIS2_EXPORT!$A:$ZZ,280,INDICATOR_MAP!$F$3),""))</f>
        <v/>
      </c>
      <c r="F280" s="2" t="str">
        <f>IF($A280="","",IFERROR(INDEX(RAW_DHIS2_EXPORT!$A:$ZZ,280,INDICATOR_MAP!$F$4),""))</f>
        <v/>
      </c>
      <c r="G280" s="2" t="str">
        <f>IF($A280="","",IFERROR(INDEX(RAW_DHIS2_EXPORT!$A:$ZZ,280,INDICATOR_MAP!$F$5),""))</f>
        <v/>
      </c>
      <c r="H280" s="2" t="str">
        <f>IF($A280="","",IFERROR(INDEX(RAW_DHIS2_EXPORT!$A:$ZZ,280,INDICATOR_MAP!$F$6),""))</f>
        <v/>
      </c>
      <c r="I280" s="2" t="str">
        <f>IF($A280="","",IFERROR(INDEX(RAW_DHIS2_EXPORT!$A:$ZZ,280,INDICATOR_MAP!$F$7),""))</f>
        <v/>
      </c>
      <c r="J280" s="2" t="str">
        <f>IF($A280="","",IFERROR(INDEX(RAW_DHIS2_EXPORT!$A:$ZZ,280,INDICATOR_MAP!$F$8),""))</f>
        <v/>
      </c>
      <c r="K280" s="2" t="str">
        <f>IF($A280="","",IFERROR(INDEX(RAW_DHIS2_EXPORT!$A:$ZZ,280,INDICATOR_MAP!$F$9),""))</f>
        <v/>
      </c>
      <c r="L280" s="2" t="str">
        <f>IF($A280="","",IFERROR(INDEX(RAW_DHIS2_EXPORT!$A:$ZZ,280,INDICATOR_MAP!$F$10),""))</f>
        <v/>
      </c>
      <c r="M280" s="2" t="str">
        <f>IF($A280="","",IFERROR(INDEX(RAW_DHIS2_EXPORT!$A:$ZZ,280,INDICATOR_MAP!$F$11),""))</f>
        <v/>
      </c>
      <c r="N280" s="2" t="str">
        <f>IF($A280="","",IFERROR(INDEX(RAW_DHIS2_EXPORT!$A:$ZZ,280,INDICATOR_MAP!$F$12),""))</f>
        <v/>
      </c>
      <c r="O280" s="2" t="str">
        <f>IF($A280="","",IFERROR(INDEX(RAW_DHIS2_EXPORT!$A:$ZZ,280,INDICATOR_MAP!$F$13),""))</f>
        <v/>
      </c>
      <c r="P280" s="2" t="str">
        <f>IF($A280="","",IFERROR(INDEX(RAW_DHIS2_EXPORT!$A:$ZZ,280,INDICATOR_MAP!$F$14),""))</f>
        <v/>
      </c>
      <c r="Q280" s="2" t="str">
        <f>IF($A280="","",IFERROR(INDEX(RAW_DHIS2_EXPORT!$A:$ZZ,280,INDICATOR_MAP!$F$15),""))</f>
        <v/>
      </c>
      <c r="R280" s="2" t="str">
        <f>IF($A280="","",IFERROR(INDEX(RAW_DHIS2_EXPORT!$A:$ZZ,280,INDICATOR_MAP!$F$16),""))</f>
        <v/>
      </c>
      <c r="S280" s="2" t="str">
        <f>IF($A280="","",IFERROR(INDEX(RAW_DHIS2_EXPORT!$A:$ZZ,280,INDICATOR_MAP!$F$17),""))</f>
        <v/>
      </c>
      <c r="T280" s="2" t="str">
        <f>IF($A280="","",IFERROR(INDEX(RAW_DHIS2_EXPORT!$A:$ZZ,280,INDICATOR_MAP!$F$18),""))</f>
        <v/>
      </c>
      <c r="U280" s="2" t="str">
        <f>IF($A280="","",IFERROR(INDEX(RAW_DHIS2_EXPORT!$A:$ZZ,280,INDICATOR_MAP!$F$19),""))</f>
        <v/>
      </c>
      <c r="V280" s="2" t="str">
        <f>IF($A280="","",IFERROR(INDEX(RAW_DHIS2_EXPORT!$A:$ZZ,280,INDICATOR_MAP!$F$20),""))</f>
        <v/>
      </c>
      <c r="W280" s="2" t="str">
        <f>IF($A280="","",IFERROR(INDEX(RAW_DHIS2_EXPORT!$A:$ZZ,280,INDICATOR_MAP!$F$21),""))</f>
        <v/>
      </c>
      <c r="X280" s="2" t="str">
        <f>IF($A280="","",IFERROR(INDEX(RAW_DHIS2_EXPORT!$A:$ZZ,280,INDICATOR_MAP!$F$22),""))</f>
        <v/>
      </c>
      <c r="Y280" s="2" t="str">
        <f>IF($A280="","",IFERROR(INDEX(RAW_DHIS2_EXPORT!$A:$ZZ,280,INDICATOR_MAP!$F$23),""))</f>
        <v/>
      </c>
      <c r="Z280" s="2" t="str">
        <f>IF($A280="","",IFERROR(INDEX(RAW_DHIS2_EXPORT!$A:$ZZ,280,INDICATOR_MAP!$F$24),""))</f>
        <v/>
      </c>
      <c r="AA280" s="2" t="str">
        <f>IF($A280="","",IFERROR(INDEX(RAW_DHIS2_EXPORT!$A:$ZZ,280,INDICATOR_MAP!$F$25),""))</f>
        <v/>
      </c>
      <c r="AB280" s="2" t="str">
        <f>IF($A280="","",IFERROR(INDEX(RAW_DHIS2_EXPORT!$A:$ZZ,280,INDICATOR_MAP!$F$26),""))</f>
        <v/>
      </c>
      <c r="AC280" s="2" t="str">
        <f>IF($A280="","",IFERROR(INDEX(RAW_DHIS2_EXPORT!$A:$ZZ,280,INDICATOR_MAP!$F$27),""))</f>
        <v/>
      </c>
      <c r="AD280" s="2" t="str">
        <f>IF($A280="","",IFERROR(INDEX(RAW_DHIS2_EXPORT!$A:$ZZ,280,INDICATOR_MAP!$F$28),""))</f>
        <v/>
      </c>
      <c r="AE280" s="2" t="str">
        <f>IF($A280="","",IFERROR(INDEX(RAW_DHIS2_EXPORT!$A:$ZZ,280,INDICATOR_MAP!$F$29),""))</f>
        <v/>
      </c>
      <c r="AF280" s="2" t="str">
        <f>IF($A280="","",IFERROR(INDEX(RAW_DHIS2_EXPORT!$A:$ZZ,280,INDICATOR_MAP!$F$30),""))</f>
        <v/>
      </c>
      <c r="AG280" s="2" t="str">
        <f>IF($A280="","",IFERROR(INDEX(RAW_DHIS2_EXPORT!$A:$ZZ,280,INDICATOR_MAP!$F$31),""))</f>
        <v/>
      </c>
      <c r="AH280" s="2" t="str">
        <f>IF($A280="","",IFERROR(INDEX(RAW_DHIS2_EXPORT!$A:$ZZ,280,INDICATOR_MAP!$F$32),""))</f>
        <v/>
      </c>
      <c r="AI280" s="2" t="str">
        <f>IF($A280="","",IFERROR(INDEX(RAW_DHIS2_EXPORT!$A:$ZZ,280,INDICATOR_MAP!$F$33),""))</f>
        <v/>
      </c>
      <c r="AJ280" s="2" t="str">
        <f>IF($A280="","",IFERROR(INDEX(RAW_DHIS2_EXPORT!$A:$ZZ,280,INDICATOR_MAP!$F$34),""))</f>
        <v/>
      </c>
      <c r="AK280" s="2" t="str">
        <f>IF($A280="","",IFERROR(INDEX(RAW_DHIS2_EXPORT!$A:$ZZ,280,INDICATOR_MAP!$F$35),""))</f>
        <v/>
      </c>
      <c r="AL280" s="2" t="str">
        <f>IF($A280="","",IFERROR(INDEX(RAW_DHIS2_EXPORT!$A:$ZZ,280,INDICATOR_MAP!$F$36),""))</f>
        <v/>
      </c>
      <c r="AM280" s="2" t="str">
        <f>IF($A280="","",IFERROR(INDEX(RAW_DHIS2_EXPORT!$A:$ZZ,280,INDICATOR_MAP!$F$37),""))</f>
        <v/>
      </c>
      <c r="AN280" s="2" t="str">
        <f>IF($A280="","",IFERROR(INDEX(RAW_DHIS2_EXPORT!$A:$ZZ,280,INDICATOR_MAP!$F$38),""))</f>
        <v/>
      </c>
      <c r="AO280" s="2" t="str">
        <f>IF($A280="","",IFERROR(INDEX(RAW_DHIS2_EXPORT!$A:$ZZ,280,INDICATOR_MAP!$F$39),""))</f>
        <v/>
      </c>
      <c r="AP280" s="2" t="str">
        <f>IF($A280="","",IFERROR(INDEX(RAW_DHIS2_EXPORT!$A:$ZZ,280,INDICATOR_MAP!$F$40),""))</f>
        <v/>
      </c>
      <c r="AQ280" s="2" t="str">
        <f>IF($A280="","",IFERROR(INDEX(RAW_DHIS2_EXPORT!$A:$ZZ,280,INDICATOR_MAP!$F$41),""))</f>
        <v/>
      </c>
      <c r="AR280" s="2" t="str">
        <f>IF($A280="","",IFERROR(INDEX(RAW_DHIS2_EXPORT!$A:$ZZ,280,INDICATOR_MAP!$F$42),""))</f>
        <v/>
      </c>
      <c r="AS280" s="2" t="str">
        <f>IF($A280="","",IFERROR(INDEX(RAW_DHIS2_EXPORT!$A:$ZZ,280,INDICATOR_MAP!$F$43),""))</f>
        <v/>
      </c>
      <c r="AT280" s="2" t="str">
        <f>IF($A280="","",IFERROR(INDEX(RAW_DHIS2_EXPORT!$A:$ZZ,280,INDICATOR_MAP!$F$44),""))</f>
        <v/>
      </c>
      <c r="AU280" s="2" t="str">
        <f>IF($A280="","",IFERROR(INDEX(RAW_DHIS2_EXPORT!$A:$ZZ,280,INDICATOR_MAP!$F$45),""))</f>
        <v/>
      </c>
      <c r="AV280" s="2" t="str">
        <f>IF($A280="","",IFERROR(INDEX(RAW_DHIS2_EXPORT!$A:$ZZ,280,INDICATOR_MAP!$F$46),""))</f>
        <v/>
      </c>
      <c r="AW280" s="2" t="str">
        <f>IF($A280="","",IFERROR(INDEX(RAW_DHIS2_EXPORT!$A:$ZZ,280,INDICATOR_MAP!$F$47),""))</f>
        <v/>
      </c>
      <c r="AX280" s="2" t="str">
        <f>IF($A280="","",IFERROR(INDEX(RAW_DHIS2_EXPORT!$A:$ZZ,280,INDICATOR_MAP!$F$48),""))</f>
        <v/>
      </c>
      <c r="AY280" s="2" t="str">
        <f>IF($A280="","",IFERROR(INDEX(RAW_DHIS2_EXPORT!$A:$ZZ,280,INDICATOR_MAP!$F$49),""))</f>
        <v/>
      </c>
      <c r="AZ280" s="2" t="str">
        <f>IF($A280="","",IFERROR(INDEX(RAW_DHIS2_EXPORT!$A:$ZZ,280,INDICATOR_MAP!$F$50),""))</f>
        <v/>
      </c>
      <c r="BA280" s="2" t="str">
        <f>IF($A280="","",IFERROR(INDEX(RAW_DHIS2_EXPORT!$A:$ZZ,280,INDICATOR_MAP!$F$51),""))</f>
        <v/>
      </c>
      <c r="BB280" s="2" t="str">
        <f>IF($A280="","",IFERROR(INDEX(RAW_DHIS2_EXPORT!$A:$ZZ,280,INDICATOR_MAP!$F$52),""))</f>
        <v/>
      </c>
      <c r="BC280" s="2" t="str">
        <f>IF($A280="","",IFERROR(INDEX(RAW_DHIS2_EXPORT!$A:$ZZ,280,INDICATOR_MAP!$F$53),""))</f>
        <v/>
      </c>
    </row>
    <row r="281" spans="1:55">
      <c r="A281" s="2" t="str">
        <f>IF(RAW_DHIS2_EXPORT!A281="","",RAW_DHIS2_EXPORT!A281)</f>
        <v/>
      </c>
      <c r="B281" s="2"/>
      <c r="C281" s="2"/>
      <c r="D281" s="2" t="str">
        <f>IF($A281="","",IFERROR(INDEX(RAW_DHIS2_EXPORT!$A:$ZZ,281,INDICATOR_MAP!$F$2),""))</f>
        <v/>
      </c>
      <c r="E281" s="2" t="str">
        <f>IF($A281="","",IFERROR(INDEX(RAW_DHIS2_EXPORT!$A:$ZZ,281,INDICATOR_MAP!$F$3),""))</f>
        <v/>
      </c>
      <c r="F281" s="2" t="str">
        <f>IF($A281="","",IFERROR(INDEX(RAW_DHIS2_EXPORT!$A:$ZZ,281,INDICATOR_MAP!$F$4),""))</f>
        <v/>
      </c>
      <c r="G281" s="2" t="str">
        <f>IF($A281="","",IFERROR(INDEX(RAW_DHIS2_EXPORT!$A:$ZZ,281,INDICATOR_MAP!$F$5),""))</f>
        <v/>
      </c>
      <c r="H281" s="2" t="str">
        <f>IF($A281="","",IFERROR(INDEX(RAW_DHIS2_EXPORT!$A:$ZZ,281,INDICATOR_MAP!$F$6),""))</f>
        <v/>
      </c>
      <c r="I281" s="2" t="str">
        <f>IF($A281="","",IFERROR(INDEX(RAW_DHIS2_EXPORT!$A:$ZZ,281,INDICATOR_MAP!$F$7),""))</f>
        <v/>
      </c>
      <c r="J281" s="2" t="str">
        <f>IF($A281="","",IFERROR(INDEX(RAW_DHIS2_EXPORT!$A:$ZZ,281,INDICATOR_MAP!$F$8),""))</f>
        <v/>
      </c>
      <c r="K281" s="2" t="str">
        <f>IF($A281="","",IFERROR(INDEX(RAW_DHIS2_EXPORT!$A:$ZZ,281,INDICATOR_MAP!$F$9),""))</f>
        <v/>
      </c>
      <c r="L281" s="2" t="str">
        <f>IF($A281="","",IFERROR(INDEX(RAW_DHIS2_EXPORT!$A:$ZZ,281,INDICATOR_MAP!$F$10),""))</f>
        <v/>
      </c>
      <c r="M281" s="2" t="str">
        <f>IF($A281="","",IFERROR(INDEX(RAW_DHIS2_EXPORT!$A:$ZZ,281,INDICATOR_MAP!$F$11),""))</f>
        <v/>
      </c>
      <c r="N281" s="2" t="str">
        <f>IF($A281="","",IFERROR(INDEX(RAW_DHIS2_EXPORT!$A:$ZZ,281,INDICATOR_MAP!$F$12),""))</f>
        <v/>
      </c>
      <c r="O281" s="2" t="str">
        <f>IF($A281="","",IFERROR(INDEX(RAW_DHIS2_EXPORT!$A:$ZZ,281,INDICATOR_MAP!$F$13),""))</f>
        <v/>
      </c>
      <c r="P281" s="2" t="str">
        <f>IF($A281="","",IFERROR(INDEX(RAW_DHIS2_EXPORT!$A:$ZZ,281,INDICATOR_MAP!$F$14),""))</f>
        <v/>
      </c>
      <c r="Q281" s="2" t="str">
        <f>IF($A281="","",IFERROR(INDEX(RAW_DHIS2_EXPORT!$A:$ZZ,281,INDICATOR_MAP!$F$15),""))</f>
        <v/>
      </c>
      <c r="R281" s="2" t="str">
        <f>IF($A281="","",IFERROR(INDEX(RAW_DHIS2_EXPORT!$A:$ZZ,281,INDICATOR_MAP!$F$16),""))</f>
        <v/>
      </c>
      <c r="S281" s="2" t="str">
        <f>IF($A281="","",IFERROR(INDEX(RAW_DHIS2_EXPORT!$A:$ZZ,281,INDICATOR_MAP!$F$17),""))</f>
        <v/>
      </c>
      <c r="T281" s="2" t="str">
        <f>IF($A281="","",IFERROR(INDEX(RAW_DHIS2_EXPORT!$A:$ZZ,281,INDICATOR_MAP!$F$18),""))</f>
        <v/>
      </c>
      <c r="U281" s="2" t="str">
        <f>IF($A281="","",IFERROR(INDEX(RAW_DHIS2_EXPORT!$A:$ZZ,281,INDICATOR_MAP!$F$19),""))</f>
        <v/>
      </c>
      <c r="V281" s="2" t="str">
        <f>IF($A281="","",IFERROR(INDEX(RAW_DHIS2_EXPORT!$A:$ZZ,281,INDICATOR_MAP!$F$20),""))</f>
        <v/>
      </c>
      <c r="W281" s="2" t="str">
        <f>IF($A281="","",IFERROR(INDEX(RAW_DHIS2_EXPORT!$A:$ZZ,281,INDICATOR_MAP!$F$21),""))</f>
        <v/>
      </c>
      <c r="X281" s="2" t="str">
        <f>IF($A281="","",IFERROR(INDEX(RAW_DHIS2_EXPORT!$A:$ZZ,281,INDICATOR_MAP!$F$22),""))</f>
        <v/>
      </c>
      <c r="Y281" s="2" t="str">
        <f>IF($A281="","",IFERROR(INDEX(RAW_DHIS2_EXPORT!$A:$ZZ,281,INDICATOR_MAP!$F$23),""))</f>
        <v/>
      </c>
      <c r="Z281" s="2" t="str">
        <f>IF($A281="","",IFERROR(INDEX(RAW_DHIS2_EXPORT!$A:$ZZ,281,INDICATOR_MAP!$F$24),""))</f>
        <v/>
      </c>
      <c r="AA281" s="2" t="str">
        <f>IF($A281="","",IFERROR(INDEX(RAW_DHIS2_EXPORT!$A:$ZZ,281,INDICATOR_MAP!$F$25),""))</f>
        <v/>
      </c>
      <c r="AB281" s="2" t="str">
        <f>IF($A281="","",IFERROR(INDEX(RAW_DHIS2_EXPORT!$A:$ZZ,281,INDICATOR_MAP!$F$26),""))</f>
        <v/>
      </c>
      <c r="AC281" s="2" t="str">
        <f>IF($A281="","",IFERROR(INDEX(RAW_DHIS2_EXPORT!$A:$ZZ,281,INDICATOR_MAP!$F$27),""))</f>
        <v/>
      </c>
      <c r="AD281" s="2" t="str">
        <f>IF($A281="","",IFERROR(INDEX(RAW_DHIS2_EXPORT!$A:$ZZ,281,INDICATOR_MAP!$F$28),""))</f>
        <v/>
      </c>
      <c r="AE281" s="2" t="str">
        <f>IF($A281="","",IFERROR(INDEX(RAW_DHIS2_EXPORT!$A:$ZZ,281,INDICATOR_MAP!$F$29),""))</f>
        <v/>
      </c>
      <c r="AF281" s="2" t="str">
        <f>IF($A281="","",IFERROR(INDEX(RAW_DHIS2_EXPORT!$A:$ZZ,281,INDICATOR_MAP!$F$30),""))</f>
        <v/>
      </c>
      <c r="AG281" s="2" t="str">
        <f>IF($A281="","",IFERROR(INDEX(RAW_DHIS2_EXPORT!$A:$ZZ,281,INDICATOR_MAP!$F$31),""))</f>
        <v/>
      </c>
      <c r="AH281" s="2" t="str">
        <f>IF($A281="","",IFERROR(INDEX(RAW_DHIS2_EXPORT!$A:$ZZ,281,INDICATOR_MAP!$F$32),""))</f>
        <v/>
      </c>
      <c r="AI281" s="2" t="str">
        <f>IF($A281="","",IFERROR(INDEX(RAW_DHIS2_EXPORT!$A:$ZZ,281,INDICATOR_MAP!$F$33),""))</f>
        <v/>
      </c>
      <c r="AJ281" s="2" t="str">
        <f>IF($A281="","",IFERROR(INDEX(RAW_DHIS2_EXPORT!$A:$ZZ,281,INDICATOR_MAP!$F$34),""))</f>
        <v/>
      </c>
      <c r="AK281" s="2" t="str">
        <f>IF($A281="","",IFERROR(INDEX(RAW_DHIS2_EXPORT!$A:$ZZ,281,INDICATOR_MAP!$F$35),""))</f>
        <v/>
      </c>
      <c r="AL281" s="2" t="str">
        <f>IF($A281="","",IFERROR(INDEX(RAW_DHIS2_EXPORT!$A:$ZZ,281,INDICATOR_MAP!$F$36),""))</f>
        <v/>
      </c>
      <c r="AM281" s="2" t="str">
        <f>IF($A281="","",IFERROR(INDEX(RAW_DHIS2_EXPORT!$A:$ZZ,281,INDICATOR_MAP!$F$37),""))</f>
        <v/>
      </c>
      <c r="AN281" s="2" t="str">
        <f>IF($A281="","",IFERROR(INDEX(RAW_DHIS2_EXPORT!$A:$ZZ,281,INDICATOR_MAP!$F$38),""))</f>
        <v/>
      </c>
      <c r="AO281" s="2" t="str">
        <f>IF($A281="","",IFERROR(INDEX(RAW_DHIS2_EXPORT!$A:$ZZ,281,INDICATOR_MAP!$F$39),""))</f>
        <v/>
      </c>
      <c r="AP281" s="2" t="str">
        <f>IF($A281="","",IFERROR(INDEX(RAW_DHIS2_EXPORT!$A:$ZZ,281,INDICATOR_MAP!$F$40),""))</f>
        <v/>
      </c>
      <c r="AQ281" s="2" t="str">
        <f>IF($A281="","",IFERROR(INDEX(RAW_DHIS2_EXPORT!$A:$ZZ,281,INDICATOR_MAP!$F$41),""))</f>
        <v/>
      </c>
      <c r="AR281" s="2" t="str">
        <f>IF($A281="","",IFERROR(INDEX(RAW_DHIS2_EXPORT!$A:$ZZ,281,INDICATOR_MAP!$F$42),""))</f>
        <v/>
      </c>
      <c r="AS281" s="2" t="str">
        <f>IF($A281="","",IFERROR(INDEX(RAW_DHIS2_EXPORT!$A:$ZZ,281,INDICATOR_MAP!$F$43),""))</f>
        <v/>
      </c>
      <c r="AT281" s="2" t="str">
        <f>IF($A281="","",IFERROR(INDEX(RAW_DHIS2_EXPORT!$A:$ZZ,281,INDICATOR_MAP!$F$44),""))</f>
        <v/>
      </c>
      <c r="AU281" s="2" t="str">
        <f>IF($A281="","",IFERROR(INDEX(RAW_DHIS2_EXPORT!$A:$ZZ,281,INDICATOR_MAP!$F$45),""))</f>
        <v/>
      </c>
      <c r="AV281" s="2" t="str">
        <f>IF($A281="","",IFERROR(INDEX(RAW_DHIS2_EXPORT!$A:$ZZ,281,INDICATOR_MAP!$F$46),""))</f>
        <v/>
      </c>
      <c r="AW281" s="2" t="str">
        <f>IF($A281="","",IFERROR(INDEX(RAW_DHIS2_EXPORT!$A:$ZZ,281,INDICATOR_MAP!$F$47),""))</f>
        <v/>
      </c>
      <c r="AX281" s="2" t="str">
        <f>IF($A281="","",IFERROR(INDEX(RAW_DHIS2_EXPORT!$A:$ZZ,281,INDICATOR_MAP!$F$48),""))</f>
        <v/>
      </c>
      <c r="AY281" s="2" t="str">
        <f>IF($A281="","",IFERROR(INDEX(RAW_DHIS2_EXPORT!$A:$ZZ,281,INDICATOR_MAP!$F$49),""))</f>
        <v/>
      </c>
      <c r="AZ281" s="2" t="str">
        <f>IF($A281="","",IFERROR(INDEX(RAW_DHIS2_EXPORT!$A:$ZZ,281,INDICATOR_MAP!$F$50),""))</f>
        <v/>
      </c>
      <c r="BA281" s="2" t="str">
        <f>IF($A281="","",IFERROR(INDEX(RAW_DHIS2_EXPORT!$A:$ZZ,281,INDICATOR_MAP!$F$51),""))</f>
        <v/>
      </c>
      <c r="BB281" s="2" t="str">
        <f>IF($A281="","",IFERROR(INDEX(RAW_DHIS2_EXPORT!$A:$ZZ,281,INDICATOR_MAP!$F$52),""))</f>
        <v/>
      </c>
      <c r="BC281" s="2" t="str">
        <f>IF($A281="","",IFERROR(INDEX(RAW_DHIS2_EXPORT!$A:$ZZ,281,INDICATOR_MAP!$F$53),""))</f>
        <v/>
      </c>
    </row>
    <row r="282" spans="1:55">
      <c r="A282" s="2" t="str">
        <f>IF(RAW_DHIS2_EXPORT!A282="","",RAW_DHIS2_EXPORT!A282)</f>
        <v/>
      </c>
      <c r="B282" s="2"/>
      <c r="C282" s="2"/>
      <c r="D282" s="2" t="str">
        <f>IF($A282="","",IFERROR(INDEX(RAW_DHIS2_EXPORT!$A:$ZZ,282,INDICATOR_MAP!$F$2),""))</f>
        <v/>
      </c>
      <c r="E282" s="2" t="str">
        <f>IF($A282="","",IFERROR(INDEX(RAW_DHIS2_EXPORT!$A:$ZZ,282,INDICATOR_MAP!$F$3),""))</f>
        <v/>
      </c>
      <c r="F282" s="2" t="str">
        <f>IF($A282="","",IFERROR(INDEX(RAW_DHIS2_EXPORT!$A:$ZZ,282,INDICATOR_MAP!$F$4),""))</f>
        <v/>
      </c>
      <c r="G282" s="2" t="str">
        <f>IF($A282="","",IFERROR(INDEX(RAW_DHIS2_EXPORT!$A:$ZZ,282,INDICATOR_MAP!$F$5),""))</f>
        <v/>
      </c>
      <c r="H282" s="2" t="str">
        <f>IF($A282="","",IFERROR(INDEX(RAW_DHIS2_EXPORT!$A:$ZZ,282,INDICATOR_MAP!$F$6),""))</f>
        <v/>
      </c>
      <c r="I282" s="2" t="str">
        <f>IF($A282="","",IFERROR(INDEX(RAW_DHIS2_EXPORT!$A:$ZZ,282,INDICATOR_MAP!$F$7),""))</f>
        <v/>
      </c>
      <c r="J282" s="2" t="str">
        <f>IF($A282="","",IFERROR(INDEX(RAW_DHIS2_EXPORT!$A:$ZZ,282,INDICATOR_MAP!$F$8),""))</f>
        <v/>
      </c>
      <c r="K282" s="2" t="str">
        <f>IF($A282="","",IFERROR(INDEX(RAW_DHIS2_EXPORT!$A:$ZZ,282,INDICATOR_MAP!$F$9),""))</f>
        <v/>
      </c>
      <c r="L282" s="2" t="str">
        <f>IF($A282="","",IFERROR(INDEX(RAW_DHIS2_EXPORT!$A:$ZZ,282,INDICATOR_MAP!$F$10),""))</f>
        <v/>
      </c>
      <c r="M282" s="2" t="str">
        <f>IF($A282="","",IFERROR(INDEX(RAW_DHIS2_EXPORT!$A:$ZZ,282,INDICATOR_MAP!$F$11),""))</f>
        <v/>
      </c>
      <c r="N282" s="2" t="str">
        <f>IF($A282="","",IFERROR(INDEX(RAW_DHIS2_EXPORT!$A:$ZZ,282,INDICATOR_MAP!$F$12),""))</f>
        <v/>
      </c>
      <c r="O282" s="2" t="str">
        <f>IF($A282="","",IFERROR(INDEX(RAW_DHIS2_EXPORT!$A:$ZZ,282,INDICATOR_MAP!$F$13),""))</f>
        <v/>
      </c>
      <c r="P282" s="2" t="str">
        <f>IF($A282="","",IFERROR(INDEX(RAW_DHIS2_EXPORT!$A:$ZZ,282,INDICATOR_MAP!$F$14),""))</f>
        <v/>
      </c>
      <c r="Q282" s="2" t="str">
        <f>IF($A282="","",IFERROR(INDEX(RAW_DHIS2_EXPORT!$A:$ZZ,282,INDICATOR_MAP!$F$15),""))</f>
        <v/>
      </c>
      <c r="R282" s="2" t="str">
        <f>IF($A282="","",IFERROR(INDEX(RAW_DHIS2_EXPORT!$A:$ZZ,282,INDICATOR_MAP!$F$16),""))</f>
        <v/>
      </c>
      <c r="S282" s="2" t="str">
        <f>IF($A282="","",IFERROR(INDEX(RAW_DHIS2_EXPORT!$A:$ZZ,282,INDICATOR_MAP!$F$17),""))</f>
        <v/>
      </c>
      <c r="T282" s="2" t="str">
        <f>IF($A282="","",IFERROR(INDEX(RAW_DHIS2_EXPORT!$A:$ZZ,282,INDICATOR_MAP!$F$18),""))</f>
        <v/>
      </c>
      <c r="U282" s="2" t="str">
        <f>IF($A282="","",IFERROR(INDEX(RAW_DHIS2_EXPORT!$A:$ZZ,282,INDICATOR_MAP!$F$19),""))</f>
        <v/>
      </c>
      <c r="V282" s="2" t="str">
        <f>IF($A282="","",IFERROR(INDEX(RAW_DHIS2_EXPORT!$A:$ZZ,282,INDICATOR_MAP!$F$20),""))</f>
        <v/>
      </c>
      <c r="W282" s="2" t="str">
        <f>IF($A282="","",IFERROR(INDEX(RAW_DHIS2_EXPORT!$A:$ZZ,282,INDICATOR_MAP!$F$21),""))</f>
        <v/>
      </c>
      <c r="X282" s="2" t="str">
        <f>IF($A282="","",IFERROR(INDEX(RAW_DHIS2_EXPORT!$A:$ZZ,282,INDICATOR_MAP!$F$22),""))</f>
        <v/>
      </c>
      <c r="Y282" s="2" t="str">
        <f>IF($A282="","",IFERROR(INDEX(RAW_DHIS2_EXPORT!$A:$ZZ,282,INDICATOR_MAP!$F$23),""))</f>
        <v/>
      </c>
      <c r="Z282" s="2" t="str">
        <f>IF($A282="","",IFERROR(INDEX(RAW_DHIS2_EXPORT!$A:$ZZ,282,INDICATOR_MAP!$F$24),""))</f>
        <v/>
      </c>
      <c r="AA282" s="2" t="str">
        <f>IF($A282="","",IFERROR(INDEX(RAW_DHIS2_EXPORT!$A:$ZZ,282,INDICATOR_MAP!$F$25),""))</f>
        <v/>
      </c>
      <c r="AB282" s="2" t="str">
        <f>IF($A282="","",IFERROR(INDEX(RAW_DHIS2_EXPORT!$A:$ZZ,282,INDICATOR_MAP!$F$26),""))</f>
        <v/>
      </c>
      <c r="AC282" s="2" t="str">
        <f>IF($A282="","",IFERROR(INDEX(RAW_DHIS2_EXPORT!$A:$ZZ,282,INDICATOR_MAP!$F$27),""))</f>
        <v/>
      </c>
      <c r="AD282" s="2" t="str">
        <f>IF($A282="","",IFERROR(INDEX(RAW_DHIS2_EXPORT!$A:$ZZ,282,INDICATOR_MAP!$F$28),""))</f>
        <v/>
      </c>
      <c r="AE282" s="2" t="str">
        <f>IF($A282="","",IFERROR(INDEX(RAW_DHIS2_EXPORT!$A:$ZZ,282,INDICATOR_MAP!$F$29),""))</f>
        <v/>
      </c>
      <c r="AF282" s="2" t="str">
        <f>IF($A282="","",IFERROR(INDEX(RAW_DHIS2_EXPORT!$A:$ZZ,282,INDICATOR_MAP!$F$30),""))</f>
        <v/>
      </c>
      <c r="AG282" s="2" t="str">
        <f>IF($A282="","",IFERROR(INDEX(RAW_DHIS2_EXPORT!$A:$ZZ,282,INDICATOR_MAP!$F$31),""))</f>
        <v/>
      </c>
      <c r="AH282" s="2" t="str">
        <f>IF($A282="","",IFERROR(INDEX(RAW_DHIS2_EXPORT!$A:$ZZ,282,INDICATOR_MAP!$F$32),""))</f>
        <v/>
      </c>
      <c r="AI282" s="2" t="str">
        <f>IF($A282="","",IFERROR(INDEX(RAW_DHIS2_EXPORT!$A:$ZZ,282,INDICATOR_MAP!$F$33),""))</f>
        <v/>
      </c>
      <c r="AJ282" s="2" t="str">
        <f>IF($A282="","",IFERROR(INDEX(RAW_DHIS2_EXPORT!$A:$ZZ,282,INDICATOR_MAP!$F$34),""))</f>
        <v/>
      </c>
      <c r="AK282" s="2" t="str">
        <f>IF($A282="","",IFERROR(INDEX(RAW_DHIS2_EXPORT!$A:$ZZ,282,INDICATOR_MAP!$F$35),""))</f>
        <v/>
      </c>
      <c r="AL282" s="2" t="str">
        <f>IF($A282="","",IFERROR(INDEX(RAW_DHIS2_EXPORT!$A:$ZZ,282,INDICATOR_MAP!$F$36),""))</f>
        <v/>
      </c>
      <c r="AM282" s="2" t="str">
        <f>IF($A282="","",IFERROR(INDEX(RAW_DHIS2_EXPORT!$A:$ZZ,282,INDICATOR_MAP!$F$37),""))</f>
        <v/>
      </c>
      <c r="AN282" s="2" t="str">
        <f>IF($A282="","",IFERROR(INDEX(RAW_DHIS2_EXPORT!$A:$ZZ,282,INDICATOR_MAP!$F$38),""))</f>
        <v/>
      </c>
      <c r="AO282" s="2" t="str">
        <f>IF($A282="","",IFERROR(INDEX(RAW_DHIS2_EXPORT!$A:$ZZ,282,INDICATOR_MAP!$F$39),""))</f>
        <v/>
      </c>
      <c r="AP282" s="2" t="str">
        <f>IF($A282="","",IFERROR(INDEX(RAW_DHIS2_EXPORT!$A:$ZZ,282,INDICATOR_MAP!$F$40),""))</f>
        <v/>
      </c>
      <c r="AQ282" s="2" t="str">
        <f>IF($A282="","",IFERROR(INDEX(RAW_DHIS2_EXPORT!$A:$ZZ,282,INDICATOR_MAP!$F$41),""))</f>
        <v/>
      </c>
      <c r="AR282" s="2" t="str">
        <f>IF($A282="","",IFERROR(INDEX(RAW_DHIS2_EXPORT!$A:$ZZ,282,INDICATOR_MAP!$F$42),""))</f>
        <v/>
      </c>
      <c r="AS282" s="2" t="str">
        <f>IF($A282="","",IFERROR(INDEX(RAW_DHIS2_EXPORT!$A:$ZZ,282,INDICATOR_MAP!$F$43),""))</f>
        <v/>
      </c>
      <c r="AT282" s="2" t="str">
        <f>IF($A282="","",IFERROR(INDEX(RAW_DHIS2_EXPORT!$A:$ZZ,282,INDICATOR_MAP!$F$44),""))</f>
        <v/>
      </c>
      <c r="AU282" s="2" t="str">
        <f>IF($A282="","",IFERROR(INDEX(RAW_DHIS2_EXPORT!$A:$ZZ,282,INDICATOR_MAP!$F$45),""))</f>
        <v/>
      </c>
      <c r="AV282" s="2" t="str">
        <f>IF($A282="","",IFERROR(INDEX(RAW_DHIS2_EXPORT!$A:$ZZ,282,INDICATOR_MAP!$F$46),""))</f>
        <v/>
      </c>
      <c r="AW282" s="2" t="str">
        <f>IF($A282="","",IFERROR(INDEX(RAW_DHIS2_EXPORT!$A:$ZZ,282,INDICATOR_MAP!$F$47),""))</f>
        <v/>
      </c>
      <c r="AX282" s="2" t="str">
        <f>IF($A282="","",IFERROR(INDEX(RAW_DHIS2_EXPORT!$A:$ZZ,282,INDICATOR_MAP!$F$48),""))</f>
        <v/>
      </c>
      <c r="AY282" s="2" t="str">
        <f>IF($A282="","",IFERROR(INDEX(RAW_DHIS2_EXPORT!$A:$ZZ,282,INDICATOR_MAP!$F$49),""))</f>
        <v/>
      </c>
      <c r="AZ282" s="2" t="str">
        <f>IF($A282="","",IFERROR(INDEX(RAW_DHIS2_EXPORT!$A:$ZZ,282,INDICATOR_MAP!$F$50),""))</f>
        <v/>
      </c>
      <c r="BA282" s="2" t="str">
        <f>IF($A282="","",IFERROR(INDEX(RAW_DHIS2_EXPORT!$A:$ZZ,282,INDICATOR_MAP!$F$51),""))</f>
        <v/>
      </c>
      <c r="BB282" s="2" t="str">
        <f>IF($A282="","",IFERROR(INDEX(RAW_DHIS2_EXPORT!$A:$ZZ,282,INDICATOR_MAP!$F$52),""))</f>
        <v/>
      </c>
      <c r="BC282" s="2" t="str">
        <f>IF($A282="","",IFERROR(INDEX(RAW_DHIS2_EXPORT!$A:$ZZ,282,INDICATOR_MAP!$F$53),""))</f>
        <v/>
      </c>
    </row>
    <row r="283" spans="1:55">
      <c r="A283" s="2" t="str">
        <f>IF(RAW_DHIS2_EXPORT!A283="","",RAW_DHIS2_EXPORT!A283)</f>
        <v/>
      </c>
      <c r="B283" s="2"/>
      <c r="C283" s="2"/>
      <c r="D283" s="2" t="str">
        <f>IF($A283="","",IFERROR(INDEX(RAW_DHIS2_EXPORT!$A:$ZZ,283,INDICATOR_MAP!$F$2),""))</f>
        <v/>
      </c>
      <c r="E283" s="2" t="str">
        <f>IF($A283="","",IFERROR(INDEX(RAW_DHIS2_EXPORT!$A:$ZZ,283,INDICATOR_MAP!$F$3),""))</f>
        <v/>
      </c>
      <c r="F283" s="2" t="str">
        <f>IF($A283="","",IFERROR(INDEX(RAW_DHIS2_EXPORT!$A:$ZZ,283,INDICATOR_MAP!$F$4),""))</f>
        <v/>
      </c>
      <c r="G283" s="2" t="str">
        <f>IF($A283="","",IFERROR(INDEX(RAW_DHIS2_EXPORT!$A:$ZZ,283,INDICATOR_MAP!$F$5),""))</f>
        <v/>
      </c>
      <c r="H283" s="2" t="str">
        <f>IF($A283="","",IFERROR(INDEX(RAW_DHIS2_EXPORT!$A:$ZZ,283,INDICATOR_MAP!$F$6),""))</f>
        <v/>
      </c>
      <c r="I283" s="2" t="str">
        <f>IF($A283="","",IFERROR(INDEX(RAW_DHIS2_EXPORT!$A:$ZZ,283,INDICATOR_MAP!$F$7),""))</f>
        <v/>
      </c>
      <c r="J283" s="2" t="str">
        <f>IF($A283="","",IFERROR(INDEX(RAW_DHIS2_EXPORT!$A:$ZZ,283,INDICATOR_MAP!$F$8),""))</f>
        <v/>
      </c>
      <c r="K283" s="2" t="str">
        <f>IF($A283="","",IFERROR(INDEX(RAW_DHIS2_EXPORT!$A:$ZZ,283,INDICATOR_MAP!$F$9),""))</f>
        <v/>
      </c>
      <c r="L283" s="2" t="str">
        <f>IF($A283="","",IFERROR(INDEX(RAW_DHIS2_EXPORT!$A:$ZZ,283,INDICATOR_MAP!$F$10),""))</f>
        <v/>
      </c>
      <c r="M283" s="2" t="str">
        <f>IF($A283="","",IFERROR(INDEX(RAW_DHIS2_EXPORT!$A:$ZZ,283,INDICATOR_MAP!$F$11),""))</f>
        <v/>
      </c>
      <c r="N283" s="2" t="str">
        <f>IF($A283="","",IFERROR(INDEX(RAW_DHIS2_EXPORT!$A:$ZZ,283,INDICATOR_MAP!$F$12),""))</f>
        <v/>
      </c>
      <c r="O283" s="2" t="str">
        <f>IF($A283="","",IFERROR(INDEX(RAW_DHIS2_EXPORT!$A:$ZZ,283,INDICATOR_MAP!$F$13),""))</f>
        <v/>
      </c>
      <c r="P283" s="2" t="str">
        <f>IF($A283="","",IFERROR(INDEX(RAW_DHIS2_EXPORT!$A:$ZZ,283,INDICATOR_MAP!$F$14),""))</f>
        <v/>
      </c>
      <c r="Q283" s="2" t="str">
        <f>IF($A283="","",IFERROR(INDEX(RAW_DHIS2_EXPORT!$A:$ZZ,283,INDICATOR_MAP!$F$15),""))</f>
        <v/>
      </c>
      <c r="R283" s="2" t="str">
        <f>IF($A283="","",IFERROR(INDEX(RAW_DHIS2_EXPORT!$A:$ZZ,283,INDICATOR_MAP!$F$16),""))</f>
        <v/>
      </c>
      <c r="S283" s="2" t="str">
        <f>IF($A283="","",IFERROR(INDEX(RAW_DHIS2_EXPORT!$A:$ZZ,283,INDICATOR_MAP!$F$17),""))</f>
        <v/>
      </c>
      <c r="T283" s="2" t="str">
        <f>IF($A283="","",IFERROR(INDEX(RAW_DHIS2_EXPORT!$A:$ZZ,283,INDICATOR_MAP!$F$18),""))</f>
        <v/>
      </c>
      <c r="U283" s="2" t="str">
        <f>IF($A283="","",IFERROR(INDEX(RAW_DHIS2_EXPORT!$A:$ZZ,283,INDICATOR_MAP!$F$19),""))</f>
        <v/>
      </c>
      <c r="V283" s="2" t="str">
        <f>IF($A283="","",IFERROR(INDEX(RAW_DHIS2_EXPORT!$A:$ZZ,283,INDICATOR_MAP!$F$20),""))</f>
        <v/>
      </c>
      <c r="W283" s="2" t="str">
        <f>IF($A283="","",IFERROR(INDEX(RAW_DHIS2_EXPORT!$A:$ZZ,283,INDICATOR_MAP!$F$21),""))</f>
        <v/>
      </c>
      <c r="X283" s="2" t="str">
        <f>IF($A283="","",IFERROR(INDEX(RAW_DHIS2_EXPORT!$A:$ZZ,283,INDICATOR_MAP!$F$22),""))</f>
        <v/>
      </c>
      <c r="Y283" s="2" t="str">
        <f>IF($A283="","",IFERROR(INDEX(RAW_DHIS2_EXPORT!$A:$ZZ,283,INDICATOR_MAP!$F$23),""))</f>
        <v/>
      </c>
      <c r="Z283" s="2" t="str">
        <f>IF($A283="","",IFERROR(INDEX(RAW_DHIS2_EXPORT!$A:$ZZ,283,INDICATOR_MAP!$F$24),""))</f>
        <v/>
      </c>
      <c r="AA283" s="2" t="str">
        <f>IF($A283="","",IFERROR(INDEX(RAW_DHIS2_EXPORT!$A:$ZZ,283,INDICATOR_MAP!$F$25),""))</f>
        <v/>
      </c>
      <c r="AB283" s="2" t="str">
        <f>IF($A283="","",IFERROR(INDEX(RAW_DHIS2_EXPORT!$A:$ZZ,283,INDICATOR_MAP!$F$26),""))</f>
        <v/>
      </c>
      <c r="AC283" s="2" t="str">
        <f>IF($A283="","",IFERROR(INDEX(RAW_DHIS2_EXPORT!$A:$ZZ,283,INDICATOR_MAP!$F$27),""))</f>
        <v/>
      </c>
      <c r="AD283" s="2" t="str">
        <f>IF($A283="","",IFERROR(INDEX(RAW_DHIS2_EXPORT!$A:$ZZ,283,INDICATOR_MAP!$F$28),""))</f>
        <v/>
      </c>
      <c r="AE283" s="2" t="str">
        <f>IF($A283="","",IFERROR(INDEX(RAW_DHIS2_EXPORT!$A:$ZZ,283,INDICATOR_MAP!$F$29),""))</f>
        <v/>
      </c>
      <c r="AF283" s="2" t="str">
        <f>IF($A283="","",IFERROR(INDEX(RAW_DHIS2_EXPORT!$A:$ZZ,283,INDICATOR_MAP!$F$30),""))</f>
        <v/>
      </c>
      <c r="AG283" s="2" t="str">
        <f>IF($A283="","",IFERROR(INDEX(RAW_DHIS2_EXPORT!$A:$ZZ,283,INDICATOR_MAP!$F$31),""))</f>
        <v/>
      </c>
      <c r="AH283" s="2" t="str">
        <f>IF($A283="","",IFERROR(INDEX(RAW_DHIS2_EXPORT!$A:$ZZ,283,INDICATOR_MAP!$F$32),""))</f>
        <v/>
      </c>
      <c r="AI283" s="2" t="str">
        <f>IF($A283="","",IFERROR(INDEX(RAW_DHIS2_EXPORT!$A:$ZZ,283,INDICATOR_MAP!$F$33),""))</f>
        <v/>
      </c>
      <c r="AJ283" s="2" t="str">
        <f>IF($A283="","",IFERROR(INDEX(RAW_DHIS2_EXPORT!$A:$ZZ,283,INDICATOR_MAP!$F$34),""))</f>
        <v/>
      </c>
      <c r="AK283" s="2" t="str">
        <f>IF($A283="","",IFERROR(INDEX(RAW_DHIS2_EXPORT!$A:$ZZ,283,INDICATOR_MAP!$F$35),""))</f>
        <v/>
      </c>
      <c r="AL283" s="2" t="str">
        <f>IF($A283="","",IFERROR(INDEX(RAW_DHIS2_EXPORT!$A:$ZZ,283,INDICATOR_MAP!$F$36),""))</f>
        <v/>
      </c>
      <c r="AM283" s="2" t="str">
        <f>IF($A283="","",IFERROR(INDEX(RAW_DHIS2_EXPORT!$A:$ZZ,283,INDICATOR_MAP!$F$37),""))</f>
        <v/>
      </c>
      <c r="AN283" s="2" t="str">
        <f>IF($A283="","",IFERROR(INDEX(RAW_DHIS2_EXPORT!$A:$ZZ,283,INDICATOR_MAP!$F$38),""))</f>
        <v/>
      </c>
      <c r="AO283" s="2" t="str">
        <f>IF($A283="","",IFERROR(INDEX(RAW_DHIS2_EXPORT!$A:$ZZ,283,INDICATOR_MAP!$F$39),""))</f>
        <v/>
      </c>
      <c r="AP283" s="2" t="str">
        <f>IF($A283="","",IFERROR(INDEX(RAW_DHIS2_EXPORT!$A:$ZZ,283,INDICATOR_MAP!$F$40),""))</f>
        <v/>
      </c>
      <c r="AQ283" s="2" t="str">
        <f>IF($A283="","",IFERROR(INDEX(RAW_DHIS2_EXPORT!$A:$ZZ,283,INDICATOR_MAP!$F$41),""))</f>
        <v/>
      </c>
      <c r="AR283" s="2" t="str">
        <f>IF($A283="","",IFERROR(INDEX(RAW_DHIS2_EXPORT!$A:$ZZ,283,INDICATOR_MAP!$F$42),""))</f>
        <v/>
      </c>
      <c r="AS283" s="2" t="str">
        <f>IF($A283="","",IFERROR(INDEX(RAW_DHIS2_EXPORT!$A:$ZZ,283,INDICATOR_MAP!$F$43),""))</f>
        <v/>
      </c>
      <c r="AT283" s="2" t="str">
        <f>IF($A283="","",IFERROR(INDEX(RAW_DHIS2_EXPORT!$A:$ZZ,283,INDICATOR_MAP!$F$44),""))</f>
        <v/>
      </c>
      <c r="AU283" s="2" t="str">
        <f>IF($A283="","",IFERROR(INDEX(RAW_DHIS2_EXPORT!$A:$ZZ,283,INDICATOR_MAP!$F$45),""))</f>
        <v/>
      </c>
      <c r="AV283" s="2" t="str">
        <f>IF($A283="","",IFERROR(INDEX(RAW_DHIS2_EXPORT!$A:$ZZ,283,INDICATOR_MAP!$F$46),""))</f>
        <v/>
      </c>
      <c r="AW283" s="2" t="str">
        <f>IF($A283="","",IFERROR(INDEX(RAW_DHIS2_EXPORT!$A:$ZZ,283,INDICATOR_MAP!$F$47),""))</f>
        <v/>
      </c>
      <c r="AX283" s="2" t="str">
        <f>IF($A283="","",IFERROR(INDEX(RAW_DHIS2_EXPORT!$A:$ZZ,283,INDICATOR_MAP!$F$48),""))</f>
        <v/>
      </c>
      <c r="AY283" s="2" t="str">
        <f>IF($A283="","",IFERROR(INDEX(RAW_DHIS2_EXPORT!$A:$ZZ,283,INDICATOR_MAP!$F$49),""))</f>
        <v/>
      </c>
      <c r="AZ283" s="2" t="str">
        <f>IF($A283="","",IFERROR(INDEX(RAW_DHIS2_EXPORT!$A:$ZZ,283,INDICATOR_MAP!$F$50),""))</f>
        <v/>
      </c>
      <c r="BA283" s="2" t="str">
        <f>IF($A283="","",IFERROR(INDEX(RAW_DHIS2_EXPORT!$A:$ZZ,283,INDICATOR_MAP!$F$51),""))</f>
        <v/>
      </c>
      <c r="BB283" s="2" t="str">
        <f>IF($A283="","",IFERROR(INDEX(RAW_DHIS2_EXPORT!$A:$ZZ,283,INDICATOR_MAP!$F$52),""))</f>
        <v/>
      </c>
      <c r="BC283" s="2" t="str">
        <f>IF($A283="","",IFERROR(INDEX(RAW_DHIS2_EXPORT!$A:$ZZ,283,INDICATOR_MAP!$F$53),""))</f>
        <v/>
      </c>
    </row>
    <row r="284" spans="1:55">
      <c r="A284" s="2" t="str">
        <f>IF(RAW_DHIS2_EXPORT!A284="","",RAW_DHIS2_EXPORT!A284)</f>
        <v/>
      </c>
      <c r="B284" s="2"/>
      <c r="C284" s="2"/>
      <c r="D284" s="2" t="str">
        <f>IF($A284="","",IFERROR(INDEX(RAW_DHIS2_EXPORT!$A:$ZZ,284,INDICATOR_MAP!$F$2),""))</f>
        <v/>
      </c>
      <c r="E284" s="2" t="str">
        <f>IF($A284="","",IFERROR(INDEX(RAW_DHIS2_EXPORT!$A:$ZZ,284,INDICATOR_MAP!$F$3),""))</f>
        <v/>
      </c>
      <c r="F284" s="2" t="str">
        <f>IF($A284="","",IFERROR(INDEX(RAW_DHIS2_EXPORT!$A:$ZZ,284,INDICATOR_MAP!$F$4),""))</f>
        <v/>
      </c>
      <c r="G284" s="2" t="str">
        <f>IF($A284="","",IFERROR(INDEX(RAW_DHIS2_EXPORT!$A:$ZZ,284,INDICATOR_MAP!$F$5),""))</f>
        <v/>
      </c>
      <c r="H284" s="2" t="str">
        <f>IF($A284="","",IFERROR(INDEX(RAW_DHIS2_EXPORT!$A:$ZZ,284,INDICATOR_MAP!$F$6),""))</f>
        <v/>
      </c>
      <c r="I284" s="2" t="str">
        <f>IF($A284="","",IFERROR(INDEX(RAW_DHIS2_EXPORT!$A:$ZZ,284,INDICATOR_MAP!$F$7),""))</f>
        <v/>
      </c>
      <c r="J284" s="2" t="str">
        <f>IF($A284="","",IFERROR(INDEX(RAW_DHIS2_EXPORT!$A:$ZZ,284,INDICATOR_MAP!$F$8),""))</f>
        <v/>
      </c>
      <c r="K284" s="2" t="str">
        <f>IF($A284="","",IFERROR(INDEX(RAW_DHIS2_EXPORT!$A:$ZZ,284,INDICATOR_MAP!$F$9),""))</f>
        <v/>
      </c>
      <c r="L284" s="2" t="str">
        <f>IF($A284="","",IFERROR(INDEX(RAW_DHIS2_EXPORT!$A:$ZZ,284,INDICATOR_MAP!$F$10),""))</f>
        <v/>
      </c>
      <c r="M284" s="2" t="str">
        <f>IF($A284="","",IFERROR(INDEX(RAW_DHIS2_EXPORT!$A:$ZZ,284,INDICATOR_MAP!$F$11),""))</f>
        <v/>
      </c>
      <c r="N284" s="2" t="str">
        <f>IF($A284="","",IFERROR(INDEX(RAW_DHIS2_EXPORT!$A:$ZZ,284,INDICATOR_MAP!$F$12),""))</f>
        <v/>
      </c>
      <c r="O284" s="2" t="str">
        <f>IF($A284="","",IFERROR(INDEX(RAW_DHIS2_EXPORT!$A:$ZZ,284,INDICATOR_MAP!$F$13),""))</f>
        <v/>
      </c>
      <c r="P284" s="2" t="str">
        <f>IF($A284="","",IFERROR(INDEX(RAW_DHIS2_EXPORT!$A:$ZZ,284,INDICATOR_MAP!$F$14),""))</f>
        <v/>
      </c>
      <c r="Q284" s="2" t="str">
        <f>IF($A284="","",IFERROR(INDEX(RAW_DHIS2_EXPORT!$A:$ZZ,284,INDICATOR_MAP!$F$15),""))</f>
        <v/>
      </c>
      <c r="R284" s="2" t="str">
        <f>IF($A284="","",IFERROR(INDEX(RAW_DHIS2_EXPORT!$A:$ZZ,284,INDICATOR_MAP!$F$16),""))</f>
        <v/>
      </c>
      <c r="S284" s="2" t="str">
        <f>IF($A284="","",IFERROR(INDEX(RAW_DHIS2_EXPORT!$A:$ZZ,284,INDICATOR_MAP!$F$17),""))</f>
        <v/>
      </c>
      <c r="T284" s="2" t="str">
        <f>IF($A284="","",IFERROR(INDEX(RAW_DHIS2_EXPORT!$A:$ZZ,284,INDICATOR_MAP!$F$18),""))</f>
        <v/>
      </c>
      <c r="U284" s="2" t="str">
        <f>IF($A284="","",IFERROR(INDEX(RAW_DHIS2_EXPORT!$A:$ZZ,284,INDICATOR_MAP!$F$19),""))</f>
        <v/>
      </c>
      <c r="V284" s="2" t="str">
        <f>IF($A284="","",IFERROR(INDEX(RAW_DHIS2_EXPORT!$A:$ZZ,284,INDICATOR_MAP!$F$20),""))</f>
        <v/>
      </c>
      <c r="W284" s="2" t="str">
        <f>IF($A284="","",IFERROR(INDEX(RAW_DHIS2_EXPORT!$A:$ZZ,284,INDICATOR_MAP!$F$21),""))</f>
        <v/>
      </c>
      <c r="X284" s="2" t="str">
        <f>IF($A284="","",IFERROR(INDEX(RAW_DHIS2_EXPORT!$A:$ZZ,284,INDICATOR_MAP!$F$22),""))</f>
        <v/>
      </c>
      <c r="Y284" s="2" t="str">
        <f>IF($A284="","",IFERROR(INDEX(RAW_DHIS2_EXPORT!$A:$ZZ,284,INDICATOR_MAP!$F$23),""))</f>
        <v/>
      </c>
      <c r="Z284" s="2" t="str">
        <f>IF($A284="","",IFERROR(INDEX(RAW_DHIS2_EXPORT!$A:$ZZ,284,INDICATOR_MAP!$F$24),""))</f>
        <v/>
      </c>
      <c r="AA284" s="2" t="str">
        <f>IF($A284="","",IFERROR(INDEX(RAW_DHIS2_EXPORT!$A:$ZZ,284,INDICATOR_MAP!$F$25),""))</f>
        <v/>
      </c>
      <c r="AB284" s="2" t="str">
        <f>IF($A284="","",IFERROR(INDEX(RAW_DHIS2_EXPORT!$A:$ZZ,284,INDICATOR_MAP!$F$26),""))</f>
        <v/>
      </c>
      <c r="AC284" s="2" t="str">
        <f>IF($A284="","",IFERROR(INDEX(RAW_DHIS2_EXPORT!$A:$ZZ,284,INDICATOR_MAP!$F$27),""))</f>
        <v/>
      </c>
      <c r="AD284" s="2" t="str">
        <f>IF($A284="","",IFERROR(INDEX(RAW_DHIS2_EXPORT!$A:$ZZ,284,INDICATOR_MAP!$F$28),""))</f>
        <v/>
      </c>
      <c r="AE284" s="2" t="str">
        <f>IF($A284="","",IFERROR(INDEX(RAW_DHIS2_EXPORT!$A:$ZZ,284,INDICATOR_MAP!$F$29),""))</f>
        <v/>
      </c>
      <c r="AF284" s="2" t="str">
        <f>IF($A284="","",IFERROR(INDEX(RAW_DHIS2_EXPORT!$A:$ZZ,284,INDICATOR_MAP!$F$30),""))</f>
        <v/>
      </c>
      <c r="AG284" s="2" t="str">
        <f>IF($A284="","",IFERROR(INDEX(RAW_DHIS2_EXPORT!$A:$ZZ,284,INDICATOR_MAP!$F$31),""))</f>
        <v/>
      </c>
      <c r="AH284" s="2" t="str">
        <f>IF($A284="","",IFERROR(INDEX(RAW_DHIS2_EXPORT!$A:$ZZ,284,INDICATOR_MAP!$F$32),""))</f>
        <v/>
      </c>
      <c r="AI284" s="2" t="str">
        <f>IF($A284="","",IFERROR(INDEX(RAW_DHIS2_EXPORT!$A:$ZZ,284,INDICATOR_MAP!$F$33),""))</f>
        <v/>
      </c>
      <c r="AJ284" s="2" t="str">
        <f>IF($A284="","",IFERROR(INDEX(RAW_DHIS2_EXPORT!$A:$ZZ,284,INDICATOR_MAP!$F$34),""))</f>
        <v/>
      </c>
      <c r="AK284" s="2" t="str">
        <f>IF($A284="","",IFERROR(INDEX(RAW_DHIS2_EXPORT!$A:$ZZ,284,INDICATOR_MAP!$F$35),""))</f>
        <v/>
      </c>
      <c r="AL284" s="2" t="str">
        <f>IF($A284="","",IFERROR(INDEX(RAW_DHIS2_EXPORT!$A:$ZZ,284,INDICATOR_MAP!$F$36),""))</f>
        <v/>
      </c>
      <c r="AM284" s="2" t="str">
        <f>IF($A284="","",IFERROR(INDEX(RAW_DHIS2_EXPORT!$A:$ZZ,284,INDICATOR_MAP!$F$37),""))</f>
        <v/>
      </c>
      <c r="AN284" s="2" t="str">
        <f>IF($A284="","",IFERROR(INDEX(RAW_DHIS2_EXPORT!$A:$ZZ,284,INDICATOR_MAP!$F$38),""))</f>
        <v/>
      </c>
      <c r="AO284" s="2" t="str">
        <f>IF($A284="","",IFERROR(INDEX(RAW_DHIS2_EXPORT!$A:$ZZ,284,INDICATOR_MAP!$F$39),""))</f>
        <v/>
      </c>
      <c r="AP284" s="2" t="str">
        <f>IF($A284="","",IFERROR(INDEX(RAW_DHIS2_EXPORT!$A:$ZZ,284,INDICATOR_MAP!$F$40),""))</f>
        <v/>
      </c>
      <c r="AQ284" s="2" t="str">
        <f>IF($A284="","",IFERROR(INDEX(RAW_DHIS2_EXPORT!$A:$ZZ,284,INDICATOR_MAP!$F$41),""))</f>
        <v/>
      </c>
      <c r="AR284" s="2" t="str">
        <f>IF($A284="","",IFERROR(INDEX(RAW_DHIS2_EXPORT!$A:$ZZ,284,INDICATOR_MAP!$F$42),""))</f>
        <v/>
      </c>
      <c r="AS284" s="2" t="str">
        <f>IF($A284="","",IFERROR(INDEX(RAW_DHIS2_EXPORT!$A:$ZZ,284,INDICATOR_MAP!$F$43),""))</f>
        <v/>
      </c>
      <c r="AT284" s="2" t="str">
        <f>IF($A284="","",IFERROR(INDEX(RAW_DHIS2_EXPORT!$A:$ZZ,284,INDICATOR_MAP!$F$44),""))</f>
        <v/>
      </c>
      <c r="AU284" s="2" t="str">
        <f>IF($A284="","",IFERROR(INDEX(RAW_DHIS2_EXPORT!$A:$ZZ,284,INDICATOR_MAP!$F$45),""))</f>
        <v/>
      </c>
      <c r="AV284" s="2" t="str">
        <f>IF($A284="","",IFERROR(INDEX(RAW_DHIS2_EXPORT!$A:$ZZ,284,INDICATOR_MAP!$F$46),""))</f>
        <v/>
      </c>
      <c r="AW284" s="2" t="str">
        <f>IF($A284="","",IFERROR(INDEX(RAW_DHIS2_EXPORT!$A:$ZZ,284,INDICATOR_MAP!$F$47),""))</f>
        <v/>
      </c>
      <c r="AX284" s="2" t="str">
        <f>IF($A284="","",IFERROR(INDEX(RAW_DHIS2_EXPORT!$A:$ZZ,284,INDICATOR_MAP!$F$48),""))</f>
        <v/>
      </c>
      <c r="AY284" s="2" t="str">
        <f>IF($A284="","",IFERROR(INDEX(RAW_DHIS2_EXPORT!$A:$ZZ,284,INDICATOR_MAP!$F$49),""))</f>
        <v/>
      </c>
      <c r="AZ284" s="2" t="str">
        <f>IF($A284="","",IFERROR(INDEX(RAW_DHIS2_EXPORT!$A:$ZZ,284,INDICATOR_MAP!$F$50),""))</f>
        <v/>
      </c>
      <c r="BA284" s="2" t="str">
        <f>IF($A284="","",IFERROR(INDEX(RAW_DHIS2_EXPORT!$A:$ZZ,284,INDICATOR_MAP!$F$51),""))</f>
        <v/>
      </c>
      <c r="BB284" s="2" t="str">
        <f>IF($A284="","",IFERROR(INDEX(RAW_DHIS2_EXPORT!$A:$ZZ,284,INDICATOR_MAP!$F$52),""))</f>
        <v/>
      </c>
      <c r="BC284" s="2" t="str">
        <f>IF($A284="","",IFERROR(INDEX(RAW_DHIS2_EXPORT!$A:$ZZ,284,INDICATOR_MAP!$F$53),""))</f>
        <v/>
      </c>
    </row>
    <row r="285" spans="1:55">
      <c r="A285" s="2" t="str">
        <f>IF(RAW_DHIS2_EXPORT!A285="","",RAW_DHIS2_EXPORT!A285)</f>
        <v/>
      </c>
      <c r="B285" s="2"/>
      <c r="C285" s="2"/>
      <c r="D285" s="2" t="str">
        <f>IF($A285="","",IFERROR(INDEX(RAW_DHIS2_EXPORT!$A:$ZZ,285,INDICATOR_MAP!$F$2),""))</f>
        <v/>
      </c>
      <c r="E285" s="2" t="str">
        <f>IF($A285="","",IFERROR(INDEX(RAW_DHIS2_EXPORT!$A:$ZZ,285,INDICATOR_MAP!$F$3),""))</f>
        <v/>
      </c>
      <c r="F285" s="2" t="str">
        <f>IF($A285="","",IFERROR(INDEX(RAW_DHIS2_EXPORT!$A:$ZZ,285,INDICATOR_MAP!$F$4),""))</f>
        <v/>
      </c>
      <c r="G285" s="2" t="str">
        <f>IF($A285="","",IFERROR(INDEX(RAW_DHIS2_EXPORT!$A:$ZZ,285,INDICATOR_MAP!$F$5),""))</f>
        <v/>
      </c>
      <c r="H285" s="2" t="str">
        <f>IF($A285="","",IFERROR(INDEX(RAW_DHIS2_EXPORT!$A:$ZZ,285,INDICATOR_MAP!$F$6),""))</f>
        <v/>
      </c>
      <c r="I285" s="2" t="str">
        <f>IF($A285="","",IFERROR(INDEX(RAW_DHIS2_EXPORT!$A:$ZZ,285,INDICATOR_MAP!$F$7),""))</f>
        <v/>
      </c>
      <c r="J285" s="2" t="str">
        <f>IF($A285="","",IFERROR(INDEX(RAW_DHIS2_EXPORT!$A:$ZZ,285,INDICATOR_MAP!$F$8),""))</f>
        <v/>
      </c>
      <c r="K285" s="2" t="str">
        <f>IF($A285="","",IFERROR(INDEX(RAW_DHIS2_EXPORT!$A:$ZZ,285,INDICATOR_MAP!$F$9),""))</f>
        <v/>
      </c>
      <c r="L285" s="2" t="str">
        <f>IF($A285="","",IFERROR(INDEX(RAW_DHIS2_EXPORT!$A:$ZZ,285,INDICATOR_MAP!$F$10),""))</f>
        <v/>
      </c>
      <c r="M285" s="2" t="str">
        <f>IF($A285="","",IFERROR(INDEX(RAW_DHIS2_EXPORT!$A:$ZZ,285,INDICATOR_MAP!$F$11),""))</f>
        <v/>
      </c>
      <c r="N285" s="2" t="str">
        <f>IF($A285="","",IFERROR(INDEX(RAW_DHIS2_EXPORT!$A:$ZZ,285,INDICATOR_MAP!$F$12),""))</f>
        <v/>
      </c>
      <c r="O285" s="2" t="str">
        <f>IF($A285="","",IFERROR(INDEX(RAW_DHIS2_EXPORT!$A:$ZZ,285,INDICATOR_MAP!$F$13),""))</f>
        <v/>
      </c>
      <c r="P285" s="2" t="str">
        <f>IF($A285="","",IFERROR(INDEX(RAW_DHIS2_EXPORT!$A:$ZZ,285,INDICATOR_MAP!$F$14),""))</f>
        <v/>
      </c>
      <c r="Q285" s="2" t="str">
        <f>IF($A285="","",IFERROR(INDEX(RAW_DHIS2_EXPORT!$A:$ZZ,285,INDICATOR_MAP!$F$15),""))</f>
        <v/>
      </c>
      <c r="R285" s="2" t="str">
        <f>IF($A285="","",IFERROR(INDEX(RAW_DHIS2_EXPORT!$A:$ZZ,285,INDICATOR_MAP!$F$16),""))</f>
        <v/>
      </c>
      <c r="S285" s="2" t="str">
        <f>IF($A285="","",IFERROR(INDEX(RAW_DHIS2_EXPORT!$A:$ZZ,285,INDICATOR_MAP!$F$17),""))</f>
        <v/>
      </c>
      <c r="T285" s="2" t="str">
        <f>IF($A285="","",IFERROR(INDEX(RAW_DHIS2_EXPORT!$A:$ZZ,285,INDICATOR_MAP!$F$18),""))</f>
        <v/>
      </c>
      <c r="U285" s="2" t="str">
        <f>IF($A285="","",IFERROR(INDEX(RAW_DHIS2_EXPORT!$A:$ZZ,285,INDICATOR_MAP!$F$19),""))</f>
        <v/>
      </c>
      <c r="V285" s="2" t="str">
        <f>IF($A285="","",IFERROR(INDEX(RAW_DHIS2_EXPORT!$A:$ZZ,285,INDICATOR_MAP!$F$20),""))</f>
        <v/>
      </c>
      <c r="W285" s="2" t="str">
        <f>IF($A285="","",IFERROR(INDEX(RAW_DHIS2_EXPORT!$A:$ZZ,285,INDICATOR_MAP!$F$21),""))</f>
        <v/>
      </c>
      <c r="X285" s="2" t="str">
        <f>IF($A285="","",IFERROR(INDEX(RAW_DHIS2_EXPORT!$A:$ZZ,285,INDICATOR_MAP!$F$22),""))</f>
        <v/>
      </c>
      <c r="Y285" s="2" t="str">
        <f>IF($A285="","",IFERROR(INDEX(RAW_DHIS2_EXPORT!$A:$ZZ,285,INDICATOR_MAP!$F$23),""))</f>
        <v/>
      </c>
      <c r="Z285" s="2" t="str">
        <f>IF($A285="","",IFERROR(INDEX(RAW_DHIS2_EXPORT!$A:$ZZ,285,INDICATOR_MAP!$F$24),""))</f>
        <v/>
      </c>
      <c r="AA285" s="2" t="str">
        <f>IF($A285="","",IFERROR(INDEX(RAW_DHIS2_EXPORT!$A:$ZZ,285,INDICATOR_MAP!$F$25),""))</f>
        <v/>
      </c>
      <c r="AB285" s="2" t="str">
        <f>IF($A285="","",IFERROR(INDEX(RAW_DHIS2_EXPORT!$A:$ZZ,285,INDICATOR_MAP!$F$26),""))</f>
        <v/>
      </c>
      <c r="AC285" s="2" t="str">
        <f>IF($A285="","",IFERROR(INDEX(RAW_DHIS2_EXPORT!$A:$ZZ,285,INDICATOR_MAP!$F$27),""))</f>
        <v/>
      </c>
      <c r="AD285" s="2" t="str">
        <f>IF($A285="","",IFERROR(INDEX(RAW_DHIS2_EXPORT!$A:$ZZ,285,INDICATOR_MAP!$F$28),""))</f>
        <v/>
      </c>
      <c r="AE285" s="2" t="str">
        <f>IF($A285="","",IFERROR(INDEX(RAW_DHIS2_EXPORT!$A:$ZZ,285,INDICATOR_MAP!$F$29),""))</f>
        <v/>
      </c>
      <c r="AF285" s="2" t="str">
        <f>IF($A285="","",IFERROR(INDEX(RAW_DHIS2_EXPORT!$A:$ZZ,285,INDICATOR_MAP!$F$30),""))</f>
        <v/>
      </c>
      <c r="AG285" s="2" t="str">
        <f>IF($A285="","",IFERROR(INDEX(RAW_DHIS2_EXPORT!$A:$ZZ,285,INDICATOR_MAP!$F$31),""))</f>
        <v/>
      </c>
      <c r="AH285" s="2" t="str">
        <f>IF($A285="","",IFERROR(INDEX(RAW_DHIS2_EXPORT!$A:$ZZ,285,INDICATOR_MAP!$F$32),""))</f>
        <v/>
      </c>
      <c r="AI285" s="2" t="str">
        <f>IF($A285="","",IFERROR(INDEX(RAW_DHIS2_EXPORT!$A:$ZZ,285,INDICATOR_MAP!$F$33),""))</f>
        <v/>
      </c>
      <c r="AJ285" s="2" t="str">
        <f>IF($A285="","",IFERROR(INDEX(RAW_DHIS2_EXPORT!$A:$ZZ,285,INDICATOR_MAP!$F$34),""))</f>
        <v/>
      </c>
      <c r="AK285" s="2" t="str">
        <f>IF($A285="","",IFERROR(INDEX(RAW_DHIS2_EXPORT!$A:$ZZ,285,INDICATOR_MAP!$F$35),""))</f>
        <v/>
      </c>
      <c r="AL285" s="2" t="str">
        <f>IF($A285="","",IFERROR(INDEX(RAW_DHIS2_EXPORT!$A:$ZZ,285,INDICATOR_MAP!$F$36),""))</f>
        <v/>
      </c>
      <c r="AM285" s="2" t="str">
        <f>IF($A285="","",IFERROR(INDEX(RAW_DHIS2_EXPORT!$A:$ZZ,285,INDICATOR_MAP!$F$37),""))</f>
        <v/>
      </c>
      <c r="AN285" s="2" t="str">
        <f>IF($A285="","",IFERROR(INDEX(RAW_DHIS2_EXPORT!$A:$ZZ,285,INDICATOR_MAP!$F$38),""))</f>
        <v/>
      </c>
      <c r="AO285" s="2" t="str">
        <f>IF($A285="","",IFERROR(INDEX(RAW_DHIS2_EXPORT!$A:$ZZ,285,INDICATOR_MAP!$F$39),""))</f>
        <v/>
      </c>
      <c r="AP285" s="2" t="str">
        <f>IF($A285="","",IFERROR(INDEX(RAW_DHIS2_EXPORT!$A:$ZZ,285,INDICATOR_MAP!$F$40),""))</f>
        <v/>
      </c>
      <c r="AQ285" s="2" t="str">
        <f>IF($A285="","",IFERROR(INDEX(RAW_DHIS2_EXPORT!$A:$ZZ,285,INDICATOR_MAP!$F$41),""))</f>
        <v/>
      </c>
      <c r="AR285" s="2" t="str">
        <f>IF($A285="","",IFERROR(INDEX(RAW_DHIS2_EXPORT!$A:$ZZ,285,INDICATOR_MAP!$F$42),""))</f>
        <v/>
      </c>
      <c r="AS285" s="2" t="str">
        <f>IF($A285="","",IFERROR(INDEX(RAW_DHIS2_EXPORT!$A:$ZZ,285,INDICATOR_MAP!$F$43),""))</f>
        <v/>
      </c>
      <c r="AT285" s="2" t="str">
        <f>IF($A285="","",IFERROR(INDEX(RAW_DHIS2_EXPORT!$A:$ZZ,285,INDICATOR_MAP!$F$44),""))</f>
        <v/>
      </c>
      <c r="AU285" s="2" t="str">
        <f>IF($A285="","",IFERROR(INDEX(RAW_DHIS2_EXPORT!$A:$ZZ,285,INDICATOR_MAP!$F$45),""))</f>
        <v/>
      </c>
      <c r="AV285" s="2" t="str">
        <f>IF($A285="","",IFERROR(INDEX(RAW_DHIS2_EXPORT!$A:$ZZ,285,INDICATOR_MAP!$F$46),""))</f>
        <v/>
      </c>
      <c r="AW285" s="2" t="str">
        <f>IF($A285="","",IFERROR(INDEX(RAW_DHIS2_EXPORT!$A:$ZZ,285,INDICATOR_MAP!$F$47),""))</f>
        <v/>
      </c>
      <c r="AX285" s="2" t="str">
        <f>IF($A285="","",IFERROR(INDEX(RAW_DHIS2_EXPORT!$A:$ZZ,285,INDICATOR_MAP!$F$48),""))</f>
        <v/>
      </c>
      <c r="AY285" s="2" t="str">
        <f>IF($A285="","",IFERROR(INDEX(RAW_DHIS2_EXPORT!$A:$ZZ,285,INDICATOR_MAP!$F$49),""))</f>
        <v/>
      </c>
      <c r="AZ285" s="2" t="str">
        <f>IF($A285="","",IFERROR(INDEX(RAW_DHIS2_EXPORT!$A:$ZZ,285,INDICATOR_MAP!$F$50),""))</f>
        <v/>
      </c>
      <c r="BA285" s="2" t="str">
        <f>IF($A285="","",IFERROR(INDEX(RAW_DHIS2_EXPORT!$A:$ZZ,285,INDICATOR_MAP!$F$51),""))</f>
        <v/>
      </c>
      <c r="BB285" s="2" t="str">
        <f>IF($A285="","",IFERROR(INDEX(RAW_DHIS2_EXPORT!$A:$ZZ,285,INDICATOR_MAP!$F$52),""))</f>
        <v/>
      </c>
      <c r="BC285" s="2" t="str">
        <f>IF($A285="","",IFERROR(INDEX(RAW_DHIS2_EXPORT!$A:$ZZ,285,INDICATOR_MAP!$F$53),""))</f>
        <v/>
      </c>
    </row>
    <row r="286" spans="1:55">
      <c r="A286" s="2" t="str">
        <f>IF(RAW_DHIS2_EXPORT!A286="","",RAW_DHIS2_EXPORT!A286)</f>
        <v/>
      </c>
      <c r="B286" s="2"/>
      <c r="C286" s="2"/>
      <c r="D286" s="2" t="str">
        <f>IF($A286="","",IFERROR(INDEX(RAW_DHIS2_EXPORT!$A:$ZZ,286,INDICATOR_MAP!$F$2),""))</f>
        <v/>
      </c>
      <c r="E286" s="2" t="str">
        <f>IF($A286="","",IFERROR(INDEX(RAW_DHIS2_EXPORT!$A:$ZZ,286,INDICATOR_MAP!$F$3),""))</f>
        <v/>
      </c>
      <c r="F286" s="2" t="str">
        <f>IF($A286="","",IFERROR(INDEX(RAW_DHIS2_EXPORT!$A:$ZZ,286,INDICATOR_MAP!$F$4),""))</f>
        <v/>
      </c>
      <c r="G286" s="2" t="str">
        <f>IF($A286="","",IFERROR(INDEX(RAW_DHIS2_EXPORT!$A:$ZZ,286,INDICATOR_MAP!$F$5),""))</f>
        <v/>
      </c>
      <c r="H286" s="2" t="str">
        <f>IF($A286="","",IFERROR(INDEX(RAW_DHIS2_EXPORT!$A:$ZZ,286,INDICATOR_MAP!$F$6),""))</f>
        <v/>
      </c>
      <c r="I286" s="2" t="str">
        <f>IF($A286="","",IFERROR(INDEX(RAW_DHIS2_EXPORT!$A:$ZZ,286,INDICATOR_MAP!$F$7),""))</f>
        <v/>
      </c>
      <c r="J286" s="2" t="str">
        <f>IF($A286="","",IFERROR(INDEX(RAW_DHIS2_EXPORT!$A:$ZZ,286,INDICATOR_MAP!$F$8),""))</f>
        <v/>
      </c>
      <c r="K286" s="2" t="str">
        <f>IF($A286="","",IFERROR(INDEX(RAW_DHIS2_EXPORT!$A:$ZZ,286,INDICATOR_MAP!$F$9),""))</f>
        <v/>
      </c>
      <c r="L286" s="2" t="str">
        <f>IF($A286="","",IFERROR(INDEX(RAW_DHIS2_EXPORT!$A:$ZZ,286,INDICATOR_MAP!$F$10),""))</f>
        <v/>
      </c>
      <c r="M286" s="2" t="str">
        <f>IF($A286="","",IFERROR(INDEX(RAW_DHIS2_EXPORT!$A:$ZZ,286,INDICATOR_MAP!$F$11),""))</f>
        <v/>
      </c>
      <c r="N286" s="2" t="str">
        <f>IF($A286="","",IFERROR(INDEX(RAW_DHIS2_EXPORT!$A:$ZZ,286,INDICATOR_MAP!$F$12),""))</f>
        <v/>
      </c>
      <c r="O286" s="2" t="str">
        <f>IF($A286="","",IFERROR(INDEX(RAW_DHIS2_EXPORT!$A:$ZZ,286,INDICATOR_MAP!$F$13),""))</f>
        <v/>
      </c>
      <c r="P286" s="2" t="str">
        <f>IF($A286="","",IFERROR(INDEX(RAW_DHIS2_EXPORT!$A:$ZZ,286,INDICATOR_MAP!$F$14),""))</f>
        <v/>
      </c>
      <c r="Q286" s="2" t="str">
        <f>IF($A286="","",IFERROR(INDEX(RAW_DHIS2_EXPORT!$A:$ZZ,286,INDICATOR_MAP!$F$15),""))</f>
        <v/>
      </c>
      <c r="R286" s="2" t="str">
        <f>IF($A286="","",IFERROR(INDEX(RAW_DHIS2_EXPORT!$A:$ZZ,286,INDICATOR_MAP!$F$16),""))</f>
        <v/>
      </c>
      <c r="S286" s="2" t="str">
        <f>IF($A286="","",IFERROR(INDEX(RAW_DHIS2_EXPORT!$A:$ZZ,286,INDICATOR_MAP!$F$17),""))</f>
        <v/>
      </c>
      <c r="T286" s="2" t="str">
        <f>IF($A286="","",IFERROR(INDEX(RAW_DHIS2_EXPORT!$A:$ZZ,286,INDICATOR_MAP!$F$18),""))</f>
        <v/>
      </c>
      <c r="U286" s="2" t="str">
        <f>IF($A286="","",IFERROR(INDEX(RAW_DHIS2_EXPORT!$A:$ZZ,286,INDICATOR_MAP!$F$19),""))</f>
        <v/>
      </c>
      <c r="V286" s="2" t="str">
        <f>IF($A286="","",IFERROR(INDEX(RAW_DHIS2_EXPORT!$A:$ZZ,286,INDICATOR_MAP!$F$20),""))</f>
        <v/>
      </c>
      <c r="W286" s="2" t="str">
        <f>IF($A286="","",IFERROR(INDEX(RAW_DHIS2_EXPORT!$A:$ZZ,286,INDICATOR_MAP!$F$21),""))</f>
        <v/>
      </c>
      <c r="X286" s="2" t="str">
        <f>IF($A286="","",IFERROR(INDEX(RAW_DHIS2_EXPORT!$A:$ZZ,286,INDICATOR_MAP!$F$22),""))</f>
        <v/>
      </c>
      <c r="Y286" s="2" t="str">
        <f>IF($A286="","",IFERROR(INDEX(RAW_DHIS2_EXPORT!$A:$ZZ,286,INDICATOR_MAP!$F$23),""))</f>
        <v/>
      </c>
      <c r="Z286" s="2" t="str">
        <f>IF($A286="","",IFERROR(INDEX(RAW_DHIS2_EXPORT!$A:$ZZ,286,INDICATOR_MAP!$F$24),""))</f>
        <v/>
      </c>
      <c r="AA286" s="2" t="str">
        <f>IF($A286="","",IFERROR(INDEX(RAW_DHIS2_EXPORT!$A:$ZZ,286,INDICATOR_MAP!$F$25),""))</f>
        <v/>
      </c>
      <c r="AB286" s="2" t="str">
        <f>IF($A286="","",IFERROR(INDEX(RAW_DHIS2_EXPORT!$A:$ZZ,286,INDICATOR_MAP!$F$26),""))</f>
        <v/>
      </c>
      <c r="AC286" s="2" t="str">
        <f>IF($A286="","",IFERROR(INDEX(RAW_DHIS2_EXPORT!$A:$ZZ,286,INDICATOR_MAP!$F$27),""))</f>
        <v/>
      </c>
      <c r="AD286" s="2" t="str">
        <f>IF($A286="","",IFERROR(INDEX(RAW_DHIS2_EXPORT!$A:$ZZ,286,INDICATOR_MAP!$F$28),""))</f>
        <v/>
      </c>
      <c r="AE286" s="2" t="str">
        <f>IF($A286="","",IFERROR(INDEX(RAW_DHIS2_EXPORT!$A:$ZZ,286,INDICATOR_MAP!$F$29),""))</f>
        <v/>
      </c>
      <c r="AF286" s="2" t="str">
        <f>IF($A286="","",IFERROR(INDEX(RAW_DHIS2_EXPORT!$A:$ZZ,286,INDICATOR_MAP!$F$30),""))</f>
        <v/>
      </c>
      <c r="AG286" s="2" t="str">
        <f>IF($A286="","",IFERROR(INDEX(RAW_DHIS2_EXPORT!$A:$ZZ,286,INDICATOR_MAP!$F$31),""))</f>
        <v/>
      </c>
      <c r="AH286" s="2" t="str">
        <f>IF($A286="","",IFERROR(INDEX(RAW_DHIS2_EXPORT!$A:$ZZ,286,INDICATOR_MAP!$F$32),""))</f>
        <v/>
      </c>
      <c r="AI286" s="2" t="str">
        <f>IF($A286="","",IFERROR(INDEX(RAW_DHIS2_EXPORT!$A:$ZZ,286,INDICATOR_MAP!$F$33),""))</f>
        <v/>
      </c>
      <c r="AJ286" s="2" t="str">
        <f>IF($A286="","",IFERROR(INDEX(RAW_DHIS2_EXPORT!$A:$ZZ,286,INDICATOR_MAP!$F$34),""))</f>
        <v/>
      </c>
      <c r="AK286" s="2" t="str">
        <f>IF($A286="","",IFERROR(INDEX(RAW_DHIS2_EXPORT!$A:$ZZ,286,INDICATOR_MAP!$F$35),""))</f>
        <v/>
      </c>
      <c r="AL286" s="2" t="str">
        <f>IF($A286="","",IFERROR(INDEX(RAW_DHIS2_EXPORT!$A:$ZZ,286,INDICATOR_MAP!$F$36),""))</f>
        <v/>
      </c>
      <c r="AM286" s="2" t="str">
        <f>IF($A286="","",IFERROR(INDEX(RAW_DHIS2_EXPORT!$A:$ZZ,286,INDICATOR_MAP!$F$37),""))</f>
        <v/>
      </c>
      <c r="AN286" s="2" t="str">
        <f>IF($A286="","",IFERROR(INDEX(RAW_DHIS2_EXPORT!$A:$ZZ,286,INDICATOR_MAP!$F$38),""))</f>
        <v/>
      </c>
      <c r="AO286" s="2" t="str">
        <f>IF($A286="","",IFERROR(INDEX(RAW_DHIS2_EXPORT!$A:$ZZ,286,INDICATOR_MAP!$F$39),""))</f>
        <v/>
      </c>
      <c r="AP286" s="2" t="str">
        <f>IF($A286="","",IFERROR(INDEX(RAW_DHIS2_EXPORT!$A:$ZZ,286,INDICATOR_MAP!$F$40),""))</f>
        <v/>
      </c>
      <c r="AQ286" s="2" t="str">
        <f>IF($A286="","",IFERROR(INDEX(RAW_DHIS2_EXPORT!$A:$ZZ,286,INDICATOR_MAP!$F$41),""))</f>
        <v/>
      </c>
      <c r="AR286" s="2" t="str">
        <f>IF($A286="","",IFERROR(INDEX(RAW_DHIS2_EXPORT!$A:$ZZ,286,INDICATOR_MAP!$F$42),""))</f>
        <v/>
      </c>
      <c r="AS286" s="2" t="str">
        <f>IF($A286="","",IFERROR(INDEX(RAW_DHIS2_EXPORT!$A:$ZZ,286,INDICATOR_MAP!$F$43),""))</f>
        <v/>
      </c>
      <c r="AT286" s="2" t="str">
        <f>IF($A286="","",IFERROR(INDEX(RAW_DHIS2_EXPORT!$A:$ZZ,286,INDICATOR_MAP!$F$44),""))</f>
        <v/>
      </c>
      <c r="AU286" s="2" t="str">
        <f>IF($A286="","",IFERROR(INDEX(RAW_DHIS2_EXPORT!$A:$ZZ,286,INDICATOR_MAP!$F$45),""))</f>
        <v/>
      </c>
      <c r="AV286" s="2" t="str">
        <f>IF($A286="","",IFERROR(INDEX(RAW_DHIS2_EXPORT!$A:$ZZ,286,INDICATOR_MAP!$F$46),""))</f>
        <v/>
      </c>
      <c r="AW286" s="2" t="str">
        <f>IF($A286="","",IFERROR(INDEX(RAW_DHIS2_EXPORT!$A:$ZZ,286,INDICATOR_MAP!$F$47),""))</f>
        <v/>
      </c>
      <c r="AX286" s="2" t="str">
        <f>IF($A286="","",IFERROR(INDEX(RAW_DHIS2_EXPORT!$A:$ZZ,286,INDICATOR_MAP!$F$48),""))</f>
        <v/>
      </c>
      <c r="AY286" s="2" t="str">
        <f>IF($A286="","",IFERROR(INDEX(RAW_DHIS2_EXPORT!$A:$ZZ,286,INDICATOR_MAP!$F$49),""))</f>
        <v/>
      </c>
      <c r="AZ286" s="2" t="str">
        <f>IF($A286="","",IFERROR(INDEX(RAW_DHIS2_EXPORT!$A:$ZZ,286,INDICATOR_MAP!$F$50),""))</f>
        <v/>
      </c>
      <c r="BA286" s="2" t="str">
        <f>IF($A286="","",IFERROR(INDEX(RAW_DHIS2_EXPORT!$A:$ZZ,286,INDICATOR_MAP!$F$51),""))</f>
        <v/>
      </c>
      <c r="BB286" s="2" t="str">
        <f>IF($A286="","",IFERROR(INDEX(RAW_DHIS2_EXPORT!$A:$ZZ,286,INDICATOR_MAP!$F$52),""))</f>
        <v/>
      </c>
      <c r="BC286" s="2" t="str">
        <f>IF($A286="","",IFERROR(INDEX(RAW_DHIS2_EXPORT!$A:$ZZ,286,INDICATOR_MAP!$F$53),""))</f>
        <v/>
      </c>
    </row>
    <row r="287" spans="1:55">
      <c r="A287" s="2" t="str">
        <f>IF(RAW_DHIS2_EXPORT!A287="","",RAW_DHIS2_EXPORT!A287)</f>
        <v/>
      </c>
      <c r="B287" s="2"/>
      <c r="C287" s="2"/>
      <c r="D287" s="2" t="str">
        <f>IF($A287="","",IFERROR(INDEX(RAW_DHIS2_EXPORT!$A:$ZZ,287,INDICATOR_MAP!$F$2),""))</f>
        <v/>
      </c>
      <c r="E287" s="2" t="str">
        <f>IF($A287="","",IFERROR(INDEX(RAW_DHIS2_EXPORT!$A:$ZZ,287,INDICATOR_MAP!$F$3),""))</f>
        <v/>
      </c>
      <c r="F287" s="2" t="str">
        <f>IF($A287="","",IFERROR(INDEX(RAW_DHIS2_EXPORT!$A:$ZZ,287,INDICATOR_MAP!$F$4),""))</f>
        <v/>
      </c>
      <c r="G287" s="2" t="str">
        <f>IF($A287="","",IFERROR(INDEX(RAW_DHIS2_EXPORT!$A:$ZZ,287,INDICATOR_MAP!$F$5),""))</f>
        <v/>
      </c>
      <c r="H287" s="2" t="str">
        <f>IF($A287="","",IFERROR(INDEX(RAW_DHIS2_EXPORT!$A:$ZZ,287,INDICATOR_MAP!$F$6),""))</f>
        <v/>
      </c>
      <c r="I287" s="2" t="str">
        <f>IF($A287="","",IFERROR(INDEX(RAW_DHIS2_EXPORT!$A:$ZZ,287,INDICATOR_MAP!$F$7),""))</f>
        <v/>
      </c>
      <c r="J287" s="2" t="str">
        <f>IF($A287="","",IFERROR(INDEX(RAW_DHIS2_EXPORT!$A:$ZZ,287,INDICATOR_MAP!$F$8),""))</f>
        <v/>
      </c>
      <c r="K287" s="2" t="str">
        <f>IF($A287="","",IFERROR(INDEX(RAW_DHIS2_EXPORT!$A:$ZZ,287,INDICATOR_MAP!$F$9),""))</f>
        <v/>
      </c>
      <c r="L287" s="2" t="str">
        <f>IF($A287="","",IFERROR(INDEX(RAW_DHIS2_EXPORT!$A:$ZZ,287,INDICATOR_MAP!$F$10),""))</f>
        <v/>
      </c>
      <c r="M287" s="2" t="str">
        <f>IF($A287="","",IFERROR(INDEX(RAW_DHIS2_EXPORT!$A:$ZZ,287,INDICATOR_MAP!$F$11),""))</f>
        <v/>
      </c>
      <c r="N287" s="2" t="str">
        <f>IF($A287="","",IFERROR(INDEX(RAW_DHIS2_EXPORT!$A:$ZZ,287,INDICATOR_MAP!$F$12),""))</f>
        <v/>
      </c>
      <c r="O287" s="2" t="str">
        <f>IF($A287="","",IFERROR(INDEX(RAW_DHIS2_EXPORT!$A:$ZZ,287,INDICATOR_MAP!$F$13),""))</f>
        <v/>
      </c>
      <c r="P287" s="2" t="str">
        <f>IF($A287="","",IFERROR(INDEX(RAW_DHIS2_EXPORT!$A:$ZZ,287,INDICATOR_MAP!$F$14),""))</f>
        <v/>
      </c>
      <c r="Q287" s="2" t="str">
        <f>IF($A287="","",IFERROR(INDEX(RAW_DHIS2_EXPORT!$A:$ZZ,287,INDICATOR_MAP!$F$15),""))</f>
        <v/>
      </c>
      <c r="R287" s="2" t="str">
        <f>IF($A287="","",IFERROR(INDEX(RAW_DHIS2_EXPORT!$A:$ZZ,287,INDICATOR_MAP!$F$16),""))</f>
        <v/>
      </c>
      <c r="S287" s="2" t="str">
        <f>IF($A287="","",IFERROR(INDEX(RAW_DHIS2_EXPORT!$A:$ZZ,287,INDICATOR_MAP!$F$17),""))</f>
        <v/>
      </c>
      <c r="T287" s="2" t="str">
        <f>IF($A287="","",IFERROR(INDEX(RAW_DHIS2_EXPORT!$A:$ZZ,287,INDICATOR_MAP!$F$18),""))</f>
        <v/>
      </c>
      <c r="U287" s="2" t="str">
        <f>IF($A287="","",IFERROR(INDEX(RAW_DHIS2_EXPORT!$A:$ZZ,287,INDICATOR_MAP!$F$19),""))</f>
        <v/>
      </c>
      <c r="V287" s="2" t="str">
        <f>IF($A287="","",IFERROR(INDEX(RAW_DHIS2_EXPORT!$A:$ZZ,287,INDICATOR_MAP!$F$20),""))</f>
        <v/>
      </c>
      <c r="W287" s="2" t="str">
        <f>IF($A287="","",IFERROR(INDEX(RAW_DHIS2_EXPORT!$A:$ZZ,287,INDICATOR_MAP!$F$21),""))</f>
        <v/>
      </c>
      <c r="X287" s="2" t="str">
        <f>IF($A287="","",IFERROR(INDEX(RAW_DHIS2_EXPORT!$A:$ZZ,287,INDICATOR_MAP!$F$22),""))</f>
        <v/>
      </c>
      <c r="Y287" s="2" t="str">
        <f>IF($A287="","",IFERROR(INDEX(RAW_DHIS2_EXPORT!$A:$ZZ,287,INDICATOR_MAP!$F$23),""))</f>
        <v/>
      </c>
      <c r="Z287" s="2" t="str">
        <f>IF($A287="","",IFERROR(INDEX(RAW_DHIS2_EXPORT!$A:$ZZ,287,INDICATOR_MAP!$F$24),""))</f>
        <v/>
      </c>
      <c r="AA287" s="2" t="str">
        <f>IF($A287="","",IFERROR(INDEX(RAW_DHIS2_EXPORT!$A:$ZZ,287,INDICATOR_MAP!$F$25),""))</f>
        <v/>
      </c>
      <c r="AB287" s="2" t="str">
        <f>IF($A287="","",IFERROR(INDEX(RAW_DHIS2_EXPORT!$A:$ZZ,287,INDICATOR_MAP!$F$26),""))</f>
        <v/>
      </c>
      <c r="AC287" s="2" t="str">
        <f>IF($A287="","",IFERROR(INDEX(RAW_DHIS2_EXPORT!$A:$ZZ,287,INDICATOR_MAP!$F$27),""))</f>
        <v/>
      </c>
      <c r="AD287" s="2" t="str">
        <f>IF($A287="","",IFERROR(INDEX(RAW_DHIS2_EXPORT!$A:$ZZ,287,INDICATOR_MAP!$F$28),""))</f>
        <v/>
      </c>
      <c r="AE287" s="2" t="str">
        <f>IF($A287="","",IFERROR(INDEX(RAW_DHIS2_EXPORT!$A:$ZZ,287,INDICATOR_MAP!$F$29),""))</f>
        <v/>
      </c>
      <c r="AF287" s="2" t="str">
        <f>IF($A287="","",IFERROR(INDEX(RAW_DHIS2_EXPORT!$A:$ZZ,287,INDICATOR_MAP!$F$30),""))</f>
        <v/>
      </c>
      <c r="AG287" s="2" t="str">
        <f>IF($A287="","",IFERROR(INDEX(RAW_DHIS2_EXPORT!$A:$ZZ,287,INDICATOR_MAP!$F$31),""))</f>
        <v/>
      </c>
      <c r="AH287" s="2" t="str">
        <f>IF($A287="","",IFERROR(INDEX(RAW_DHIS2_EXPORT!$A:$ZZ,287,INDICATOR_MAP!$F$32),""))</f>
        <v/>
      </c>
      <c r="AI287" s="2" t="str">
        <f>IF($A287="","",IFERROR(INDEX(RAW_DHIS2_EXPORT!$A:$ZZ,287,INDICATOR_MAP!$F$33),""))</f>
        <v/>
      </c>
      <c r="AJ287" s="2" t="str">
        <f>IF($A287="","",IFERROR(INDEX(RAW_DHIS2_EXPORT!$A:$ZZ,287,INDICATOR_MAP!$F$34),""))</f>
        <v/>
      </c>
      <c r="AK287" s="2" t="str">
        <f>IF($A287="","",IFERROR(INDEX(RAW_DHIS2_EXPORT!$A:$ZZ,287,INDICATOR_MAP!$F$35),""))</f>
        <v/>
      </c>
      <c r="AL287" s="2" t="str">
        <f>IF($A287="","",IFERROR(INDEX(RAW_DHIS2_EXPORT!$A:$ZZ,287,INDICATOR_MAP!$F$36),""))</f>
        <v/>
      </c>
      <c r="AM287" s="2" t="str">
        <f>IF($A287="","",IFERROR(INDEX(RAW_DHIS2_EXPORT!$A:$ZZ,287,INDICATOR_MAP!$F$37),""))</f>
        <v/>
      </c>
      <c r="AN287" s="2" t="str">
        <f>IF($A287="","",IFERROR(INDEX(RAW_DHIS2_EXPORT!$A:$ZZ,287,INDICATOR_MAP!$F$38),""))</f>
        <v/>
      </c>
      <c r="AO287" s="2" t="str">
        <f>IF($A287="","",IFERROR(INDEX(RAW_DHIS2_EXPORT!$A:$ZZ,287,INDICATOR_MAP!$F$39),""))</f>
        <v/>
      </c>
      <c r="AP287" s="2" t="str">
        <f>IF($A287="","",IFERROR(INDEX(RAW_DHIS2_EXPORT!$A:$ZZ,287,INDICATOR_MAP!$F$40),""))</f>
        <v/>
      </c>
      <c r="AQ287" s="2" t="str">
        <f>IF($A287="","",IFERROR(INDEX(RAW_DHIS2_EXPORT!$A:$ZZ,287,INDICATOR_MAP!$F$41),""))</f>
        <v/>
      </c>
      <c r="AR287" s="2" t="str">
        <f>IF($A287="","",IFERROR(INDEX(RAW_DHIS2_EXPORT!$A:$ZZ,287,INDICATOR_MAP!$F$42),""))</f>
        <v/>
      </c>
      <c r="AS287" s="2" t="str">
        <f>IF($A287="","",IFERROR(INDEX(RAW_DHIS2_EXPORT!$A:$ZZ,287,INDICATOR_MAP!$F$43),""))</f>
        <v/>
      </c>
      <c r="AT287" s="2" t="str">
        <f>IF($A287="","",IFERROR(INDEX(RAW_DHIS2_EXPORT!$A:$ZZ,287,INDICATOR_MAP!$F$44),""))</f>
        <v/>
      </c>
      <c r="AU287" s="2" t="str">
        <f>IF($A287="","",IFERROR(INDEX(RAW_DHIS2_EXPORT!$A:$ZZ,287,INDICATOR_MAP!$F$45),""))</f>
        <v/>
      </c>
      <c r="AV287" s="2" t="str">
        <f>IF($A287="","",IFERROR(INDEX(RAW_DHIS2_EXPORT!$A:$ZZ,287,INDICATOR_MAP!$F$46),""))</f>
        <v/>
      </c>
      <c r="AW287" s="2" t="str">
        <f>IF($A287="","",IFERROR(INDEX(RAW_DHIS2_EXPORT!$A:$ZZ,287,INDICATOR_MAP!$F$47),""))</f>
        <v/>
      </c>
      <c r="AX287" s="2" t="str">
        <f>IF($A287="","",IFERROR(INDEX(RAW_DHIS2_EXPORT!$A:$ZZ,287,INDICATOR_MAP!$F$48),""))</f>
        <v/>
      </c>
      <c r="AY287" s="2" t="str">
        <f>IF($A287="","",IFERROR(INDEX(RAW_DHIS2_EXPORT!$A:$ZZ,287,INDICATOR_MAP!$F$49),""))</f>
        <v/>
      </c>
      <c r="AZ287" s="2" t="str">
        <f>IF($A287="","",IFERROR(INDEX(RAW_DHIS2_EXPORT!$A:$ZZ,287,INDICATOR_MAP!$F$50),""))</f>
        <v/>
      </c>
      <c r="BA287" s="2" t="str">
        <f>IF($A287="","",IFERROR(INDEX(RAW_DHIS2_EXPORT!$A:$ZZ,287,INDICATOR_MAP!$F$51),""))</f>
        <v/>
      </c>
      <c r="BB287" s="2" t="str">
        <f>IF($A287="","",IFERROR(INDEX(RAW_DHIS2_EXPORT!$A:$ZZ,287,INDICATOR_MAP!$F$52),""))</f>
        <v/>
      </c>
      <c r="BC287" s="2" t="str">
        <f>IF($A287="","",IFERROR(INDEX(RAW_DHIS2_EXPORT!$A:$ZZ,287,INDICATOR_MAP!$F$53),""))</f>
        <v/>
      </c>
    </row>
    <row r="288" spans="1:55">
      <c r="A288" s="2" t="str">
        <f>IF(RAW_DHIS2_EXPORT!A288="","",RAW_DHIS2_EXPORT!A288)</f>
        <v/>
      </c>
      <c r="B288" s="2"/>
      <c r="C288" s="2"/>
      <c r="D288" s="2" t="str">
        <f>IF($A288="","",IFERROR(INDEX(RAW_DHIS2_EXPORT!$A:$ZZ,288,INDICATOR_MAP!$F$2),""))</f>
        <v/>
      </c>
      <c r="E288" s="2" t="str">
        <f>IF($A288="","",IFERROR(INDEX(RAW_DHIS2_EXPORT!$A:$ZZ,288,INDICATOR_MAP!$F$3),""))</f>
        <v/>
      </c>
      <c r="F288" s="2" t="str">
        <f>IF($A288="","",IFERROR(INDEX(RAW_DHIS2_EXPORT!$A:$ZZ,288,INDICATOR_MAP!$F$4),""))</f>
        <v/>
      </c>
      <c r="G288" s="2" t="str">
        <f>IF($A288="","",IFERROR(INDEX(RAW_DHIS2_EXPORT!$A:$ZZ,288,INDICATOR_MAP!$F$5),""))</f>
        <v/>
      </c>
      <c r="H288" s="2" t="str">
        <f>IF($A288="","",IFERROR(INDEX(RAW_DHIS2_EXPORT!$A:$ZZ,288,INDICATOR_MAP!$F$6),""))</f>
        <v/>
      </c>
      <c r="I288" s="2" t="str">
        <f>IF($A288="","",IFERROR(INDEX(RAW_DHIS2_EXPORT!$A:$ZZ,288,INDICATOR_MAP!$F$7),""))</f>
        <v/>
      </c>
      <c r="J288" s="2" t="str">
        <f>IF($A288="","",IFERROR(INDEX(RAW_DHIS2_EXPORT!$A:$ZZ,288,INDICATOR_MAP!$F$8),""))</f>
        <v/>
      </c>
      <c r="K288" s="2" t="str">
        <f>IF($A288="","",IFERROR(INDEX(RAW_DHIS2_EXPORT!$A:$ZZ,288,INDICATOR_MAP!$F$9),""))</f>
        <v/>
      </c>
      <c r="L288" s="2" t="str">
        <f>IF($A288="","",IFERROR(INDEX(RAW_DHIS2_EXPORT!$A:$ZZ,288,INDICATOR_MAP!$F$10),""))</f>
        <v/>
      </c>
      <c r="M288" s="2" t="str">
        <f>IF($A288="","",IFERROR(INDEX(RAW_DHIS2_EXPORT!$A:$ZZ,288,INDICATOR_MAP!$F$11),""))</f>
        <v/>
      </c>
      <c r="N288" s="2" t="str">
        <f>IF($A288="","",IFERROR(INDEX(RAW_DHIS2_EXPORT!$A:$ZZ,288,INDICATOR_MAP!$F$12),""))</f>
        <v/>
      </c>
      <c r="O288" s="2" t="str">
        <f>IF($A288="","",IFERROR(INDEX(RAW_DHIS2_EXPORT!$A:$ZZ,288,INDICATOR_MAP!$F$13),""))</f>
        <v/>
      </c>
      <c r="P288" s="2" t="str">
        <f>IF($A288="","",IFERROR(INDEX(RAW_DHIS2_EXPORT!$A:$ZZ,288,INDICATOR_MAP!$F$14),""))</f>
        <v/>
      </c>
      <c r="Q288" s="2" t="str">
        <f>IF($A288="","",IFERROR(INDEX(RAW_DHIS2_EXPORT!$A:$ZZ,288,INDICATOR_MAP!$F$15),""))</f>
        <v/>
      </c>
      <c r="R288" s="2" t="str">
        <f>IF($A288="","",IFERROR(INDEX(RAW_DHIS2_EXPORT!$A:$ZZ,288,INDICATOR_MAP!$F$16),""))</f>
        <v/>
      </c>
      <c r="S288" s="2" t="str">
        <f>IF($A288="","",IFERROR(INDEX(RAW_DHIS2_EXPORT!$A:$ZZ,288,INDICATOR_MAP!$F$17),""))</f>
        <v/>
      </c>
      <c r="T288" s="2" t="str">
        <f>IF($A288="","",IFERROR(INDEX(RAW_DHIS2_EXPORT!$A:$ZZ,288,INDICATOR_MAP!$F$18),""))</f>
        <v/>
      </c>
      <c r="U288" s="2" t="str">
        <f>IF($A288="","",IFERROR(INDEX(RAW_DHIS2_EXPORT!$A:$ZZ,288,INDICATOR_MAP!$F$19),""))</f>
        <v/>
      </c>
      <c r="V288" s="2" t="str">
        <f>IF($A288="","",IFERROR(INDEX(RAW_DHIS2_EXPORT!$A:$ZZ,288,INDICATOR_MAP!$F$20),""))</f>
        <v/>
      </c>
      <c r="W288" s="2" t="str">
        <f>IF($A288="","",IFERROR(INDEX(RAW_DHIS2_EXPORT!$A:$ZZ,288,INDICATOR_MAP!$F$21),""))</f>
        <v/>
      </c>
      <c r="X288" s="2" t="str">
        <f>IF($A288="","",IFERROR(INDEX(RAW_DHIS2_EXPORT!$A:$ZZ,288,INDICATOR_MAP!$F$22),""))</f>
        <v/>
      </c>
      <c r="Y288" s="2" t="str">
        <f>IF($A288="","",IFERROR(INDEX(RAW_DHIS2_EXPORT!$A:$ZZ,288,INDICATOR_MAP!$F$23),""))</f>
        <v/>
      </c>
      <c r="Z288" s="2" t="str">
        <f>IF($A288="","",IFERROR(INDEX(RAW_DHIS2_EXPORT!$A:$ZZ,288,INDICATOR_MAP!$F$24),""))</f>
        <v/>
      </c>
      <c r="AA288" s="2" t="str">
        <f>IF($A288="","",IFERROR(INDEX(RAW_DHIS2_EXPORT!$A:$ZZ,288,INDICATOR_MAP!$F$25),""))</f>
        <v/>
      </c>
      <c r="AB288" s="2" t="str">
        <f>IF($A288="","",IFERROR(INDEX(RAW_DHIS2_EXPORT!$A:$ZZ,288,INDICATOR_MAP!$F$26),""))</f>
        <v/>
      </c>
      <c r="AC288" s="2" t="str">
        <f>IF($A288="","",IFERROR(INDEX(RAW_DHIS2_EXPORT!$A:$ZZ,288,INDICATOR_MAP!$F$27),""))</f>
        <v/>
      </c>
      <c r="AD288" s="2" t="str">
        <f>IF($A288="","",IFERROR(INDEX(RAW_DHIS2_EXPORT!$A:$ZZ,288,INDICATOR_MAP!$F$28),""))</f>
        <v/>
      </c>
      <c r="AE288" s="2" t="str">
        <f>IF($A288="","",IFERROR(INDEX(RAW_DHIS2_EXPORT!$A:$ZZ,288,INDICATOR_MAP!$F$29),""))</f>
        <v/>
      </c>
      <c r="AF288" s="2" t="str">
        <f>IF($A288="","",IFERROR(INDEX(RAW_DHIS2_EXPORT!$A:$ZZ,288,INDICATOR_MAP!$F$30),""))</f>
        <v/>
      </c>
      <c r="AG288" s="2" t="str">
        <f>IF($A288="","",IFERROR(INDEX(RAW_DHIS2_EXPORT!$A:$ZZ,288,INDICATOR_MAP!$F$31),""))</f>
        <v/>
      </c>
      <c r="AH288" s="2" t="str">
        <f>IF($A288="","",IFERROR(INDEX(RAW_DHIS2_EXPORT!$A:$ZZ,288,INDICATOR_MAP!$F$32),""))</f>
        <v/>
      </c>
      <c r="AI288" s="2" t="str">
        <f>IF($A288="","",IFERROR(INDEX(RAW_DHIS2_EXPORT!$A:$ZZ,288,INDICATOR_MAP!$F$33),""))</f>
        <v/>
      </c>
      <c r="AJ288" s="2" t="str">
        <f>IF($A288="","",IFERROR(INDEX(RAW_DHIS2_EXPORT!$A:$ZZ,288,INDICATOR_MAP!$F$34),""))</f>
        <v/>
      </c>
      <c r="AK288" s="2" t="str">
        <f>IF($A288="","",IFERROR(INDEX(RAW_DHIS2_EXPORT!$A:$ZZ,288,INDICATOR_MAP!$F$35),""))</f>
        <v/>
      </c>
      <c r="AL288" s="2" t="str">
        <f>IF($A288="","",IFERROR(INDEX(RAW_DHIS2_EXPORT!$A:$ZZ,288,INDICATOR_MAP!$F$36),""))</f>
        <v/>
      </c>
      <c r="AM288" s="2" t="str">
        <f>IF($A288="","",IFERROR(INDEX(RAW_DHIS2_EXPORT!$A:$ZZ,288,INDICATOR_MAP!$F$37),""))</f>
        <v/>
      </c>
      <c r="AN288" s="2" t="str">
        <f>IF($A288="","",IFERROR(INDEX(RAW_DHIS2_EXPORT!$A:$ZZ,288,INDICATOR_MAP!$F$38),""))</f>
        <v/>
      </c>
      <c r="AO288" s="2" t="str">
        <f>IF($A288="","",IFERROR(INDEX(RAW_DHIS2_EXPORT!$A:$ZZ,288,INDICATOR_MAP!$F$39),""))</f>
        <v/>
      </c>
      <c r="AP288" s="2" t="str">
        <f>IF($A288="","",IFERROR(INDEX(RAW_DHIS2_EXPORT!$A:$ZZ,288,INDICATOR_MAP!$F$40),""))</f>
        <v/>
      </c>
      <c r="AQ288" s="2" t="str">
        <f>IF($A288="","",IFERROR(INDEX(RAW_DHIS2_EXPORT!$A:$ZZ,288,INDICATOR_MAP!$F$41),""))</f>
        <v/>
      </c>
      <c r="AR288" s="2" t="str">
        <f>IF($A288="","",IFERROR(INDEX(RAW_DHIS2_EXPORT!$A:$ZZ,288,INDICATOR_MAP!$F$42),""))</f>
        <v/>
      </c>
      <c r="AS288" s="2" t="str">
        <f>IF($A288="","",IFERROR(INDEX(RAW_DHIS2_EXPORT!$A:$ZZ,288,INDICATOR_MAP!$F$43),""))</f>
        <v/>
      </c>
      <c r="AT288" s="2" t="str">
        <f>IF($A288="","",IFERROR(INDEX(RAW_DHIS2_EXPORT!$A:$ZZ,288,INDICATOR_MAP!$F$44),""))</f>
        <v/>
      </c>
      <c r="AU288" s="2" t="str">
        <f>IF($A288="","",IFERROR(INDEX(RAW_DHIS2_EXPORT!$A:$ZZ,288,INDICATOR_MAP!$F$45),""))</f>
        <v/>
      </c>
      <c r="AV288" s="2" t="str">
        <f>IF($A288="","",IFERROR(INDEX(RAW_DHIS2_EXPORT!$A:$ZZ,288,INDICATOR_MAP!$F$46),""))</f>
        <v/>
      </c>
      <c r="AW288" s="2" t="str">
        <f>IF($A288="","",IFERROR(INDEX(RAW_DHIS2_EXPORT!$A:$ZZ,288,INDICATOR_MAP!$F$47),""))</f>
        <v/>
      </c>
      <c r="AX288" s="2" t="str">
        <f>IF($A288="","",IFERROR(INDEX(RAW_DHIS2_EXPORT!$A:$ZZ,288,INDICATOR_MAP!$F$48),""))</f>
        <v/>
      </c>
      <c r="AY288" s="2" t="str">
        <f>IF($A288="","",IFERROR(INDEX(RAW_DHIS2_EXPORT!$A:$ZZ,288,INDICATOR_MAP!$F$49),""))</f>
        <v/>
      </c>
      <c r="AZ288" s="2" t="str">
        <f>IF($A288="","",IFERROR(INDEX(RAW_DHIS2_EXPORT!$A:$ZZ,288,INDICATOR_MAP!$F$50),""))</f>
        <v/>
      </c>
      <c r="BA288" s="2" t="str">
        <f>IF($A288="","",IFERROR(INDEX(RAW_DHIS2_EXPORT!$A:$ZZ,288,INDICATOR_MAP!$F$51),""))</f>
        <v/>
      </c>
      <c r="BB288" s="2" t="str">
        <f>IF($A288="","",IFERROR(INDEX(RAW_DHIS2_EXPORT!$A:$ZZ,288,INDICATOR_MAP!$F$52),""))</f>
        <v/>
      </c>
      <c r="BC288" s="2" t="str">
        <f>IF($A288="","",IFERROR(INDEX(RAW_DHIS2_EXPORT!$A:$ZZ,288,INDICATOR_MAP!$F$53),""))</f>
        <v/>
      </c>
    </row>
    <row r="289" spans="1:55">
      <c r="A289" s="2" t="str">
        <f>IF(RAW_DHIS2_EXPORT!A289="","",RAW_DHIS2_EXPORT!A289)</f>
        <v/>
      </c>
      <c r="B289" s="2"/>
      <c r="C289" s="2"/>
      <c r="D289" s="2" t="str">
        <f>IF($A289="","",IFERROR(INDEX(RAW_DHIS2_EXPORT!$A:$ZZ,289,INDICATOR_MAP!$F$2),""))</f>
        <v/>
      </c>
      <c r="E289" s="2" t="str">
        <f>IF($A289="","",IFERROR(INDEX(RAW_DHIS2_EXPORT!$A:$ZZ,289,INDICATOR_MAP!$F$3),""))</f>
        <v/>
      </c>
      <c r="F289" s="2" t="str">
        <f>IF($A289="","",IFERROR(INDEX(RAW_DHIS2_EXPORT!$A:$ZZ,289,INDICATOR_MAP!$F$4),""))</f>
        <v/>
      </c>
      <c r="G289" s="2" t="str">
        <f>IF($A289="","",IFERROR(INDEX(RAW_DHIS2_EXPORT!$A:$ZZ,289,INDICATOR_MAP!$F$5),""))</f>
        <v/>
      </c>
      <c r="H289" s="2" t="str">
        <f>IF($A289="","",IFERROR(INDEX(RAW_DHIS2_EXPORT!$A:$ZZ,289,INDICATOR_MAP!$F$6),""))</f>
        <v/>
      </c>
      <c r="I289" s="2" t="str">
        <f>IF($A289="","",IFERROR(INDEX(RAW_DHIS2_EXPORT!$A:$ZZ,289,INDICATOR_MAP!$F$7),""))</f>
        <v/>
      </c>
      <c r="J289" s="2" t="str">
        <f>IF($A289="","",IFERROR(INDEX(RAW_DHIS2_EXPORT!$A:$ZZ,289,INDICATOR_MAP!$F$8),""))</f>
        <v/>
      </c>
      <c r="K289" s="2" t="str">
        <f>IF($A289="","",IFERROR(INDEX(RAW_DHIS2_EXPORT!$A:$ZZ,289,INDICATOR_MAP!$F$9),""))</f>
        <v/>
      </c>
      <c r="L289" s="2" t="str">
        <f>IF($A289="","",IFERROR(INDEX(RAW_DHIS2_EXPORT!$A:$ZZ,289,INDICATOR_MAP!$F$10),""))</f>
        <v/>
      </c>
      <c r="M289" s="2" t="str">
        <f>IF($A289="","",IFERROR(INDEX(RAW_DHIS2_EXPORT!$A:$ZZ,289,INDICATOR_MAP!$F$11),""))</f>
        <v/>
      </c>
      <c r="N289" s="2" t="str">
        <f>IF($A289="","",IFERROR(INDEX(RAW_DHIS2_EXPORT!$A:$ZZ,289,INDICATOR_MAP!$F$12),""))</f>
        <v/>
      </c>
      <c r="O289" s="2" t="str">
        <f>IF($A289="","",IFERROR(INDEX(RAW_DHIS2_EXPORT!$A:$ZZ,289,INDICATOR_MAP!$F$13),""))</f>
        <v/>
      </c>
      <c r="P289" s="2" t="str">
        <f>IF($A289="","",IFERROR(INDEX(RAW_DHIS2_EXPORT!$A:$ZZ,289,INDICATOR_MAP!$F$14),""))</f>
        <v/>
      </c>
      <c r="Q289" s="2" t="str">
        <f>IF($A289="","",IFERROR(INDEX(RAW_DHIS2_EXPORT!$A:$ZZ,289,INDICATOR_MAP!$F$15),""))</f>
        <v/>
      </c>
      <c r="R289" s="2" t="str">
        <f>IF($A289="","",IFERROR(INDEX(RAW_DHIS2_EXPORT!$A:$ZZ,289,INDICATOR_MAP!$F$16),""))</f>
        <v/>
      </c>
      <c r="S289" s="2" t="str">
        <f>IF($A289="","",IFERROR(INDEX(RAW_DHIS2_EXPORT!$A:$ZZ,289,INDICATOR_MAP!$F$17),""))</f>
        <v/>
      </c>
      <c r="T289" s="2" t="str">
        <f>IF($A289="","",IFERROR(INDEX(RAW_DHIS2_EXPORT!$A:$ZZ,289,INDICATOR_MAP!$F$18),""))</f>
        <v/>
      </c>
      <c r="U289" s="2" t="str">
        <f>IF($A289="","",IFERROR(INDEX(RAW_DHIS2_EXPORT!$A:$ZZ,289,INDICATOR_MAP!$F$19),""))</f>
        <v/>
      </c>
      <c r="V289" s="2" t="str">
        <f>IF($A289="","",IFERROR(INDEX(RAW_DHIS2_EXPORT!$A:$ZZ,289,INDICATOR_MAP!$F$20),""))</f>
        <v/>
      </c>
      <c r="W289" s="2" t="str">
        <f>IF($A289="","",IFERROR(INDEX(RAW_DHIS2_EXPORT!$A:$ZZ,289,INDICATOR_MAP!$F$21),""))</f>
        <v/>
      </c>
      <c r="X289" s="2" t="str">
        <f>IF($A289="","",IFERROR(INDEX(RAW_DHIS2_EXPORT!$A:$ZZ,289,INDICATOR_MAP!$F$22),""))</f>
        <v/>
      </c>
      <c r="Y289" s="2" t="str">
        <f>IF($A289="","",IFERROR(INDEX(RAW_DHIS2_EXPORT!$A:$ZZ,289,INDICATOR_MAP!$F$23),""))</f>
        <v/>
      </c>
      <c r="Z289" s="2" t="str">
        <f>IF($A289="","",IFERROR(INDEX(RAW_DHIS2_EXPORT!$A:$ZZ,289,INDICATOR_MAP!$F$24),""))</f>
        <v/>
      </c>
      <c r="AA289" s="2" t="str">
        <f>IF($A289="","",IFERROR(INDEX(RAW_DHIS2_EXPORT!$A:$ZZ,289,INDICATOR_MAP!$F$25),""))</f>
        <v/>
      </c>
      <c r="AB289" s="2" t="str">
        <f>IF($A289="","",IFERROR(INDEX(RAW_DHIS2_EXPORT!$A:$ZZ,289,INDICATOR_MAP!$F$26),""))</f>
        <v/>
      </c>
      <c r="AC289" s="2" t="str">
        <f>IF($A289="","",IFERROR(INDEX(RAW_DHIS2_EXPORT!$A:$ZZ,289,INDICATOR_MAP!$F$27),""))</f>
        <v/>
      </c>
      <c r="AD289" s="2" t="str">
        <f>IF($A289="","",IFERROR(INDEX(RAW_DHIS2_EXPORT!$A:$ZZ,289,INDICATOR_MAP!$F$28),""))</f>
        <v/>
      </c>
      <c r="AE289" s="2" t="str">
        <f>IF($A289="","",IFERROR(INDEX(RAW_DHIS2_EXPORT!$A:$ZZ,289,INDICATOR_MAP!$F$29),""))</f>
        <v/>
      </c>
      <c r="AF289" s="2" t="str">
        <f>IF($A289="","",IFERROR(INDEX(RAW_DHIS2_EXPORT!$A:$ZZ,289,INDICATOR_MAP!$F$30),""))</f>
        <v/>
      </c>
      <c r="AG289" s="2" t="str">
        <f>IF($A289="","",IFERROR(INDEX(RAW_DHIS2_EXPORT!$A:$ZZ,289,INDICATOR_MAP!$F$31),""))</f>
        <v/>
      </c>
      <c r="AH289" s="2" t="str">
        <f>IF($A289="","",IFERROR(INDEX(RAW_DHIS2_EXPORT!$A:$ZZ,289,INDICATOR_MAP!$F$32),""))</f>
        <v/>
      </c>
      <c r="AI289" s="2" t="str">
        <f>IF($A289="","",IFERROR(INDEX(RAW_DHIS2_EXPORT!$A:$ZZ,289,INDICATOR_MAP!$F$33),""))</f>
        <v/>
      </c>
      <c r="AJ289" s="2" t="str">
        <f>IF($A289="","",IFERROR(INDEX(RAW_DHIS2_EXPORT!$A:$ZZ,289,INDICATOR_MAP!$F$34),""))</f>
        <v/>
      </c>
      <c r="AK289" s="2" t="str">
        <f>IF($A289="","",IFERROR(INDEX(RAW_DHIS2_EXPORT!$A:$ZZ,289,INDICATOR_MAP!$F$35),""))</f>
        <v/>
      </c>
      <c r="AL289" s="2" t="str">
        <f>IF($A289="","",IFERROR(INDEX(RAW_DHIS2_EXPORT!$A:$ZZ,289,INDICATOR_MAP!$F$36),""))</f>
        <v/>
      </c>
      <c r="AM289" s="2" t="str">
        <f>IF($A289="","",IFERROR(INDEX(RAW_DHIS2_EXPORT!$A:$ZZ,289,INDICATOR_MAP!$F$37),""))</f>
        <v/>
      </c>
      <c r="AN289" s="2" t="str">
        <f>IF($A289="","",IFERROR(INDEX(RAW_DHIS2_EXPORT!$A:$ZZ,289,INDICATOR_MAP!$F$38),""))</f>
        <v/>
      </c>
      <c r="AO289" s="2" t="str">
        <f>IF($A289="","",IFERROR(INDEX(RAW_DHIS2_EXPORT!$A:$ZZ,289,INDICATOR_MAP!$F$39),""))</f>
        <v/>
      </c>
      <c r="AP289" s="2" t="str">
        <f>IF($A289="","",IFERROR(INDEX(RAW_DHIS2_EXPORT!$A:$ZZ,289,INDICATOR_MAP!$F$40),""))</f>
        <v/>
      </c>
      <c r="AQ289" s="2" t="str">
        <f>IF($A289="","",IFERROR(INDEX(RAW_DHIS2_EXPORT!$A:$ZZ,289,INDICATOR_MAP!$F$41),""))</f>
        <v/>
      </c>
      <c r="AR289" s="2" t="str">
        <f>IF($A289="","",IFERROR(INDEX(RAW_DHIS2_EXPORT!$A:$ZZ,289,INDICATOR_MAP!$F$42),""))</f>
        <v/>
      </c>
      <c r="AS289" s="2" t="str">
        <f>IF($A289="","",IFERROR(INDEX(RAW_DHIS2_EXPORT!$A:$ZZ,289,INDICATOR_MAP!$F$43),""))</f>
        <v/>
      </c>
      <c r="AT289" s="2" t="str">
        <f>IF($A289="","",IFERROR(INDEX(RAW_DHIS2_EXPORT!$A:$ZZ,289,INDICATOR_MAP!$F$44),""))</f>
        <v/>
      </c>
      <c r="AU289" s="2" t="str">
        <f>IF($A289="","",IFERROR(INDEX(RAW_DHIS2_EXPORT!$A:$ZZ,289,INDICATOR_MAP!$F$45),""))</f>
        <v/>
      </c>
      <c r="AV289" s="2" t="str">
        <f>IF($A289="","",IFERROR(INDEX(RAW_DHIS2_EXPORT!$A:$ZZ,289,INDICATOR_MAP!$F$46),""))</f>
        <v/>
      </c>
      <c r="AW289" s="2" t="str">
        <f>IF($A289="","",IFERROR(INDEX(RAW_DHIS2_EXPORT!$A:$ZZ,289,INDICATOR_MAP!$F$47),""))</f>
        <v/>
      </c>
      <c r="AX289" s="2" t="str">
        <f>IF($A289="","",IFERROR(INDEX(RAW_DHIS2_EXPORT!$A:$ZZ,289,INDICATOR_MAP!$F$48),""))</f>
        <v/>
      </c>
      <c r="AY289" s="2" t="str">
        <f>IF($A289="","",IFERROR(INDEX(RAW_DHIS2_EXPORT!$A:$ZZ,289,INDICATOR_MAP!$F$49),""))</f>
        <v/>
      </c>
      <c r="AZ289" s="2" t="str">
        <f>IF($A289="","",IFERROR(INDEX(RAW_DHIS2_EXPORT!$A:$ZZ,289,INDICATOR_MAP!$F$50),""))</f>
        <v/>
      </c>
      <c r="BA289" s="2" t="str">
        <f>IF($A289="","",IFERROR(INDEX(RAW_DHIS2_EXPORT!$A:$ZZ,289,INDICATOR_MAP!$F$51),""))</f>
        <v/>
      </c>
      <c r="BB289" s="2" t="str">
        <f>IF($A289="","",IFERROR(INDEX(RAW_DHIS2_EXPORT!$A:$ZZ,289,INDICATOR_MAP!$F$52),""))</f>
        <v/>
      </c>
      <c r="BC289" s="2" t="str">
        <f>IF($A289="","",IFERROR(INDEX(RAW_DHIS2_EXPORT!$A:$ZZ,289,INDICATOR_MAP!$F$53),""))</f>
        <v/>
      </c>
    </row>
    <row r="290" spans="1:55">
      <c r="A290" s="2" t="str">
        <f>IF(RAW_DHIS2_EXPORT!A290="","",RAW_DHIS2_EXPORT!A290)</f>
        <v/>
      </c>
      <c r="B290" s="2"/>
      <c r="C290" s="2"/>
      <c r="D290" s="2" t="str">
        <f>IF($A290="","",IFERROR(INDEX(RAW_DHIS2_EXPORT!$A:$ZZ,290,INDICATOR_MAP!$F$2),""))</f>
        <v/>
      </c>
      <c r="E290" s="2" t="str">
        <f>IF($A290="","",IFERROR(INDEX(RAW_DHIS2_EXPORT!$A:$ZZ,290,INDICATOR_MAP!$F$3),""))</f>
        <v/>
      </c>
      <c r="F290" s="2" t="str">
        <f>IF($A290="","",IFERROR(INDEX(RAW_DHIS2_EXPORT!$A:$ZZ,290,INDICATOR_MAP!$F$4),""))</f>
        <v/>
      </c>
      <c r="G290" s="2" t="str">
        <f>IF($A290="","",IFERROR(INDEX(RAW_DHIS2_EXPORT!$A:$ZZ,290,INDICATOR_MAP!$F$5),""))</f>
        <v/>
      </c>
      <c r="H290" s="2" t="str">
        <f>IF($A290="","",IFERROR(INDEX(RAW_DHIS2_EXPORT!$A:$ZZ,290,INDICATOR_MAP!$F$6),""))</f>
        <v/>
      </c>
      <c r="I290" s="2" t="str">
        <f>IF($A290="","",IFERROR(INDEX(RAW_DHIS2_EXPORT!$A:$ZZ,290,INDICATOR_MAP!$F$7),""))</f>
        <v/>
      </c>
      <c r="J290" s="2" t="str">
        <f>IF($A290="","",IFERROR(INDEX(RAW_DHIS2_EXPORT!$A:$ZZ,290,INDICATOR_MAP!$F$8),""))</f>
        <v/>
      </c>
      <c r="K290" s="2" t="str">
        <f>IF($A290="","",IFERROR(INDEX(RAW_DHIS2_EXPORT!$A:$ZZ,290,INDICATOR_MAP!$F$9),""))</f>
        <v/>
      </c>
      <c r="L290" s="2" t="str">
        <f>IF($A290="","",IFERROR(INDEX(RAW_DHIS2_EXPORT!$A:$ZZ,290,INDICATOR_MAP!$F$10),""))</f>
        <v/>
      </c>
      <c r="M290" s="2" t="str">
        <f>IF($A290="","",IFERROR(INDEX(RAW_DHIS2_EXPORT!$A:$ZZ,290,INDICATOR_MAP!$F$11),""))</f>
        <v/>
      </c>
      <c r="N290" s="2" t="str">
        <f>IF($A290="","",IFERROR(INDEX(RAW_DHIS2_EXPORT!$A:$ZZ,290,INDICATOR_MAP!$F$12),""))</f>
        <v/>
      </c>
      <c r="O290" s="2" t="str">
        <f>IF($A290="","",IFERROR(INDEX(RAW_DHIS2_EXPORT!$A:$ZZ,290,INDICATOR_MAP!$F$13),""))</f>
        <v/>
      </c>
      <c r="P290" s="2" t="str">
        <f>IF($A290="","",IFERROR(INDEX(RAW_DHIS2_EXPORT!$A:$ZZ,290,INDICATOR_MAP!$F$14),""))</f>
        <v/>
      </c>
      <c r="Q290" s="2" t="str">
        <f>IF($A290="","",IFERROR(INDEX(RAW_DHIS2_EXPORT!$A:$ZZ,290,INDICATOR_MAP!$F$15),""))</f>
        <v/>
      </c>
      <c r="R290" s="2" t="str">
        <f>IF($A290="","",IFERROR(INDEX(RAW_DHIS2_EXPORT!$A:$ZZ,290,INDICATOR_MAP!$F$16),""))</f>
        <v/>
      </c>
      <c r="S290" s="2" t="str">
        <f>IF($A290="","",IFERROR(INDEX(RAW_DHIS2_EXPORT!$A:$ZZ,290,INDICATOR_MAP!$F$17),""))</f>
        <v/>
      </c>
      <c r="T290" s="2" t="str">
        <f>IF($A290="","",IFERROR(INDEX(RAW_DHIS2_EXPORT!$A:$ZZ,290,INDICATOR_MAP!$F$18),""))</f>
        <v/>
      </c>
      <c r="U290" s="2" t="str">
        <f>IF($A290="","",IFERROR(INDEX(RAW_DHIS2_EXPORT!$A:$ZZ,290,INDICATOR_MAP!$F$19),""))</f>
        <v/>
      </c>
      <c r="V290" s="2" t="str">
        <f>IF($A290="","",IFERROR(INDEX(RAW_DHIS2_EXPORT!$A:$ZZ,290,INDICATOR_MAP!$F$20),""))</f>
        <v/>
      </c>
      <c r="W290" s="2" t="str">
        <f>IF($A290="","",IFERROR(INDEX(RAW_DHIS2_EXPORT!$A:$ZZ,290,INDICATOR_MAP!$F$21),""))</f>
        <v/>
      </c>
      <c r="X290" s="2" t="str">
        <f>IF($A290="","",IFERROR(INDEX(RAW_DHIS2_EXPORT!$A:$ZZ,290,INDICATOR_MAP!$F$22),""))</f>
        <v/>
      </c>
      <c r="Y290" s="2" t="str">
        <f>IF($A290="","",IFERROR(INDEX(RAW_DHIS2_EXPORT!$A:$ZZ,290,INDICATOR_MAP!$F$23),""))</f>
        <v/>
      </c>
      <c r="Z290" s="2" t="str">
        <f>IF($A290="","",IFERROR(INDEX(RAW_DHIS2_EXPORT!$A:$ZZ,290,INDICATOR_MAP!$F$24),""))</f>
        <v/>
      </c>
      <c r="AA290" s="2" t="str">
        <f>IF($A290="","",IFERROR(INDEX(RAW_DHIS2_EXPORT!$A:$ZZ,290,INDICATOR_MAP!$F$25),""))</f>
        <v/>
      </c>
      <c r="AB290" s="2" t="str">
        <f>IF($A290="","",IFERROR(INDEX(RAW_DHIS2_EXPORT!$A:$ZZ,290,INDICATOR_MAP!$F$26),""))</f>
        <v/>
      </c>
      <c r="AC290" s="2" t="str">
        <f>IF($A290="","",IFERROR(INDEX(RAW_DHIS2_EXPORT!$A:$ZZ,290,INDICATOR_MAP!$F$27),""))</f>
        <v/>
      </c>
      <c r="AD290" s="2" t="str">
        <f>IF($A290="","",IFERROR(INDEX(RAW_DHIS2_EXPORT!$A:$ZZ,290,INDICATOR_MAP!$F$28),""))</f>
        <v/>
      </c>
      <c r="AE290" s="2" t="str">
        <f>IF($A290="","",IFERROR(INDEX(RAW_DHIS2_EXPORT!$A:$ZZ,290,INDICATOR_MAP!$F$29),""))</f>
        <v/>
      </c>
      <c r="AF290" s="2" t="str">
        <f>IF($A290="","",IFERROR(INDEX(RAW_DHIS2_EXPORT!$A:$ZZ,290,INDICATOR_MAP!$F$30),""))</f>
        <v/>
      </c>
      <c r="AG290" s="2" t="str">
        <f>IF($A290="","",IFERROR(INDEX(RAW_DHIS2_EXPORT!$A:$ZZ,290,INDICATOR_MAP!$F$31),""))</f>
        <v/>
      </c>
      <c r="AH290" s="2" t="str">
        <f>IF($A290="","",IFERROR(INDEX(RAW_DHIS2_EXPORT!$A:$ZZ,290,INDICATOR_MAP!$F$32),""))</f>
        <v/>
      </c>
      <c r="AI290" s="2" t="str">
        <f>IF($A290="","",IFERROR(INDEX(RAW_DHIS2_EXPORT!$A:$ZZ,290,INDICATOR_MAP!$F$33),""))</f>
        <v/>
      </c>
      <c r="AJ290" s="2" t="str">
        <f>IF($A290="","",IFERROR(INDEX(RAW_DHIS2_EXPORT!$A:$ZZ,290,INDICATOR_MAP!$F$34),""))</f>
        <v/>
      </c>
      <c r="AK290" s="2" t="str">
        <f>IF($A290="","",IFERROR(INDEX(RAW_DHIS2_EXPORT!$A:$ZZ,290,INDICATOR_MAP!$F$35),""))</f>
        <v/>
      </c>
      <c r="AL290" s="2" t="str">
        <f>IF($A290="","",IFERROR(INDEX(RAW_DHIS2_EXPORT!$A:$ZZ,290,INDICATOR_MAP!$F$36),""))</f>
        <v/>
      </c>
      <c r="AM290" s="2" t="str">
        <f>IF($A290="","",IFERROR(INDEX(RAW_DHIS2_EXPORT!$A:$ZZ,290,INDICATOR_MAP!$F$37),""))</f>
        <v/>
      </c>
      <c r="AN290" s="2" t="str">
        <f>IF($A290="","",IFERROR(INDEX(RAW_DHIS2_EXPORT!$A:$ZZ,290,INDICATOR_MAP!$F$38),""))</f>
        <v/>
      </c>
      <c r="AO290" s="2" t="str">
        <f>IF($A290="","",IFERROR(INDEX(RAW_DHIS2_EXPORT!$A:$ZZ,290,INDICATOR_MAP!$F$39),""))</f>
        <v/>
      </c>
      <c r="AP290" s="2" t="str">
        <f>IF($A290="","",IFERROR(INDEX(RAW_DHIS2_EXPORT!$A:$ZZ,290,INDICATOR_MAP!$F$40),""))</f>
        <v/>
      </c>
      <c r="AQ290" s="2" t="str">
        <f>IF($A290="","",IFERROR(INDEX(RAW_DHIS2_EXPORT!$A:$ZZ,290,INDICATOR_MAP!$F$41),""))</f>
        <v/>
      </c>
      <c r="AR290" s="2" t="str">
        <f>IF($A290="","",IFERROR(INDEX(RAW_DHIS2_EXPORT!$A:$ZZ,290,INDICATOR_MAP!$F$42),""))</f>
        <v/>
      </c>
      <c r="AS290" s="2" t="str">
        <f>IF($A290="","",IFERROR(INDEX(RAW_DHIS2_EXPORT!$A:$ZZ,290,INDICATOR_MAP!$F$43),""))</f>
        <v/>
      </c>
      <c r="AT290" s="2" t="str">
        <f>IF($A290="","",IFERROR(INDEX(RAW_DHIS2_EXPORT!$A:$ZZ,290,INDICATOR_MAP!$F$44),""))</f>
        <v/>
      </c>
      <c r="AU290" s="2" t="str">
        <f>IF($A290="","",IFERROR(INDEX(RAW_DHIS2_EXPORT!$A:$ZZ,290,INDICATOR_MAP!$F$45),""))</f>
        <v/>
      </c>
      <c r="AV290" s="2" t="str">
        <f>IF($A290="","",IFERROR(INDEX(RAW_DHIS2_EXPORT!$A:$ZZ,290,INDICATOR_MAP!$F$46),""))</f>
        <v/>
      </c>
      <c r="AW290" s="2" t="str">
        <f>IF($A290="","",IFERROR(INDEX(RAW_DHIS2_EXPORT!$A:$ZZ,290,INDICATOR_MAP!$F$47),""))</f>
        <v/>
      </c>
      <c r="AX290" s="2" t="str">
        <f>IF($A290="","",IFERROR(INDEX(RAW_DHIS2_EXPORT!$A:$ZZ,290,INDICATOR_MAP!$F$48),""))</f>
        <v/>
      </c>
      <c r="AY290" s="2" t="str">
        <f>IF($A290="","",IFERROR(INDEX(RAW_DHIS2_EXPORT!$A:$ZZ,290,INDICATOR_MAP!$F$49),""))</f>
        <v/>
      </c>
      <c r="AZ290" s="2" t="str">
        <f>IF($A290="","",IFERROR(INDEX(RAW_DHIS2_EXPORT!$A:$ZZ,290,INDICATOR_MAP!$F$50),""))</f>
        <v/>
      </c>
      <c r="BA290" s="2" t="str">
        <f>IF($A290="","",IFERROR(INDEX(RAW_DHIS2_EXPORT!$A:$ZZ,290,INDICATOR_MAP!$F$51),""))</f>
        <v/>
      </c>
      <c r="BB290" s="2" t="str">
        <f>IF($A290="","",IFERROR(INDEX(RAW_DHIS2_EXPORT!$A:$ZZ,290,INDICATOR_MAP!$F$52),""))</f>
        <v/>
      </c>
      <c r="BC290" s="2" t="str">
        <f>IF($A290="","",IFERROR(INDEX(RAW_DHIS2_EXPORT!$A:$ZZ,290,INDICATOR_MAP!$F$53),""))</f>
        <v/>
      </c>
    </row>
    <row r="291" spans="1:55">
      <c r="A291" s="2" t="str">
        <f>IF(RAW_DHIS2_EXPORT!A291="","",RAW_DHIS2_EXPORT!A291)</f>
        <v/>
      </c>
      <c r="B291" s="2"/>
      <c r="C291" s="2"/>
      <c r="D291" s="2" t="str">
        <f>IF($A291="","",IFERROR(INDEX(RAW_DHIS2_EXPORT!$A:$ZZ,291,INDICATOR_MAP!$F$2),""))</f>
        <v/>
      </c>
      <c r="E291" s="2" t="str">
        <f>IF($A291="","",IFERROR(INDEX(RAW_DHIS2_EXPORT!$A:$ZZ,291,INDICATOR_MAP!$F$3),""))</f>
        <v/>
      </c>
      <c r="F291" s="2" t="str">
        <f>IF($A291="","",IFERROR(INDEX(RAW_DHIS2_EXPORT!$A:$ZZ,291,INDICATOR_MAP!$F$4),""))</f>
        <v/>
      </c>
      <c r="G291" s="2" t="str">
        <f>IF($A291="","",IFERROR(INDEX(RAW_DHIS2_EXPORT!$A:$ZZ,291,INDICATOR_MAP!$F$5),""))</f>
        <v/>
      </c>
      <c r="H291" s="2" t="str">
        <f>IF($A291="","",IFERROR(INDEX(RAW_DHIS2_EXPORT!$A:$ZZ,291,INDICATOR_MAP!$F$6),""))</f>
        <v/>
      </c>
      <c r="I291" s="2" t="str">
        <f>IF($A291="","",IFERROR(INDEX(RAW_DHIS2_EXPORT!$A:$ZZ,291,INDICATOR_MAP!$F$7),""))</f>
        <v/>
      </c>
      <c r="J291" s="2" t="str">
        <f>IF($A291="","",IFERROR(INDEX(RAW_DHIS2_EXPORT!$A:$ZZ,291,INDICATOR_MAP!$F$8),""))</f>
        <v/>
      </c>
      <c r="K291" s="2" t="str">
        <f>IF($A291="","",IFERROR(INDEX(RAW_DHIS2_EXPORT!$A:$ZZ,291,INDICATOR_MAP!$F$9),""))</f>
        <v/>
      </c>
      <c r="L291" s="2" t="str">
        <f>IF($A291="","",IFERROR(INDEX(RAW_DHIS2_EXPORT!$A:$ZZ,291,INDICATOR_MAP!$F$10),""))</f>
        <v/>
      </c>
      <c r="M291" s="2" t="str">
        <f>IF($A291="","",IFERROR(INDEX(RAW_DHIS2_EXPORT!$A:$ZZ,291,INDICATOR_MAP!$F$11),""))</f>
        <v/>
      </c>
      <c r="N291" s="2" t="str">
        <f>IF($A291="","",IFERROR(INDEX(RAW_DHIS2_EXPORT!$A:$ZZ,291,INDICATOR_MAP!$F$12),""))</f>
        <v/>
      </c>
      <c r="O291" s="2" t="str">
        <f>IF($A291="","",IFERROR(INDEX(RAW_DHIS2_EXPORT!$A:$ZZ,291,INDICATOR_MAP!$F$13),""))</f>
        <v/>
      </c>
      <c r="P291" s="2" t="str">
        <f>IF($A291="","",IFERROR(INDEX(RAW_DHIS2_EXPORT!$A:$ZZ,291,INDICATOR_MAP!$F$14),""))</f>
        <v/>
      </c>
      <c r="Q291" s="2" t="str">
        <f>IF($A291="","",IFERROR(INDEX(RAW_DHIS2_EXPORT!$A:$ZZ,291,INDICATOR_MAP!$F$15),""))</f>
        <v/>
      </c>
      <c r="R291" s="2" t="str">
        <f>IF($A291="","",IFERROR(INDEX(RAW_DHIS2_EXPORT!$A:$ZZ,291,INDICATOR_MAP!$F$16),""))</f>
        <v/>
      </c>
      <c r="S291" s="2" t="str">
        <f>IF($A291="","",IFERROR(INDEX(RAW_DHIS2_EXPORT!$A:$ZZ,291,INDICATOR_MAP!$F$17),""))</f>
        <v/>
      </c>
      <c r="T291" s="2" t="str">
        <f>IF($A291="","",IFERROR(INDEX(RAW_DHIS2_EXPORT!$A:$ZZ,291,INDICATOR_MAP!$F$18),""))</f>
        <v/>
      </c>
      <c r="U291" s="2" t="str">
        <f>IF($A291="","",IFERROR(INDEX(RAW_DHIS2_EXPORT!$A:$ZZ,291,INDICATOR_MAP!$F$19),""))</f>
        <v/>
      </c>
      <c r="V291" s="2" t="str">
        <f>IF($A291="","",IFERROR(INDEX(RAW_DHIS2_EXPORT!$A:$ZZ,291,INDICATOR_MAP!$F$20),""))</f>
        <v/>
      </c>
      <c r="W291" s="2" t="str">
        <f>IF($A291="","",IFERROR(INDEX(RAW_DHIS2_EXPORT!$A:$ZZ,291,INDICATOR_MAP!$F$21),""))</f>
        <v/>
      </c>
      <c r="X291" s="2" t="str">
        <f>IF($A291="","",IFERROR(INDEX(RAW_DHIS2_EXPORT!$A:$ZZ,291,INDICATOR_MAP!$F$22),""))</f>
        <v/>
      </c>
      <c r="Y291" s="2" t="str">
        <f>IF($A291="","",IFERROR(INDEX(RAW_DHIS2_EXPORT!$A:$ZZ,291,INDICATOR_MAP!$F$23),""))</f>
        <v/>
      </c>
      <c r="Z291" s="2" t="str">
        <f>IF($A291="","",IFERROR(INDEX(RAW_DHIS2_EXPORT!$A:$ZZ,291,INDICATOR_MAP!$F$24),""))</f>
        <v/>
      </c>
      <c r="AA291" s="2" t="str">
        <f>IF($A291="","",IFERROR(INDEX(RAW_DHIS2_EXPORT!$A:$ZZ,291,INDICATOR_MAP!$F$25),""))</f>
        <v/>
      </c>
      <c r="AB291" s="2" t="str">
        <f>IF($A291="","",IFERROR(INDEX(RAW_DHIS2_EXPORT!$A:$ZZ,291,INDICATOR_MAP!$F$26),""))</f>
        <v/>
      </c>
      <c r="AC291" s="2" t="str">
        <f>IF($A291="","",IFERROR(INDEX(RAW_DHIS2_EXPORT!$A:$ZZ,291,INDICATOR_MAP!$F$27),""))</f>
        <v/>
      </c>
      <c r="AD291" s="2" t="str">
        <f>IF($A291="","",IFERROR(INDEX(RAW_DHIS2_EXPORT!$A:$ZZ,291,INDICATOR_MAP!$F$28),""))</f>
        <v/>
      </c>
      <c r="AE291" s="2" t="str">
        <f>IF($A291="","",IFERROR(INDEX(RAW_DHIS2_EXPORT!$A:$ZZ,291,INDICATOR_MAP!$F$29),""))</f>
        <v/>
      </c>
      <c r="AF291" s="2" t="str">
        <f>IF($A291="","",IFERROR(INDEX(RAW_DHIS2_EXPORT!$A:$ZZ,291,INDICATOR_MAP!$F$30),""))</f>
        <v/>
      </c>
      <c r="AG291" s="2" t="str">
        <f>IF($A291="","",IFERROR(INDEX(RAW_DHIS2_EXPORT!$A:$ZZ,291,INDICATOR_MAP!$F$31),""))</f>
        <v/>
      </c>
      <c r="AH291" s="2" t="str">
        <f>IF($A291="","",IFERROR(INDEX(RAW_DHIS2_EXPORT!$A:$ZZ,291,INDICATOR_MAP!$F$32),""))</f>
        <v/>
      </c>
      <c r="AI291" s="2" t="str">
        <f>IF($A291="","",IFERROR(INDEX(RAW_DHIS2_EXPORT!$A:$ZZ,291,INDICATOR_MAP!$F$33),""))</f>
        <v/>
      </c>
      <c r="AJ291" s="2" t="str">
        <f>IF($A291="","",IFERROR(INDEX(RAW_DHIS2_EXPORT!$A:$ZZ,291,INDICATOR_MAP!$F$34),""))</f>
        <v/>
      </c>
      <c r="AK291" s="2" t="str">
        <f>IF($A291="","",IFERROR(INDEX(RAW_DHIS2_EXPORT!$A:$ZZ,291,INDICATOR_MAP!$F$35),""))</f>
        <v/>
      </c>
      <c r="AL291" s="2" t="str">
        <f>IF($A291="","",IFERROR(INDEX(RAW_DHIS2_EXPORT!$A:$ZZ,291,INDICATOR_MAP!$F$36),""))</f>
        <v/>
      </c>
      <c r="AM291" s="2" t="str">
        <f>IF($A291="","",IFERROR(INDEX(RAW_DHIS2_EXPORT!$A:$ZZ,291,INDICATOR_MAP!$F$37),""))</f>
        <v/>
      </c>
      <c r="AN291" s="2" t="str">
        <f>IF($A291="","",IFERROR(INDEX(RAW_DHIS2_EXPORT!$A:$ZZ,291,INDICATOR_MAP!$F$38),""))</f>
        <v/>
      </c>
      <c r="AO291" s="2" t="str">
        <f>IF($A291="","",IFERROR(INDEX(RAW_DHIS2_EXPORT!$A:$ZZ,291,INDICATOR_MAP!$F$39),""))</f>
        <v/>
      </c>
      <c r="AP291" s="2" t="str">
        <f>IF($A291="","",IFERROR(INDEX(RAW_DHIS2_EXPORT!$A:$ZZ,291,INDICATOR_MAP!$F$40),""))</f>
        <v/>
      </c>
      <c r="AQ291" s="2" t="str">
        <f>IF($A291="","",IFERROR(INDEX(RAW_DHIS2_EXPORT!$A:$ZZ,291,INDICATOR_MAP!$F$41),""))</f>
        <v/>
      </c>
      <c r="AR291" s="2" t="str">
        <f>IF($A291="","",IFERROR(INDEX(RAW_DHIS2_EXPORT!$A:$ZZ,291,INDICATOR_MAP!$F$42),""))</f>
        <v/>
      </c>
      <c r="AS291" s="2" t="str">
        <f>IF($A291="","",IFERROR(INDEX(RAW_DHIS2_EXPORT!$A:$ZZ,291,INDICATOR_MAP!$F$43),""))</f>
        <v/>
      </c>
      <c r="AT291" s="2" t="str">
        <f>IF($A291="","",IFERROR(INDEX(RAW_DHIS2_EXPORT!$A:$ZZ,291,INDICATOR_MAP!$F$44),""))</f>
        <v/>
      </c>
      <c r="AU291" s="2" t="str">
        <f>IF($A291="","",IFERROR(INDEX(RAW_DHIS2_EXPORT!$A:$ZZ,291,INDICATOR_MAP!$F$45),""))</f>
        <v/>
      </c>
      <c r="AV291" s="2" t="str">
        <f>IF($A291="","",IFERROR(INDEX(RAW_DHIS2_EXPORT!$A:$ZZ,291,INDICATOR_MAP!$F$46),""))</f>
        <v/>
      </c>
      <c r="AW291" s="2" t="str">
        <f>IF($A291="","",IFERROR(INDEX(RAW_DHIS2_EXPORT!$A:$ZZ,291,INDICATOR_MAP!$F$47),""))</f>
        <v/>
      </c>
      <c r="AX291" s="2" t="str">
        <f>IF($A291="","",IFERROR(INDEX(RAW_DHIS2_EXPORT!$A:$ZZ,291,INDICATOR_MAP!$F$48),""))</f>
        <v/>
      </c>
      <c r="AY291" s="2" t="str">
        <f>IF($A291="","",IFERROR(INDEX(RAW_DHIS2_EXPORT!$A:$ZZ,291,INDICATOR_MAP!$F$49),""))</f>
        <v/>
      </c>
      <c r="AZ291" s="2" t="str">
        <f>IF($A291="","",IFERROR(INDEX(RAW_DHIS2_EXPORT!$A:$ZZ,291,INDICATOR_MAP!$F$50),""))</f>
        <v/>
      </c>
      <c r="BA291" s="2" t="str">
        <f>IF($A291="","",IFERROR(INDEX(RAW_DHIS2_EXPORT!$A:$ZZ,291,INDICATOR_MAP!$F$51),""))</f>
        <v/>
      </c>
      <c r="BB291" s="2" t="str">
        <f>IF($A291="","",IFERROR(INDEX(RAW_DHIS2_EXPORT!$A:$ZZ,291,INDICATOR_MAP!$F$52),""))</f>
        <v/>
      </c>
      <c r="BC291" s="2" t="str">
        <f>IF($A291="","",IFERROR(INDEX(RAW_DHIS2_EXPORT!$A:$ZZ,291,INDICATOR_MAP!$F$53),""))</f>
        <v/>
      </c>
    </row>
    <row r="292" spans="1:55">
      <c r="A292" s="2" t="str">
        <f>IF(RAW_DHIS2_EXPORT!A292="","",RAW_DHIS2_EXPORT!A292)</f>
        <v/>
      </c>
      <c r="B292" s="2"/>
      <c r="C292" s="2"/>
      <c r="D292" s="2" t="str">
        <f>IF($A292="","",IFERROR(INDEX(RAW_DHIS2_EXPORT!$A:$ZZ,292,INDICATOR_MAP!$F$2),""))</f>
        <v/>
      </c>
      <c r="E292" s="2" t="str">
        <f>IF($A292="","",IFERROR(INDEX(RAW_DHIS2_EXPORT!$A:$ZZ,292,INDICATOR_MAP!$F$3),""))</f>
        <v/>
      </c>
      <c r="F292" s="2" t="str">
        <f>IF($A292="","",IFERROR(INDEX(RAW_DHIS2_EXPORT!$A:$ZZ,292,INDICATOR_MAP!$F$4),""))</f>
        <v/>
      </c>
      <c r="G292" s="2" t="str">
        <f>IF($A292="","",IFERROR(INDEX(RAW_DHIS2_EXPORT!$A:$ZZ,292,INDICATOR_MAP!$F$5),""))</f>
        <v/>
      </c>
      <c r="H292" s="2" t="str">
        <f>IF($A292="","",IFERROR(INDEX(RAW_DHIS2_EXPORT!$A:$ZZ,292,INDICATOR_MAP!$F$6),""))</f>
        <v/>
      </c>
      <c r="I292" s="2" t="str">
        <f>IF($A292="","",IFERROR(INDEX(RAW_DHIS2_EXPORT!$A:$ZZ,292,INDICATOR_MAP!$F$7),""))</f>
        <v/>
      </c>
      <c r="J292" s="2" t="str">
        <f>IF($A292="","",IFERROR(INDEX(RAW_DHIS2_EXPORT!$A:$ZZ,292,INDICATOR_MAP!$F$8),""))</f>
        <v/>
      </c>
      <c r="K292" s="2" t="str">
        <f>IF($A292="","",IFERROR(INDEX(RAW_DHIS2_EXPORT!$A:$ZZ,292,INDICATOR_MAP!$F$9),""))</f>
        <v/>
      </c>
      <c r="L292" s="2" t="str">
        <f>IF($A292="","",IFERROR(INDEX(RAW_DHIS2_EXPORT!$A:$ZZ,292,INDICATOR_MAP!$F$10),""))</f>
        <v/>
      </c>
      <c r="M292" s="2" t="str">
        <f>IF($A292="","",IFERROR(INDEX(RAW_DHIS2_EXPORT!$A:$ZZ,292,INDICATOR_MAP!$F$11),""))</f>
        <v/>
      </c>
      <c r="N292" s="2" t="str">
        <f>IF($A292="","",IFERROR(INDEX(RAW_DHIS2_EXPORT!$A:$ZZ,292,INDICATOR_MAP!$F$12),""))</f>
        <v/>
      </c>
      <c r="O292" s="2" t="str">
        <f>IF($A292="","",IFERROR(INDEX(RAW_DHIS2_EXPORT!$A:$ZZ,292,INDICATOR_MAP!$F$13),""))</f>
        <v/>
      </c>
      <c r="P292" s="2" t="str">
        <f>IF($A292="","",IFERROR(INDEX(RAW_DHIS2_EXPORT!$A:$ZZ,292,INDICATOR_MAP!$F$14),""))</f>
        <v/>
      </c>
      <c r="Q292" s="2" t="str">
        <f>IF($A292="","",IFERROR(INDEX(RAW_DHIS2_EXPORT!$A:$ZZ,292,INDICATOR_MAP!$F$15),""))</f>
        <v/>
      </c>
      <c r="R292" s="2" t="str">
        <f>IF($A292="","",IFERROR(INDEX(RAW_DHIS2_EXPORT!$A:$ZZ,292,INDICATOR_MAP!$F$16),""))</f>
        <v/>
      </c>
      <c r="S292" s="2" t="str">
        <f>IF($A292="","",IFERROR(INDEX(RAW_DHIS2_EXPORT!$A:$ZZ,292,INDICATOR_MAP!$F$17),""))</f>
        <v/>
      </c>
      <c r="T292" s="2" t="str">
        <f>IF($A292="","",IFERROR(INDEX(RAW_DHIS2_EXPORT!$A:$ZZ,292,INDICATOR_MAP!$F$18),""))</f>
        <v/>
      </c>
      <c r="U292" s="2" t="str">
        <f>IF($A292="","",IFERROR(INDEX(RAW_DHIS2_EXPORT!$A:$ZZ,292,INDICATOR_MAP!$F$19),""))</f>
        <v/>
      </c>
      <c r="V292" s="2" t="str">
        <f>IF($A292="","",IFERROR(INDEX(RAW_DHIS2_EXPORT!$A:$ZZ,292,INDICATOR_MAP!$F$20),""))</f>
        <v/>
      </c>
      <c r="W292" s="2" t="str">
        <f>IF($A292="","",IFERROR(INDEX(RAW_DHIS2_EXPORT!$A:$ZZ,292,INDICATOR_MAP!$F$21),""))</f>
        <v/>
      </c>
      <c r="X292" s="2" t="str">
        <f>IF($A292="","",IFERROR(INDEX(RAW_DHIS2_EXPORT!$A:$ZZ,292,INDICATOR_MAP!$F$22),""))</f>
        <v/>
      </c>
      <c r="Y292" s="2" t="str">
        <f>IF($A292="","",IFERROR(INDEX(RAW_DHIS2_EXPORT!$A:$ZZ,292,INDICATOR_MAP!$F$23),""))</f>
        <v/>
      </c>
      <c r="Z292" s="2" t="str">
        <f>IF($A292="","",IFERROR(INDEX(RAW_DHIS2_EXPORT!$A:$ZZ,292,INDICATOR_MAP!$F$24),""))</f>
        <v/>
      </c>
      <c r="AA292" s="2" t="str">
        <f>IF($A292="","",IFERROR(INDEX(RAW_DHIS2_EXPORT!$A:$ZZ,292,INDICATOR_MAP!$F$25),""))</f>
        <v/>
      </c>
      <c r="AB292" s="2" t="str">
        <f>IF($A292="","",IFERROR(INDEX(RAW_DHIS2_EXPORT!$A:$ZZ,292,INDICATOR_MAP!$F$26),""))</f>
        <v/>
      </c>
      <c r="AC292" s="2" t="str">
        <f>IF($A292="","",IFERROR(INDEX(RAW_DHIS2_EXPORT!$A:$ZZ,292,INDICATOR_MAP!$F$27),""))</f>
        <v/>
      </c>
      <c r="AD292" s="2" t="str">
        <f>IF($A292="","",IFERROR(INDEX(RAW_DHIS2_EXPORT!$A:$ZZ,292,INDICATOR_MAP!$F$28),""))</f>
        <v/>
      </c>
      <c r="AE292" s="2" t="str">
        <f>IF($A292="","",IFERROR(INDEX(RAW_DHIS2_EXPORT!$A:$ZZ,292,INDICATOR_MAP!$F$29),""))</f>
        <v/>
      </c>
      <c r="AF292" s="2" t="str">
        <f>IF($A292="","",IFERROR(INDEX(RAW_DHIS2_EXPORT!$A:$ZZ,292,INDICATOR_MAP!$F$30),""))</f>
        <v/>
      </c>
      <c r="AG292" s="2" t="str">
        <f>IF($A292="","",IFERROR(INDEX(RAW_DHIS2_EXPORT!$A:$ZZ,292,INDICATOR_MAP!$F$31),""))</f>
        <v/>
      </c>
      <c r="AH292" s="2" t="str">
        <f>IF($A292="","",IFERROR(INDEX(RAW_DHIS2_EXPORT!$A:$ZZ,292,INDICATOR_MAP!$F$32),""))</f>
        <v/>
      </c>
      <c r="AI292" s="2" t="str">
        <f>IF($A292="","",IFERROR(INDEX(RAW_DHIS2_EXPORT!$A:$ZZ,292,INDICATOR_MAP!$F$33),""))</f>
        <v/>
      </c>
      <c r="AJ292" s="2" t="str">
        <f>IF($A292="","",IFERROR(INDEX(RAW_DHIS2_EXPORT!$A:$ZZ,292,INDICATOR_MAP!$F$34),""))</f>
        <v/>
      </c>
      <c r="AK292" s="2" t="str">
        <f>IF($A292="","",IFERROR(INDEX(RAW_DHIS2_EXPORT!$A:$ZZ,292,INDICATOR_MAP!$F$35),""))</f>
        <v/>
      </c>
      <c r="AL292" s="2" t="str">
        <f>IF($A292="","",IFERROR(INDEX(RAW_DHIS2_EXPORT!$A:$ZZ,292,INDICATOR_MAP!$F$36),""))</f>
        <v/>
      </c>
      <c r="AM292" s="2" t="str">
        <f>IF($A292="","",IFERROR(INDEX(RAW_DHIS2_EXPORT!$A:$ZZ,292,INDICATOR_MAP!$F$37),""))</f>
        <v/>
      </c>
      <c r="AN292" s="2" t="str">
        <f>IF($A292="","",IFERROR(INDEX(RAW_DHIS2_EXPORT!$A:$ZZ,292,INDICATOR_MAP!$F$38),""))</f>
        <v/>
      </c>
      <c r="AO292" s="2" t="str">
        <f>IF($A292="","",IFERROR(INDEX(RAW_DHIS2_EXPORT!$A:$ZZ,292,INDICATOR_MAP!$F$39),""))</f>
        <v/>
      </c>
      <c r="AP292" s="2" t="str">
        <f>IF($A292="","",IFERROR(INDEX(RAW_DHIS2_EXPORT!$A:$ZZ,292,INDICATOR_MAP!$F$40),""))</f>
        <v/>
      </c>
      <c r="AQ292" s="2" t="str">
        <f>IF($A292="","",IFERROR(INDEX(RAW_DHIS2_EXPORT!$A:$ZZ,292,INDICATOR_MAP!$F$41),""))</f>
        <v/>
      </c>
      <c r="AR292" s="2" t="str">
        <f>IF($A292="","",IFERROR(INDEX(RAW_DHIS2_EXPORT!$A:$ZZ,292,INDICATOR_MAP!$F$42),""))</f>
        <v/>
      </c>
      <c r="AS292" s="2" t="str">
        <f>IF($A292="","",IFERROR(INDEX(RAW_DHIS2_EXPORT!$A:$ZZ,292,INDICATOR_MAP!$F$43),""))</f>
        <v/>
      </c>
      <c r="AT292" s="2" t="str">
        <f>IF($A292="","",IFERROR(INDEX(RAW_DHIS2_EXPORT!$A:$ZZ,292,INDICATOR_MAP!$F$44),""))</f>
        <v/>
      </c>
      <c r="AU292" s="2" t="str">
        <f>IF($A292="","",IFERROR(INDEX(RAW_DHIS2_EXPORT!$A:$ZZ,292,INDICATOR_MAP!$F$45),""))</f>
        <v/>
      </c>
      <c r="AV292" s="2" t="str">
        <f>IF($A292="","",IFERROR(INDEX(RAW_DHIS2_EXPORT!$A:$ZZ,292,INDICATOR_MAP!$F$46),""))</f>
        <v/>
      </c>
      <c r="AW292" s="2" t="str">
        <f>IF($A292="","",IFERROR(INDEX(RAW_DHIS2_EXPORT!$A:$ZZ,292,INDICATOR_MAP!$F$47),""))</f>
        <v/>
      </c>
      <c r="AX292" s="2" t="str">
        <f>IF($A292="","",IFERROR(INDEX(RAW_DHIS2_EXPORT!$A:$ZZ,292,INDICATOR_MAP!$F$48),""))</f>
        <v/>
      </c>
      <c r="AY292" s="2" t="str">
        <f>IF($A292="","",IFERROR(INDEX(RAW_DHIS2_EXPORT!$A:$ZZ,292,INDICATOR_MAP!$F$49),""))</f>
        <v/>
      </c>
      <c r="AZ292" s="2" t="str">
        <f>IF($A292="","",IFERROR(INDEX(RAW_DHIS2_EXPORT!$A:$ZZ,292,INDICATOR_MAP!$F$50),""))</f>
        <v/>
      </c>
      <c r="BA292" s="2" t="str">
        <f>IF($A292="","",IFERROR(INDEX(RAW_DHIS2_EXPORT!$A:$ZZ,292,INDICATOR_MAP!$F$51),""))</f>
        <v/>
      </c>
      <c r="BB292" s="2" t="str">
        <f>IF($A292="","",IFERROR(INDEX(RAW_DHIS2_EXPORT!$A:$ZZ,292,INDICATOR_MAP!$F$52),""))</f>
        <v/>
      </c>
      <c r="BC292" s="2" t="str">
        <f>IF($A292="","",IFERROR(INDEX(RAW_DHIS2_EXPORT!$A:$ZZ,292,INDICATOR_MAP!$F$53),""))</f>
        <v/>
      </c>
    </row>
    <row r="293" spans="1:55">
      <c r="A293" s="2" t="str">
        <f>IF(RAW_DHIS2_EXPORT!A293="","",RAW_DHIS2_EXPORT!A293)</f>
        <v/>
      </c>
      <c r="B293" s="2"/>
      <c r="C293" s="2"/>
      <c r="D293" s="2" t="str">
        <f>IF($A293="","",IFERROR(INDEX(RAW_DHIS2_EXPORT!$A:$ZZ,293,INDICATOR_MAP!$F$2),""))</f>
        <v/>
      </c>
      <c r="E293" s="2" t="str">
        <f>IF($A293="","",IFERROR(INDEX(RAW_DHIS2_EXPORT!$A:$ZZ,293,INDICATOR_MAP!$F$3),""))</f>
        <v/>
      </c>
      <c r="F293" s="2" t="str">
        <f>IF($A293="","",IFERROR(INDEX(RAW_DHIS2_EXPORT!$A:$ZZ,293,INDICATOR_MAP!$F$4),""))</f>
        <v/>
      </c>
      <c r="G293" s="2" t="str">
        <f>IF($A293="","",IFERROR(INDEX(RAW_DHIS2_EXPORT!$A:$ZZ,293,INDICATOR_MAP!$F$5),""))</f>
        <v/>
      </c>
      <c r="H293" s="2" t="str">
        <f>IF($A293="","",IFERROR(INDEX(RAW_DHIS2_EXPORT!$A:$ZZ,293,INDICATOR_MAP!$F$6),""))</f>
        <v/>
      </c>
      <c r="I293" s="2" t="str">
        <f>IF($A293="","",IFERROR(INDEX(RAW_DHIS2_EXPORT!$A:$ZZ,293,INDICATOR_MAP!$F$7),""))</f>
        <v/>
      </c>
      <c r="J293" s="2" t="str">
        <f>IF($A293="","",IFERROR(INDEX(RAW_DHIS2_EXPORT!$A:$ZZ,293,INDICATOR_MAP!$F$8),""))</f>
        <v/>
      </c>
      <c r="K293" s="2" t="str">
        <f>IF($A293="","",IFERROR(INDEX(RAW_DHIS2_EXPORT!$A:$ZZ,293,INDICATOR_MAP!$F$9),""))</f>
        <v/>
      </c>
      <c r="L293" s="2" t="str">
        <f>IF($A293="","",IFERROR(INDEX(RAW_DHIS2_EXPORT!$A:$ZZ,293,INDICATOR_MAP!$F$10),""))</f>
        <v/>
      </c>
      <c r="M293" s="2" t="str">
        <f>IF($A293="","",IFERROR(INDEX(RAW_DHIS2_EXPORT!$A:$ZZ,293,INDICATOR_MAP!$F$11),""))</f>
        <v/>
      </c>
      <c r="N293" s="2" t="str">
        <f>IF($A293="","",IFERROR(INDEX(RAW_DHIS2_EXPORT!$A:$ZZ,293,INDICATOR_MAP!$F$12),""))</f>
        <v/>
      </c>
      <c r="O293" s="2" t="str">
        <f>IF($A293="","",IFERROR(INDEX(RAW_DHIS2_EXPORT!$A:$ZZ,293,INDICATOR_MAP!$F$13),""))</f>
        <v/>
      </c>
      <c r="P293" s="2" t="str">
        <f>IF($A293="","",IFERROR(INDEX(RAW_DHIS2_EXPORT!$A:$ZZ,293,INDICATOR_MAP!$F$14),""))</f>
        <v/>
      </c>
      <c r="Q293" s="2" t="str">
        <f>IF($A293="","",IFERROR(INDEX(RAW_DHIS2_EXPORT!$A:$ZZ,293,INDICATOR_MAP!$F$15),""))</f>
        <v/>
      </c>
      <c r="R293" s="2" t="str">
        <f>IF($A293="","",IFERROR(INDEX(RAW_DHIS2_EXPORT!$A:$ZZ,293,INDICATOR_MAP!$F$16),""))</f>
        <v/>
      </c>
      <c r="S293" s="2" t="str">
        <f>IF($A293="","",IFERROR(INDEX(RAW_DHIS2_EXPORT!$A:$ZZ,293,INDICATOR_MAP!$F$17),""))</f>
        <v/>
      </c>
      <c r="T293" s="2" t="str">
        <f>IF($A293="","",IFERROR(INDEX(RAW_DHIS2_EXPORT!$A:$ZZ,293,INDICATOR_MAP!$F$18),""))</f>
        <v/>
      </c>
      <c r="U293" s="2" t="str">
        <f>IF($A293="","",IFERROR(INDEX(RAW_DHIS2_EXPORT!$A:$ZZ,293,INDICATOR_MAP!$F$19),""))</f>
        <v/>
      </c>
      <c r="V293" s="2" t="str">
        <f>IF($A293="","",IFERROR(INDEX(RAW_DHIS2_EXPORT!$A:$ZZ,293,INDICATOR_MAP!$F$20),""))</f>
        <v/>
      </c>
      <c r="W293" s="2" t="str">
        <f>IF($A293="","",IFERROR(INDEX(RAW_DHIS2_EXPORT!$A:$ZZ,293,INDICATOR_MAP!$F$21),""))</f>
        <v/>
      </c>
      <c r="X293" s="2" t="str">
        <f>IF($A293="","",IFERROR(INDEX(RAW_DHIS2_EXPORT!$A:$ZZ,293,INDICATOR_MAP!$F$22),""))</f>
        <v/>
      </c>
      <c r="Y293" s="2" t="str">
        <f>IF($A293="","",IFERROR(INDEX(RAW_DHIS2_EXPORT!$A:$ZZ,293,INDICATOR_MAP!$F$23),""))</f>
        <v/>
      </c>
      <c r="Z293" s="2" t="str">
        <f>IF($A293="","",IFERROR(INDEX(RAW_DHIS2_EXPORT!$A:$ZZ,293,INDICATOR_MAP!$F$24),""))</f>
        <v/>
      </c>
      <c r="AA293" s="2" t="str">
        <f>IF($A293="","",IFERROR(INDEX(RAW_DHIS2_EXPORT!$A:$ZZ,293,INDICATOR_MAP!$F$25),""))</f>
        <v/>
      </c>
      <c r="AB293" s="2" t="str">
        <f>IF($A293="","",IFERROR(INDEX(RAW_DHIS2_EXPORT!$A:$ZZ,293,INDICATOR_MAP!$F$26),""))</f>
        <v/>
      </c>
      <c r="AC293" s="2" t="str">
        <f>IF($A293="","",IFERROR(INDEX(RAW_DHIS2_EXPORT!$A:$ZZ,293,INDICATOR_MAP!$F$27),""))</f>
        <v/>
      </c>
      <c r="AD293" s="2" t="str">
        <f>IF($A293="","",IFERROR(INDEX(RAW_DHIS2_EXPORT!$A:$ZZ,293,INDICATOR_MAP!$F$28),""))</f>
        <v/>
      </c>
      <c r="AE293" s="2" t="str">
        <f>IF($A293="","",IFERROR(INDEX(RAW_DHIS2_EXPORT!$A:$ZZ,293,INDICATOR_MAP!$F$29),""))</f>
        <v/>
      </c>
      <c r="AF293" s="2" t="str">
        <f>IF($A293="","",IFERROR(INDEX(RAW_DHIS2_EXPORT!$A:$ZZ,293,INDICATOR_MAP!$F$30),""))</f>
        <v/>
      </c>
      <c r="AG293" s="2" t="str">
        <f>IF($A293="","",IFERROR(INDEX(RAW_DHIS2_EXPORT!$A:$ZZ,293,INDICATOR_MAP!$F$31),""))</f>
        <v/>
      </c>
      <c r="AH293" s="2" t="str">
        <f>IF($A293="","",IFERROR(INDEX(RAW_DHIS2_EXPORT!$A:$ZZ,293,INDICATOR_MAP!$F$32),""))</f>
        <v/>
      </c>
      <c r="AI293" s="2" t="str">
        <f>IF($A293="","",IFERROR(INDEX(RAW_DHIS2_EXPORT!$A:$ZZ,293,INDICATOR_MAP!$F$33),""))</f>
        <v/>
      </c>
      <c r="AJ293" s="2" t="str">
        <f>IF($A293="","",IFERROR(INDEX(RAW_DHIS2_EXPORT!$A:$ZZ,293,INDICATOR_MAP!$F$34),""))</f>
        <v/>
      </c>
      <c r="AK293" s="2" t="str">
        <f>IF($A293="","",IFERROR(INDEX(RAW_DHIS2_EXPORT!$A:$ZZ,293,INDICATOR_MAP!$F$35),""))</f>
        <v/>
      </c>
      <c r="AL293" s="2" t="str">
        <f>IF($A293="","",IFERROR(INDEX(RAW_DHIS2_EXPORT!$A:$ZZ,293,INDICATOR_MAP!$F$36),""))</f>
        <v/>
      </c>
      <c r="AM293" s="2" t="str">
        <f>IF($A293="","",IFERROR(INDEX(RAW_DHIS2_EXPORT!$A:$ZZ,293,INDICATOR_MAP!$F$37),""))</f>
        <v/>
      </c>
      <c r="AN293" s="2" t="str">
        <f>IF($A293="","",IFERROR(INDEX(RAW_DHIS2_EXPORT!$A:$ZZ,293,INDICATOR_MAP!$F$38),""))</f>
        <v/>
      </c>
      <c r="AO293" s="2" t="str">
        <f>IF($A293="","",IFERROR(INDEX(RAW_DHIS2_EXPORT!$A:$ZZ,293,INDICATOR_MAP!$F$39),""))</f>
        <v/>
      </c>
      <c r="AP293" s="2" t="str">
        <f>IF($A293="","",IFERROR(INDEX(RAW_DHIS2_EXPORT!$A:$ZZ,293,INDICATOR_MAP!$F$40),""))</f>
        <v/>
      </c>
      <c r="AQ293" s="2" t="str">
        <f>IF($A293="","",IFERROR(INDEX(RAW_DHIS2_EXPORT!$A:$ZZ,293,INDICATOR_MAP!$F$41),""))</f>
        <v/>
      </c>
      <c r="AR293" s="2" t="str">
        <f>IF($A293="","",IFERROR(INDEX(RAW_DHIS2_EXPORT!$A:$ZZ,293,INDICATOR_MAP!$F$42),""))</f>
        <v/>
      </c>
      <c r="AS293" s="2" t="str">
        <f>IF($A293="","",IFERROR(INDEX(RAW_DHIS2_EXPORT!$A:$ZZ,293,INDICATOR_MAP!$F$43),""))</f>
        <v/>
      </c>
      <c r="AT293" s="2" t="str">
        <f>IF($A293="","",IFERROR(INDEX(RAW_DHIS2_EXPORT!$A:$ZZ,293,INDICATOR_MAP!$F$44),""))</f>
        <v/>
      </c>
      <c r="AU293" s="2" t="str">
        <f>IF($A293="","",IFERROR(INDEX(RAW_DHIS2_EXPORT!$A:$ZZ,293,INDICATOR_MAP!$F$45),""))</f>
        <v/>
      </c>
      <c r="AV293" s="2" t="str">
        <f>IF($A293="","",IFERROR(INDEX(RAW_DHIS2_EXPORT!$A:$ZZ,293,INDICATOR_MAP!$F$46),""))</f>
        <v/>
      </c>
      <c r="AW293" s="2" t="str">
        <f>IF($A293="","",IFERROR(INDEX(RAW_DHIS2_EXPORT!$A:$ZZ,293,INDICATOR_MAP!$F$47),""))</f>
        <v/>
      </c>
      <c r="AX293" s="2" t="str">
        <f>IF($A293="","",IFERROR(INDEX(RAW_DHIS2_EXPORT!$A:$ZZ,293,INDICATOR_MAP!$F$48),""))</f>
        <v/>
      </c>
      <c r="AY293" s="2" t="str">
        <f>IF($A293="","",IFERROR(INDEX(RAW_DHIS2_EXPORT!$A:$ZZ,293,INDICATOR_MAP!$F$49),""))</f>
        <v/>
      </c>
      <c r="AZ293" s="2" t="str">
        <f>IF($A293="","",IFERROR(INDEX(RAW_DHIS2_EXPORT!$A:$ZZ,293,INDICATOR_MAP!$F$50),""))</f>
        <v/>
      </c>
      <c r="BA293" s="2" t="str">
        <f>IF($A293="","",IFERROR(INDEX(RAW_DHIS2_EXPORT!$A:$ZZ,293,INDICATOR_MAP!$F$51),""))</f>
        <v/>
      </c>
      <c r="BB293" s="2" t="str">
        <f>IF($A293="","",IFERROR(INDEX(RAW_DHIS2_EXPORT!$A:$ZZ,293,INDICATOR_MAP!$F$52),""))</f>
        <v/>
      </c>
      <c r="BC293" s="2" t="str">
        <f>IF($A293="","",IFERROR(INDEX(RAW_DHIS2_EXPORT!$A:$ZZ,293,INDICATOR_MAP!$F$53),""))</f>
        <v/>
      </c>
    </row>
    <row r="294" spans="1:55">
      <c r="A294" s="2" t="str">
        <f>IF(RAW_DHIS2_EXPORT!A294="","",RAW_DHIS2_EXPORT!A294)</f>
        <v/>
      </c>
      <c r="B294" s="2"/>
      <c r="C294" s="2"/>
      <c r="D294" s="2" t="str">
        <f>IF($A294="","",IFERROR(INDEX(RAW_DHIS2_EXPORT!$A:$ZZ,294,INDICATOR_MAP!$F$2),""))</f>
        <v/>
      </c>
      <c r="E294" s="2" t="str">
        <f>IF($A294="","",IFERROR(INDEX(RAW_DHIS2_EXPORT!$A:$ZZ,294,INDICATOR_MAP!$F$3),""))</f>
        <v/>
      </c>
      <c r="F294" s="2" t="str">
        <f>IF($A294="","",IFERROR(INDEX(RAW_DHIS2_EXPORT!$A:$ZZ,294,INDICATOR_MAP!$F$4),""))</f>
        <v/>
      </c>
      <c r="G294" s="2" t="str">
        <f>IF($A294="","",IFERROR(INDEX(RAW_DHIS2_EXPORT!$A:$ZZ,294,INDICATOR_MAP!$F$5),""))</f>
        <v/>
      </c>
      <c r="H294" s="2" t="str">
        <f>IF($A294="","",IFERROR(INDEX(RAW_DHIS2_EXPORT!$A:$ZZ,294,INDICATOR_MAP!$F$6),""))</f>
        <v/>
      </c>
      <c r="I294" s="2" t="str">
        <f>IF($A294="","",IFERROR(INDEX(RAW_DHIS2_EXPORT!$A:$ZZ,294,INDICATOR_MAP!$F$7),""))</f>
        <v/>
      </c>
      <c r="J294" s="2" t="str">
        <f>IF($A294="","",IFERROR(INDEX(RAW_DHIS2_EXPORT!$A:$ZZ,294,INDICATOR_MAP!$F$8),""))</f>
        <v/>
      </c>
      <c r="K294" s="2" t="str">
        <f>IF($A294="","",IFERROR(INDEX(RAW_DHIS2_EXPORT!$A:$ZZ,294,INDICATOR_MAP!$F$9),""))</f>
        <v/>
      </c>
      <c r="L294" s="2" t="str">
        <f>IF($A294="","",IFERROR(INDEX(RAW_DHIS2_EXPORT!$A:$ZZ,294,INDICATOR_MAP!$F$10),""))</f>
        <v/>
      </c>
      <c r="M294" s="2" t="str">
        <f>IF($A294="","",IFERROR(INDEX(RAW_DHIS2_EXPORT!$A:$ZZ,294,INDICATOR_MAP!$F$11),""))</f>
        <v/>
      </c>
      <c r="N294" s="2" t="str">
        <f>IF($A294="","",IFERROR(INDEX(RAW_DHIS2_EXPORT!$A:$ZZ,294,INDICATOR_MAP!$F$12),""))</f>
        <v/>
      </c>
      <c r="O294" s="2" t="str">
        <f>IF($A294="","",IFERROR(INDEX(RAW_DHIS2_EXPORT!$A:$ZZ,294,INDICATOR_MAP!$F$13),""))</f>
        <v/>
      </c>
      <c r="P294" s="2" t="str">
        <f>IF($A294="","",IFERROR(INDEX(RAW_DHIS2_EXPORT!$A:$ZZ,294,INDICATOR_MAP!$F$14),""))</f>
        <v/>
      </c>
      <c r="Q294" s="2" t="str">
        <f>IF($A294="","",IFERROR(INDEX(RAW_DHIS2_EXPORT!$A:$ZZ,294,INDICATOR_MAP!$F$15),""))</f>
        <v/>
      </c>
      <c r="R294" s="2" t="str">
        <f>IF($A294="","",IFERROR(INDEX(RAW_DHIS2_EXPORT!$A:$ZZ,294,INDICATOR_MAP!$F$16),""))</f>
        <v/>
      </c>
      <c r="S294" s="2" t="str">
        <f>IF($A294="","",IFERROR(INDEX(RAW_DHIS2_EXPORT!$A:$ZZ,294,INDICATOR_MAP!$F$17),""))</f>
        <v/>
      </c>
      <c r="T294" s="2" t="str">
        <f>IF($A294="","",IFERROR(INDEX(RAW_DHIS2_EXPORT!$A:$ZZ,294,INDICATOR_MAP!$F$18),""))</f>
        <v/>
      </c>
      <c r="U294" s="2" t="str">
        <f>IF($A294="","",IFERROR(INDEX(RAW_DHIS2_EXPORT!$A:$ZZ,294,INDICATOR_MAP!$F$19),""))</f>
        <v/>
      </c>
      <c r="V294" s="2" t="str">
        <f>IF($A294="","",IFERROR(INDEX(RAW_DHIS2_EXPORT!$A:$ZZ,294,INDICATOR_MAP!$F$20),""))</f>
        <v/>
      </c>
      <c r="W294" s="2" t="str">
        <f>IF($A294="","",IFERROR(INDEX(RAW_DHIS2_EXPORT!$A:$ZZ,294,INDICATOR_MAP!$F$21),""))</f>
        <v/>
      </c>
      <c r="X294" s="2" t="str">
        <f>IF($A294="","",IFERROR(INDEX(RAW_DHIS2_EXPORT!$A:$ZZ,294,INDICATOR_MAP!$F$22),""))</f>
        <v/>
      </c>
      <c r="Y294" s="2" t="str">
        <f>IF($A294="","",IFERROR(INDEX(RAW_DHIS2_EXPORT!$A:$ZZ,294,INDICATOR_MAP!$F$23),""))</f>
        <v/>
      </c>
      <c r="Z294" s="2" t="str">
        <f>IF($A294="","",IFERROR(INDEX(RAW_DHIS2_EXPORT!$A:$ZZ,294,INDICATOR_MAP!$F$24),""))</f>
        <v/>
      </c>
      <c r="AA294" s="2" t="str">
        <f>IF($A294="","",IFERROR(INDEX(RAW_DHIS2_EXPORT!$A:$ZZ,294,INDICATOR_MAP!$F$25),""))</f>
        <v/>
      </c>
      <c r="AB294" s="2" t="str">
        <f>IF($A294="","",IFERROR(INDEX(RAW_DHIS2_EXPORT!$A:$ZZ,294,INDICATOR_MAP!$F$26),""))</f>
        <v/>
      </c>
      <c r="AC294" s="2" t="str">
        <f>IF($A294="","",IFERROR(INDEX(RAW_DHIS2_EXPORT!$A:$ZZ,294,INDICATOR_MAP!$F$27),""))</f>
        <v/>
      </c>
      <c r="AD294" s="2" t="str">
        <f>IF($A294="","",IFERROR(INDEX(RAW_DHIS2_EXPORT!$A:$ZZ,294,INDICATOR_MAP!$F$28),""))</f>
        <v/>
      </c>
      <c r="AE294" s="2" t="str">
        <f>IF($A294="","",IFERROR(INDEX(RAW_DHIS2_EXPORT!$A:$ZZ,294,INDICATOR_MAP!$F$29),""))</f>
        <v/>
      </c>
      <c r="AF294" s="2" t="str">
        <f>IF($A294="","",IFERROR(INDEX(RAW_DHIS2_EXPORT!$A:$ZZ,294,INDICATOR_MAP!$F$30),""))</f>
        <v/>
      </c>
      <c r="AG294" s="2" t="str">
        <f>IF($A294="","",IFERROR(INDEX(RAW_DHIS2_EXPORT!$A:$ZZ,294,INDICATOR_MAP!$F$31),""))</f>
        <v/>
      </c>
      <c r="AH294" s="2" t="str">
        <f>IF($A294="","",IFERROR(INDEX(RAW_DHIS2_EXPORT!$A:$ZZ,294,INDICATOR_MAP!$F$32),""))</f>
        <v/>
      </c>
      <c r="AI294" s="2" t="str">
        <f>IF($A294="","",IFERROR(INDEX(RAW_DHIS2_EXPORT!$A:$ZZ,294,INDICATOR_MAP!$F$33),""))</f>
        <v/>
      </c>
      <c r="AJ294" s="2" t="str">
        <f>IF($A294="","",IFERROR(INDEX(RAW_DHIS2_EXPORT!$A:$ZZ,294,INDICATOR_MAP!$F$34),""))</f>
        <v/>
      </c>
      <c r="AK294" s="2" t="str">
        <f>IF($A294="","",IFERROR(INDEX(RAW_DHIS2_EXPORT!$A:$ZZ,294,INDICATOR_MAP!$F$35),""))</f>
        <v/>
      </c>
      <c r="AL294" s="2" t="str">
        <f>IF($A294="","",IFERROR(INDEX(RAW_DHIS2_EXPORT!$A:$ZZ,294,INDICATOR_MAP!$F$36),""))</f>
        <v/>
      </c>
      <c r="AM294" s="2" t="str">
        <f>IF($A294="","",IFERROR(INDEX(RAW_DHIS2_EXPORT!$A:$ZZ,294,INDICATOR_MAP!$F$37),""))</f>
        <v/>
      </c>
      <c r="AN294" s="2" t="str">
        <f>IF($A294="","",IFERROR(INDEX(RAW_DHIS2_EXPORT!$A:$ZZ,294,INDICATOR_MAP!$F$38),""))</f>
        <v/>
      </c>
      <c r="AO294" s="2" t="str">
        <f>IF($A294="","",IFERROR(INDEX(RAW_DHIS2_EXPORT!$A:$ZZ,294,INDICATOR_MAP!$F$39),""))</f>
        <v/>
      </c>
      <c r="AP294" s="2" t="str">
        <f>IF($A294="","",IFERROR(INDEX(RAW_DHIS2_EXPORT!$A:$ZZ,294,INDICATOR_MAP!$F$40),""))</f>
        <v/>
      </c>
      <c r="AQ294" s="2" t="str">
        <f>IF($A294="","",IFERROR(INDEX(RAW_DHIS2_EXPORT!$A:$ZZ,294,INDICATOR_MAP!$F$41),""))</f>
        <v/>
      </c>
      <c r="AR294" s="2" t="str">
        <f>IF($A294="","",IFERROR(INDEX(RAW_DHIS2_EXPORT!$A:$ZZ,294,INDICATOR_MAP!$F$42),""))</f>
        <v/>
      </c>
      <c r="AS294" s="2" t="str">
        <f>IF($A294="","",IFERROR(INDEX(RAW_DHIS2_EXPORT!$A:$ZZ,294,INDICATOR_MAP!$F$43),""))</f>
        <v/>
      </c>
      <c r="AT294" s="2" t="str">
        <f>IF($A294="","",IFERROR(INDEX(RAW_DHIS2_EXPORT!$A:$ZZ,294,INDICATOR_MAP!$F$44),""))</f>
        <v/>
      </c>
      <c r="AU294" s="2" t="str">
        <f>IF($A294="","",IFERROR(INDEX(RAW_DHIS2_EXPORT!$A:$ZZ,294,INDICATOR_MAP!$F$45),""))</f>
        <v/>
      </c>
      <c r="AV294" s="2" t="str">
        <f>IF($A294="","",IFERROR(INDEX(RAW_DHIS2_EXPORT!$A:$ZZ,294,INDICATOR_MAP!$F$46),""))</f>
        <v/>
      </c>
      <c r="AW294" s="2" t="str">
        <f>IF($A294="","",IFERROR(INDEX(RAW_DHIS2_EXPORT!$A:$ZZ,294,INDICATOR_MAP!$F$47),""))</f>
        <v/>
      </c>
      <c r="AX294" s="2" t="str">
        <f>IF($A294="","",IFERROR(INDEX(RAW_DHIS2_EXPORT!$A:$ZZ,294,INDICATOR_MAP!$F$48),""))</f>
        <v/>
      </c>
      <c r="AY294" s="2" t="str">
        <f>IF($A294="","",IFERROR(INDEX(RAW_DHIS2_EXPORT!$A:$ZZ,294,INDICATOR_MAP!$F$49),""))</f>
        <v/>
      </c>
      <c r="AZ294" s="2" t="str">
        <f>IF($A294="","",IFERROR(INDEX(RAW_DHIS2_EXPORT!$A:$ZZ,294,INDICATOR_MAP!$F$50),""))</f>
        <v/>
      </c>
      <c r="BA294" s="2" t="str">
        <f>IF($A294="","",IFERROR(INDEX(RAW_DHIS2_EXPORT!$A:$ZZ,294,INDICATOR_MAP!$F$51),""))</f>
        <v/>
      </c>
      <c r="BB294" s="2" t="str">
        <f>IF($A294="","",IFERROR(INDEX(RAW_DHIS2_EXPORT!$A:$ZZ,294,INDICATOR_MAP!$F$52),""))</f>
        <v/>
      </c>
      <c r="BC294" s="2" t="str">
        <f>IF($A294="","",IFERROR(INDEX(RAW_DHIS2_EXPORT!$A:$ZZ,294,INDICATOR_MAP!$F$53),""))</f>
        <v/>
      </c>
    </row>
    <row r="295" spans="1:55">
      <c r="A295" s="2" t="str">
        <f>IF(RAW_DHIS2_EXPORT!A295="","",RAW_DHIS2_EXPORT!A295)</f>
        <v/>
      </c>
      <c r="B295" s="2"/>
      <c r="C295" s="2"/>
      <c r="D295" s="2" t="str">
        <f>IF($A295="","",IFERROR(INDEX(RAW_DHIS2_EXPORT!$A:$ZZ,295,INDICATOR_MAP!$F$2),""))</f>
        <v/>
      </c>
      <c r="E295" s="2" t="str">
        <f>IF($A295="","",IFERROR(INDEX(RAW_DHIS2_EXPORT!$A:$ZZ,295,INDICATOR_MAP!$F$3),""))</f>
        <v/>
      </c>
      <c r="F295" s="2" t="str">
        <f>IF($A295="","",IFERROR(INDEX(RAW_DHIS2_EXPORT!$A:$ZZ,295,INDICATOR_MAP!$F$4),""))</f>
        <v/>
      </c>
      <c r="G295" s="2" t="str">
        <f>IF($A295="","",IFERROR(INDEX(RAW_DHIS2_EXPORT!$A:$ZZ,295,INDICATOR_MAP!$F$5),""))</f>
        <v/>
      </c>
      <c r="H295" s="2" t="str">
        <f>IF($A295="","",IFERROR(INDEX(RAW_DHIS2_EXPORT!$A:$ZZ,295,INDICATOR_MAP!$F$6),""))</f>
        <v/>
      </c>
      <c r="I295" s="2" t="str">
        <f>IF($A295="","",IFERROR(INDEX(RAW_DHIS2_EXPORT!$A:$ZZ,295,INDICATOR_MAP!$F$7),""))</f>
        <v/>
      </c>
      <c r="J295" s="2" t="str">
        <f>IF($A295="","",IFERROR(INDEX(RAW_DHIS2_EXPORT!$A:$ZZ,295,INDICATOR_MAP!$F$8),""))</f>
        <v/>
      </c>
      <c r="K295" s="2" t="str">
        <f>IF($A295="","",IFERROR(INDEX(RAW_DHIS2_EXPORT!$A:$ZZ,295,INDICATOR_MAP!$F$9),""))</f>
        <v/>
      </c>
      <c r="L295" s="2" t="str">
        <f>IF($A295="","",IFERROR(INDEX(RAW_DHIS2_EXPORT!$A:$ZZ,295,INDICATOR_MAP!$F$10),""))</f>
        <v/>
      </c>
      <c r="M295" s="2" t="str">
        <f>IF($A295="","",IFERROR(INDEX(RAW_DHIS2_EXPORT!$A:$ZZ,295,INDICATOR_MAP!$F$11),""))</f>
        <v/>
      </c>
      <c r="N295" s="2" t="str">
        <f>IF($A295="","",IFERROR(INDEX(RAW_DHIS2_EXPORT!$A:$ZZ,295,INDICATOR_MAP!$F$12),""))</f>
        <v/>
      </c>
      <c r="O295" s="2" t="str">
        <f>IF($A295="","",IFERROR(INDEX(RAW_DHIS2_EXPORT!$A:$ZZ,295,INDICATOR_MAP!$F$13),""))</f>
        <v/>
      </c>
      <c r="P295" s="2" t="str">
        <f>IF($A295="","",IFERROR(INDEX(RAW_DHIS2_EXPORT!$A:$ZZ,295,INDICATOR_MAP!$F$14),""))</f>
        <v/>
      </c>
      <c r="Q295" s="2" t="str">
        <f>IF($A295="","",IFERROR(INDEX(RAW_DHIS2_EXPORT!$A:$ZZ,295,INDICATOR_MAP!$F$15),""))</f>
        <v/>
      </c>
      <c r="R295" s="2" t="str">
        <f>IF($A295="","",IFERROR(INDEX(RAW_DHIS2_EXPORT!$A:$ZZ,295,INDICATOR_MAP!$F$16),""))</f>
        <v/>
      </c>
      <c r="S295" s="2" t="str">
        <f>IF($A295="","",IFERROR(INDEX(RAW_DHIS2_EXPORT!$A:$ZZ,295,INDICATOR_MAP!$F$17),""))</f>
        <v/>
      </c>
      <c r="T295" s="2" t="str">
        <f>IF($A295="","",IFERROR(INDEX(RAW_DHIS2_EXPORT!$A:$ZZ,295,INDICATOR_MAP!$F$18),""))</f>
        <v/>
      </c>
      <c r="U295" s="2" t="str">
        <f>IF($A295="","",IFERROR(INDEX(RAW_DHIS2_EXPORT!$A:$ZZ,295,INDICATOR_MAP!$F$19),""))</f>
        <v/>
      </c>
      <c r="V295" s="2" t="str">
        <f>IF($A295="","",IFERROR(INDEX(RAW_DHIS2_EXPORT!$A:$ZZ,295,INDICATOR_MAP!$F$20),""))</f>
        <v/>
      </c>
      <c r="W295" s="2" t="str">
        <f>IF($A295="","",IFERROR(INDEX(RAW_DHIS2_EXPORT!$A:$ZZ,295,INDICATOR_MAP!$F$21),""))</f>
        <v/>
      </c>
      <c r="X295" s="2" t="str">
        <f>IF($A295="","",IFERROR(INDEX(RAW_DHIS2_EXPORT!$A:$ZZ,295,INDICATOR_MAP!$F$22),""))</f>
        <v/>
      </c>
      <c r="Y295" s="2" t="str">
        <f>IF($A295="","",IFERROR(INDEX(RAW_DHIS2_EXPORT!$A:$ZZ,295,INDICATOR_MAP!$F$23),""))</f>
        <v/>
      </c>
      <c r="Z295" s="2" t="str">
        <f>IF($A295="","",IFERROR(INDEX(RAW_DHIS2_EXPORT!$A:$ZZ,295,INDICATOR_MAP!$F$24),""))</f>
        <v/>
      </c>
      <c r="AA295" s="2" t="str">
        <f>IF($A295="","",IFERROR(INDEX(RAW_DHIS2_EXPORT!$A:$ZZ,295,INDICATOR_MAP!$F$25),""))</f>
        <v/>
      </c>
      <c r="AB295" s="2" t="str">
        <f>IF($A295="","",IFERROR(INDEX(RAW_DHIS2_EXPORT!$A:$ZZ,295,INDICATOR_MAP!$F$26),""))</f>
        <v/>
      </c>
      <c r="AC295" s="2" t="str">
        <f>IF($A295="","",IFERROR(INDEX(RAW_DHIS2_EXPORT!$A:$ZZ,295,INDICATOR_MAP!$F$27),""))</f>
        <v/>
      </c>
      <c r="AD295" s="2" t="str">
        <f>IF($A295="","",IFERROR(INDEX(RAW_DHIS2_EXPORT!$A:$ZZ,295,INDICATOR_MAP!$F$28),""))</f>
        <v/>
      </c>
      <c r="AE295" s="2" t="str">
        <f>IF($A295="","",IFERROR(INDEX(RAW_DHIS2_EXPORT!$A:$ZZ,295,INDICATOR_MAP!$F$29),""))</f>
        <v/>
      </c>
      <c r="AF295" s="2" t="str">
        <f>IF($A295="","",IFERROR(INDEX(RAW_DHIS2_EXPORT!$A:$ZZ,295,INDICATOR_MAP!$F$30),""))</f>
        <v/>
      </c>
      <c r="AG295" s="2" t="str">
        <f>IF($A295="","",IFERROR(INDEX(RAW_DHIS2_EXPORT!$A:$ZZ,295,INDICATOR_MAP!$F$31),""))</f>
        <v/>
      </c>
      <c r="AH295" s="2" t="str">
        <f>IF($A295="","",IFERROR(INDEX(RAW_DHIS2_EXPORT!$A:$ZZ,295,INDICATOR_MAP!$F$32),""))</f>
        <v/>
      </c>
      <c r="AI295" s="2" t="str">
        <f>IF($A295="","",IFERROR(INDEX(RAW_DHIS2_EXPORT!$A:$ZZ,295,INDICATOR_MAP!$F$33),""))</f>
        <v/>
      </c>
      <c r="AJ295" s="2" t="str">
        <f>IF($A295="","",IFERROR(INDEX(RAW_DHIS2_EXPORT!$A:$ZZ,295,INDICATOR_MAP!$F$34),""))</f>
        <v/>
      </c>
      <c r="AK295" s="2" t="str">
        <f>IF($A295="","",IFERROR(INDEX(RAW_DHIS2_EXPORT!$A:$ZZ,295,INDICATOR_MAP!$F$35),""))</f>
        <v/>
      </c>
      <c r="AL295" s="2" t="str">
        <f>IF($A295="","",IFERROR(INDEX(RAW_DHIS2_EXPORT!$A:$ZZ,295,INDICATOR_MAP!$F$36),""))</f>
        <v/>
      </c>
      <c r="AM295" s="2" t="str">
        <f>IF($A295="","",IFERROR(INDEX(RAW_DHIS2_EXPORT!$A:$ZZ,295,INDICATOR_MAP!$F$37),""))</f>
        <v/>
      </c>
      <c r="AN295" s="2" t="str">
        <f>IF($A295="","",IFERROR(INDEX(RAW_DHIS2_EXPORT!$A:$ZZ,295,INDICATOR_MAP!$F$38),""))</f>
        <v/>
      </c>
      <c r="AO295" s="2" t="str">
        <f>IF($A295="","",IFERROR(INDEX(RAW_DHIS2_EXPORT!$A:$ZZ,295,INDICATOR_MAP!$F$39),""))</f>
        <v/>
      </c>
      <c r="AP295" s="2" t="str">
        <f>IF($A295="","",IFERROR(INDEX(RAW_DHIS2_EXPORT!$A:$ZZ,295,INDICATOR_MAP!$F$40),""))</f>
        <v/>
      </c>
      <c r="AQ295" s="2" t="str">
        <f>IF($A295="","",IFERROR(INDEX(RAW_DHIS2_EXPORT!$A:$ZZ,295,INDICATOR_MAP!$F$41),""))</f>
        <v/>
      </c>
      <c r="AR295" s="2" t="str">
        <f>IF($A295="","",IFERROR(INDEX(RAW_DHIS2_EXPORT!$A:$ZZ,295,INDICATOR_MAP!$F$42),""))</f>
        <v/>
      </c>
      <c r="AS295" s="2" t="str">
        <f>IF($A295="","",IFERROR(INDEX(RAW_DHIS2_EXPORT!$A:$ZZ,295,INDICATOR_MAP!$F$43),""))</f>
        <v/>
      </c>
      <c r="AT295" s="2" t="str">
        <f>IF($A295="","",IFERROR(INDEX(RAW_DHIS2_EXPORT!$A:$ZZ,295,INDICATOR_MAP!$F$44),""))</f>
        <v/>
      </c>
      <c r="AU295" s="2" t="str">
        <f>IF($A295="","",IFERROR(INDEX(RAW_DHIS2_EXPORT!$A:$ZZ,295,INDICATOR_MAP!$F$45),""))</f>
        <v/>
      </c>
      <c r="AV295" s="2" t="str">
        <f>IF($A295="","",IFERROR(INDEX(RAW_DHIS2_EXPORT!$A:$ZZ,295,INDICATOR_MAP!$F$46),""))</f>
        <v/>
      </c>
      <c r="AW295" s="2" t="str">
        <f>IF($A295="","",IFERROR(INDEX(RAW_DHIS2_EXPORT!$A:$ZZ,295,INDICATOR_MAP!$F$47),""))</f>
        <v/>
      </c>
      <c r="AX295" s="2" t="str">
        <f>IF($A295="","",IFERROR(INDEX(RAW_DHIS2_EXPORT!$A:$ZZ,295,INDICATOR_MAP!$F$48),""))</f>
        <v/>
      </c>
      <c r="AY295" s="2" t="str">
        <f>IF($A295="","",IFERROR(INDEX(RAW_DHIS2_EXPORT!$A:$ZZ,295,INDICATOR_MAP!$F$49),""))</f>
        <v/>
      </c>
      <c r="AZ295" s="2" t="str">
        <f>IF($A295="","",IFERROR(INDEX(RAW_DHIS2_EXPORT!$A:$ZZ,295,INDICATOR_MAP!$F$50),""))</f>
        <v/>
      </c>
      <c r="BA295" s="2" t="str">
        <f>IF($A295="","",IFERROR(INDEX(RAW_DHIS2_EXPORT!$A:$ZZ,295,INDICATOR_MAP!$F$51),""))</f>
        <v/>
      </c>
      <c r="BB295" s="2" t="str">
        <f>IF($A295="","",IFERROR(INDEX(RAW_DHIS2_EXPORT!$A:$ZZ,295,INDICATOR_MAP!$F$52),""))</f>
        <v/>
      </c>
      <c r="BC295" s="2" t="str">
        <f>IF($A295="","",IFERROR(INDEX(RAW_DHIS2_EXPORT!$A:$ZZ,295,INDICATOR_MAP!$F$53),""))</f>
        <v/>
      </c>
    </row>
    <row r="296" spans="1:55">
      <c r="A296" s="2" t="str">
        <f>IF(RAW_DHIS2_EXPORT!A296="","",RAW_DHIS2_EXPORT!A296)</f>
        <v/>
      </c>
      <c r="B296" s="2"/>
      <c r="C296" s="2"/>
      <c r="D296" s="2" t="str">
        <f>IF($A296="","",IFERROR(INDEX(RAW_DHIS2_EXPORT!$A:$ZZ,296,INDICATOR_MAP!$F$2),""))</f>
        <v/>
      </c>
      <c r="E296" s="2" t="str">
        <f>IF($A296="","",IFERROR(INDEX(RAW_DHIS2_EXPORT!$A:$ZZ,296,INDICATOR_MAP!$F$3),""))</f>
        <v/>
      </c>
      <c r="F296" s="2" t="str">
        <f>IF($A296="","",IFERROR(INDEX(RAW_DHIS2_EXPORT!$A:$ZZ,296,INDICATOR_MAP!$F$4),""))</f>
        <v/>
      </c>
      <c r="G296" s="2" t="str">
        <f>IF($A296="","",IFERROR(INDEX(RAW_DHIS2_EXPORT!$A:$ZZ,296,INDICATOR_MAP!$F$5),""))</f>
        <v/>
      </c>
      <c r="H296" s="2" t="str">
        <f>IF($A296="","",IFERROR(INDEX(RAW_DHIS2_EXPORT!$A:$ZZ,296,INDICATOR_MAP!$F$6),""))</f>
        <v/>
      </c>
      <c r="I296" s="2" t="str">
        <f>IF($A296="","",IFERROR(INDEX(RAW_DHIS2_EXPORT!$A:$ZZ,296,INDICATOR_MAP!$F$7),""))</f>
        <v/>
      </c>
      <c r="J296" s="2" t="str">
        <f>IF($A296="","",IFERROR(INDEX(RAW_DHIS2_EXPORT!$A:$ZZ,296,INDICATOR_MAP!$F$8),""))</f>
        <v/>
      </c>
      <c r="K296" s="2" t="str">
        <f>IF($A296="","",IFERROR(INDEX(RAW_DHIS2_EXPORT!$A:$ZZ,296,INDICATOR_MAP!$F$9),""))</f>
        <v/>
      </c>
      <c r="L296" s="2" t="str">
        <f>IF($A296="","",IFERROR(INDEX(RAW_DHIS2_EXPORT!$A:$ZZ,296,INDICATOR_MAP!$F$10),""))</f>
        <v/>
      </c>
      <c r="M296" s="2" t="str">
        <f>IF($A296="","",IFERROR(INDEX(RAW_DHIS2_EXPORT!$A:$ZZ,296,INDICATOR_MAP!$F$11),""))</f>
        <v/>
      </c>
      <c r="N296" s="2" t="str">
        <f>IF($A296="","",IFERROR(INDEX(RAW_DHIS2_EXPORT!$A:$ZZ,296,INDICATOR_MAP!$F$12),""))</f>
        <v/>
      </c>
      <c r="O296" s="2" t="str">
        <f>IF($A296="","",IFERROR(INDEX(RAW_DHIS2_EXPORT!$A:$ZZ,296,INDICATOR_MAP!$F$13),""))</f>
        <v/>
      </c>
      <c r="P296" s="2" t="str">
        <f>IF($A296="","",IFERROR(INDEX(RAW_DHIS2_EXPORT!$A:$ZZ,296,INDICATOR_MAP!$F$14),""))</f>
        <v/>
      </c>
      <c r="Q296" s="2" t="str">
        <f>IF($A296="","",IFERROR(INDEX(RAW_DHIS2_EXPORT!$A:$ZZ,296,INDICATOR_MAP!$F$15),""))</f>
        <v/>
      </c>
      <c r="R296" s="2" t="str">
        <f>IF($A296="","",IFERROR(INDEX(RAW_DHIS2_EXPORT!$A:$ZZ,296,INDICATOR_MAP!$F$16),""))</f>
        <v/>
      </c>
      <c r="S296" s="2" t="str">
        <f>IF($A296="","",IFERROR(INDEX(RAW_DHIS2_EXPORT!$A:$ZZ,296,INDICATOR_MAP!$F$17),""))</f>
        <v/>
      </c>
      <c r="T296" s="2" t="str">
        <f>IF($A296="","",IFERROR(INDEX(RAW_DHIS2_EXPORT!$A:$ZZ,296,INDICATOR_MAP!$F$18),""))</f>
        <v/>
      </c>
      <c r="U296" s="2" t="str">
        <f>IF($A296="","",IFERROR(INDEX(RAW_DHIS2_EXPORT!$A:$ZZ,296,INDICATOR_MAP!$F$19),""))</f>
        <v/>
      </c>
      <c r="V296" s="2" t="str">
        <f>IF($A296="","",IFERROR(INDEX(RAW_DHIS2_EXPORT!$A:$ZZ,296,INDICATOR_MAP!$F$20),""))</f>
        <v/>
      </c>
      <c r="W296" s="2" t="str">
        <f>IF($A296="","",IFERROR(INDEX(RAW_DHIS2_EXPORT!$A:$ZZ,296,INDICATOR_MAP!$F$21),""))</f>
        <v/>
      </c>
      <c r="X296" s="2" t="str">
        <f>IF($A296="","",IFERROR(INDEX(RAW_DHIS2_EXPORT!$A:$ZZ,296,INDICATOR_MAP!$F$22),""))</f>
        <v/>
      </c>
      <c r="Y296" s="2" t="str">
        <f>IF($A296="","",IFERROR(INDEX(RAW_DHIS2_EXPORT!$A:$ZZ,296,INDICATOR_MAP!$F$23),""))</f>
        <v/>
      </c>
      <c r="Z296" s="2" t="str">
        <f>IF($A296="","",IFERROR(INDEX(RAW_DHIS2_EXPORT!$A:$ZZ,296,INDICATOR_MAP!$F$24),""))</f>
        <v/>
      </c>
      <c r="AA296" s="2" t="str">
        <f>IF($A296="","",IFERROR(INDEX(RAW_DHIS2_EXPORT!$A:$ZZ,296,INDICATOR_MAP!$F$25),""))</f>
        <v/>
      </c>
      <c r="AB296" s="2" t="str">
        <f>IF($A296="","",IFERROR(INDEX(RAW_DHIS2_EXPORT!$A:$ZZ,296,INDICATOR_MAP!$F$26),""))</f>
        <v/>
      </c>
      <c r="AC296" s="2" t="str">
        <f>IF($A296="","",IFERROR(INDEX(RAW_DHIS2_EXPORT!$A:$ZZ,296,INDICATOR_MAP!$F$27),""))</f>
        <v/>
      </c>
      <c r="AD296" s="2" t="str">
        <f>IF($A296="","",IFERROR(INDEX(RAW_DHIS2_EXPORT!$A:$ZZ,296,INDICATOR_MAP!$F$28),""))</f>
        <v/>
      </c>
      <c r="AE296" s="2" t="str">
        <f>IF($A296="","",IFERROR(INDEX(RAW_DHIS2_EXPORT!$A:$ZZ,296,INDICATOR_MAP!$F$29),""))</f>
        <v/>
      </c>
      <c r="AF296" s="2" t="str">
        <f>IF($A296="","",IFERROR(INDEX(RAW_DHIS2_EXPORT!$A:$ZZ,296,INDICATOR_MAP!$F$30),""))</f>
        <v/>
      </c>
      <c r="AG296" s="2" t="str">
        <f>IF($A296="","",IFERROR(INDEX(RAW_DHIS2_EXPORT!$A:$ZZ,296,INDICATOR_MAP!$F$31),""))</f>
        <v/>
      </c>
      <c r="AH296" s="2" t="str">
        <f>IF($A296="","",IFERROR(INDEX(RAW_DHIS2_EXPORT!$A:$ZZ,296,INDICATOR_MAP!$F$32),""))</f>
        <v/>
      </c>
      <c r="AI296" s="2" t="str">
        <f>IF($A296="","",IFERROR(INDEX(RAW_DHIS2_EXPORT!$A:$ZZ,296,INDICATOR_MAP!$F$33),""))</f>
        <v/>
      </c>
      <c r="AJ296" s="2" t="str">
        <f>IF($A296="","",IFERROR(INDEX(RAW_DHIS2_EXPORT!$A:$ZZ,296,INDICATOR_MAP!$F$34),""))</f>
        <v/>
      </c>
      <c r="AK296" s="2" t="str">
        <f>IF($A296="","",IFERROR(INDEX(RAW_DHIS2_EXPORT!$A:$ZZ,296,INDICATOR_MAP!$F$35),""))</f>
        <v/>
      </c>
      <c r="AL296" s="2" t="str">
        <f>IF($A296="","",IFERROR(INDEX(RAW_DHIS2_EXPORT!$A:$ZZ,296,INDICATOR_MAP!$F$36),""))</f>
        <v/>
      </c>
      <c r="AM296" s="2" t="str">
        <f>IF($A296="","",IFERROR(INDEX(RAW_DHIS2_EXPORT!$A:$ZZ,296,INDICATOR_MAP!$F$37),""))</f>
        <v/>
      </c>
      <c r="AN296" s="2" t="str">
        <f>IF($A296="","",IFERROR(INDEX(RAW_DHIS2_EXPORT!$A:$ZZ,296,INDICATOR_MAP!$F$38),""))</f>
        <v/>
      </c>
      <c r="AO296" s="2" t="str">
        <f>IF($A296="","",IFERROR(INDEX(RAW_DHIS2_EXPORT!$A:$ZZ,296,INDICATOR_MAP!$F$39),""))</f>
        <v/>
      </c>
      <c r="AP296" s="2" t="str">
        <f>IF($A296="","",IFERROR(INDEX(RAW_DHIS2_EXPORT!$A:$ZZ,296,INDICATOR_MAP!$F$40),""))</f>
        <v/>
      </c>
      <c r="AQ296" s="2" t="str">
        <f>IF($A296="","",IFERROR(INDEX(RAW_DHIS2_EXPORT!$A:$ZZ,296,INDICATOR_MAP!$F$41),""))</f>
        <v/>
      </c>
      <c r="AR296" s="2" t="str">
        <f>IF($A296="","",IFERROR(INDEX(RAW_DHIS2_EXPORT!$A:$ZZ,296,INDICATOR_MAP!$F$42),""))</f>
        <v/>
      </c>
      <c r="AS296" s="2" t="str">
        <f>IF($A296="","",IFERROR(INDEX(RAW_DHIS2_EXPORT!$A:$ZZ,296,INDICATOR_MAP!$F$43),""))</f>
        <v/>
      </c>
      <c r="AT296" s="2" t="str">
        <f>IF($A296="","",IFERROR(INDEX(RAW_DHIS2_EXPORT!$A:$ZZ,296,INDICATOR_MAP!$F$44),""))</f>
        <v/>
      </c>
      <c r="AU296" s="2" t="str">
        <f>IF($A296="","",IFERROR(INDEX(RAW_DHIS2_EXPORT!$A:$ZZ,296,INDICATOR_MAP!$F$45),""))</f>
        <v/>
      </c>
      <c r="AV296" s="2" t="str">
        <f>IF($A296="","",IFERROR(INDEX(RAW_DHIS2_EXPORT!$A:$ZZ,296,INDICATOR_MAP!$F$46),""))</f>
        <v/>
      </c>
      <c r="AW296" s="2" t="str">
        <f>IF($A296="","",IFERROR(INDEX(RAW_DHIS2_EXPORT!$A:$ZZ,296,INDICATOR_MAP!$F$47),""))</f>
        <v/>
      </c>
      <c r="AX296" s="2" t="str">
        <f>IF($A296="","",IFERROR(INDEX(RAW_DHIS2_EXPORT!$A:$ZZ,296,INDICATOR_MAP!$F$48),""))</f>
        <v/>
      </c>
      <c r="AY296" s="2" t="str">
        <f>IF($A296="","",IFERROR(INDEX(RAW_DHIS2_EXPORT!$A:$ZZ,296,INDICATOR_MAP!$F$49),""))</f>
        <v/>
      </c>
      <c r="AZ296" s="2" t="str">
        <f>IF($A296="","",IFERROR(INDEX(RAW_DHIS2_EXPORT!$A:$ZZ,296,INDICATOR_MAP!$F$50),""))</f>
        <v/>
      </c>
      <c r="BA296" s="2" t="str">
        <f>IF($A296="","",IFERROR(INDEX(RAW_DHIS2_EXPORT!$A:$ZZ,296,INDICATOR_MAP!$F$51),""))</f>
        <v/>
      </c>
      <c r="BB296" s="2" t="str">
        <f>IF($A296="","",IFERROR(INDEX(RAW_DHIS2_EXPORT!$A:$ZZ,296,INDICATOR_MAP!$F$52),""))</f>
        <v/>
      </c>
      <c r="BC296" s="2" t="str">
        <f>IF($A296="","",IFERROR(INDEX(RAW_DHIS2_EXPORT!$A:$ZZ,296,INDICATOR_MAP!$F$53),""))</f>
        <v/>
      </c>
    </row>
    <row r="297" spans="1:55">
      <c r="A297" s="2" t="str">
        <f>IF(RAW_DHIS2_EXPORT!A297="","",RAW_DHIS2_EXPORT!A297)</f>
        <v/>
      </c>
      <c r="B297" s="2"/>
      <c r="C297" s="2"/>
      <c r="D297" s="2" t="str">
        <f>IF($A297="","",IFERROR(INDEX(RAW_DHIS2_EXPORT!$A:$ZZ,297,INDICATOR_MAP!$F$2),""))</f>
        <v/>
      </c>
      <c r="E297" s="2" t="str">
        <f>IF($A297="","",IFERROR(INDEX(RAW_DHIS2_EXPORT!$A:$ZZ,297,INDICATOR_MAP!$F$3),""))</f>
        <v/>
      </c>
      <c r="F297" s="2" t="str">
        <f>IF($A297="","",IFERROR(INDEX(RAW_DHIS2_EXPORT!$A:$ZZ,297,INDICATOR_MAP!$F$4),""))</f>
        <v/>
      </c>
      <c r="G297" s="2" t="str">
        <f>IF($A297="","",IFERROR(INDEX(RAW_DHIS2_EXPORT!$A:$ZZ,297,INDICATOR_MAP!$F$5),""))</f>
        <v/>
      </c>
      <c r="H297" s="2" t="str">
        <f>IF($A297="","",IFERROR(INDEX(RAW_DHIS2_EXPORT!$A:$ZZ,297,INDICATOR_MAP!$F$6),""))</f>
        <v/>
      </c>
      <c r="I297" s="2" t="str">
        <f>IF($A297="","",IFERROR(INDEX(RAW_DHIS2_EXPORT!$A:$ZZ,297,INDICATOR_MAP!$F$7),""))</f>
        <v/>
      </c>
      <c r="J297" s="2" t="str">
        <f>IF($A297="","",IFERROR(INDEX(RAW_DHIS2_EXPORT!$A:$ZZ,297,INDICATOR_MAP!$F$8),""))</f>
        <v/>
      </c>
      <c r="K297" s="2" t="str">
        <f>IF($A297="","",IFERROR(INDEX(RAW_DHIS2_EXPORT!$A:$ZZ,297,INDICATOR_MAP!$F$9),""))</f>
        <v/>
      </c>
      <c r="L297" s="2" t="str">
        <f>IF($A297="","",IFERROR(INDEX(RAW_DHIS2_EXPORT!$A:$ZZ,297,INDICATOR_MAP!$F$10),""))</f>
        <v/>
      </c>
      <c r="M297" s="2" t="str">
        <f>IF($A297="","",IFERROR(INDEX(RAW_DHIS2_EXPORT!$A:$ZZ,297,INDICATOR_MAP!$F$11),""))</f>
        <v/>
      </c>
      <c r="N297" s="2" t="str">
        <f>IF($A297="","",IFERROR(INDEX(RAW_DHIS2_EXPORT!$A:$ZZ,297,INDICATOR_MAP!$F$12),""))</f>
        <v/>
      </c>
      <c r="O297" s="2" t="str">
        <f>IF($A297="","",IFERROR(INDEX(RAW_DHIS2_EXPORT!$A:$ZZ,297,INDICATOR_MAP!$F$13),""))</f>
        <v/>
      </c>
      <c r="P297" s="2" t="str">
        <f>IF($A297="","",IFERROR(INDEX(RAW_DHIS2_EXPORT!$A:$ZZ,297,INDICATOR_MAP!$F$14),""))</f>
        <v/>
      </c>
      <c r="Q297" s="2" t="str">
        <f>IF($A297="","",IFERROR(INDEX(RAW_DHIS2_EXPORT!$A:$ZZ,297,INDICATOR_MAP!$F$15),""))</f>
        <v/>
      </c>
      <c r="R297" s="2" t="str">
        <f>IF($A297="","",IFERROR(INDEX(RAW_DHIS2_EXPORT!$A:$ZZ,297,INDICATOR_MAP!$F$16),""))</f>
        <v/>
      </c>
      <c r="S297" s="2" t="str">
        <f>IF($A297="","",IFERROR(INDEX(RAW_DHIS2_EXPORT!$A:$ZZ,297,INDICATOR_MAP!$F$17),""))</f>
        <v/>
      </c>
      <c r="T297" s="2" t="str">
        <f>IF($A297="","",IFERROR(INDEX(RAW_DHIS2_EXPORT!$A:$ZZ,297,INDICATOR_MAP!$F$18),""))</f>
        <v/>
      </c>
      <c r="U297" s="2" t="str">
        <f>IF($A297="","",IFERROR(INDEX(RAW_DHIS2_EXPORT!$A:$ZZ,297,INDICATOR_MAP!$F$19),""))</f>
        <v/>
      </c>
      <c r="V297" s="2" t="str">
        <f>IF($A297="","",IFERROR(INDEX(RAW_DHIS2_EXPORT!$A:$ZZ,297,INDICATOR_MAP!$F$20),""))</f>
        <v/>
      </c>
      <c r="W297" s="2" t="str">
        <f>IF($A297="","",IFERROR(INDEX(RAW_DHIS2_EXPORT!$A:$ZZ,297,INDICATOR_MAP!$F$21),""))</f>
        <v/>
      </c>
      <c r="X297" s="2" t="str">
        <f>IF($A297="","",IFERROR(INDEX(RAW_DHIS2_EXPORT!$A:$ZZ,297,INDICATOR_MAP!$F$22),""))</f>
        <v/>
      </c>
      <c r="Y297" s="2" t="str">
        <f>IF($A297="","",IFERROR(INDEX(RAW_DHIS2_EXPORT!$A:$ZZ,297,INDICATOR_MAP!$F$23),""))</f>
        <v/>
      </c>
      <c r="Z297" s="2" t="str">
        <f>IF($A297="","",IFERROR(INDEX(RAW_DHIS2_EXPORT!$A:$ZZ,297,INDICATOR_MAP!$F$24),""))</f>
        <v/>
      </c>
      <c r="AA297" s="2" t="str">
        <f>IF($A297="","",IFERROR(INDEX(RAW_DHIS2_EXPORT!$A:$ZZ,297,INDICATOR_MAP!$F$25),""))</f>
        <v/>
      </c>
      <c r="AB297" s="2" t="str">
        <f>IF($A297="","",IFERROR(INDEX(RAW_DHIS2_EXPORT!$A:$ZZ,297,INDICATOR_MAP!$F$26),""))</f>
        <v/>
      </c>
      <c r="AC297" s="2" t="str">
        <f>IF($A297="","",IFERROR(INDEX(RAW_DHIS2_EXPORT!$A:$ZZ,297,INDICATOR_MAP!$F$27),""))</f>
        <v/>
      </c>
      <c r="AD297" s="2" t="str">
        <f>IF($A297="","",IFERROR(INDEX(RAW_DHIS2_EXPORT!$A:$ZZ,297,INDICATOR_MAP!$F$28),""))</f>
        <v/>
      </c>
      <c r="AE297" s="2" t="str">
        <f>IF($A297="","",IFERROR(INDEX(RAW_DHIS2_EXPORT!$A:$ZZ,297,INDICATOR_MAP!$F$29),""))</f>
        <v/>
      </c>
      <c r="AF297" s="2" t="str">
        <f>IF($A297="","",IFERROR(INDEX(RAW_DHIS2_EXPORT!$A:$ZZ,297,INDICATOR_MAP!$F$30),""))</f>
        <v/>
      </c>
      <c r="AG297" s="2" t="str">
        <f>IF($A297="","",IFERROR(INDEX(RAW_DHIS2_EXPORT!$A:$ZZ,297,INDICATOR_MAP!$F$31),""))</f>
        <v/>
      </c>
      <c r="AH297" s="2" t="str">
        <f>IF($A297="","",IFERROR(INDEX(RAW_DHIS2_EXPORT!$A:$ZZ,297,INDICATOR_MAP!$F$32),""))</f>
        <v/>
      </c>
      <c r="AI297" s="2" t="str">
        <f>IF($A297="","",IFERROR(INDEX(RAW_DHIS2_EXPORT!$A:$ZZ,297,INDICATOR_MAP!$F$33),""))</f>
        <v/>
      </c>
      <c r="AJ297" s="2" t="str">
        <f>IF($A297="","",IFERROR(INDEX(RAW_DHIS2_EXPORT!$A:$ZZ,297,INDICATOR_MAP!$F$34),""))</f>
        <v/>
      </c>
      <c r="AK297" s="2" t="str">
        <f>IF($A297="","",IFERROR(INDEX(RAW_DHIS2_EXPORT!$A:$ZZ,297,INDICATOR_MAP!$F$35),""))</f>
        <v/>
      </c>
      <c r="AL297" s="2" t="str">
        <f>IF($A297="","",IFERROR(INDEX(RAW_DHIS2_EXPORT!$A:$ZZ,297,INDICATOR_MAP!$F$36),""))</f>
        <v/>
      </c>
      <c r="AM297" s="2" t="str">
        <f>IF($A297="","",IFERROR(INDEX(RAW_DHIS2_EXPORT!$A:$ZZ,297,INDICATOR_MAP!$F$37),""))</f>
        <v/>
      </c>
      <c r="AN297" s="2" t="str">
        <f>IF($A297="","",IFERROR(INDEX(RAW_DHIS2_EXPORT!$A:$ZZ,297,INDICATOR_MAP!$F$38),""))</f>
        <v/>
      </c>
      <c r="AO297" s="2" t="str">
        <f>IF($A297="","",IFERROR(INDEX(RAW_DHIS2_EXPORT!$A:$ZZ,297,INDICATOR_MAP!$F$39),""))</f>
        <v/>
      </c>
      <c r="AP297" s="2" t="str">
        <f>IF($A297="","",IFERROR(INDEX(RAW_DHIS2_EXPORT!$A:$ZZ,297,INDICATOR_MAP!$F$40),""))</f>
        <v/>
      </c>
      <c r="AQ297" s="2" t="str">
        <f>IF($A297="","",IFERROR(INDEX(RAW_DHIS2_EXPORT!$A:$ZZ,297,INDICATOR_MAP!$F$41),""))</f>
        <v/>
      </c>
      <c r="AR297" s="2" t="str">
        <f>IF($A297="","",IFERROR(INDEX(RAW_DHIS2_EXPORT!$A:$ZZ,297,INDICATOR_MAP!$F$42),""))</f>
        <v/>
      </c>
      <c r="AS297" s="2" t="str">
        <f>IF($A297="","",IFERROR(INDEX(RAW_DHIS2_EXPORT!$A:$ZZ,297,INDICATOR_MAP!$F$43),""))</f>
        <v/>
      </c>
      <c r="AT297" s="2" t="str">
        <f>IF($A297="","",IFERROR(INDEX(RAW_DHIS2_EXPORT!$A:$ZZ,297,INDICATOR_MAP!$F$44),""))</f>
        <v/>
      </c>
      <c r="AU297" s="2" t="str">
        <f>IF($A297="","",IFERROR(INDEX(RAW_DHIS2_EXPORT!$A:$ZZ,297,INDICATOR_MAP!$F$45),""))</f>
        <v/>
      </c>
      <c r="AV297" s="2" t="str">
        <f>IF($A297="","",IFERROR(INDEX(RAW_DHIS2_EXPORT!$A:$ZZ,297,INDICATOR_MAP!$F$46),""))</f>
        <v/>
      </c>
      <c r="AW297" s="2" t="str">
        <f>IF($A297="","",IFERROR(INDEX(RAW_DHIS2_EXPORT!$A:$ZZ,297,INDICATOR_MAP!$F$47),""))</f>
        <v/>
      </c>
      <c r="AX297" s="2" t="str">
        <f>IF($A297="","",IFERROR(INDEX(RAW_DHIS2_EXPORT!$A:$ZZ,297,INDICATOR_MAP!$F$48),""))</f>
        <v/>
      </c>
      <c r="AY297" s="2" t="str">
        <f>IF($A297="","",IFERROR(INDEX(RAW_DHIS2_EXPORT!$A:$ZZ,297,INDICATOR_MAP!$F$49),""))</f>
        <v/>
      </c>
      <c r="AZ297" s="2" t="str">
        <f>IF($A297="","",IFERROR(INDEX(RAW_DHIS2_EXPORT!$A:$ZZ,297,INDICATOR_MAP!$F$50),""))</f>
        <v/>
      </c>
      <c r="BA297" s="2" t="str">
        <f>IF($A297="","",IFERROR(INDEX(RAW_DHIS2_EXPORT!$A:$ZZ,297,INDICATOR_MAP!$F$51),""))</f>
        <v/>
      </c>
      <c r="BB297" s="2" t="str">
        <f>IF($A297="","",IFERROR(INDEX(RAW_DHIS2_EXPORT!$A:$ZZ,297,INDICATOR_MAP!$F$52),""))</f>
        <v/>
      </c>
      <c r="BC297" s="2" t="str">
        <f>IF($A297="","",IFERROR(INDEX(RAW_DHIS2_EXPORT!$A:$ZZ,297,INDICATOR_MAP!$F$53),""))</f>
        <v/>
      </c>
    </row>
    <row r="298" spans="1:55">
      <c r="A298" s="2" t="str">
        <f>IF(RAW_DHIS2_EXPORT!A298="","",RAW_DHIS2_EXPORT!A298)</f>
        <v/>
      </c>
      <c r="B298" s="2"/>
      <c r="C298" s="2"/>
      <c r="D298" s="2" t="str">
        <f>IF($A298="","",IFERROR(INDEX(RAW_DHIS2_EXPORT!$A:$ZZ,298,INDICATOR_MAP!$F$2),""))</f>
        <v/>
      </c>
      <c r="E298" s="2" t="str">
        <f>IF($A298="","",IFERROR(INDEX(RAW_DHIS2_EXPORT!$A:$ZZ,298,INDICATOR_MAP!$F$3),""))</f>
        <v/>
      </c>
      <c r="F298" s="2" t="str">
        <f>IF($A298="","",IFERROR(INDEX(RAW_DHIS2_EXPORT!$A:$ZZ,298,INDICATOR_MAP!$F$4),""))</f>
        <v/>
      </c>
      <c r="G298" s="2" t="str">
        <f>IF($A298="","",IFERROR(INDEX(RAW_DHIS2_EXPORT!$A:$ZZ,298,INDICATOR_MAP!$F$5),""))</f>
        <v/>
      </c>
      <c r="H298" s="2" t="str">
        <f>IF($A298="","",IFERROR(INDEX(RAW_DHIS2_EXPORT!$A:$ZZ,298,INDICATOR_MAP!$F$6),""))</f>
        <v/>
      </c>
      <c r="I298" s="2" t="str">
        <f>IF($A298="","",IFERROR(INDEX(RAW_DHIS2_EXPORT!$A:$ZZ,298,INDICATOR_MAP!$F$7),""))</f>
        <v/>
      </c>
      <c r="J298" s="2" t="str">
        <f>IF($A298="","",IFERROR(INDEX(RAW_DHIS2_EXPORT!$A:$ZZ,298,INDICATOR_MAP!$F$8),""))</f>
        <v/>
      </c>
      <c r="K298" s="2" t="str">
        <f>IF($A298="","",IFERROR(INDEX(RAW_DHIS2_EXPORT!$A:$ZZ,298,INDICATOR_MAP!$F$9),""))</f>
        <v/>
      </c>
      <c r="L298" s="2" t="str">
        <f>IF($A298="","",IFERROR(INDEX(RAW_DHIS2_EXPORT!$A:$ZZ,298,INDICATOR_MAP!$F$10),""))</f>
        <v/>
      </c>
      <c r="M298" s="2" t="str">
        <f>IF($A298="","",IFERROR(INDEX(RAW_DHIS2_EXPORT!$A:$ZZ,298,INDICATOR_MAP!$F$11),""))</f>
        <v/>
      </c>
      <c r="N298" s="2" t="str">
        <f>IF($A298="","",IFERROR(INDEX(RAW_DHIS2_EXPORT!$A:$ZZ,298,INDICATOR_MAP!$F$12),""))</f>
        <v/>
      </c>
      <c r="O298" s="2" t="str">
        <f>IF($A298="","",IFERROR(INDEX(RAW_DHIS2_EXPORT!$A:$ZZ,298,INDICATOR_MAP!$F$13),""))</f>
        <v/>
      </c>
      <c r="P298" s="2" t="str">
        <f>IF($A298="","",IFERROR(INDEX(RAW_DHIS2_EXPORT!$A:$ZZ,298,INDICATOR_MAP!$F$14),""))</f>
        <v/>
      </c>
      <c r="Q298" s="2" t="str">
        <f>IF($A298="","",IFERROR(INDEX(RAW_DHIS2_EXPORT!$A:$ZZ,298,INDICATOR_MAP!$F$15),""))</f>
        <v/>
      </c>
      <c r="R298" s="2" t="str">
        <f>IF($A298="","",IFERROR(INDEX(RAW_DHIS2_EXPORT!$A:$ZZ,298,INDICATOR_MAP!$F$16),""))</f>
        <v/>
      </c>
      <c r="S298" s="2" t="str">
        <f>IF($A298="","",IFERROR(INDEX(RAW_DHIS2_EXPORT!$A:$ZZ,298,INDICATOR_MAP!$F$17),""))</f>
        <v/>
      </c>
      <c r="T298" s="2" t="str">
        <f>IF($A298="","",IFERROR(INDEX(RAW_DHIS2_EXPORT!$A:$ZZ,298,INDICATOR_MAP!$F$18),""))</f>
        <v/>
      </c>
      <c r="U298" s="2" t="str">
        <f>IF($A298="","",IFERROR(INDEX(RAW_DHIS2_EXPORT!$A:$ZZ,298,INDICATOR_MAP!$F$19),""))</f>
        <v/>
      </c>
      <c r="V298" s="2" t="str">
        <f>IF($A298="","",IFERROR(INDEX(RAW_DHIS2_EXPORT!$A:$ZZ,298,INDICATOR_MAP!$F$20),""))</f>
        <v/>
      </c>
      <c r="W298" s="2" t="str">
        <f>IF($A298="","",IFERROR(INDEX(RAW_DHIS2_EXPORT!$A:$ZZ,298,INDICATOR_MAP!$F$21),""))</f>
        <v/>
      </c>
      <c r="X298" s="2" t="str">
        <f>IF($A298="","",IFERROR(INDEX(RAW_DHIS2_EXPORT!$A:$ZZ,298,INDICATOR_MAP!$F$22),""))</f>
        <v/>
      </c>
      <c r="Y298" s="2" t="str">
        <f>IF($A298="","",IFERROR(INDEX(RAW_DHIS2_EXPORT!$A:$ZZ,298,INDICATOR_MAP!$F$23),""))</f>
        <v/>
      </c>
      <c r="Z298" s="2" t="str">
        <f>IF($A298="","",IFERROR(INDEX(RAW_DHIS2_EXPORT!$A:$ZZ,298,INDICATOR_MAP!$F$24),""))</f>
        <v/>
      </c>
      <c r="AA298" s="2" t="str">
        <f>IF($A298="","",IFERROR(INDEX(RAW_DHIS2_EXPORT!$A:$ZZ,298,INDICATOR_MAP!$F$25),""))</f>
        <v/>
      </c>
      <c r="AB298" s="2" t="str">
        <f>IF($A298="","",IFERROR(INDEX(RAW_DHIS2_EXPORT!$A:$ZZ,298,INDICATOR_MAP!$F$26),""))</f>
        <v/>
      </c>
      <c r="AC298" s="2" t="str">
        <f>IF($A298="","",IFERROR(INDEX(RAW_DHIS2_EXPORT!$A:$ZZ,298,INDICATOR_MAP!$F$27),""))</f>
        <v/>
      </c>
      <c r="AD298" s="2" t="str">
        <f>IF($A298="","",IFERROR(INDEX(RAW_DHIS2_EXPORT!$A:$ZZ,298,INDICATOR_MAP!$F$28),""))</f>
        <v/>
      </c>
      <c r="AE298" s="2" t="str">
        <f>IF($A298="","",IFERROR(INDEX(RAW_DHIS2_EXPORT!$A:$ZZ,298,INDICATOR_MAP!$F$29),""))</f>
        <v/>
      </c>
      <c r="AF298" s="2" t="str">
        <f>IF($A298="","",IFERROR(INDEX(RAW_DHIS2_EXPORT!$A:$ZZ,298,INDICATOR_MAP!$F$30),""))</f>
        <v/>
      </c>
      <c r="AG298" s="2" t="str">
        <f>IF($A298="","",IFERROR(INDEX(RAW_DHIS2_EXPORT!$A:$ZZ,298,INDICATOR_MAP!$F$31),""))</f>
        <v/>
      </c>
      <c r="AH298" s="2" t="str">
        <f>IF($A298="","",IFERROR(INDEX(RAW_DHIS2_EXPORT!$A:$ZZ,298,INDICATOR_MAP!$F$32),""))</f>
        <v/>
      </c>
      <c r="AI298" s="2" t="str">
        <f>IF($A298="","",IFERROR(INDEX(RAW_DHIS2_EXPORT!$A:$ZZ,298,INDICATOR_MAP!$F$33),""))</f>
        <v/>
      </c>
      <c r="AJ298" s="2" t="str">
        <f>IF($A298="","",IFERROR(INDEX(RAW_DHIS2_EXPORT!$A:$ZZ,298,INDICATOR_MAP!$F$34),""))</f>
        <v/>
      </c>
      <c r="AK298" s="2" t="str">
        <f>IF($A298="","",IFERROR(INDEX(RAW_DHIS2_EXPORT!$A:$ZZ,298,INDICATOR_MAP!$F$35),""))</f>
        <v/>
      </c>
      <c r="AL298" s="2" t="str">
        <f>IF($A298="","",IFERROR(INDEX(RAW_DHIS2_EXPORT!$A:$ZZ,298,INDICATOR_MAP!$F$36),""))</f>
        <v/>
      </c>
      <c r="AM298" s="2" t="str">
        <f>IF($A298="","",IFERROR(INDEX(RAW_DHIS2_EXPORT!$A:$ZZ,298,INDICATOR_MAP!$F$37),""))</f>
        <v/>
      </c>
      <c r="AN298" s="2" t="str">
        <f>IF($A298="","",IFERROR(INDEX(RAW_DHIS2_EXPORT!$A:$ZZ,298,INDICATOR_MAP!$F$38),""))</f>
        <v/>
      </c>
      <c r="AO298" s="2" t="str">
        <f>IF($A298="","",IFERROR(INDEX(RAW_DHIS2_EXPORT!$A:$ZZ,298,INDICATOR_MAP!$F$39),""))</f>
        <v/>
      </c>
      <c r="AP298" s="2" t="str">
        <f>IF($A298="","",IFERROR(INDEX(RAW_DHIS2_EXPORT!$A:$ZZ,298,INDICATOR_MAP!$F$40),""))</f>
        <v/>
      </c>
      <c r="AQ298" s="2" t="str">
        <f>IF($A298="","",IFERROR(INDEX(RAW_DHIS2_EXPORT!$A:$ZZ,298,INDICATOR_MAP!$F$41),""))</f>
        <v/>
      </c>
      <c r="AR298" s="2" t="str">
        <f>IF($A298="","",IFERROR(INDEX(RAW_DHIS2_EXPORT!$A:$ZZ,298,INDICATOR_MAP!$F$42),""))</f>
        <v/>
      </c>
      <c r="AS298" s="2" t="str">
        <f>IF($A298="","",IFERROR(INDEX(RAW_DHIS2_EXPORT!$A:$ZZ,298,INDICATOR_MAP!$F$43),""))</f>
        <v/>
      </c>
      <c r="AT298" s="2" t="str">
        <f>IF($A298="","",IFERROR(INDEX(RAW_DHIS2_EXPORT!$A:$ZZ,298,INDICATOR_MAP!$F$44),""))</f>
        <v/>
      </c>
      <c r="AU298" s="2" t="str">
        <f>IF($A298="","",IFERROR(INDEX(RAW_DHIS2_EXPORT!$A:$ZZ,298,INDICATOR_MAP!$F$45),""))</f>
        <v/>
      </c>
      <c r="AV298" s="2" t="str">
        <f>IF($A298="","",IFERROR(INDEX(RAW_DHIS2_EXPORT!$A:$ZZ,298,INDICATOR_MAP!$F$46),""))</f>
        <v/>
      </c>
      <c r="AW298" s="2" t="str">
        <f>IF($A298="","",IFERROR(INDEX(RAW_DHIS2_EXPORT!$A:$ZZ,298,INDICATOR_MAP!$F$47),""))</f>
        <v/>
      </c>
      <c r="AX298" s="2" t="str">
        <f>IF($A298="","",IFERROR(INDEX(RAW_DHIS2_EXPORT!$A:$ZZ,298,INDICATOR_MAP!$F$48),""))</f>
        <v/>
      </c>
      <c r="AY298" s="2" t="str">
        <f>IF($A298="","",IFERROR(INDEX(RAW_DHIS2_EXPORT!$A:$ZZ,298,INDICATOR_MAP!$F$49),""))</f>
        <v/>
      </c>
      <c r="AZ298" s="2" t="str">
        <f>IF($A298="","",IFERROR(INDEX(RAW_DHIS2_EXPORT!$A:$ZZ,298,INDICATOR_MAP!$F$50),""))</f>
        <v/>
      </c>
      <c r="BA298" s="2" t="str">
        <f>IF($A298="","",IFERROR(INDEX(RAW_DHIS2_EXPORT!$A:$ZZ,298,INDICATOR_MAP!$F$51),""))</f>
        <v/>
      </c>
      <c r="BB298" s="2" t="str">
        <f>IF($A298="","",IFERROR(INDEX(RAW_DHIS2_EXPORT!$A:$ZZ,298,INDICATOR_MAP!$F$52),""))</f>
        <v/>
      </c>
      <c r="BC298" s="2" t="str">
        <f>IF($A298="","",IFERROR(INDEX(RAW_DHIS2_EXPORT!$A:$ZZ,298,INDICATOR_MAP!$F$53),""))</f>
        <v/>
      </c>
    </row>
    <row r="299" spans="1:55">
      <c r="A299" s="2" t="str">
        <f>IF(RAW_DHIS2_EXPORT!A299="","",RAW_DHIS2_EXPORT!A299)</f>
        <v/>
      </c>
      <c r="B299" s="2"/>
      <c r="C299" s="2"/>
      <c r="D299" s="2" t="str">
        <f>IF($A299="","",IFERROR(INDEX(RAW_DHIS2_EXPORT!$A:$ZZ,299,INDICATOR_MAP!$F$2),""))</f>
        <v/>
      </c>
      <c r="E299" s="2" t="str">
        <f>IF($A299="","",IFERROR(INDEX(RAW_DHIS2_EXPORT!$A:$ZZ,299,INDICATOR_MAP!$F$3),""))</f>
        <v/>
      </c>
      <c r="F299" s="2" t="str">
        <f>IF($A299="","",IFERROR(INDEX(RAW_DHIS2_EXPORT!$A:$ZZ,299,INDICATOR_MAP!$F$4),""))</f>
        <v/>
      </c>
      <c r="G299" s="2" t="str">
        <f>IF($A299="","",IFERROR(INDEX(RAW_DHIS2_EXPORT!$A:$ZZ,299,INDICATOR_MAP!$F$5),""))</f>
        <v/>
      </c>
      <c r="H299" s="2" t="str">
        <f>IF($A299="","",IFERROR(INDEX(RAW_DHIS2_EXPORT!$A:$ZZ,299,INDICATOR_MAP!$F$6),""))</f>
        <v/>
      </c>
      <c r="I299" s="2" t="str">
        <f>IF($A299="","",IFERROR(INDEX(RAW_DHIS2_EXPORT!$A:$ZZ,299,INDICATOR_MAP!$F$7),""))</f>
        <v/>
      </c>
      <c r="J299" s="2" t="str">
        <f>IF($A299="","",IFERROR(INDEX(RAW_DHIS2_EXPORT!$A:$ZZ,299,INDICATOR_MAP!$F$8),""))</f>
        <v/>
      </c>
      <c r="K299" s="2" t="str">
        <f>IF($A299="","",IFERROR(INDEX(RAW_DHIS2_EXPORT!$A:$ZZ,299,INDICATOR_MAP!$F$9),""))</f>
        <v/>
      </c>
      <c r="L299" s="2" t="str">
        <f>IF($A299="","",IFERROR(INDEX(RAW_DHIS2_EXPORT!$A:$ZZ,299,INDICATOR_MAP!$F$10),""))</f>
        <v/>
      </c>
      <c r="M299" s="2" t="str">
        <f>IF($A299="","",IFERROR(INDEX(RAW_DHIS2_EXPORT!$A:$ZZ,299,INDICATOR_MAP!$F$11),""))</f>
        <v/>
      </c>
      <c r="N299" s="2" t="str">
        <f>IF($A299="","",IFERROR(INDEX(RAW_DHIS2_EXPORT!$A:$ZZ,299,INDICATOR_MAP!$F$12),""))</f>
        <v/>
      </c>
      <c r="O299" s="2" t="str">
        <f>IF($A299="","",IFERROR(INDEX(RAW_DHIS2_EXPORT!$A:$ZZ,299,INDICATOR_MAP!$F$13),""))</f>
        <v/>
      </c>
      <c r="P299" s="2" t="str">
        <f>IF($A299="","",IFERROR(INDEX(RAW_DHIS2_EXPORT!$A:$ZZ,299,INDICATOR_MAP!$F$14),""))</f>
        <v/>
      </c>
      <c r="Q299" s="2" t="str">
        <f>IF($A299="","",IFERROR(INDEX(RAW_DHIS2_EXPORT!$A:$ZZ,299,INDICATOR_MAP!$F$15),""))</f>
        <v/>
      </c>
      <c r="R299" s="2" t="str">
        <f>IF($A299="","",IFERROR(INDEX(RAW_DHIS2_EXPORT!$A:$ZZ,299,INDICATOR_MAP!$F$16),""))</f>
        <v/>
      </c>
      <c r="S299" s="2" t="str">
        <f>IF($A299="","",IFERROR(INDEX(RAW_DHIS2_EXPORT!$A:$ZZ,299,INDICATOR_MAP!$F$17),""))</f>
        <v/>
      </c>
      <c r="T299" s="2" t="str">
        <f>IF($A299="","",IFERROR(INDEX(RAW_DHIS2_EXPORT!$A:$ZZ,299,INDICATOR_MAP!$F$18),""))</f>
        <v/>
      </c>
      <c r="U299" s="2" t="str">
        <f>IF($A299="","",IFERROR(INDEX(RAW_DHIS2_EXPORT!$A:$ZZ,299,INDICATOR_MAP!$F$19),""))</f>
        <v/>
      </c>
      <c r="V299" s="2" t="str">
        <f>IF($A299="","",IFERROR(INDEX(RAW_DHIS2_EXPORT!$A:$ZZ,299,INDICATOR_MAP!$F$20),""))</f>
        <v/>
      </c>
      <c r="W299" s="2" t="str">
        <f>IF($A299="","",IFERROR(INDEX(RAW_DHIS2_EXPORT!$A:$ZZ,299,INDICATOR_MAP!$F$21),""))</f>
        <v/>
      </c>
      <c r="X299" s="2" t="str">
        <f>IF($A299="","",IFERROR(INDEX(RAW_DHIS2_EXPORT!$A:$ZZ,299,INDICATOR_MAP!$F$22),""))</f>
        <v/>
      </c>
      <c r="Y299" s="2" t="str">
        <f>IF($A299="","",IFERROR(INDEX(RAW_DHIS2_EXPORT!$A:$ZZ,299,INDICATOR_MAP!$F$23),""))</f>
        <v/>
      </c>
      <c r="Z299" s="2" t="str">
        <f>IF($A299="","",IFERROR(INDEX(RAW_DHIS2_EXPORT!$A:$ZZ,299,INDICATOR_MAP!$F$24),""))</f>
        <v/>
      </c>
      <c r="AA299" s="2" t="str">
        <f>IF($A299="","",IFERROR(INDEX(RAW_DHIS2_EXPORT!$A:$ZZ,299,INDICATOR_MAP!$F$25),""))</f>
        <v/>
      </c>
      <c r="AB299" s="2" t="str">
        <f>IF($A299="","",IFERROR(INDEX(RAW_DHIS2_EXPORT!$A:$ZZ,299,INDICATOR_MAP!$F$26),""))</f>
        <v/>
      </c>
      <c r="AC299" s="2" t="str">
        <f>IF($A299="","",IFERROR(INDEX(RAW_DHIS2_EXPORT!$A:$ZZ,299,INDICATOR_MAP!$F$27),""))</f>
        <v/>
      </c>
      <c r="AD299" s="2" t="str">
        <f>IF($A299="","",IFERROR(INDEX(RAW_DHIS2_EXPORT!$A:$ZZ,299,INDICATOR_MAP!$F$28),""))</f>
        <v/>
      </c>
      <c r="AE299" s="2" t="str">
        <f>IF($A299="","",IFERROR(INDEX(RAW_DHIS2_EXPORT!$A:$ZZ,299,INDICATOR_MAP!$F$29),""))</f>
        <v/>
      </c>
      <c r="AF299" s="2" t="str">
        <f>IF($A299="","",IFERROR(INDEX(RAW_DHIS2_EXPORT!$A:$ZZ,299,INDICATOR_MAP!$F$30),""))</f>
        <v/>
      </c>
      <c r="AG299" s="2" t="str">
        <f>IF($A299="","",IFERROR(INDEX(RAW_DHIS2_EXPORT!$A:$ZZ,299,INDICATOR_MAP!$F$31),""))</f>
        <v/>
      </c>
      <c r="AH299" s="2" t="str">
        <f>IF($A299="","",IFERROR(INDEX(RAW_DHIS2_EXPORT!$A:$ZZ,299,INDICATOR_MAP!$F$32),""))</f>
        <v/>
      </c>
      <c r="AI299" s="2" t="str">
        <f>IF($A299="","",IFERROR(INDEX(RAW_DHIS2_EXPORT!$A:$ZZ,299,INDICATOR_MAP!$F$33),""))</f>
        <v/>
      </c>
      <c r="AJ299" s="2" t="str">
        <f>IF($A299="","",IFERROR(INDEX(RAW_DHIS2_EXPORT!$A:$ZZ,299,INDICATOR_MAP!$F$34),""))</f>
        <v/>
      </c>
      <c r="AK299" s="2" t="str">
        <f>IF($A299="","",IFERROR(INDEX(RAW_DHIS2_EXPORT!$A:$ZZ,299,INDICATOR_MAP!$F$35),""))</f>
        <v/>
      </c>
      <c r="AL299" s="2" t="str">
        <f>IF($A299="","",IFERROR(INDEX(RAW_DHIS2_EXPORT!$A:$ZZ,299,INDICATOR_MAP!$F$36),""))</f>
        <v/>
      </c>
      <c r="AM299" s="2" t="str">
        <f>IF($A299="","",IFERROR(INDEX(RAW_DHIS2_EXPORT!$A:$ZZ,299,INDICATOR_MAP!$F$37),""))</f>
        <v/>
      </c>
      <c r="AN299" s="2" t="str">
        <f>IF($A299="","",IFERROR(INDEX(RAW_DHIS2_EXPORT!$A:$ZZ,299,INDICATOR_MAP!$F$38),""))</f>
        <v/>
      </c>
      <c r="AO299" s="2" t="str">
        <f>IF($A299="","",IFERROR(INDEX(RAW_DHIS2_EXPORT!$A:$ZZ,299,INDICATOR_MAP!$F$39),""))</f>
        <v/>
      </c>
      <c r="AP299" s="2" t="str">
        <f>IF($A299="","",IFERROR(INDEX(RAW_DHIS2_EXPORT!$A:$ZZ,299,INDICATOR_MAP!$F$40),""))</f>
        <v/>
      </c>
      <c r="AQ299" s="2" t="str">
        <f>IF($A299="","",IFERROR(INDEX(RAW_DHIS2_EXPORT!$A:$ZZ,299,INDICATOR_MAP!$F$41),""))</f>
        <v/>
      </c>
      <c r="AR299" s="2" t="str">
        <f>IF($A299="","",IFERROR(INDEX(RAW_DHIS2_EXPORT!$A:$ZZ,299,INDICATOR_MAP!$F$42),""))</f>
        <v/>
      </c>
      <c r="AS299" s="2" t="str">
        <f>IF($A299="","",IFERROR(INDEX(RAW_DHIS2_EXPORT!$A:$ZZ,299,INDICATOR_MAP!$F$43),""))</f>
        <v/>
      </c>
      <c r="AT299" s="2" t="str">
        <f>IF($A299="","",IFERROR(INDEX(RAW_DHIS2_EXPORT!$A:$ZZ,299,INDICATOR_MAP!$F$44),""))</f>
        <v/>
      </c>
      <c r="AU299" s="2" t="str">
        <f>IF($A299="","",IFERROR(INDEX(RAW_DHIS2_EXPORT!$A:$ZZ,299,INDICATOR_MAP!$F$45),""))</f>
        <v/>
      </c>
      <c r="AV299" s="2" t="str">
        <f>IF($A299="","",IFERROR(INDEX(RAW_DHIS2_EXPORT!$A:$ZZ,299,INDICATOR_MAP!$F$46),""))</f>
        <v/>
      </c>
      <c r="AW299" s="2" t="str">
        <f>IF($A299="","",IFERROR(INDEX(RAW_DHIS2_EXPORT!$A:$ZZ,299,INDICATOR_MAP!$F$47),""))</f>
        <v/>
      </c>
      <c r="AX299" s="2" t="str">
        <f>IF($A299="","",IFERROR(INDEX(RAW_DHIS2_EXPORT!$A:$ZZ,299,INDICATOR_MAP!$F$48),""))</f>
        <v/>
      </c>
      <c r="AY299" s="2" t="str">
        <f>IF($A299="","",IFERROR(INDEX(RAW_DHIS2_EXPORT!$A:$ZZ,299,INDICATOR_MAP!$F$49),""))</f>
        <v/>
      </c>
      <c r="AZ299" s="2" t="str">
        <f>IF($A299="","",IFERROR(INDEX(RAW_DHIS2_EXPORT!$A:$ZZ,299,INDICATOR_MAP!$F$50),""))</f>
        <v/>
      </c>
      <c r="BA299" s="2" t="str">
        <f>IF($A299="","",IFERROR(INDEX(RAW_DHIS2_EXPORT!$A:$ZZ,299,INDICATOR_MAP!$F$51),""))</f>
        <v/>
      </c>
      <c r="BB299" s="2" t="str">
        <f>IF($A299="","",IFERROR(INDEX(RAW_DHIS2_EXPORT!$A:$ZZ,299,INDICATOR_MAP!$F$52),""))</f>
        <v/>
      </c>
      <c r="BC299" s="2" t="str">
        <f>IF($A299="","",IFERROR(INDEX(RAW_DHIS2_EXPORT!$A:$ZZ,299,INDICATOR_MAP!$F$53),""))</f>
        <v/>
      </c>
    </row>
    <row r="300" spans="1:55">
      <c r="A300" s="2" t="str">
        <f>IF(RAW_DHIS2_EXPORT!A300="","",RAW_DHIS2_EXPORT!A300)</f>
        <v/>
      </c>
      <c r="B300" s="2"/>
      <c r="C300" s="2"/>
      <c r="D300" s="2" t="str">
        <f>IF($A300="","",IFERROR(INDEX(RAW_DHIS2_EXPORT!$A:$ZZ,300,INDICATOR_MAP!$F$2),""))</f>
        <v/>
      </c>
      <c r="E300" s="2" t="str">
        <f>IF($A300="","",IFERROR(INDEX(RAW_DHIS2_EXPORT!$A:$ZZ,300,INDICATOR_MAP!$F$3),""))</f>
        <v/>
      </c>
      <c r="F300" s="2" t="str">
        <f>IF($A300="","",IFERROR(INDEX(RAW_DHIS2_EXPORT!$A:$ZZ,300,INDICATOR_MAP!$F$4),""))</f>
        <v/>
      </c>
      <c r="G300" s="2" t="str">
        <f>IF($A300="","",IFERROR(INDEX(RAW_DHIS2_EXPORT!$A:$ZZ,300,INDICATOR_MAP!$F$5),""))</f>
        <v/>
      </c>
      <c r="H300" s="2" t="str">
        <f>IF($A300="","",IFERROR(INDEX(RAW_DHIS2_EXPORT!$A:$ZZ,300,INDICATOR_MAP!$F$6),""))</f>
        <v/>
      </c>
      <c r="I300" s="2" t="str">
        <f>IF($A300="","",IFERROR(INDEX(RAW_DHIS2_EXPORT!$A:$ZZ,300,INDICATOR_MAP!$F$7),""))</f>
        <v/>
      </c>
      <c r="J300" s="2" t="str">
        <f>IF($A300="","",IFERROR(INDEX(RAW_DHIS2_EXPORT!$A:$ZZ,300,INDICATOR_MAP!$F$8),""))</f>
        <v/>
      </c>
      <c r="K300" s="2" t="str">
        <f>IF($A300="","",IFERROR(INDEX(RAW_DHIS2_EXPORT!$A:$ZZ,300,INDICATOR_MAP!$F$9),""))</f>
        <v/>
      </c>
      <c r="L300" s="2" t="str">
        <f>IF($A300="","",IFERROR(INDEX(RAW_DHIS2_EXPORT!$A:$ZZ,300,INDICATOR_MAP!$F$10),""))</f>
        <v/>
      </c>
      <c r="M300" s="2" t="str">
        <f>IF($A300="","",IFERROR(INDEX(RAW_DHIS2_EXPORT!$A:$ZZ,300,INDICATOR_MAP!$F$11),""))</f>
        <v/>
      </c>
      <c r="N300" s="2" t="str">
        <f>IF($A300="","",IFERROR(INDEX(RAW_DHIS2_EXPORT!$A:$ZZ,300,INDICATOR_MAP!$F$12),""))</f>
        <v/>
      </c>
      <c r="O300" s="2" t="str">
        <f>IF($A300="","",IFERROR(INDEX(RAW_DHIS2_EXPORT!$A:$ZZ,300,INDICATOR_MAP!$F$13),""))</f>
        <v/>
      </c>
      <c r="P300" s="2" t="str">
        <f>IF($A300="","",IFERROR(INDEX(RAW_DHIS2_EXPORT!$A:$ZZ,300,INDICATOR_MAP!$F$14),""))</f>
        <v/>
      </c>
      <c r="Q300" s="2" t="str">
        <f>IF($A300="","",IFERROR(INDEX(RAW_DHIS2_EXPORT!$A:$ZZ,300,INDICATOR_MAP!$F$15),""))</f>
        <v/>
      </c>
      <c r="R300" s="2" t="str">
        <f>IF($A300="","",IFERROR(INDEX(RAW_DHIS2_EXPORT!$A:$ZZ,300,INDICATOR_MAP!$F$16),""))</f>
        <v/>
      </c>
      <c r="S300" s="2" t="str">
        <f>IF($A300="","",IFERROR(INDEX(RAW_DHIS2_EXPORT!$A:$ZZ,300,INDICATOR_MAP!$F$17),""))</f>
        <v/>
      </c>
      <c r="T300" s="2" t="str">
        <f>IF($A300="","",IFERROR(INDEX(RAW_DHIS2_EXPORT!$A:$ZZ,300,INDICATOR_MAP!$F$18),""))</f>
        <v/>
      </c>
      <c r="U300" s="2" t="str">
        <f>IF($A300="","",IFERROR(INDEX(RAW_DHIS2_EXPORT!$A:$ZZ,300,INDICATOR_MAP!$F$19),""))</f>
        <v/>
      </c>
      <c r="V300" s="2" t="str">
        <f>IF($A300="","",IFERROR(INDEX(RAW_DHIS2_EXPORT!$A:$ZZ,300,INDICATOR_MAP!$F$20),""))</f>
        <v/>
      </c>
      <c r="W300" s="2" t="str">
        <f>IF($A300="","",IFERROR(INDEX(RAW_DHIS2_EXPORT!$A:$ZZ,300,INDICATOR_MAP!$F$21),""))</f>
        <v/>
      </c>
      <c r="X300" s="2" t="str">
        <f>IF($A300="","",IFERROR(INDEX(RAW_DHIS2_EXPORT!$A:$ZZ,300,INDICATOR_MAP!$F$22),""))</f>
        <v/>
      </c>
      <c r="Y300" s="2" t="str">
        <f>IF($A300="","",IFERROR(INDEX(RAW_DHIS2_EXPORT!$A:$ZZ,300,INDICATOR_MAP!$F$23),""))</f>
        <v/>
      </c>
      <c r="Z300" s="2" t="str">
        <f>IF($A300="","",IFERROR(INDEX(RAW_DHIS2_EXPORT!$A:$ZZ,300,INDICATOR_MAP!$F$24),""))</f>
        <v/>
      </c>
      <c r="AA300" s="2" t="str">
        <f>IF($A300="","",IFERROR(INDEX(RAW_DHIS2_EXPORT!$A:$ZZ,300,INDICATOR_MAP!$F$25),""))</f>
        <v/>
      </c>
      <c r="AB300" s="2" t="str">
        <f>IF($A300="","",IFERROR(INDEX(RAW_DHIS2_EXPORT!$A:$ZZ,300,INDICATOR_MAP!$F$26),""))</f>
        <v/>
      </c>
      <c r="AC300" s="2" t="str">
        <f>IF($A300="","",IFERROR(INDEX(RAW_DHIS2_EXPORT!$A:$ZZ,300,INDICATOR_MAP!$F$27),""))</f>
        <v/>
      </c>
      <c r="AD300" s="2" t="str">
        <f>IF($A300="","",IFERROR(INDEX(RAW_DHIS2_EXPORT!$A:$ZZ,300,INDICATOR_MAP!$F$28),""))</f>
        <v/>
      </c>
      <c r="AE300" s="2" t="str">
        <f>IF($A300="","",IFERROR(INDEX(RAW_DHIS2_EXPORT!$A:$ZZ,300,INDICATOR_MAP!$F$29),""))</f>
        <v/>
      </c>
      <c r="AF300" s="2" t="str">
        <f>IF($A300="","",IFERROR(INDEX(RAW_DHIS2_EXPORT!$A:$ZZ,300,INDICATOR_MAP!$F$30),""))</f>
        <v/>
      </c>
      <c r="AG300" s="2" t="str">
        <f>IF($A300="","",IFERROR(INDEX(RAW_DHIS2_EXPORT!$A:$ZZ,300,INDICATOR_MAP!$F$31),""))</f>
        <v/>
      </c>
      <c r="AH300" s="2" t="str">
        <f>IF($A300="","",IFERROR(INDEX(RAW_DHIS2_EXPORT!$A:$ZZ,300,INDICATOR_MAP!$F$32),""))</f>
        <v/>
      </c>
      <c r="AI300" s="2" t="str">
        <f>IF($A300="","",IFERROR(INDEX(RAW_DHIS2_EXPORT!$A:$ZZ,300,INDICATOR_MAP!$F$33),""))</f>
        <v/>
      </c>
      <c r="AJ300" s="2" t="str">
        <f>IF($A300="","",IFERROR(INDEX(RAW_DHIS2_EXPORT!$A:$ZZ,300,INDICATOR_MAP!$F$34),""))</f>
        <v/>
      </c>
      <c r="AK300" s="2" t="str">
        <f>IF($A300="","",IFERROR(INDEX(RAW_DHIS2_EXPORT!$A:$ZZ,300,INDICATOR_MAP!$F$35),""))</f>
        <v/>
      </c>
      <c r="AL300" s="2" t="str">
        <f>IF($A300="","",IFERROR(INDEX(RAW_DHIS2_EXPORT!$A:$ZZ,300,INDICATOR_MAP!$F$36),""))</f>
        <v/>
      </c>
      <c r="AM300" s="2" t="str">
        <f>IF($A300="","",IFERROR(INDEX(RAW_DHIS2_EXPORT!$A:$ZZ,300,INDICATOR_MAP!$F$37),""))</f>
        <v/>
      </c>
      <c r="AN300" s="2" t="str">
        <f>IF($A300="","",IFERROR(INDEX(RAW_DHIS2_EXPORT!$A:$ZZ,300,INDICATOR_MAP!$F$38),""))</f>
        <v/>
      </c>
      <c r="AO300" s="2" t="str">
        <f>IF($A300="","",IFERROR(INDEX(RAW_DHIS2_EXPORT!$A:$ZZ,300,INDICATOR_MAP!$F$39),""))</f>
        <v/>
      </c>
      <c r="AP300" s="2" t="str">
        <f>IF($A300="","",IFERROR(INDEX(RAW_DHIS2_EXPORT!$A:$ZZ,300,INDICATOR_MAP!$F$40),""))</f>
        <v/>
      </c>
      <c r="AQ300" s="2" t="str">
        <f>IF($A300="","",IFERROR(INDEX(RAW_DHIS2_EXPORT!$A:$ZZ,300,INDICATOR_MAP!$F$41),""))</f>
        <v/>
      </c>
      <c r="AR300" s="2" t="str">
        <f>IF($A300="","",IFERROR(INDEX(RAW_DHIS2_EXPORT!$A:$ZZ,300,INDICATOR_MAP!$F$42),""))</f>
        <v/>
      </c>
      <c r="AS300" s="2" t="str">
        <f>IF($A300="","",IFERROR(INDEX(RAW_DHIS2_EXPORT!$A:$ZZ,300,INDICATOR_MAP!$F$43),""))</f>
        <v/>
      </c>
      <c r="AT300" s="2" t="str">
        <f>IF($A300="","",IFERROR(INDEX(RAW_DHIS2_EXPORT!$A:$ZZ,300,INDICATOR_MAP!$F$44),""))</f>
        <v/>
      </c>
      <c r="AU300" s="2" t="str">
        <f>IF($A300="","",IFERROR(INDEX(RAW_DHIS2_EXPORT!$A:$ZZ,300,INDICATOR_MAP!$F$45),""))</f>
        <v/>
      </c>
      <c r="AV300" s="2" t="str">
        <f>IF($A300="","",IFERROR(INDEX(RAW_DHIS2_EXPORT!$A:$ZZ,300,INDICATOR_MAP!$F$46),""))</f>
        <v/>
      </c>
      <c r="AW300" s="2" t="str">
        <f>IF($A300="","",IFERROR(INDEX(RAW_DHIS2_EXPORT!$A:$ZZ,300,INDICATOR_MAP!$F$47),""))</f>
        <v/>
      </c>
      <c r="AX300" s="2" t="str">
        <f>IF($A300="","",IFERROR(INDEX(RAW_DHIS2_EXPORT!$A:$ZZ,300,INDICATOR_MAP!$F$48),""))</f>
        <v/>
      </c>
      <c r="AY300" s="2" t="str">
        <f>IF($A300="","",IFERROR(INDEX(RAW_DHIS2_EXPORT!$A:$ZZ,300,INDICATOR_MAP!$F$49),""))</f>
        <v/>
      </c>
      <c r="AZ300" s="2" t="str">
        <f>IF($A300="","",IFERROR(INDEX(RAW_DHIS2_EXPORT!$A:$ZZ,300,INDICATOR_MAP!$F$50),""))</f>
        <v/>
      </c>
      <c r="BA300" s="2" t="str">
        <f>IF($A300="","",IFERROR(INDEX(RAW_DHIS2_EXPORT!$A:$ZZ,300,INDICATOR_MAP!$F$51),""))</f>
        <v/>
      </c>
      <c r="BB300" s="2" t="str">
        <f>IF($A300="","",IFERROR(INDEX(RAW_DHIS2_EXPORT!$A:$ZZ,300,INDICATOR_MAP!$F$52),""))</f>
        <v/>
      </c>
      <c r="BC300" s="2" t="str">
        <f>IF($A300="","",IFERROR(INDEX(RAW_DHIS2_EXPORT!$A:$ZZ,300,INDICATOR_MAP!$F$53),""))</f>
        <v/>
      </c>
    </row>
    <row r="301" spans="1:55">
      <c r="A301" s="2" t="str">
        <f>IF(RAW_DHIS2_EXPORT!A301="","",RAW_DHIS2_EXPORT!A301)</f>
        <v/>
      </c>
      <c r="B301" s="2"/>
      <c r="C301" s="2"/>
      <c r="D301" s="2" t="str">
        <f>IF($A301="","",IFERROR(INDEX(RAW_DHIS2_EXPORT!$A:$ZZ,301,INDICATOR_MAP!$F$2),""))</f>
        <v/>
      </c>
      <c r="E301" s="2" t="str">
        <f>IF($A301="","",IFERROR(INDEX(RAW_DHIS2_EXPORT!$A:$ZZ,301,INDICATOR_MAP!$F$3),""))</f>
        <v/>
      </c>
      <c r="F301" s="2" t="str">
        <f>IF($A301="","",IFERROR(INDEX(RAW_DHIS2_EXPORT!$A:$ZZ,301,INDICATOR_MAP!$F$4),""))</f>
        <v/>
      </c>
      <c r="G301" s="2" t="str">
        <f>IF($A301="","",IFERROR(INDEX(RAW_DHIS2_EXPORT!$A:$ZZ,301,INDICATOR_MAP!$F$5),""))</f>
        <v/>
      </c>
      <c r="H301" s="2" t="str">
        <f>IF($A301="","",IFERROR(INDEX(RAW_DHIS2_EXPORT!$A:$ZZ,301,INDICATOR_MAP!$F$6),""))</f>
        <v/>
      </c>
      <c r="I301" s="2" t="str">
        <f>IF($A301="","",IFERROR(INDEX(RAW_DHIS2_EXPORT!$A:$ZZ,301,INDICATOR_MAP!$F$7),""))</f>
        <v/>
      </c>
      <c r="J301" s="2" t="str">
        <f>IF($A301="","",IFERROR(INDEX(RAW_DHIS2_EXPORT!$A:$ZZ,301,INDICATOR_MAP!$F$8),""))</f>
        <v/>
      </c>
      <c r="K301" s="2" t="str">
        <f>IF($A301="","",IFERROR(INDEX(RAW_DHIS2_EXPORT!$A:$ZZ,301,INDICATOR_MAP!$F$9),""))</f>
        <v/>
      </c>
      <c r="L301" s="2" t="str">
        <f>IF($A301="","",IFERROR(INDEX(RAW_DHIS2_EXPORT!$A:$ZZ,301,INDICATOR_MAP!$F$10),""))</f>
        <v/>
      </c>
      <c r="M301" s="2" t="str">
        <f>IF($A301="","",IFERROR(INDEX(RAW_DHIS2_EXPORT!$A:$ZZ,301,INDICATOR_MAP!$F$11),""))</f>
        <v/>
      </c>
      <c r="N301" s="2" t="str">
        <f>IF($A301="","",IFERROR(INDEX(RAW_DHIS2_EXPORT!$A:$ZZ,301,INDICATOR_MAP!$F$12),""))</f>
        <v/>
      </c>
      <c r="O301" s="2" t="str">
        <f>IF($A301="","",IFERROR(INDEX(RAW_DHIS2_EXPORT!$A:$ZZ,301,INDICATOR_MAP!$F$13),""))</f>
        <v/>
      </c>
      <c r="P301" s="2" t="str">
        <f>IF($A301="","",IFERROR(INDEX(RAW_DHIS2_EXPORT!$A:$ZZ,301,INDICATOR_MAP!$F$14),""))</f>
        <v/>
      </c>
      <c r="Q301" s="2" t="str">
        <f>IF($A301="","",IFERROR(INDEX(RAW_DHIS2_EXPORT!$A:$ZZ,301,INDICATOR_MAP!$F$15),""))</f>
        <v/>
      </c>
      <c r="R301" s="2" t="str">
        <f>IF($A301="","",IFERROR(INDEX(RAW_DHIS2_EXPORT!$A:$ZZ,301,INDICATOR_MAP!$F$16),""))</f>
        <v/>
      </c>
      <c r="S301" s="2" t="str">
        <f>IF($A301="","",IFERROR(INDEX(RAW_DHIS2_EXPORT!$A:$ZZ,301,INDICATOR_MAP!$F$17),""))</f>
        <v/>
      </c>
      <c r="T301" s="2" t="str">
        <f>IF($A301="","",IFERROR(INDEX(RAW_DHIS2_EXPORT!$A:$ZZ,301,INDICATOR_MAP!$F$18),""))</f>
        <v/>
      </c>
      <c r="U301" s="2" t="str">
        <f>IF($A301="","",IFERROR(INDEX(RAW_DHIS2_EXPORT!$A:$ZZ,301,INDICATOR_MAP!$F$19),""))</f>
        <v/>
      </c>
      <c r="V301" s="2" t="str">
        <f>IF($A301="","",IFERROR(INDEX(RAW_DHIS2_EXPORT!$A:$ZZ,301,INDICATOR_MAP!$F$20),""))</f>
        <v/>
      </c>
      <c r="W301" s="2" t="str">
        <f>IF($A301="","",IFERROR(INDEX(RAW_DHIS2_EXPORT!$A:$ZZ,301,INDICATOR_MAP!$F$21),""))</f>
        <v/>
      </c>
      <c r="X301" s="2" t="str">
        <f>IF($A301="","",IFERROR(INDEX(RAW_DHIS2_EXPORT!$A:$ZZ,301,INDICATOR_MAP!$F$22),""))</f>
        <v/>
      </c>
      <c r="Y301" s="2" t="str">
        <f>IF($A301="","",IFERROR(INDEX(RAW_DHIS2_EXPORT!$A:$ZZ,301,INDICATOR_MAP!$F$23),""))</f>
        <v/>
      </c>
      <c r="Z301" s="2" t="str">
        <f>IF($A301="","",IFERROR(INDEX(RAW_DHIS2_EXPORT!$A:$ZZ,301,INDICATOR_MAP!$F$24),""))</f>
        <v/>
      </c>
      <c r="AA301" s="2" t="str">
        <f>IF($A301="","",IFERROR(INDEX(RAW_DHIS2_EXPORT!$A:$ZZ,301,INDICATOR_MAP!$F$25),""))</f>
        <v/>
      </c>
      <c r="AB301" s="2" t="str">
        <f>IF($A301="","",IFERROR(INDEX(RAW_DHIS2_EXPORT!$A:$ZZ,301,INDICATOR_MAP!$F$26),""))</f>
        <v/>
      </c>
      <c r="AC301" s="2" t="str">
        <f>IF($A301="","",IFERROR(INDEX(RAW_DHIS2_EXPORT!$A:$ZZ,301,INDICATOR_MAP!$F$27),""))</f>
        <v/>
      </c>
      <c r="AD301" s="2" t="str">
        <f>IF($A301="","",IFERROR(INDEX(RAW_DHIS2_EXPORT!$A:$ZZ,301,INDICATOR_MAP!$F$28),""))</f>
        <v/>
      </c>
      <c r="AE301" s="2" t="str">
        <f>IF($A301="","",IFERROR(INDEX(RAW_DHIS2_EXPORT!$A:$ZZ,301,INDICATOR_MAP!$F$29),""))</f>
        <v/>
      </c>
      <c r="AF301" s="2" t="str">
        <f>IF($A301="","",IFERROR(INDEX(RAW_DHIS2_EXPORT!$A:$ZZ,301,INDICATOR_MAP!$F$30),""))</f>
        <v/>
      </c>
      <c r="AG301" s="2" t="str">
        <f>IF($A301="","",IFERROR(INDEX(RAW_DHIS2_EXPORT!$A:$ZZ,301,INDICATOR_MAP!$F$31),""))</f>
        <v/>
      </c>
      <c r="AH301" s="2" t="str">
        <f>IF($A301="","",IFERROR(INDEX(RAW_DHIS2_EXPORT!$A:$ZZ,301,INDICATOR_MAP!$F$32),""))</f>
        <v/>
      </c>
      <c r="AI301" s="2" t="str">
        <f>IF($A301="","",IFERROR(INDEX(RAW_DHIS2_EXPORT!$A:$ZZ,301,INDICATOR_MAP!$F$33),""))</f>
        <v/>
      </c>
      <c r="AJ301" s="2" t="str">
        <f>IF($A301="","",IFERROR(INDEX(RAW_DHIS2_EXPORT!$A:$ZZ,301,INDICATOR_MAP!$F$34),""))</f>
        <v/>
      </c>
      <c r="AK301" s="2" t="str">
        <f>IF($A301="","",IFERROR(INDEX(RAW_DHIS2_EXPORT!$A:$ZZ,301,INDICATOR_MAP!$F$35),""))</f>
        <v/>
      </c>
      <c r="AL301" s="2" t="str">
        <f>IF($A301="","",IFERROR(INDEX(RAW_DHIS2_EXPORT!$A:$ZZ,301,INDICATOR_MAP!$F$36),""))</f>
        <v/>
      </c>
      <c r="AM301" s="2" t="str">
        <f>IF($A301="","",IFERROR(INDEX(RAW_DHIS2_EXPORT!$A:$ZZ,301,INDICATOR_MAP!$F$37),""))</f>
        <v/>
      </c>
      <c r="AN301" s="2" t="str">
        <f>IF($A301="","",IFERROR(INDEX(RAW_DHIS2_EXPORT!$A:$ZZ,301,INDICATOR_MAP!$F$38),""))</f>
        <v/>
      </c>
      <c r="AO301" s="2" t="str">
        <f>IF($A301="","",IFERROR(INDEX(RAW_DHIS2_EXPORT!$A:$ZZ,301,INDICATOR_MAP!$F$39),""))</f>
        <v/>
      </c>
      <c r="AP301" s="2" t="str">
        <f>IF($A301="","",IFERROR(INDEX(RAW_DHIS2_EXPORT!$A:$ZZ,301,INDICATOR_MAP!$F$40),""))</f>
        <v/>
      </c>
      <c r="AQ301" s="2" t="str">
        <f>IF($A301="","",IFERROR(INDEX(RAW_DHIS2_EXPORT!$A:$ZZ,301,INDICATOR_MAP!$F$41),""))</f>
        <v/>
      </c>
      <c r="AR301" s="2" t="str">
        <f>IF($A301="","",IFERROR(INDEX(RAW_DHIS2_EXPORT!$A:$ZZ,301,INDICATOR_MAP!$F$42),""))</f>
        <v/>
      </c>
      <c r="AS301" s="2" t="str">
        <f>IF($A301="","",IFERROR(INDEX(RAW_DHIS2_EXPORT!$A:$ZZ,301,INDICATOR_MAP!$F$43),""))</f>
        <v/>
      </c>
      <c r="AT301" s="2" t="str">
        <f>IF($A301="","",IFERROR(INDEX(RAW_DHIS2_EXPORT!$A:$ZZ,301,INDICATOR_MAP!$F$44),""))</f>
        <v/>
      </c>
      <c r="AU301" s="2" t="str">
        <f>IF($A301="","",IFERROR(INDEX(RAW_DHIS2_EXPORT!$A:$ZZ,301,INDICATOR_MAP!$F$45),""))</f>
        <v/>
      </c>
      <c r="AV301" s="2" t="str">
        <f>IF($A301="","",IFERROR(INDEX(RAW_DHIS2_EXPORT!$A:$ZZ,301,INDICATOR_MAP!$F$46),""))</f>
        <v/>
      </c>
      <c r="AW301" s="2" t="str">
        <f>IF($A301="","",IFERROR(INDEX(RAW_DHIS2_EXPORT!$A:$ZZ,301,INDICATOR_MAP!$F$47),""))</f>
        <v/>
      </c>
      <c r="AX301" s="2" t="str">
        <f>IF($A301="","",IFERROR(INDEX(RAW_DHIS2_EXPORT!$A:$ZZ,301,INDICATOR_MAP!$F$48),""))</f>
        <v/>
      </c>
      <c r="AY301" s="2" t="str">
        <f>IF($A301="","",IFERROR(INDEX(RAW_DHIS2_EXPORT!$A:$ZZ,301,INDICATOR_MAP!$F$49),""))</f>
        <v/>
      </c>
      <c r="AZ301" s="2" t="str">
        <f>IF($A301="","",IFERROR(INDEX(RAW_DHIS2_EXPORT!$A:$ZZ,301,INDICATOR_MAP!$F$50),""))</f>
        <v/>
      </c>
      <c r="BA301" s="2" t="str">
        <f>IF($A301="","",IFERROR(INDEX(RAW_DHIS2_EXPORT!$A:$ZZ,301,INDICATOR_MAP!$F$51),""))</f>
        <v/>
      </c>
      <c r="BB301" s="2" t="str">
        <f>IF($A301="","",IFERROR(INDEX(RAW_DHIS2_EXPORT!$A:$ZZ,301,INDICATOR_MAP!$F$52),""))</f>
        <v/>
      </c>
      <c r="BC301" s="2" t="str">
        <f>IF($A301="","",IFERROR(INDEX(RAW_DHIS2_EXPORT!$A:$ZZ,301,INDICATOR_MAP!$F$53),""))</f>
        <v/>
      </c>
    </row>
  </sheetData>
  <sheetProtection password="EF4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1"/>
  <sheetViews>
    <sheetView topLeftCell="A111" zoomScale="54" workbookViewId="0">
      <selection activeCell="M30" sqref="M30"/>
    </sheetView>
  </sheetViews>
  <sheetFormatPr defaultRowHeight="39.5" customHeight="1"/>
  <cols>
    <col min="1" max="1" width="28" style="9" customWidth="1"/>
    <col min="2" max="2" width="22.33203125" style="9" customWidth="1"/>
    <col min="3" max="3" width="17.08203125" style="9" customWidth="1"/>
    <col min="4" max="12" width="20" style="9" customWidth="1"/>
    <col min="13" max="13" width="16" style="9" customWidth="1"/>
    <col min="14" max="14" width="15.5" style="9" customWidth="1"/>
    <col min="15" max="15" width="60" style="9" customWidth="1"/>
    <col min="16" max="16384" width="8.6640625" style="9"/>
  </cols>
  <sheetData>
    <row r="1" spans="1:15" ht="39.5" customHeight="1">
      <c r="A1" s="8" t="s">
        <v>187</v>
      </c>
      <c r="B1" s="8" t="s">
        <v>190</v>
      </c>
      <c r="C1" s="8" t="s">
        <v>323</v>
      </c>
      <c r="D1" s="8" t="s">
        <v>191</v>
      </c>
      <c r="E1" s="8" t="s">
        <v>192</v>
      </c>
      <c r="F1" s="8" t="s">
        <v>193</v>
      </c>
      <c r="G1" s="8" t="s">
        <v>194</v>
      </c>
      <c r="H1" s="8" t="s">
        <v>195</v>
      </c>
      <c r="I1" s="8" t="s">
        <v>196</v>
      </c>
      <c r="J1" s="8" t="s">
        <v>197</v>
      </c>
      <c r="K1" s="8" t="s">
        <v>198</v>
      </c>
      <c r="L1" s="8" t="s">
        <v>199</v>
      </c>
      <c r="M1" s="8" t="s">
        <v>200</v>
      </c>
      <c r="N1" s="8" t="s">
        <v>201</v>
      </c>
      <c r="O1" s="8" t="s">
        <v>202</v>
      </c>
    </row>
    <row r="2" spans="1:15" ht="39.5" customHeight="1">
      <c r="A2" s="10" t="str">
        <f>IF(CLEANED_DATA!A2="","",CLEANED_DATA!A2)</f>
        <v/>
      </c>
      <c r="B2" s="10" t="str">
        <f>IF($A2="","",IF(
IF(CLEANED_DATA!D2="","ANC1; ","")&amp;
IF(CLEANED_DATA!G2="","ANC4; ","")&amp;
IF(CLEANED_DATA!Q2="","LLIN_DISTRIBUTED; ","")&amp;
IF(CLEANED_DATA!R2="","DELIVERIES_HF; ","")&amp;
IF(CLEANED_DATA!T2="","AMTSL; ","")&amp;
IF(CLEANED_DATA!V2="","CAESAREAN; ","")&amp;
IF(CLEANED_DATA!W2="","OBST_COMPLICATIONS; ","")&amp;
IF(CLEANED_DATA!AL2="","PNC_48H_PROXY; ","")&amp;
IF(CLEANED_DATA!AM2="","FP_VISITS; ","")&amp;
IF(CLEANED_DATA!AN2="","FP_COUNSELLED; ","")&amp;
IF(CLEANED_DATA!AO2="","FP_NEW_ACCEPTORS; ","")&amp;
IF(CLEANED_DATA!AQ2="","FP_PROGESTIN_PILL; ","")&amp;
IF(CLEANED_DATA!AR2="","FP_ESTRO_PROGESTIN_PILL; ","")&amp;
IF(CLEANED_DATA!AS2="","FP_MORNING_AFTER; ","")&amp;
IF(CLEANED_DATA!AT2="","FP_IM_INJECTION; ","")&amp;
IF(CLEANED_DATA!AU2="","FP_SC_INJECTION; ","")&amp;
IF(CLEANED_DATA!AV2="","FP_IMPLANT_IMPLANON; ","")&amp;
IF(CLEANED_DATA!AW2="","FP_IMPLANT_JADELLE; ","")&amp;
IF(CLEANED_DATA!AX2="","FP_IUD; ","")&amp;
IF(CLEANED_DATA!AY2="","FP_TUBAL_LIGATION; ","")&amp;
IF(CLEANED_DATA!AZ2="","FP_VASECTOMY; ","")&amp;
IF(CLEANED_DATA!BA2="","FP_MALE_CONDOM; ","")&amp;
IF(CLEANED_DATA!BB2="","FP_FEMALE_CONDOM; ","")&amp;
IF(CLEANED_DATA!BC2="","FP_NATURAL_METHOD; ","")
="","None",
IF(CLEANED_DATA!D2="","ANC1; ","")&amp;
IF(CLEANED_DATA!G2="","ANC4; ","")&amp;
IF(CLEANED_DATA!Q2="","LLIN_DISTRIBUTED; ","")&amp;
IF(CLEANED_DATA!R2="","DELIVERIES_HF; ","")&amp;
IF(CLEANED_DATA!T2="","AMTSL; ","")&amp;
IF(CLEANED_DATA!V2="","CAESAREAN; ","")&amp;
IF(CLEANED_DATA!W2="","OBST_COMPLICATIONS; ","")&amp;
IF(CLEANED_DATA!AL2="","PNC_48H_PROXY; ","")&amp;
IF(CLEANED_DATA!AM2="","FP_VISITS; ","")&amp;
IF(CLEANED_DATA!AN2="","FP_COUNSELLED; ","")&amp;
IF(CLEANED_DATA!AO2="","FP_NEW_ACCEPTORS; ","")&amp;
IF(CLEANED_DATA!AQ2="","FP_PROGESTIN_PILL; ","")&amp;
IF(CLEANED_DATA!AR2="","FP_ESTRO_PROGESTIN_PILL; ","")&amp;
IF(CLEANED_DATA!AS2="","FP_MORNING_AFTER; ","")&amp;
IF(CLEANED_DATA!AT2="","FP_IM_INJECTION; ","")&amp;
IF(CLEANED_DATA!AU2="","FP_SC_INJECTION; ","")&amp;
IF(CLEANED_DATA!AV2="","FP_IMPLANT_IMPLANON; ","")&amp;
IF(CLEANED_DATA!AW2="","FP_IMPLANT_JADELLE; ","")&amp;
IF(CLEANED_DATA!AX2="","FP_IUD; ","")&amp;
IF(CLEANED_DATA!AY2="","FP_TUBAL_LIGATION; ","")&amp;
IF(CLEANED_DATA!AZ2="","FP_VASECTOMY; ","")&amp;
IF(CLEANED_DATA!BA2="","FP_MALE_CONDOM; ","")&amp;
IF(CLEANED_DATA!BB2="","FP_FEMALE_CONDOM; ","")&amp;
IF(CLEANED_DATA!BC2="","FP_NATURAL_METHOD; ","")))</f>
        <v/>
      </c>
      <c r="C2" s="11" t="str">
        <f>IF($A2="","",IF(
COUNT(CLEANED_DATA!D2,CLEANED_DATA!G2,CLEANED_DATA!Q2,CLEANED_DATA!R2,CLEANED_DATA!T2,CLEANED_DATA!V2,CLEANED_DATA!W2,CLEANED_DATA!AL2,CLEANED_DATA!AM2,CLEANED_DATA!AN2,CLEANED_DATA!AO2,CLEANED_DATA!AQ2,CLEANED_DATA!AR2,CLEANED_DATA!AS2,CLEANED_DATA!AT2,CLEANED_DATA!AU2,CLEANED_DATA!AV2,CLEANED_DATA!AW2,CLEANED_DATA!AX2,CLEANED_DATA!AY2,CLEANED_DATA!AZ2,CLEANED_DATA!BA2,CLEANED_DATA!BB2,CLEANED_DATA!BC2)=0,
"No data reported",
IF(
SUM(CLEANED_DATA!D2,CLEANED_DATA!G2,CLEANED_DATA!Q2,CLEANED_DATA!R2,CLEANED_DATA!T2,CLEANED_DATA!V2,CLEANED_DATA!W2,CLEANED_DATA!AL2,CLEANED_DATA!AM2,CLEANED_DATA!AN2,CLEANED_DATA!AO2,CLEANED_DATA!AQ2,CLEANED_DATA!AR2,CLEANED_DATA!AS2,CLEANED_DATA!AT2,CLEANED_DATA!AU2,CLEANED_DATA!AV2,CLEANED_DATA!AW2,CLEANED_DATA!AX2,CLEANED_DATA!AY2,CLEANED_DATA!AZ2,CLEANED_DATA!BA2,CLEANED_DATA!BB2,CLEANED_DATA!BC2)=0,
"Zero-only reporting",
"Reported")))</f>
        <v/>
      </c>
      <c r="D2" s="10" t="str">
        <f>IF($A2="","",IF(AND(CLEANED_DATA!D2&lt;&gt;"",CLEANED_DATA!G2&lt;&gt;"",CLEANED_DATA!G2&gt;CLEANED_DATA!D2),"Flag: ANC4 higher than ANC1","OK"))</f>
        <v/>
      </c>
      <c r="E2" s="10" t="str">
        <f>IF($A2="","",IF(OR(CLEANED_DATA!D2="",CLEANED_DATA!Q2=""),"Missing value: verify ANC1 and LLIN reporting",IF(CLEANED_DATA!Q2=CLEANED_DATA!D2,"OK: LLIN equals ANC1",IF(CLEANED_DATA!Q2&gt;CLEANED_DATA!D2,"Flag: LLIN exceeds ANC1 by "&amp;(CLEANED_DATA!Q2-CLEANED_DATA!D2)&amp;"; verify ANC register and LLIN distribution tally","Flag: LLIN lower than ANC1 by "&amp;(CLEANED_DATA!D2-CLEANED_DATA!Q2)&amp;"; verify if all ANC1 clients received LLINs or correct reporting error"))))</f>
        <v/>
      </c>
      <c r="F2" s="10" t="str">
        <f>IF($A2="","",IF(AND(CLEANED_DATA!R2&lt;&gt;"",CLEANED_DATA!T2&lt;&gt;"",CLEANED_DATA!T2&gt;CLEANED_DATA!R2),"Flag: AMTSL greater than deliveries by "&amp;(CLEANED_DATA!T2-CLEANED_DATA!R2),IF(AND(CLEANED_DATA!R2&gt;0,CLEANED_DATA!T2=""),"Missing AMTSL where deliveries reported","OK")))</f>
        <v/>
      </c>
      <c r="G2" s="10" t="str">
        <f>IF($A2="","",IF(AND(CLEANED_DATA!R2&gt;0,CLEANED_DATA!AL2=""),"Flag: delivery reported but no PNC &lt;48h proxy value",IF(AND(CLEANED_DATA!R2&lt;&gt;"",CLEANED_DATA!AL2&lt;&gt;"",CLEANED_DATA!AL2&gt;CLEANED_DATA!R2),"Flag: PNC &lt;48h proxy greater than deliveries by "&amp;(CLEANED_DATA!AL2-CLEANED_DATA!R2),"OK")))</f>
        <v/>
      </c>
      <c r="H2" s="10" t="str">
        <f>IF($A2="","",IF(AND(CLEANED_DATA!V2&lt;&gt;"",CLEANED_DATA!R2&lt;&gt;"",CLEANED_DATA!V2&gt;CLEANED_DATA!R2),"Flag: caesareans greater than deliveries by "&amp;(CLEANED_DATA!V2-CLEANED_DATA!R2),"OK"))</f>
        <v/>
      </c>
      <c r="I2" s="10" t="str">
        <f>IF($A2="","",IF(AND(CLEANED_DATA!W2&lt;&gt;"",CLEANED_DATA!R2&lt;&gt;"",CLEANED_DATA!W2&gt;CLEANED_DATA!R2),"Flag: complications greater than deliveries by "&amp;(CLEANED_DATA!W2-CLEANED_DATA!R2),"OK"))</f>
        <v/>
      </c>
      <c r="J2" s="10" t="str">
        <f>IF($A2="","",IF(AND(CLEANED_DATA!AN2&lt;&gt;"",CLEANED_DATA!AO2&lt;&gt;"",CLEANED_DATA!AO2&gt;CLEANED_DATA!AN2),"Flag: new acceptors greater than counselled by "&amp;(CLEANED_DATA!AO2-CLEANED_DATA!AN2),"OK"))</f>
        <v/>
      </c>
      <c r="K2" s="10" t="str">
        <f>IF($A2="","",N(CLEANED_DATA!AQ2)+N(CLEANED_DATA!AR2)+N(CLEANED_DATA!AS2)+N(CLEANED_DATA!AT2)+N(CLEANED_DATA!AU2)+N(CLEANED_DATA!AV2)+N(CLEANED_DATA!AW2)+N(CLEANED_DATA!AX2)+N(CLEANED_DATA!AY2)+N(CLEANED_DATA!AZ2)+N(CLEANED_DATA!BA2)+N(CLEANED_DATA!BB2)+N(CLEANED_DATA!BC2))</f>
        <v/>
      </c>
      <c r="L2" s="10" t="str">
        <f>IF($A2="","",IF(CLEANED_DATA!AO2="","Missing FP new acceptors",IF(K2=CLEANED_DATA!AO2,"OK","FP method sum differs from new acceptors: method sum="&amp;K2&amp;", new acceptors="&amp;CLEANED_DATA!AO2&amp;", difference="&amp;(K2-CLEANED_DATA!AO2))))</f>
        <v/>
      </c>
      <c r="M2" s="11" t="str">
        <f>IF($A2="","",IF(C2="No data reported","Not scored",IF(C2="Zero-only reporting","Not scored - zero-only report",
MAX(0,MIN(100,
20+
MAX(0,80-(
IF(AND(D2&lt;&gt;"",D2&lt;&gt;"OK",LEFT(D2,3)&lt;&gt;"OK:"),1,0)+
IF(AND(E2&lt;&gt;"",E2&lt;&gt;"OK",LEFT(E2,3)&lt;&gt;"OK:"),1,0)+
IF(AND(F2&lt;&gt;"",F2&lt;&gt;"OK",LEFT(F2,3)&lt;&gt;"OK:"),1,0)+
IF(AND(G2&lt;&gt;"",G2&lt;&gt;"OK",LEFT(G2,3)&lt;&gt;"OK:"),1,0)+
IF(AND(H2&lt;&gt;"",H2&lt;&gt;"OK",LEFT(H2,3)&lt;&gt;"OK:"),1,0)+
IF(AND(I2&lt;&gt;"",I2&lt;&gt;"OK",LEFT(I2,3)&lt;&gt;"OK:"),1,0)+
IF(AND(J2&lt;&gt;"",J2&lt;&gt;"OK",LEFT(J2,3)&lt;&gt;"OK:"),1,0)+
IF(AND(L2&lt;&gt;"",L2&lt;&gt;"OK",LEFT(L2,3)&lt;&gt;"OK:"),1,0)
)*10)
)))))</f>
        <v/>
      </c>
      <c r="N2" s="10" t="str">
        <f>IF($A2="","",IF(M2="Not scored","No data reported",IF(M2="Not scored - zero-only report","Zero-only reporting",IF(M2&lt;50,"Red / Critical",IF(M2&lt;80,"Yellow / Review","Green / Acceptable")))))</f>
        <v/>
      </c>
      <c r="O2" s="10" t="str">
        <f>IF($A2="","",IF(C2="No data reported","No RH data reported for selected required indicators",IF(C2="Zero-only reporting","Zero-only reporting: verify whether this reflects true zero events or incomplete reporting",
IF(
IF(AND(D2&lt;&gt;"",D2&lt;&gt;"OK",LEFT(D2,3)&lt;&gt;"OK:"),D2&amp;"; ","")&amp;
IF(AND(E2&lt;&gt;"",E2&lt;&gt;"OK",LEFT(E2,3)&lt;&gt;"OK:"),E2&amp;"; ","")&amp;
IF(AND(F2&lt;&gt;"",F2&lt;&gt;"OK",LEFT(F2,3)&lt;&gt;"OK:"),F2&amp;"; ","")&amp;
IF(AND(G2&lt;&gt;"",G2&lt;&gt;"OK",LEFT(G2,3)&lt;&gt;"OK:"),G2&amp;"; ","")&amp;
IF(AND(H2&lt;&gt;"",H2&lt;&gt;"OK",LEFT(H2,3)&lt;&gt;"OK:"),H2&amp;"; ","")&amp;
IF(AND(I2&lt;&gt;"",I2&lt;&gt;"OK",LEFT(I2,3)&lt;&gt;"OK:"),I2&amp;"; ","")&amp;
IF(AND(J2&lt;&gt;"",J2&lt;&gt;"OK",LEFT(J2,3)&lt;&gt;"OK:"),J2&amp;"; ","")&amp;
IF(AND(L2&lt;&gt;"",L2&lt;&gt;"OK",LEFT(L2,3)&lt;&gt;"OK:"),L2,"")
="","No major DQ issue detected",
IF(AND(D2&lt;&gt;"",D2&lt;&gt;"OK",LEFT(D2,3)&lt;&gt;"OK:"),D2&amp;"; ","")&amp;
IF(AND(E2&lt;&gt;"",E2&lt;&gt;"OK",LEFT(E2,3)&lt;&gt;"OK:"),E2&amp;"; ","")&amp;
IF(AND(F2&lt;&gt;"",F2&lt;&gt;"OK",LEFT(F2,3)&lt;&gt;"OK:"),F2&amp;"; ","")&amp;
IF(AND(G2&lt;&gt;"",G2&lt;&gt;"OK",LEFT(G2,3)&lt;&gt;"OK:"),G2&amp;"; ","")&amp;
IF(AND(H2&lt;&gt;"",H2&lt;&gt;"OK",LEFT(H2,3)&lt;&gt;"OK:"),H2&amp;"; ","")&amp;
IF(AND(I2&lt;&gt;"",I2&lt;&gt;"OK",LEFT(I2,3)&lt;&gt;"OK:"),I2&amp;"; ","")&amp;
IF(AND(J2&lt;&gt;"",J2&lt;&gt;"OK",LEFT(J2,3)&lt;&gt;"OK:"),J2&amp;"; ","")&amp;
IF(AND(L2&lt;&gt;"",L2&lt;&gt;"OK",LEFT(L2,3)&lt;&gt;"OK:"),L2,"")))))</f>
        <v/>
      </c>
    </row>
    <row r="3" spans="1:15" ht="39.5" customHeight="1">
      <c r="A3" s="10" t="str">
        <f>IF(CLEANED_DATA!A3="","",CLEANED_DATA!A3)</f>
        <v/>
      </c>
      <c r="B3" s="10" t="str">
        <f>IF($A3="","",IF(
IF(CLEANED_DATA!D3="","ANC1; ","")&amp;
IF(CLEANED_DATA!G3="","ANC4; ","")&amp;
IF(CLEANED_DATA!Q3="","LLIN_DISTRIBUTED; ","")&amp;
IF(CLEANED_DATA!R3="","DELIVERIES_HF; ","")&amp;
IF(CLEANED_DATA!T3="","AMTSL; ","")&amp;
IF(CLEANED_DATA!V3="","CAESAREAN; ","")&amp;
IF(CLEANED_DATA!W3="","OBST_COMPLICATIONS; ","")&amp;
IF(CLEANED_DATA!AL3="","PNC_48H_PROXY; ","")&amp;
IF(CLEANED_DATA!AM3="","FP_VISITS; ","")&amp;
IF(CLEANED_DATA!AN3="","FP_COUNSELLED; ","")&amp;
IF(CLEANED_DATA!AO3="","FP_NEW_ACCEPTORS; ","")&amp;
IF(CLEANED_DATA!AQ3="","FP_PROGESTIN_PILL; ","")&amp;
IF(CLEANED_DATA!AR3="","FP_ESTRO_PROGESTIN_PILL; ","")&amp;
IF(CLEANED_DATA!AS3="","FP_MORNING_AFTER; ","")&amp;
IF(CLEANED_DATA!AT3="","FP_IM_INJECTION; ","")&amp;
IF(CLEANED_DATA!AU3="","FP_SC_INJECTION; ","")&amp;
IF(CLEANED_DATA!AV3="","FP_IMPLANT_IMPLANON; ","")&amp;
IF(CLEANED_DATA!AW3="","FP_IMPLANT_JADELLE; ","")&amp;
IF(CLEANED_DATA!AX3="","FP_IUD; ","")&amp;
IF(CLEANED_DATA!AY3="","FP_TUBAL_LIGATION; ","")&amp;
IF(CLEANED_DATA!AZ3="","FP_VASECTOMY; ","")&amp;
IF(CLEANED_DATA!BA3="","FP_MALE_CONDOM; ","")&amp;
IF(CLEANED_DATA!BB3="","FP_FEMALE_CONDOM; ","")&amp;
IF(CLEANED_DATA!BC3="","FP_NATURAL_METHOD; ","")
="","None",
IF(CLEANED_DATA!D3="","ANC1; ","")&amp;
IF(CLEANED_DATA!G3="","ANC4; ","")&amp;
IF(CLEANED_DATA!Q3="","LLIN_DISTRIBUTED; ","")&amp;
IF(CLEANED_DATA!R3="","DELIVERIES_HF; ","")&amp;
IF(CLEANED_DATA!T3="","AMTSL; ","")&amp;
IF(CLEANED_DATA!V3="","CAESAREAN; ","")&amp;
IF(CLEANED_DATA!W3="","OBST_COMPLICATIONS; ","")&amp;
IF(CLEANED_DATA!AL3="","PNC_48H_PROXY; ","")&amp;
IF(CLEANED_DATA!AM3="","FP_VISITS; ","")&amp;
IF(CLEANED_DATA!AN3="","FP_COUNSELLED; ","")&amp;
IF(CLEANED_DATA!AO3="","FP_NEW_ACCEPTORS; ","")&amp;
IF(CLEANED_DATA!AQ3="","FP_PROGESTIN_PILL; ","")&amp;
IF(CLEANED_DATA!AR3="","FP_ESTRO_PROGESTIN_PILL; ","")&amp;
IF(CLEANED_DATA!AS3="","FP_MORNING_AFTER; ","")&amp;
IF(CLEANED_DATA!AT3="","FP_IM_INJECTION; ","")&amp;
IF(CLEANED_DATA!AU3="","FP_SC_INJECTION; ","")&amp;
IF(CLEANED_DATA!AV3="","FP_IMPLANT_IMPLANON; ","")&amp;
IF(CLEANED_DATA!AW3="","FP_IMPLANT_JADELLE; ","")&amp;
IF(CLEANED_DATA!AX3="","FP_IUD; ","")&amp;
IF(CLEANED_DATA!AY3="","FP_TUBAL_LIGATION; ","")&amp;
IF(CLEANED_DATA!AZ3="","FP_VASECTOMY; ","")&amp;
IF(CLEANED_DATA!BA3="","FP_MALE_CONDOM; ","")&amp;
IF(CLEANED_DATA!BB3="","FP_FEMALE_CONDOM; ","")&amp;
IF(CLEANED_DATA!BC3="","FP_NATURAL_METHOD; ","")))</f>
        <v/>
      </c>
      <c r="C3" s="11" t="str">
        <f>IF($A3="","",IF(
COUNT(CLEANED_DATA!D3,CLEANED_DATA!G3,CLEANED_DATA!Q3,CLEANED_DATA!R3,CLEANED_DATA!T3,CLEANED_DATA!V3,CLEANED_DATA!W3,CLEANED_DATA!AL3,CLEANED_DATA!AM3,CLEANED_DATA!AN3,CLEANED_DATA!AO3,CLEANED_DATA!AQ3,CLEANED_DATA!AR3,CLEANED_DATA!AS3,CLEANED_DATA!AT3,CLEANED_DATA!AU3,CLEANED_DATA!AV3,CLEANED_DATA!AW3,CLEANED_DATA!AX3,CLEANED_DATA!AY3,CLEANED_DATA!AZ3,CLEANED_DATA!BA3,CLEANED_DATA!BB3,CLEANED_DATA!BC3)=0,
"No data reported",
IF(
SUM(CLEANED_DATA!D3,CLEANED_DATA!G3,CLEANED_DATA!Q3,CLEANED_DATA!R3,CLEANED_DATA!T3,CLEANED_DATA!V3,CLEANED_DATA!W3,CLEANED_DATA!AL3,CLEANED_DATA!AM3,CLEANED_DATA!AN3,CLEANED_DATA!AO3,CLEANED_DATA!AQ3,CLEANED_DATA!AR3,CLEANED_DATA!AS3,CLEANED_DATA!AT3,CLEANED_DATA!AU3,CLEANED_DATA!AV3,CLEANED_DATA!AW3,CLEANED_DATA!AX3,CLEANED_DATA!AY3,CLEANED_DATA!AZ3,CLEANED_DATA!BA3,CLEANED_DATA!BB3,CLEANED_DATA!BC3)=0,
"Zero-only reporting",
"Reported")))</f>
        <v/>
      </c>
      <c r="D3" s="10" t="str">
        <f>IF($A3="","",IF(AND(CLEANED_DATA!D3&lt;&gt;"",CLEANED_DATA!G3&lt;&gt;"",CLEANED_DATA!G3&gt;CLEANED_DATA!D3),"Flag: ANC4 higher than ANC1","OK"))</f>
        <v/>
      </c>
      <c r="E3" s="10" t="str">
        <f>IF($A3="","",IF(OR(CLEANED_DATA!D3="",CLEANED_DATA!Q3=""),"Missing value: verify ANC1 and LLIN reporting",IF(CLEANED_DATA!Q3=CLEANED_DATA!D3,"OK: LLIN equals ANC1",IF(CLEANED_DATA!Q3&gt;CLEANED_DATA!D3,"Flag: LLIN exceeds ANC1 by "&amp;(CLEANED_DATA!Q3-CLEANED_DATA!D3)&amp;"; verify ANC register and LLIN distribution tally","Flag: LLIN lower than ANC1 by "&amp;(CLEANED_DATA!D3-CLEANED_DATA!Q3)&amp;"; verify if all ANC1 clients received LLINs or correct reporting error"))))</f>
        <v/>
      </c>
      <c r="F3" s="10" t="str">
        <f>IF($A3="","",IF(AND(CLEANED_DATA!R3&lt;&gt;"",CLEANED_DATA!T3&lt;&gt;"",CLEANED_DATA!T3&gt;CLEANED_DATA!R3),"Flag: AMTSL greater than deliveries by "&amp;(CLEANED_DATA!T3-CLEANED_DATA!R3),IF(AND(CLEANED_DATA!R3&gt;0,CLEANED_DATA!T3=""),"Missing AMTSL where deliveries reported","OK")))</f>
        <v/>
      </c>
      <c r="G3" s="10" t="str">
        <f>IF($A3="","",IF(AND(CLEANED_DATA!R3&gt;0,CLEANED_DATA!AL3=""),"Flag: delivery reported but no PNC &lt;48h proxy value",IF(AND(CLEANED_DATA!R3&lt;&gt;"",CLEANED_DATA!AL3&lt;&gt;"",CLEANED_DATA!AL3&gt;CLEANED_DATA!R3),"Flag: PNC &lt;48h proxy greater than deliveries by "&amp;(CLEANED_DATA!AL3-CLEANED_DATA!R3),"OK")))</f>
        <v/>
      </c>
      <c r="H3" s="10" t="str">
        <f>IF($A3="","",IF(AND(CLEANED_DATA!V3&lt;&gt;"",CLEANED_DATA!R3&lt;&gt;"",CLEANED_DATA!V3&gt;CLEANED_DATA!R3),"Flag: caesareans greater than deliveries by "&amp;(CLEANED_DATA!V3-CLEANED_DATA!R3),"OK"))</f>
        <v/>
      </c>
      <c r="I3" s="10" t="str">
        <f>IF($A3="","",IF(AND(CLEANED_DATA!W3&lt;&gt;"",CLEANED_DATA!R3&lt;&gt;"",CLEANED_DATA!W3&gt;CLEANED_DATA!R3),"Flag: complications greater than deliveries by "&amp;(CLEANED_DATA!W3-CLEANED_DATA!R3),"OK"))</f>
        <v/>
      </c>
      <c r="J3" s="10" t="str">
        <f>IF($A3="","",IF(AND(CLEANED_DATA!AN3&lt;&gt;"",CLEANED_DATA!AO3&lt;&gt;"",CLEANED_DATA!AO3&gt;CLEANED_DATA!AN3),"Flag: new acceptors greater than counselled by "&amp;(CLEANED_DATA!AO3-CLEANED_DATA!AN3),"OK"))</f>
        <v/>
      </c>
      <c r="K3" s="10" t="str">
        <f>IF($A3="","",N(CLEANED_DATA!AQ3)+N(CLEANED_DATA!AR3)+N(CLEANED_DATA!AS3)+N(CLEANED_DATA!AT3)+N(CLEANED_DATA!AU3)+N(CLEANED_DATA!AV3)+N(CLEANED_DATA!AW3)+N(CLEANED_DATA!AX3)+N(CLEANED_DATA!AY3)+N(CLEANED_DATA!AZ3)+N(CLEANED_DATA!BA3)+N(CLEANED_DATA!BB3)+N(CLEANED_DATA!BC3))</f>
        <v/>
      </c>
      <c r="L3" s="10" t="str">
        <f>IF($A3="","",IF(CLEANED_DATA!AO3="","Missing FP new acceptors",IF(K3=CLEANED_DATA!AO3,"OK","FP method sum differs from new acceptors: method sum="&amp;K3&amp;", new acceptors="&amp;CLEANED_DATA!AO3&amp;", difference="&amp;(K3-CLEANED_DATA!AO3))))</f>
        <v/>
      </c>
      <c r="M3" s="11" t="str">
        <f t="shared" ref="M3:M66" si="0">IF($A3="","",IF(C3="No data reported","Not scored",IF(C3="Zero-only reporting","Not scored - zero-only report",
MAX(0,MIN(100,
20+
MAX(0,80-(
IF(AND(D3&lt;&gt;"",D3&lt;&gt;"OK",LEFT(D3,3)&lt;&gt;"OK:"),1,0)+
IF(AND(E3&lt;&gt;"",E3&lt;&gt;"OK",LEFT(E3,3)&lt;&gt;"OK:"),1,0)+
IF(AND(F3&lt;&gt;"",F3&lt;&gt;"OK",LEFT(F3,3)&lt;&gt;"OK:"),1,0)+
IF(AND(G3&lt;&gt;"",G3&lt;&gt;"OK",LEFT(G3,3)&lt;&gt;"OK:"),1,0)+
IF(AND(H3&lt;&gt;"",H3&lt;&gt;"OK",LEFT(H3,3)&lt;&gt;"OK:"),1,0)+
IF(AND(I3&lt;&gt;"",I3&lt;&gt;"OK",LEFT(I3,3)&lt;&gt;"OK:"),1,0)+
IF(AND(J3&lt;&gt;"",J3&lt;&gt;"OK",LEFT(J3,3)&lt;&gt;"OK:"),1,0)+
IF(AND(L3&lt;&gt;"",L3&lt;&gt;"OK",LEFT(L3,3)&lt;&gt;"OK:"),1,0)
)*10)
)))))</f>
        <v/>
      </c>
      <c r="N3" s="10" t="str">
        <f t="shared" ref="N3:N66" si="1">IF($A3="","",IF(M3="Not scored","No data reported",IF(M3="Not scored - zero-only report","Zero-only reporting",IF(M3&lt;50,"Red / Critical",IF(M3&lt;80,"Yellow / Review","Green / Acceptable")))))</f>
        <v/>
      </c>
      <c r="O3" s="10" t="str">
        <f t="shared" ref="O3:O66" si="2">IF($A3="","",IF(C3="No data reported","No RH data reported for selected required indicators",IF(C3="Zero-only reporting","Zero-only reporting: verify whether this reflects true zero events or incomplete reporting",
IF(
IF(AND(D3&lt;&gt;"",D3&lt;&gt;"OK",LEFT(D3,3)&lt;&gt;"OK:"),D3&amp;"; ","")&amp;
IF(AND(E3&lt;&gt;"",E3&lt;&gt;"OK",LEFT(E3,3)&lt;&gt;"OK:"),E3&amp;"; ","")&amp;
IF(AND(F3&lt;&gt;"",F3&lt;&gt;"OK",LEFT(F3,3)&lt;&gt;"OK:"),F3&amp;"; ","")&amp;
IF(AND(G3&lt;&gt;"",G3&lt;&gt;"OK",LEFT(G3,3)&lt;&gt;"OK:"),G3&amp;"; ","")&amp;
IF(AND(H3&lt;&gt;"",H3&lt;&gt;"OK",LEFT(H3,3)&lt;&gt;"OK:"),H3&amp;"; ","")&amp;
IF(AND(I3&lt;&gt;"",I3&lt;&gt;"OK",LEFT(I3,3)&lt;&gt;"OK:"),I3&amp;"; ","")&amp;
IF(AND(J3&lt;&gt;"",J3&lt;&gt;"OK",LEFT(J3,3)&lt;&gt;"OK:"),J3&amp;"; ","")&amp;
IF(AND(L3&lt;&gt;"",L3&lt;&gt;"OK",LEFT(L3,3)&lt;&gt;"OK:"),L3,"")
="","No major DQ issue detected",
IF(AND(D3&lt;&gt;"",D3&lt;&gt;"OK",LEFT(D3,3)&lt;&gt;"OK:"),D3&amp;"; ","")&amp;
IF(AND(E3&lt;&gt;"",E3&lt;&gt;"OK",LEFT(E3,3)&lt;&gt;"OK:"),E3&amp;"; ","")&amp;
IF(AND(F3&lt;&gt;"",F3&lt;&gt;"OK",LEFT(F3,3)&lt;&gt;"OK:"),F3&amp;"; ","")&amp;
IF(AND(G3&lt;&gt;"",G3&lt;&gt;"OK",LEFT(G3,3)&lt;&gt;"OK:"),G3&amp;"; ","")&amp;
IF(AND(H3&lt;&gt;"",H3&lt;&gt;"OK",LEFT(H3,3)&lt;&gt;"OK:"),H3&amp;"; ","")&amp;
IF(AND(I3&lt;&gt;"",I3&lt;&gt;"OK",LEFT(I3,3)&lt;&gt;"OK:"),I3&amp;"; ","")&amp;
IF(AND(J3&lt;&gt;"",J3&lt;&gt;"OK",LEFT(J3,3)&lt;&gt;"OK:"),J3&amp;"; ","")&amp;
IF(AND(L3&lt;&gt;"",L3&lt;&gt;"OK",LEFT(L3,3)&lt;&gt;"OK:"),L3,"")))))</f>
        <v/>
      </c>
    </row>
    <row r="4" spans="1:15" ht="39.5" customHeight="1">
      <c r="A4" s="10" t="str">
        <f>IF(CLEANED_DATA!A4="","",CLEANED_DATA!A4)</f>
        <v/>
      </c>
      <c r="B4" s="10" t="str">
        <f>IF($A4="","",IF(
IF(CLEANED_DATA!D4="","ANC1; ","")&amp;
IF(CLEANED_DATA!G4="","ANC4; ","")&amp;
IF(CLEANED_DATA!Q4="","LLIN_DISTRIBUTED; ","")&amp;
IF(CLEANED_DATA!R4="","DELIVERIES_HF; ","")&amp;
IF(CLEANED_DATA!T4="","AMTSL; ","")&amp;
IF(CLEANED_DATA!V4="","CAESAREAN; ","")&amp;
IF(CLEANED_DATA!W4="","OBST_COMPLICATIONS; ","")&amp;
IF(CLEANED_DATA!AL4="","PNC_48H_PROXY; ","")&amp;
IF(CLEANED_DATA!AM4="","FP_VISITS; ","")&amp;
IF(CLEANED_DATA!AN4="","FP_COUNSELLED; ","")&amp;
IF(CLEANED_DATA!AO4="","FP_NEW_ACCEPTORS; ","")&amp;
IF(CLEANED_DATA!AQ4="","FP_PROGESTIN_PILL; ","")&amp;
IF(CLEANED_DATA!AR4="","FP_ESTRO_PROGESTIN_PILL; ","")&amp;
IF(CLEANED_DATA!AS4="","FP_MORNING_AFTER; ","")&amp;
IF(CLEANED_DATA!AT4="","FP_IM_INJECTION; ","")&amp;
IF(CLEANED_DATA!AU4="","FP_SC_INJECTION; ","")&amp;
IF(CLEANED_DATA!AV4="","FP_IMPLANT_IMPLANON; ","")&amp;
IF(CLEANED_DATA!AW4="","FP_IMPLANT_JADELLE; ","")&amp;
IF(CLEANED_DATA!AX4="","FP_IUD; ","")&amp;
IF(CLEANED_DATA!AY4="","FP_TUBAL_LIGATION; ","")&amp;
IF(CLEANED_DATA!AZ4="","FP_VASECTOMY; ","")&amp;
IF(CLEANED_DATA!BA4="","FP_MALE_CONDOM; ","")&amp;
IF(CLEANED_DATA!BB4="","FP_FEMALE_CONDOM; ","")&amp;
IF(CLEANED_DATA!BC4="","FP_NATURAL_METHOD; ","")
="","None",
IF(CLEANED_DATA!D4="","ANC1; ","")&amp;
IF(CLEANED_DATA!G4="","ANC4; ","")&amp;
IF(CLEANED_DATA!Q4="","LLIN_DISTRIBUTED; ","")&amp;
IF(CLEANED_DATA!R4="","DELIVERIES_HF; ","")&amp;
IF(CLEANED_DATA!T4="","AMTSL; ","")&amp;
IF(CLEANED_DATA!V4="","CAESAREAN; ","")&amp;
IF(CLEANED_DATA!W4="","OBST_COMPLICATIONS; ","")&amp;
IF(CLEANED_DATA!AL4="","PNC_48H_PROXY; ","")&amp;
IF(CLEANED_DATA!AM4="","FP_VISITS; ","")&amp;
IF(CLEANED_DATA!AN4="","FP_COUNSELLED; ","")&amp;
IF(CLEANED_DATA!AO4="","FP_NEW_ACCEPTORS; ","")&amp;
IF(CLEANED_DATA!AQ4="","FP_PROGESTIN_PILL; ","")&amp;
IF(CLEANED_DATA!AR4="","FP_ESTRO_PROGESTIN_PILL; ","")&amp;
IF(CLEANED_DATA!AS4="","FP_MORNING_AFTER; ","")&amp;
IF(CLEANED_DATA!AT4="","FP_IM_INJECTION; ","")&amp;
IF(CLEANED_DATA!AU4="","FP_SC_INJECTION; ","")&amp;
IF(CLEANED_DATA!AV4="","FP_IMPLANT_IMPLANON; ","")&amp;
IF(CLEANED_DATA!AW4="","FP_IMPLANT_JADELLE; ","")&amp;
IF(CLEANED_DATA!AX4="","FP_IUD; ","")&amp;
IF(CLEANED_DATA!AY4="","FP_TUBAL_LIGATION; ","")&amp;
IF(CLEANED_DATA!AZ4="","FP_VASECTOMY; ","")&amp;
IF(CLEANED_DATA!BA4="","FP_MALE_CONDOM; ","")&amp;
IF(CLEANED_DATA!BB4="","FP_FEMALE_CONDOM; ","")&amp;
IF(CLEANED_DATA!BC4="","FP_NATURAL_METHOD; ","")))</f>
        <v/>
      </c>
      <c r="C4" s="11" t="str">
        <f>IF($A4="","",IF(
COUNT(CLEANED_DATA!D4,CLEANED_DATA!G4,CLEANED_DATA!Q4,CLEANED_DATA!R4,CLEANED_DATA!T4,CLEANED_DATA!V4,CLEANED_DATA!W4,CLEANED_DATA!AL4,CLEANED_DATA!AM4,CLEANED_DATA!AN4,CLEANED_DATA!AO4,CLEANED_DATA!AQ4,CLEANED_DATA!AR4,CLEANED_DATA!AS4,CLEANED_DATA!AT4,CLEANED_DATA!AU4,CLEANED_DATA!AV4,CLEANED_DATA!AW4,CLEANED_DATA!AX4,CLEANED_DATA!AY4,CLEANED_DATA!AZ4,CLEANED_DATA!BA4,CLEANED_DATA!BB4,CLEANED_DATA!BC4)=0,
"No data reported",
IF(
SUM(CLEANED_DATA!D4,CLEANED_DATA!G4,CLEANED_DATA!Q4,CLEANED_DATA!R4,CLEANED_DATA!T4,CLEANED_DATA!V4,CLEANED_DATA!W4,CLEANED_DATA!AL4,CLEANED_DATA!AM4,CLEANED_DATA!AN4,CLEANED_DATA!AO4,CLEANED_DATA!AQ4,CLEANED_DATA!AR4,CLEANED_DATA!AS4,CLEANED_DATA!AT4,CLEANED_DATA!AU4,CLEANED_DATA!AV4,CLEANED_DATA!AW4,CLEANED_DATA!AX4,CLEANED_DATA!AY4,CLEANED_DATA!AZ4,CLEANED_DATA!BA4,CLEANED_DATA!BB4,CLEANED_DATA!BC4)=0,
"Zero-only reporting",
"Reported")))</f>
        <v/>
      </c>
      <c r="D4" s="10" t="str">
        <f>IF($A4="","",IF(AND(CLEANED_DATA!D4&lt;&gt;"",CLEANED_DATA!G4&lt;&gt;"",CLEANED_DATA!G4&gt;CLEANED_DATA!D4),"Flag: ANC4 higher than ANC1","OK"))</f>
        <v/>
      </c>
      <c r="E4" s="10" t="str">
        <f>IF($A4="","",IF(OR(CLEANED_DATA!D4="",CLEANED_DATA!Q4=""),"Missing value: verify ANC1 and LLIN reporting",IF(CLEANED_DATA!Q4=CLEANED_DATA!D4,"OK: LLIN equals ANC1",IF(CLEANED_DATA!Q4&gt;CLEANED_DATA!D4,"Flag: LLIN exceeds ANC1 by "&amp;(CLEANED_DATA!Q4-CLEANED_DATA!D4)&amp;"; verify ANC register and LLIN distribution tally","Flag: LLIN lower than ANC1 by "&amp;(CLEANED_DATA!D4-CLEANED_DATA!Q4)&amp;"; verify if all ANC1 clients received LLINs or correct reporting error"))))</f>
        <v/>
      </c>
      <c r="F4" s="10" t="str">
        <f>IF($A4="","",IF(AND(CLEANED_DATA!R4&lt;&gt;"",CLEANED_DATA!T4&lt;&gt;"",CLEANED_DATA!T4&gt;CLEANED_DATA!R4),"Flag: AMTSL greater than deliveries by "&amp;(CLEANED_DATA!T4-CLEANED_DATA!R4),IF(AND(CLEANED_DATA!R4&gt;0,CLEANED_DATA!T4=""),"Missing AMTSL where deliveries reported","OK")))</f>
        <v/>
      </c>
      <c r="G4" s="10" t="str">
        <f>IF($A4="","",IF(AND(CLEANED_DATA!R4&gt;0,CLEANED_DATA!AL4=""),"Flag: delivery reported but no PNC &lt;48h proxy value",IF(AND(CLEANED_DATA!R4&lt;&gt;"",CLEANED_DATA!AL4&lt;&gt;"",CLEANED_DATA!AL4&gt;CLEANED_DATA!R4),"Flag: PNC &lt;48h proxy greater than deliveries by "&amp;(CLEANED_DATA!AL4-CLEANED_DATA!R4),"OK")))</f>
        <v/>
      </c>
      <c r="H4" s="10" t="str">
        <f>IF($A4="","",IF(AND(CLEANED_DATA!V4&lt;&gt;"",CLEANED_DATA!R4&lt;&gt;"",CLEANED_DATA!V4&gt;CLEANED_DATA!R4),"Flag: caesareans greater than deliveries by "&amp;(CLEANED_DATA!V4-CLEANED_DATA!R4),"OK"))</f>
        <v/>
      </c>
      <c r="I4" s="10" t="str">
        <f>IF($A4="","",IF(AND(CLEANED_DATA!W4&lt;&gt;"",CLEANED_DATA!R4&lt;&gt;"",CLEANED_DATA!W4&gt;CLEANED_DATA!R4),"Flag: complications greater than deliveries by "&amp;(CLEANED_DATA!W4-CLEANED_DATA!R4),"OK"))</f>
        <v/>
      </c>
      <c r="J4" s="10" t="str">
        <f>IF($A4="","",IF(AND(CLEANED_DATA!AN4&lt;&gt;"",CLEANED_DATA!AO4&lt;&gt;"",CLEANED_DATA!AO4&gt;CLEANED_DATA!AN4),"Flag: new acceptors greater than counselled by "&amp;(CLEANED_DATA!AO4-CLEANED_DATA!AN4),"OK"))</f>
        <v/>
      </c>
      <c r="K4" s="10" t="str">
        <f>IF($A4="","",N(CLEANED_DATA!AQ4)+N(CLEANED_DATA!AR4)+N(CLEANED_DATA!AS4)+N(CLEANED_DATA!AT4)+N(CLEANED_DATA!AU4)+N(CLEANED_DATA!AV4)+N(CLEANED_DATA!AW4)+N(CLEANED_DATA!AX4)+N(CLEANED_DATA!AY4)+N(CLEANED_DATA!AZ4)+N(CLEANED_DATA!BA4)+N(CLEANED_DATA!BB4)+N(CLEANED_DATA!BC4))</f>
        <v/>
      </c>
      <c r="L4" s="10" t="str">
        <f>IF($A4="","",IF(CLEANED_DATA!AO4="","Missing FP new acceptors",IF(K4=CLEANED_DATA!AO4,"OK","FP method sum differs from new acceptors: method sum="&amp;K4&amp;", new acceptors="&amp;CLEANED_DATA!AO4&amp;", difference="&amp;(K4-CLEANED_DATA!AO4))))</f>
        <v/>
      </c>
      <c r="M4" s="11" t="str">
        <f t="shared" si="0"/>
        <v/>
      </c>
      <c r="N4" s="10" t="str">
        <f t="shared" si="1"/>
        <v/>
      </c>
      <c r="O4" s="10" t="str">
        <f t="shared" si="2"/>
        <v/>
      </c>
    </row>
    <row r="5" spans="1:15" ht="39.5" customHeight="1">
      <c r="A5" s="10" t="str">
        <f>IF(CLEANED_DATA!A5="","",CLEANED_DATA!A5)</f>
        <v/>
      </c>
      <c r="B5" s="10" t="str">
        <f>IF($A5="","",IF(
IF(CLEANED_DATA!D5="","ANC1; ","")&amp;
IF(CLEANED_DATA!G5="","ANC4; ","")&amp;
IF(CLEANED_DATA!Q5="","LLIN_DISTRIBUTED; ","")&amp;
IF(CLEANED_DATA!R5="","DELIVERIES_HF; ","")&amp;
IF(CLEANED_DATA!T5="","AMTSL; ","")&amp;
IF(CLEANED_DATA!V5="","CAESAREAN; ","")&amp;
IF(CLEANED_DATA!W5="","OBST_COMPLICATIONS; ","")&amp;
IF(CLEANED_DATA!AL5="","PNC_48H_PROXY; ","")&amp;
IF(CLEANED_DATA!AM5="","FP_VISITS; ","")&amp;
IF(CLEANED_DATA!AN5="","FP_COUNSELLED; ","")&amp;
IF(CLEANED_DATA!AO5="","FP_NEW_ACCEPTORS; ","")&amp;
IF(CLEANED_DATA!AQ5="","FP_PROGESTIN_PILL; ","")&amp;
IF(CLEANED_DATA!AR5="","FP_ESTRO_PROGESTIN_PILL; ","")&amp;
IF(CLEANED_DATA!AS5="","FP_MORNING_AFTER; ","")&amp;
IF(CLEANED_DATA!AT5="","FP_IM_INJECTION; ","")&amp;
IF(CLEANED_DATA!AU5="","FP_SC_INJECTION; ","")&amp;
IF(CLEANED_DATA!AV5="","FP_IMPLANT_IMPLANON; ","")&amp;
IF(CLEANED_DATA!AW5="","FP_IMPLANT_JADELLE; ","")&amp;
IF(CLEANED_DATA!AX5="","FP_IUD; ","")&amp;
IF(CLEANED_DATA!AY5="","FP_TUBAL_LIGATION; ","")&amp;
IF(CLEANED_DATA!AZ5="","FP_VASECTOMY; ","")&amp;
IF(CLEANED_DATA!BA5="","FP_MALE_CONDOM; ","")&amp;
IF(CLEANED_DATA!BB5="","FP_FEMALE_CONDOM; ","")&amp;
IF(CLEANED_DATA!BC5="","FP_NATURAL_METHOD; ","")
="","None",
IF(CLEANED_DATA!D5="","ANC1; ","")&amp;
IF(CLEANED_DATA!G5="","ANC4; ","")&amp;
IF(CLEANED_DATA!Q5="","LLIN_DISTRIBUTED; ","")&amp;
IF(CLEANED_DATA!R5="","DELIVERIES_HF; ","")&amp;
IF(CLEANED_DATA!T5="","AMTSL; ","")&amp;
IF(CLEANED_DATA!V5="","CAESAREAN; ","")&amp;
IF(CLEANED_DATA!W5="","OBST_COMPLICATIONS; ","")&amp;
IF(CLEANED_DATA!AL5="","PNC_48H_PROXY; ","")&amp;
IF(CLEANED_DATA!AM5="","FP_VISITS; ","")&amp;
IF(CLEANED_DATA!AN5="","FP_COUNSELLED; ","")&amp;
IF(CLEANED_DATA!AO5="","FP_NEW_ACCEPTORS; ","")&amp;
IF(CLEANED_DATA!AQ5="","FP_PROGESTIN_PILL; ","")&amp;
IF(CLEANED_DATA!AR5="","FP_ESTRO_PROGESTIN_PILL; ","")&amp;
IF(CLEANED_DATA!AS5="","FP_MORNING_AFTER; ","")&amp;
IF(CLEANED_DATA!AT5="","FP_IM_INJECTION; ","")&amp;
IF(CLEANED_DATA!AU5="","FP_SC_INJECTION; ","")&amp;
IF(CLEANED_DATA!AV5="","FP_IMPLANT_IMPLANON; ","")&amp;
IF(CLEANED_DATA!AW5="","FP_IMPLANT_JADELLE; ","")&amp;
IF(CLEANED_DATA!AX5="","FP_IUD; ","")&amp;
IF(CLEANED_DATA!AY5="","FP_TUBAL_LIGATION; ","")&amp;
IF(CLEANED_DATA!AZ5="","FP_VASECTOMY; ","")&amp;
IF(CLEANED_DATA!BA5="","FP_MALE_CONDOM; ","")&amp;
IF(CLEANED_DATA!BB5="","FP_FEMALE_CONDOM; ","")&amp;
IF(CLEANED_DATA!BC5="","FP_NATURAL_METHOD; ","")))</f>
        <v/>
      </c>
      <c r="C5" s="11" t="str">
        <f>IF($A5="","",IF(
COUNT(CLEANED_DATA!D5,CLEANED_DATA!G5,CLEANED_DATA!Q5,CLEANED_DATA!R5,CLEANED_DATA!T5,CLEANED_DATA!V5,CLEANED_DATA!W5,CLEANED_DATA!AL5,CLEANED_DATA!AM5,CLEANED_DATA!AN5,CLEANED_DATA!AO5,CLEANED_DATA!AQ5,CLEANED_DATA!AR5,CLEANED_DATA!AS5,CLEANED_DATA!AT5,CLEANED_DATA!AU5,CLEANED_DATA!AV5,CLEANED_DATA!AW5,CLEANED_DATA!AX5,CLEANED_DATA!AY5,CLEANED_DATA!AZ5,CLEANED_DATA!BA5,CLEANED_DATA!BB5,CLEANED_DATA!BC5)=0,
"No data reported",
IF(
SUM(CLEANED_DATA!D5,CLEANED_DATA!G5,CLEANED_DATA!Q5,CLEANED_DATA!R5,CLEANED_DATA!T5,CLEANED_DATA!V5,CLEANED_DATA!W5,CLEANED_DATA!AL5,CLEANED_DATA!AM5,CLEANED_DATA!AN5,CLEANED_DATA!AO5,CLEANED_DATA!AQ5,CLEANED_DATA!AR5,CLEANED_DATA!AS5,CLEANED_DATA!AT5,CLEANED_DATA!AU5,CLEANED_DATA!AV5,CLEANED_DATA!AW5,CLEANED_DATA!AX5,CLEANED_DATA!AY5,CLEANED_DATA!AZ5,CLEANED_DATA!BA5,CLEANED_DATA!BB5,CLEANED_DATA!BC5)=0,
"Zero-only reporting",
"Reported")))</f>
        <v/>
      </c>
      <c r="D5" s="10" t="str">
        <f>IF($A5="","",IF(AND(CLEANED_DATA!D5&lt;&gt;"",CLEANED_DATA!G5&lt;&gt;"",CLEANED_DATA!G5&gt;CLEANED_DATA!D5),"Flag: ANC4 higher than ANC1","OK"))</f>
        <v/>
      </c>
      <c r="E5" s="10" t="str">
        <f>IF($A5="","",IF(OR(CLEANED_DATA!D5="",CLEANED_DATA!Q5=""),"Missing value: verify ANC1 and LLIN reporting",IF(CLEANED_DATA!Q5=CLEANED_DATA!D5,"OK: LLIN equals ANC1",IF(CLEANED_DATA!Q5&gt;CLEANED_DATA!D5,"Flag: LLIN exceeds ANC1 by "&amp;(CLEANED_DATA!Q5-CLEANED_DATA!D5)&amp;"; verify ANC register and LLIN distribution tally","Flag: LLIN lower than ANC1 by "&amp;(CLEANED_DATA!D5-CLEANED_DATA!Q5)&amp;"; verify if all ANC1 clients received LLINs or correct reporting error"))))</f>
        <v/>
      </c>
      <c r="F5" s="10" t="str">
        <f>IF($A5="","",IF(AND(CLEANED_DATA!R5&lt;&gt;"",CLEANED_DATA!T5&lt;&gt;"",CLEANED_DATA!T5&gt;CLEANED_DATA!R5),"Flag: AMTSL greater than deliveries by "&amp;(CLEANED_DATA!T5-CLEANED_DATA!R5),IF(AND(CLEANED_DATA!R5&gt;0,CLEANED_DATA!T5=""),"Missing AMTSL where deliveries reported","OK")))</f>
        <v/>
      </c>
      <c r="G5" s="10" t="str">
        <f>IF($A5="","",IF(AND(CLEANED_DATA!R5&gt;0,CLEANED_DATA!AL5=""),"Flag: delivery reported but no PNC &lt;48h proxy value",IF(AND(CLEANED_DATA!R5&lt;&gt;"",CLEANED_DATA!AL5&lt;&gt;"",CLEANED_DATA!AL5&gt;CLEANED_DATA!R5),"Flag: PNC &lt;48h proxy greater than deliveries by "&amp;(CLEANED_DATA!AL5-CLEANED_DATA!R5),"OK")))</f>
        <v/>
      </c>
      <c r="H5" s="10" t="str">
        <f>IF($A5="","",IF(AND(CLEANED_DATA!V5&lt;&gt;"",CLEANED_DATA!R5&lt;&gt;"",CLEANED_DATA!V5&gt;CLEANED_DATA!R5),"Flag: caesareans greater than deliveries by "&amp;(CLEANED_DATA!V5-CLEANED_DATA!R5),"OK"))</f>
        <v/>
      </c>
      <c r="I5" s="10" t="str">
        <f>IF($A5="","",IF(AND(CLEANED_DATA!W5&lt;&gt;"",CLEANED_DATA!R5&lt;&gt;"",CLEANED_DATA!W5&gt;CLEANED_DATA!R5),"Flag: complications greater than deliveries by "&amp;(CLEANED_DATA!W5-CLEANED_DATA!R5),"OK"))</f>
        <v/>
      </c>
      <c r="J5" s="10" t="str">
        <f>IF($A5="","",IF(AND(CLEANED_DATA!AN5&lt;&gt;"",CLEANED_DATA!AO5&lt;&gt;"",CLEANED_DATA!AO5&gt;CLEANED_DATA!AN5),"Flag: new acceptors greater than counselled by "&amp;(CLEANED_DATA!AO5-CLEANED_DATA!AN5),"OK"))</f>
        <v/>
      </c>
      <c r="K5" s="10" t="str">
        <f>IF($A5="","",N(CLEANED_DATA!AQ5)+N(CLEANED_DATA!AR5)+N(CLEANED_DATA!AS5)+N(CLEANED_DATA!AT5)+N(CLEANED_DATA!AU5)+N(CLEANED_DATA!AV5)+N(CLEANED_DATA!AW5)+N(CLEANED_DATA!AX5)+N(CLEANED_DATA!AY5)+N(CLEANED_DATA!AZ5)+N(CLEANED_DATA!BA5)+N(CLEANED_DATA!BB5)+N(CLEANED_DATA!BC5))</f>
        <v/>
      </c>
      <c r="L5" s="10" t="str">
        <f>IF($A5="","",IF(CLEANED_DATA!AO5="","Missing FP new acceptors",IF(K5=CLEANED_DATA!AO5,"OK","FP method sum differs from new acceptors: method sum="&amp;K5&amp;", new acceptors="&amp;CLEANED_DATA!AO5&amp;", difference="&amp;(K5-CLEANED_DATA!AO5))))</f>
        <v/>
      </c>
      <c r="M5" s="11" t="str">
        <f t="shared" si="0"/>
        <v/>
      </c>
      <c r="N5" s="10" t="str">
        <f t="shared" si="1"/>
        <v/>
      </c>
      <c r="O5" s="10" t="str">
        <f t="shared" si="2"/>
        <v/>
      </c>
    </row>
    <row r="6" spans="1:15" ht="39.5" customHeight="1">
      <c r="A6" s="10" t="str">
        <f>IF(CLEANED_DATA!A6="","",CLEANED_DATA!A6)</f>
        <v/>
      </c>
      <c r="B6" s="10" t="str">
        <f>IF($A6="","",IF(
IF(CLEANED_DATA!D6="","ANC1; ","")&amp;
IF(CLEANED_DATA!G6="","ANC4; ","")&amp;
IF(CLEANED_DATA!Q6="","LLIN_DISTRIBUTED; ","")&amp;
IF(CLEANED_DATA!R6="","DELIVERIES_HF; ","")&amp;
IF(CLEANED_DATA!T6="","AMTSL; ","")&amp;
IF(CLEANED_DATA!V6="","CAESAREAN; ","")&amp;
IF(CLEANED_DATA!W6="","OBST_COMPLICATIONS; ","")&amp;
IF(CLEANED_DATA!AL6="","PNC_48H_PROXY; ","")&amp;
IF(CLEANED_DATA!AM6="","FP_VISITS; ","")&amp;
IF(CLEANED_DATA!AN6="","FP_COUNSELLED; ","")&amp;
IF(CLEANED_DATA!AO6="","FP_NEW_ACCEPTORS; ","")&amp;
IF(CLEANED_DATA!AQ6="","FP_PROGESTIN_PILL; ","")&amp;
IF(CLEANED_DATA!AR6="","FP_ESTRO_PROGESTIN_PILL; ","")&amp;
IF(CLEANED_DATA!AS6="","FP_MORNING_AFTER; ","")&amp;
IF(CLEANED_DATA!AT6="","FP_IM_INJECTION; ","")&amp;
IF(CLEANED_DATA!AU6="","FP_SC_INJECTION; ","")&amp;
IF(CLEANED_DATA!AV6="","FP_IMPLANT_IMPLANON; ","")&amp;
IF(CLEANED_DATA!AW6="","FP_IMPLANT_JADELLE; ","")&amp;
IF(CLEANED_DATA!AX6="","FP_IUD; ","")&amp;
IF(CLEANED_DATA!AY6="","FP_TUBAL_LIGATION; ","")&amp;
IF(CLEANED_DATA!AZ6="","FP_VASECTOMY; ","")&amp;
IF(CLEANED_DATA!BA6="","FP_MALE_CONDOM; ","")&amp;
IF(CLEANED_DATA!BB6="","FP_FEMALE_CONDOM; ","")&amp;
IF(CLEANED_DATA!BC6="","FP_NATURAL_METHOD; ","")
="","None",
IF(CLEANED_DATA!D6="","ANC1; ","")&amp;
IF(CLEANED_DATA!G6="","ANC4; ","")&amp;
IF(CLEANED_DATA!Q6="","LLIN_DISTRIBUTED; ","")&amp;
IF(CLEANED_DATA!R6="","DELIVERIES_HF; ","")&amp;
IF(CLEANED_DATA!T6="","AMTSL; ","")&amp;
IF(CLEANED_DATA!V6="","CAESAREAN; ","")&amp;
IF(CLEANED_DATA!W6="","OBST_COMPLICATIONS; ","")&amp;
IF(CLEANED_DATA!AL6="","PNC_48H_PROXY; ","")&amp;
IF(CLEANED_DATA!AM6="","FP_VISITS; ","")&amp;
IF(CLEANED_DATA!AN6="","FP_COUNSELLED; ","")&amp;
IF(CLEANED_DATA!AO6="","FP_NEW_ACCEPTORS; ","")&amp;
IF(CLEANED_DATA!AQ6="","FP_PROGESTIN_PILL; ","")&amp;
IF(CLEANED_DATA!AR6="","FP_ESTRO_PROGESTIN_PILL; ","")&amp;
IF(CLEANED_DATA!AS6="","FP_MORNING_AFTER; ","")&amp;
IF(CLEANED_DATA!AT6="","FP_IM_INJECTION; ","")&amp;
IF(CLEANED_DATA!AU6="","FP_SC_INJECTION; ","")&amp;
IF(CLEANED_DATA!AV6="","FP_IMPLANT_IMPLANON; ","")&amp;
IF(CLEANED_DATA!AW6="","FP_IMPLANT_JADELLE; ","")&amp;
IF(CLEANED_DATA!AX6="","FP_IUD; ","")&amp;
IF(CLEANED_DATA!AY6="","FP_TUBAL_LIGATION; ","")&amp;
IF(CLEANED_DATA!AZ6="","FP_VASECTOMY; ","")&amp;
IF(CLEANED_DATA!BA6="","FP_MALE_CONDOM; ","")&amp;
IF(CLEANED_DATA!BB6="","FP_FEMALE_CONDOM; ","")&amp;
IF(CLEANED_DATA!BC6="","FP_NATURAL_METHOD; ","")))</f>
        <v/>
      </c>
      <c r="C6" s="11" t="str">
        <f>IF($A6="","",IF(
COUNT(CLEANED_DATA!D6,CLEANED_DATA!G6,CLEANED_DATA!Q6,CLEANED_DATA!R6,CLEANED_DATA!T6,CLEANED_DATA!V6,CLEANED_DATA!W6,CLEANED_DATA!AL6,CLEANED_DATA!AM6,CLEANED_DATA!AN6,CLEANED_DATA!AO6,CLEANED_DATA!AQ6,CLEANED_DATA!AR6,CLEANED_DATA!AS6,CLEANED_DATA!AT6,CLEANED_DATA!AU6,CLEANED_DATA!AV6,CLEANED_DATA!AW6,CLEANED_DATA!AX6,CLEANED_DATA!AY6,CLEANED_DATA!AZ6,CLEANED_DATA!BA6,CLEANED_DATA!BB6,CLEANED_DATA!BC6)=0,
"No data reported",
IF(
SUM(CLEANED_DATA!D6,CLEANED_DATA!G6,CLEANED_DATA!Q6,CLEANED_DATA!R6,CLEANED_DATA!T6,CLEANED_DATA!V6,CLEANED_DATA!W6,CLEANED_DATA!AL6,CLEANED_DATA!AM6,CLEANED_DATA!AN6,CLEANED_DATA!AO6,CLEANED_DATA!AQ6,CLEANED_DATA!AR6,CLEANED_DATA!AS6,CLEANED_DATA!AT6,CLEANED_DATA!AU6,CLEANED_DATA!AV6,CLEANED_DATA!AW6,CLEANED_DATA!AX6,CLEANED_DATA!AY6,CLEANED_DATA!AZ6,CLEANED_DATA!BA6,CLEANED_DATA!BB6,CLEANED_DATA!BC6)=0,
"Zero-only reporting",
"Reported")))</f>
        <v/>
      </c>
      <c r="D6" s="10" t="str">
        <f>IF($A6="","",IF(AND(CLEANED_DATA!D6&lt;&gt;"",CLEANED_DATA!G6&lt;&gt;"",CLEANED_DATA!G6&gt;CLEANED_DATA!D6),"Flag: ANC4 higher than ANC1","OK"))</f>
        <v/>
      </c>
      <c r="E6" s="10" t="str">
        <f>IF($A6="","",IF(OR(CLEANED_DATA!D6="",CLEANED_DATA!Q6=""),"Missing value: verify ANC1 and LLIN reporting",IF(CLEANED_DATA!Q6=CLEANED_DATA!D6,"OK: LLIN equals ANC1",IF(CLEANED_DATA!Q6&gt;CLEANED_DATA!D6,"Flag: LLIN exceeds ANC1 by "&amp;(CLEANED_DATA!Q6-CLEANED_DATA!D6)&amp;"; verify ANC register and LLIN distribution tally","Flag: LLIN lower than ANC1 by "&amp;(CLEANED_DATA!D6-CLEANED_DATA!Q6)&amp;"; verify if all ANC1 clients received LLINs or correct reporting error"))))</f>
        <v/>
      </c>
      <c r="F6" s="10" t="str">
        <f>IF($A6="","",IF(AND(CLEANED_DATA!R6&lt;&gt;"",CLEANED_DATA!T6&lt;&gt;"",CLEANED_DATA!T6&gt;CLEANED_DATA!R6),"Flag: AMTSL greater than deliveries by "&amp;(CLEANED_DATA!T6-CLEANED_DATA!R6),IF(AND(CLEANED_DATA!R6&gt;0,CLEANED_DATA!T6=""),"Missing AMTSL where deliveries reported","OK")))</f>
        <v/>
      </c>
      <c r="G6" s="10" t="str">
        <f>IF($A6="","",IF(AND(CLEANED_DATA!R6&gt;0,CLEANED_DATA!AL6=""),"Flag: delivery reported but no PNC &lt;48h proxy value",IF(AND(CLEANED_DATA!R6&lt;&gt;"",CLEANED_DATA!AL6&lt;&gt;"",CLEANED_DATA!AL6&gt;CLEANED_DATA!R6),"Flag: PNC &lt;48h proxy greater than deliveries by "&amp;(CLEANED_DATA!AL6-CLEANED_DATA!R6),"OK")))</f>
        <v/>
      </c>
      <c r="H6" s="10" t="str">
        <f>IF($A6="","",IF(AND(CLEANED_DATA!V6&lt;&gt;"",CLEANED_DATA!R6&lt;&gt;"",CLEANED_DATA!V6&gt;CLEANED_DATA!R6),"Flag: caesareans greater than deliveries by "&amp;(CLEANED_DATA!V6-CLEANED_DATA!R6),"OK"))</f>
        <v/>
      </c>
      <c r="I6" s="10" t="str">
        <f>IF($A6="","",IF(AND(CLEANED_DATA!W6&lt;&gt;"",CLEANED_DATA!R6&lt;&gt;"",CLEANED_DATA!W6&gt;CLEANED_DATA!R6),"Flag: complications greater than deliveries by "&amp;(CLEANED_DATA!W6-CLEANED_DATA!R6),"OK"))</f>
        <v/>
      </c>
      <c r="J6" s="10" t="str">
        <f>IF($A6="","",IF(AND(CLEANED_DATA!AN6&lt;&gt;"",CLEANED_DATA!AO6&lt;&gt;"",CLEANED_DATA!AO6&gt;CLEANED_DATA!AN6),"Flag: new acceptors greater than counselled by "&amp;(CLEANED_DATA!AO6-CLEANED_DATA!AN6),"OK"))</f>
        <v/>
      </c>
      <c r="K6" s="10" t="str">
        <f>IF($A6="","",N(CLEANED_DATA!AQ6)+N(CLEANED_DATA!AR6)+N(CLEANED_DATA!AS6)+N(CLEANED_DATA!AT6)+N(CLEANED_DATA!AU6)+N(CLEANED_DATA!AV6)+N(CLEANED_DATA!AW6)+N(CLEANED_DATA!AX6)+N(CLEANED_DATA!AY6)+N(CLEANED_DATA!AZ6)+N(CLEANED_DATA!BA6)+N(CLEANED_DATA!BB6)+N(CLEANED_DATA!BC6))</f>
        <v/>
      </c>
      <c r="L6" s="10" t="str">
        <f>IF($A6="","",IF(CLEANED_DATA!AO6="","Missing FP new acceptors",IF(K6=CLEANED_DATA!AO6,"OK","FP method sum differs from new acceptors: method sum="&amp;K6&amp;", new acceptors="&amp;CLEANED_DATA!AO6&amp;", difference="&amp;(K6-CLEANED_DATA!AO6))))</f>
        <v/>
      </c>
      <c r="M6" s="11" t="str">
        <f t="shared" si="0"/>
        <v/>
      </c>
      <c r="N6" s="10" t="str">
        <f t="shared" si="1"/>
        <v/>
      </c>
      <c r="O6" s="10" t="str">
        <f t="shared" si="2"/>
        <v/>
      </c>
    </row>
    <row r="7" spans="1:15" ht="39.5" customHeight="1">
      <c r="A7" s="10" t="str">
        <f>IF(CLEANED_DATA!A7="","",CLEANED_DATA!A7)</f>
        <v/>
      </c>
      <c r="B7" s="10" t="str">
        <f>IF($A7="","",IF(
IF(CLEANED_DATA!D7="","ANC1; ","")&amp;
IF(CLEANED_DATA!G7="","ANC4; ","")&amp;
IF(CLEANED_DATA!Q7="","LLIN_DISTRIBUTED; ","")&amp;
IF(CLEANED_DATA!R7="","DELIVERIES_HF; ","")&amp;
IF(CLEANED_DATA!T7="","AMTSL; ","")&amp;
IF(CLEANED_DATA!V7="","CAESAREAN; ","")&amp;
IF(CLEANED_DATA!W7="","OBST_COMPLICATIONS; ","")&amp;
IF(CLEANED_DATA!AL7="","PNC_48H_PROXY; ","")&amp;
IF(CLEANED_DATA!AM7="","FP_VISITS; ","")&amp;
IF(CLEANED_DATA!AN7="","FP_COUNSELLED; ","")&amp;
IF(CLEANED_DATA!AO7="","FP_NEW_ACCEPTORS; ","")&amp;
IF(CLEANED_DATA!AQ7="","FP_PROGESTIN_PILL; ","")&amp;
IF(CLEANED_DATA!AR7="","FP_ESTRO_PROGESTIN_PILL; ","")&amp;
IF(CLEANED_DATA!AS7="","FP_MORNING_AFTER; ","")&amp;
IF(CLEANED_DATA!AT7="","FP_IM_INJECTION; ","")&amp;
IF(CLEANED_DATA!AU7="","FP_SC_INJECTION; ","")&amp;
IF(CLEANED_DATA!AV7="","FP_IMPLANT_IMPLANON; ","")&amp;
IF(CLEANED_DATA!AW7="","FP_IMPLANT_JADELLE; ","")&amp;
IF(CLEANED_DATA!AX7="","FP_IUD; ","")&amp;
IF(CLEANED_DATA!AY7="","FP_TUBAL_LIGATION; ","")&amp;
IF(CLEANED_DATA!AZ7="","FP_VASECTOMY; ","")&amp;
IF(CLEANED_DATA!BA7="","FP_MALE_CONDOM; ","")&amp;
IF(CLEANED_DATA!BB7="","FP_FEMALE_CONDOM; ","")&amp;
IF(CLEANED_DATA!BC7="","FP_NATURAL_METHOD; ","")
="","None",
IF(CLEANED_DATA!D7="","ANC1; ","")&amp;
IF(CLEANED_DATA!G7="","ANC4; ","")&amp;
IF(CLEANED_DATA!Q7="","LLIN_DISTRIBUTED; ","")&amp;
IF(CLEANED_DATA!R7="","DELIVERIES_HF; ","")&amp;
IF(CLEANED_DATA!T7="","AMTSL; ","")&amp;
IF(CLEANED_DATA!V7="","CAESAREAN; ","")&amp;
IF(CLEANED_DATA!W7="","OBST_COMPLICATIONS; ","")&amp;
IF(CLEANED_DATA!AL7="","PNC_48H_PROXY; ","")&amp;
IF(CLEANED_DATA!AM7="","FP_VISITS; ","")&amp;
IF(CLEANED_DATA!AN7="","FP_COUNSELLED; ","")&amp;
IF(CLEANED_DATA!AO7="","FP_NEW_ACCEPTORS; ","")&amp;
IF(CLEANED_DATA!AQ7="","FP_PROGESTIN_PILL; ","")&amp;
IF(CLEANED_DATA!AR7="","FP_ESTRO_PROGESTIN_PILL; ","")&amp;
IF(CLEANED_DATA!AS7="","FP_MORNING_AFTER; ","")&amp;
IF(CLEANED_DATA!AT7="","FP_IM_INJECTION; ","")&amp;
IF(CLEANED_DATA!AU7="","FP_SC_INJECTION; ","")&amp;
IF(CLEANED_DATA!AV7="","FP_IMPLANT_IMPLANON; ","")&amp;
IF(CLEANED_DATA!AW7="","FP_IMPLANT_JADELLE; ","")&amp;
IF(CLEANED_DATA!AX7="","FP_IUD; ","")&amp;
IF(CLEANED_DATA!AY7="","FP_TUBAL_LIGATION; ","")&amp;
IF(CLEANED_DATA!AZ7="","FP_VASECTOMY; ","")&amp;
IF(CLEANED_DATA!BA7="","FP_MALE_CONDOM; ","")&amp;
IF(CLEANED_DATA!BB7="","FP_FEMALE_CONDOM; ","")&amp;
IF(CLEANED_DATA!BC7="","FP_NATURAL_METHOD; ","")))</f>
        <v/>
      </c>
      <c r="C7" s="11" t="str">
        <f>IF($A7="","",IF(
COUNT(CLEANED_DATA!D7,CLEANED_DATA!G7,CLEANED_DATA!Q7,CLEANED_DATA!R7,CLEANED_DATA!T7,CLEANED_DATA!V7,CLEANED_DATA!W7,CLEANED_DATA!AL7,CLEANED_DATA!AM7,CLEANED_DATA!AN7,CLEANED_DATA!AO7,CLEANED_DATA!AQ7,CLEANED_DATA!AR7,CLEANED_DATA!AS7,CLEANED_DATA!AT7,CLEANED_DATA!AU7,CLEANED_DATA!AV7,CLEANED_DATA!AW7,CLEANED_DATA!AX7,CLEANED_DATA!AY7,CLEANED_DATA!AZ7,CLEANED_DATA!BA7,CLEANED_DATA!BB7,CLEANED_DATA!BC7)=0,
"No data reported",
IF(
SUM(CLEANED_DATA!D7,CLEANED_DATA!G7,CLEANED_DATA!Q7,CLEANED_DATA!R7,CLEANED_DATA!T7,CLEANED_DATA!V7,CLEANED_DATA!W7,CLEANED_DATA!AL7,CLEANED_DATA!AM7,CLEANED_DATA!AN7,CLEANED_DATA!AO7,CLEANED_DATA!AQ7,CLEANED_DATA!AR7,CLEANED_DATA!AS7,CLEANED_DATA!AT7,CLEANED_DATA!AU7,CLEANED_DATA!AV7,CLEANED_DATA!AW7,CLEANED_DATA!AX7,CLEANED_DATA!AY7,CLEANED_DATA!AZ7,CLEANED_DATA!BA7,CLEANED_DATA!BB7,CLEANED_DATA!BC7)=0,
"Zero-only reporting",
"Reported")))</f>
        <v/>
      </c>
      <c r="D7" s="10" t="str">
        <f>IF($A7="","",IF(AND(CLEANED_DATA!D7&lt;&gt;"",CLEANED_DATA!G7&lt;&gt;"",CLEANED_DATA!G7&gt;CLEANED_DATA!D7),"Flag: ANC4 higher than ANC1","OK"))</f>
        <v/>
      </c>
      <c r="E7" s="10" t="str">
        <f>IF($A7="","",IF(OR(CLEANED_DATA!D7="",CLEANED_DATA!Q7=""),"Missing value: verify ANC1 and LLIN reporting",IF(CLEANED_DATA!Q7=CLEANED_DATA!D7,"OK: LLIN equals ANC1",IF(CLEANED_DATA!Q7&gt;CLEANED_DATA!D7,"Flag: LLIN exceeds ANC1 by "&amp;(CLEANED_DATA!Q7-CLEANED_DATA!D7)&amp;"; verify ANC register and LLIN distribution tally","Flag: LLIN lower than ANC1 by "&amp;(CLEANED_DATA!D7-CLEANED_DATA!Q7)&amp;"; verify if all ANC1 clients received LLINs or correct reporting error"))))</f>
        <v/>
      </c>
      <c r="F7" s="10" t="str">
        <f>IF($A7="","",IF(AND(CLEANED_DATA!R7&lt;&gt;"",CLEANED_DATA!T7&lt;&gt;"",CLEANED_DATA!T7&gt;CLEANED_DATA!R7),"Flag: AMTSL greater than deliveries by "&amp;(CLEANED_DATA!T7-CLEANED_DATA!R7),IF(AND(CLEANED_DATA!R7&gt;0,CLEANED_DATA!T7=""),"Missing AMTSL where deliveries reported","OK")))</f>
        <v/>
      </c>
      <c r="G7" s="10" t="str">
        <f>IF($A7="","",IF(AND(CLEANED_DATA!R7&gt;0,CLEANED_DATA!AL7=""),"Flag: delivery reported but no PNC &lt;48h proxy value",IF(AND(CLEANED_DATA!R7&lt;&gt;"",CLEANED_DATA!AL7&lt;&gt;"",CLEANED_DATA!AL7&gt;CLEANED_DATA!R7),"Flag: PNC &lt;48h proxy greater than deliveries by "&amp;(CLEANED_DATA!AL7-CLEANED_DATA!R7),"OK")))</f>
        <v/>
      </c>
      <c r="H7" s="10" t="str">
        <f>IF($A7="","",IF(AND(CLEANED_DATA!V7&lt;&gt;"",CLEANED_DATA!R7&lt;&gt;"",CLEANED_DATA!V7&gt;CLEANED_DATA!R7),"Flag: caesareans greater than deliveries by "&amp;(CLEANED_DATA!V7-CLEANED_DATA!R7),"OK"))</f>
        <v/>
      </c>
      <c r="I7" s="10" t="str">
        <f>IF($A7="","",IF(AND(CLEANED_DATA!W7&lt;&gt;"",CLEANED_DATA!R7&lt;&gt;"",CLEANED_DATA!W7&gt;CLEANED_DATA!R7),"Flag: complications greater than deliveries by "&amp;(CLEANED_DATA!W7-CLEANED_DATA!R7),"OK"))</f>
        <v/>
      </c>
      <c r="J7" s="10" t="str">
        <f>IF($A7="","",IF(AND(CLEANED_DATA!AN7&lt;&gt;"",CLEANED_DATA!AO7&lt;&gt;"",CLEANED_DATA!AO7&gt;CLEANED_DATA!AN7),"Flag: new acceptors greater than counselled by "&amp;(CLEANED_DATA!AO7-CLEANED_DATA!AN7),"OK"))</f>
        <v/>
      </c>
      <c r="K7" s="10" t="str">
        <f>IF($A7="","",N(CLEANED_DATA!AQ7)+N(CLEANED_DATA!AR7)+N(CLEANED_DATA!AS7)+N(CLEANED_DATA!AT7)+N(CLEANED_DATA!AU7)+N(CLEANED_DATA!AV7)+N(CLEANED_DATA!AW7)+N(CLEANED_DATA!AX7)+N(CLEANED_DATA!AY7)+N(CLEANED_DATA!AZ7)+N(CLEANED_DATA!BA7)+N(CLEANED_DATA!BB7)+N(CLEANED_DATA!BC7))</f>
        <v/>
      </c>
      <c r="L7" s="10" t="str">
        <f>IF($A7="","",IF(CLEANED_DATA!AO7="","Missing FP new acceptors",IF(K7=CLEANED_DATA!AO7,"OK","FP method sum differs from new acceptors: method sum="&amp;K7&amp;", new acceptors="&amp;CLEANED_DATA!AO7&amp;", difference="&amp;(K7-CLEANED_DATA!AO7))))</f>
        <v/>
      </c>
      <c r="M7" s="11" t="str">
        <f t="shared" si="0"/>
        <v/>
      </c>
      <c r="N7" s="10" t="str">
        <f t="shared" si="1"/>
        <v/>
      </c>
      <c r="O7" s="10" t="str">
        <f t="shared" si="2"/>
        <v/>
      </c>
    </row>
    <row r="8" spans="1:15" ht="39.5" customHeight="1">
      <c r="A8" s="10" t="str">
        <f>IF(CLEANED_DATA!A8="","",CLEANED_DATA!A8)</f>
        <v/>
      </c>
      <c r="B8" s="10" t="str">
        <f>IF($A8="","",IF(
IF(CLEANED_DATA!D8="","ANC1; ","")&amp;
IF(CLEANED_DATA!G8="","ANC4; ","")&amp;
IF(CLEANED_DATA!Q8="","LLIN_DISTRIBUTED; ","")&amp;
IF(CLEANED_DATA!R8="","DELIVERIES_HF; ","")&amp;
IF(CLEANED_DATA!T8="","AMTSL; ","")&amp;
IF(CLEANED_DATA!V8="","CAESAREAN; ","")&amp;
IF(CLEANED_DATA!W8="","OBST_COMPLICATIONS; ","")&amp;
IF(CLEANED_DATA!AL8="","PNC_48H_PROXY; ","")&amp;
IF(CLEANED_DATA!AM8="","FP_VISITS; ","")&amp;
IF(CLEANED_DATA!AN8="","FP_COUNSELLED; ","")&amp;
IF(CLEANED_DATA!AO8="","FP_NEW_ACCEPTORS; ","")&amp;
IF(CLEANED_DATA!AQ8="","FP_PROGESTIN_PILL; ","")&amp;
IF(CLEANED_DATA!AR8="","FP_ESTRO_PROGESTIN_PILL; ","")&amp;
IF(CLEANED_DATA!AS8="","FP_MORNING_AFTER; ","")&amp;
IF(CLEANED_DATA!AT8="","FP_IM_INJECTION; ","")&amp;
IF(CLEANED_DATA!AU8="","FP_SC_INJECTION; ","")&amp;
IF(CLEANED_DATA!AV8="","FP_IMPLANT_IMPLANON; ","")&amp;
IF(CLEANED_DATA!AW8="","FP_IMPLANT_JADELLE; ","")&amp;
IF(CLEANED_DATA!AX8="","FP_IUD; ","")&amp;
IF(CLEANED_DATA!AY8="","FP_TUBAL_LIGATION; ","")&amp;
IF(CLEANED_DATA!AZ8="","FP_VASECTOMY; ","")&amp;
IF(CLEANED_DATA!BA8="","FP_MALE_CONDOM; ","")&amp;
IF(CLEANED_DATA!BB8="","FP_FEMALE_CONDOM; ","")&amp;
IF(CLEANED_DATA!BC8="","FP_NATURAL_METHOD; ","")
="","None",
IF(CLEANED_DATA!D8="","ANC1; ","")&amp;
IF(CLEANED_DATA!G8="","ANC4; ","")&amp;
IF(CLEANED_DATA!Q8="","LLIN_DISTRIBUTED; ","")&amp;
IF(CLEANED_DATA!R8="","DELIVERIES_HF; ","")&amp;
IF(CLEANED_DATA!T8="","AMTSL; ","")&amp;
IF(CLEANED_DATA!V8="","CAESAREAN; ","")&amp;
IF(CLEANED_DATA!W8="","OBST_COMPLICATIONS; ","")&amp;
IF(CLEANED_DATA!AL8="","PNC_48H_PROXY; ","")&amp;
IF(CLEANED_DATA!AM8="","FP_VISITS; ","")&amp;
IF(CLEANED_DATA!AN8="","FP_COUNSELLED; ","")&amp;
IF(CLEANED_DATA!AO8="","FP_NEW_ACCEPTORS; ","")&amp;
IF(CLEANED_DATA!AQ8="","FP_PROGESTIN_PILL; ","")&amp;
IF(CLEANED_DATA!AR8="","FP_ESTRO_PROGESTIN_PILL; ","")&amp;
IF(CLEANED_DATA!AS8="","FP_MORNING_AFTER; ","")&amp;
IF(CLEANED_DATA!AT8="","FP_IM_INJECTION; ","")&amp;
IF(CLEANED_DATA!AU8="","FP_SC_INJECTION; ","")&amp;
IF(CLEANED_DATA!AV8="","FP_IMPLANT_IMPLANON; ","")&amp;
IF(CLEANED_DATA!AW8="","FP_IMPLANT_JADELLE; ","")&amp;
IF(CLEANED_DATA!AX8="","FP_IUD; ","")&amp;
IF(CLEANED_DATA!AY8="","FP_TUBAL_LIGATION; ","")&amp;
IF(CLEANED_DATA!AZ8="","FP_VASECTOMY; ","")&amp;
IF(CLEANED_DATA!BA8="","FP_MALE_CONDOM; ","")&amp;
IF(CLEANED_DATA!BB8="","FP_FEMALE_CONDOM; ","")&amp;
IF(CLEANED_DATA!BC8="","FP_NATURAL_METHOD; ","")))</f>
        <v/>
      </c>
      <c r="C8" s="11" t="str">
        <f>IF($A8="","",IF(
COUNT(CLEANED_DATA!D8,CLEANED_DATA!G8,CLEANED_DATA!Q8,CLEANED_DATA!R8,CLEANED_DATA!T8,CLEANED_DATA!V8,CLEANED_DATA!W8,CLEANED_DATA!AL8,CLEANED_DATA!AM8,CLEANED_DATA!AN8,CLEANED_DATA!AO8,CLEANED_DATA!AQ8,CLEANED_DATA!AR8,CLEANED_DATA!AS8,CLEANED_DATA!AT8,CLEANED_DATA!AU8,CLEANED_DATA!AV8,CLEANED_DATA!AW8,CLEANED_DATA!AX8,CLEANED_DATA!AY8,CLEANED_DATA!AZ8,CLEANED_DATA!BA8,CLEANED_DATA!BB8,CLEANED_DATA!BC8)=0,
"No data reported",
IF(
SUM(CLEANED_DATA!D8,CLEANED_DATA!G8,CLEANED_DATA!Q8,CLEANED_DATA!R8,CLEANED_DATA!T8,CLEANED_DATA!V8,CLEANED_DATA!W8,CLEANED_DATA!AL8,CLEANED_DATA!AM8,CLEANED_DATA!AN8,CLEANED_DATA!AO8,CLEANED_DATA!AQ8,CLEANED_DATA!AR8,CLEANED_DATA!AS8,CLEANED_DATA!AT8,CLEANED_DATA!AU8,CLEANED_DATA!AV8,CLEANED_DATA!AW8,CLEANED_DATA!AX8,CLEANED_DATA!AY8,CLEANED_DATA!AZ8,CLEANED_DATA!BA8,CLEANED_DATA!BB8,CLEANED_DATA!BC8)=0,
"Zero-only reporting",
"Reported")))</f>
        <v/>
      </c>
      <c r="D8" s="10" t="str">
        <f>IF($A8="","",IF(AND(CLEANED_DATA!D8&lt;&gt;"",CLEANED_DATA!G8&lt;&gt;"",CLEANED_DATA!G8&gt;CLEANED_DATA!D8),"Flag: ANC4 higher than ANC1","OK"))</f>
        <v/>
      </c>
      <c r="E8" s="10" t="str">
        <f>IF($A8="","",IF(OR(CLEANED_DATA!D8="",CLEANED_DATA!Q8=""),"Missing value: verify ANC1 and LLIN reporting",IF(CLEANED_DATA!Q8=CLEANED_DATA!D8,"OK: LLIN equals ANC1",IF(CLEANED_DATA!Q8&gt;CLEANED_DATA!D8,"Flag: LLIN exceeds ANC1 by "&amp;(CLEANED_DATA!Q8-CLEANED_DATA!D8)&amp;"; verify ANC register and LLIN distribution tally","Flag: LLIN lower than ANC1 by "&amp;(CLEANED_DATA!D8-CLEANED_DATA!Q8)&amp;"; verify if all ANC1 clients received LLINs or correct reporting error"))))</f>
        <v/>
      </c>
      <c r="F8" s="10" t="str">
        <f>IF($A8="","",IF(AND(CLEANED_DATA!R8&lt;&gt;"",CLEANED_DATA!T8&lt;&gt;"",CLEANED_DATA!T8&gt;CLEANED_DATA!R8),"Flag: AMTSL greater than deliveries by "&amp;(CLEANED_DATA!T8-CLEANED_DATA!R8),IF(AND(CLEANED_DATA!R8&gt;0,CLEANED_DATA!T8=""),"Missing AMTSL where deliveries reported","OK")))</f>
        <v/>
      </c>
      <c r="G8" s="10" t="str">
        <f>IF($A8="","",IF(AND(CLEANED_DATA!R8&gt;0,CLEANED_DATA!AL8=""),"Flag: delivery reported but no PNC &lt;48h proxy value",IF(AND(CLEANED_DATA!R8&lt;&gt;"",CLEANED_DATA!AL8&lt;&gt;"",CLEANED_DATA!AL8&gt;CLEANED_DATA!R8),"Flag: PNC &lt;48h proxy greater than deliveries by "&amp;(CLEANED_DATA!AL8-CLEANED_DATA!R8),"OK")))</f>
        <v/>
      </c>
      <c r="H8" s="10" t="str">
        <f>IF($A8="","",IF(AND(CLEANED_DATA!V8&lt;&gt;"",CLEANED_DATA!R8&lt;&gt;"",CLEANED_DATA!V8&gt;CLEANED_DATA!R8),"Flag: caesareans greater than deliveries by "&amp;(CLEANED_DATA!V8-CLEANED_DATA!R8),"OK"))</f>
        <v/>
      </c>
      <c r="I8" s="10" t="str">
        <f>IF($A8="","",IF(AND(CLEANED_DATA!W8&lt;&gt;"",CLEANED_DATA!R8&lt;&gt;"",CLEANED_DATA!W8&gt;CLEANED_DATA!R8),"Flag: complications greater than deliveries by "&amp;(CLEANED_DATA!W8-CLEANED_DATA!R8),"OK"))</f>
        <v/>
      </c>
      <c r="J8" s="10" t="str">
        <f>IF($A8="","",IF(AND(CLEANED_DATA!AN8&lt;&gt;"",CLEANED_DATA!AO8&lt;&gt;"",CLEANED_DATA!AO8&gt;CLEANED_DATA!AN8),"Flag: new acceptors greater than counselled by "&amp;(CLEANED_DATA!AO8-CLEANED_DATA!AN8),"OK"))</f>
        <v/>
      </c>
      <c r="K8" s="10" t="str">
        <f>IF($A8="","",N(CLEANED_DATA!AQ8)+N(CLEANED_DATA!AR8)+N(CLEANED_DATA!AS8)+N(CLEANED_DATA!AT8)+N(CLEANED_DATA!AU8)+N(CLEANED_DATA!AV8)+N(CLEANED_DATA!AW8)+N(CLEANED_DATA!AX8)+N(CLEANED_DATA!AY8)+N(CLEANED_DATA!AZ8)+N(CLEANED_DATA!BA8)+N(CLEANED_DATA!BB8)+N(CLEANED_DATA!BC8))</f>
        <v/>
      </c>
      <c r="L8" s="10" t="str">
        <f>IF($A8="","",IF(CLEANED_DATA!AO8="","Missing FP new acceptors",IF(K8=CLEANED_DATA!AO8,"OK","FP method sum differs from new acceptors: method sum="&amp;K8&amp;", new acceptors="&amp;CLEANED_DATA!AO8&amp;", difference="&amp;(K8-CLEANED_DATA!AO8))))</f>
        <v/>
      </c>
      <c r="M8" s="11" t="str">
        <f t="shared" si="0"/>
        <v/>
      </c>
      <c r="N8" s="10" t="str">
        <f t="shared" si="1"/>
        <v/>
      </c>
      <c r="O8" s="10" t="str">
        <f t="shared" si="2"/>
        <v/>
      </c>
    </row>
    <row r="9" spans="1:15" ht="39.5" customHeight="1">
      <c r="A9" s="10" t="str">
        <f>IF(CLEANED_DATA!A9="","",CLEANED_DATA!A9)</f>
        <v/>
      </c>
      <c r="B9" s="10" t="str">
        <f>IF($A9="","",IF(
IF(CLEANED_DATA!D9="","ANC1; ","")&amp;
IF(CLEANED_DATA!G9="","ANC4; ","")&amp;
IF(CLEANED_DATA!Q9="","LLIN_DISTRIBUTED; ","")&amp;
IF(CLEANED_DATA!R9="","DELIVERIES_HF; ","")&amp;
IF(CLEANED_DATA!T9="","AMTSL; ","")&amp;
IF(CLEANED_DATA!V9="","CAESAREAN; ","")&amp;
IF(CLEANED_DATA!W9="","OBST_COMPLICATIONS; ","")&amp;
IF(CLEANED_DATA!AL9="","PNC_48H_PROXY; ","")&amp;
IF(CLEANED_DATA!AM9="","FP_VISITS; ","")&amp;
IF(CLEANED_DATA!AN9="","FP_COUNSELLED; ","")&amp;
IF(CLEANED_DATA!AO9="","FP_NEW_ACCEPTORS; ","")&amp;
IF(CLEANED_DATA!AQ9="","FP_PROGESTIN_PILL; ","")&amp;
IF(CLEANED_DATA!AR9="","FP_ESTRO_PROGESTIN_PILL; ","")&amp;
IF(CLEANED_DATA!AS9="","FP_MORNING_AFTER; ","")&amp;
IF(CLEANED_DATA!AT9="","FP_IM_INJECTION; ","")&amp;
IF(CLEANED_DATA!AU9="","FP_SC_INJECTION; ","")&amp;
IF(CLEANED_DATA!AV9="","FP_IMPLANT_IMPLANON; ","")&amp;
IF(CLEANED_DATA!AW9="","FP_IMPLANT_JADELLE; ","")&amp;
IF(CLEANED_DATA!AX9="","FP_IUD; ","")&amp;
IF(CLEANED_DATA!AY9="","FP_TUBAL_LIGATION; ","")&amp;
IF(CLEANED_DATA!AZ9="","FP_VASECTOMY; ","")&amp;
IF(CLEANED_DATA!BA9="","FP_MALE_CONDOM; ","")&amp;
IF(CLEANED_DATA!BB9="","FP_FEMALE_CONDOM; ","")&amp;
IF(CLEANED_DATA!BC9="","FP_NATURAL_METHOD; ","")
="","None",
IF(CLEANED_DATA!D9="","ANC1; ","")&amp;
IF(CLEANED_DATA!G9="","ANC4; ","")&amp;
IF(CLEANED_DATA!Q9="","LLIN_DISTRIBUTED; ","")&amp;
IF(CLEANED_DATA!R9="","DELIVERIES_HF; ","")&amp;
IF(CLEANED_DATA!T9="","AMTSL; ","")&amp;
IF(CLEANED_DATA!V9="","CAESAREAN; ","")&amp;
IF(CLEANED_DATA!W9="","OBST_COMPLICATIONS; ","")&amp;
IF(CLEANED_DATA!AL9="","PNC_48H_PROXY; ","")&amp;
IF(CLEANED_DATA!AM9="","FP_VISITS; ","")&amp;
IF(CLEANED_DATA!AN9="","FP_COUNSELLED; ","")&amp;
IF(CLEANED_DATA!AO9="","FP_NEW_ACCEPTORS; ","")&amp;
IF(CLEANED_DATA!AQ9="","FP_PROGESTIN_PILL; ","")&amp;
IF(CLEANED_DATA!AR9="","FP_ESTRO_PROGESTIN_PILL; ","")&amp;
IF(CLEANED_DATA!AS9="","FP_MORNING_AFTER; ","")&amp;
IF(CLEANED_DATA!AT9="","FP_IM_INJECTION; ","")&amp;
IF(CLEANED_DATA!AU9="","FP_SC_INJECTION; ","")&amp;
IF(CLEANED_DATA!AV9="","FP_IMPLANT_IMPLANON; ","")&amp;
IF(CLEANED_DATA!AW9="","FP_IMPLANT_JADELLE; ","")&amp;
IF(CLEANED_DATA!AX9="","FP_IUD; ","")&amp;
IF(CLEANED_DATA!AY9="","FP_TUBAL_LIGATION; ","")&amp;
IF(CLEANED_DATA!AZ9="","FP_VASECTOMY; ","")&amp;
IF(CLEANED_DATA!BA9="","FP_MALE_CONDOM; ","")&amp;
IF(CLEANED_DATA!BB9="","FP_FEMALE_CONDOM; ","")&amp;
IF(CLEANED_DATA!BC9="","FP_NATURAL_METHOD; ","")))</f>
        <v/>
      </c>
      <c r="C9" s="11" t="str">
        <f>IF($A9="","",IF(
COUNT(CLEANED_DATA!D9,CLEANED_DATA!G9,CLEANED_DATA!Q9,CLEANED_DATA!R9,CLEANED_DATA!T9,CLEANED_DATA!V9,CLEANED_DATA!W9,CLEANED_DATA!AL9,CLEANED_DATA!AM9,CLEANED_DATA!AN9,CLEANED_DATA!AO9,CLEANED_DATA!AQ9,CLEANED_DATA!AR9,CLEANED_DATA!AS9,CLEANED_DATA!AT9,CLEANED_DATA!AU9,CLEANED_DATA!AV9,CLEANED_DATA!AW9,CLEANED_DATA!AX9,CLEANED_DATA!AY9,CLEANED_DATA!AZ9,CLEANED_DATA!BA9,CLEANED_DATA!BB9,CLEANED_DATA!BC9)=0,
"No data reported",
IF(
SUM(CLEANED_DATA!D9,CLEANED_DATA!G9,CLEANED_DATA!Q9,CLEANED_DATA!R9,CLEANED_DATA!T9,CLEANED_DATA!V9,CLEANED_DATA!W9,CLEANED_DATA!AL9,CLEANED_DATA!AM9,CLEANED_DATA!AN9,CLEANED_DATA!AO9,CLEANED_DATA!AQ9,CLEANED_DATA!AR9,CLEANED_DATA!AS9,CLEANED_DATA!AT9,CLEANED_DATA!AU9,CLEANED_DATA!AV9,CLEANED_DATA!AW9,CLEANED_DATA!AX9,CLEANED_DATA!AY9,CLEANED_DATA!AZ9,CLEANED_DATA!BA9,CLEANED_DATA!BB9,CLEANED_DATA!BC9)=0,
"Zero-only reporting",
"Reported")))</f>
        <v/>
      </c>
      <c r="D9" s="10" t="str">
        <f>IF($A9="","",IF(AND(CLEANED_DATA!D9&lt;&gt;"",CLEANED_DATA!G9&lt;&gt;"",CLEANED_DATA!G9&gt;CLEANED_DATA!D9),"Flag: ANC4 higher than ANC1","OK"))</f>
        <v/>
      </c>
      <c r="E9" s="10" t="str">
        <f>IF($A9="","",IF(OR(CLEANED_DATA!D9="",CLEANED_DATA!Q9=""),"Missing value: verify ANC1 and LLIN reporting",IF(CLEANED_DATA!Q9=CLEANED_DATA!D9,"OK: LLIN equals ANC1",IF(CLEANED_DATA!Q9&gt;CLEANED_DATA!D9,"Flag: LLIN exceeds ANC1 by "&amp;(CLEANED_DATA!Q9-CLEANED_DATA!D9)&amp;"; verify ANC register and LLIN distribution tally","Flag: LLIN lower than ANC1 by "&amp;(CLEANED_DATA!D9-CLEANED_DATA!Q9)&amp;"; verify if all ANC1 clients received LLINs or correct reporting error"))))</f>
        <v/>
      </c>
      <c r="F9" s="10" t="str">
        <f>IF($A9="","",IF(AND(CLEANED_DATA!R9&lt;&gt;"",CLEANED_DATA!T9&lt;&gt;"",CLEANED_DATA!T9&gt;CLEANED_DATA!R9),"Flag: AMTSL greater than deliveries by "&amp;(CLEANED_DATA!T9-CLEANED_DATA!R9),IF(AND(CLEANED_DATA!R9&gt;0,CLEANED_DATA!T9=""),"Missing AMTSL where deliveries reported","OK")))</f>
        <v/>
      </c>
      <c r="G9" s="10" t="str">
        <f>IF($A9="","",IF(AND(CLEANED_DATA!R9&gt;0,CLEANED_DATA!AL9=""),"Flag: delivery reported but no PNC &lt;48h proxy value",IF(AND(CLEANED_DATA!R9&lt;&gt;"",CLEANED_DATA!AL9&lt;&gt;"",CLEANED_DATA!AL9&gt;CLEANED_DATA!R9),"Flag: PNC &lt;48h proxy greater than deliveries by "&amp;(CLEANED_DATA!AL9-CLEANED_DATA!R9),"OK")))</f>
        <v/>
      </c>
      <c r="H9" s="10" t="str">
        <f>IF($A9="","",IF(AND(CLEANED_DATA!V9&lt;&gt;"",CLEANED_DATA!R9&lt;&gt;"",CLEANED_DATA!V9&gt;CLEANED_DATA!R9),"Flag: caesareans greater than deliveries by "&amp;(CLEANED_DATA!V9-CLEANED_DATA!R9),"OK"))</f>
        <v/>
      </c>
      <c r="I9" s="10" t="str">
        <f>IF($A9="","",IF(AND(CLEANED_DATA!W9&lt;&gt;"",CLEANED_DATA!R9&lt;&gt;"",CLEANED_DATA!W9&gt;CLEANED_DATA!R9),"Flag: complications greater than deliveries by "&amp;(CLEANED_DATA!W9-CLEANED_DATA!R9),"OK"))</f>
        <v/>
      </c>
      <c r="J9" s="10" t="str">
        <f>IF($A9="","",IF(AND(CLEANED_DATA!AN9&lt;&gt;"",CLEANED_DATA!AO9&lt;&gt;"",CLEANED_DATA!AO9&gt;CLEANED_DATA!AN9),"Flag: new acceptors greater than counselled by "&amp;(CLEANED_DATA!AO9-CLEANED_DATA!AN9),"OK"))</f>
        <v/>
      </c>
      <c r="K9" s="10" t="str">
        <f>IF($A9="","",N(CLEANED_DATA!AQ9)+N(CLEANED_DATA!AR9)+N(CLEANED_DATA!AS9)+N(CLEANED_DATA!AT9)+N(CLEANED_DATA!AU9)+N(CLEANED_DATA!AV9)+N(CLEANED_DATA!AW9)+N(CLEANED_DATA!AX9)+N(CLEANED_DATA!AY9)+N(CLEANED_DATA!AZ9)+N(CLEANED_DATA!BA9)+N(CLEANED_DATA!BB9)+N(CLEANED_DATA!BC9))</f>
        <v/>
      </c>
      <c r="L9" s="10" t="str">
        <f>IF($A9="","",IF(CLEANED_DATA!AO9="","Missing FP new acceptors",IF(K9=CLEANED_DATA!AO9,"OK","FP method sum differs from new acceptors: method sum="&amp;K9&amp;", new acceptors="&amp;CLEANED_DATA!AO9&amp;", difference="&amp;(K9-CLEANED_DATA!AO9))))</f>
        <v/>
      </c>
      <c r="M9" s="11" t="str">
        <f t="shared" si="0"/>
        <v/>
      </c>
      <c r="N9" s="10" t="str">
        <f t="shared" si="1"/>
        <v/>
      </c>
      <c r="O9" s="10" t="str">
        <f t="shared" si="2"/>
        <v/>
      </c>
    </row>
    <row r="10" spans="1:15" ht="39.5" customHeight="1">
      <c r="A10" s="10" t="str">
        <f>IF(CLEANED_DATA!A10="","",CLEANED_DATA!A10)</f>
        <v/>
      </c>
      <c r="B10" s="10" t="str">
        <f>IF($A10="","",IF(
IF(CLEANED_DATA!D10="","ANC1; ","")&amp;
IF(CLEANED_DATA!G10="","ANC4; ","")&amp;
IF(CLEANED_DATA!Q10="","LLIN_DISTRIBUTED; ","")&amp;
IF(CLEANED_DATA!R10="","DELIVERIES_HF; ","")&amp;
IF(CLEANED_DATA!T10="","AMTSL; ","")&amp;
IF(CLEANED_DATA!V10="","CAESAREAN; ","")&amp;
IF(CLEANED_DATA!W10="","OBST_COMPLICATIONS; ","")&amp;
IF(CLEANED_DATA!AL10="","PNC_48H_PROXY; ","")&amp;
IF(CLEANED_DATA!AM10="","FP_VISITS; ","")&amp;
IF(CLEANED_DATA!AN10="","FP_COUNSELLED; ","")&amp;
IF(CLEANED_DATA!AO10="","FP_NEW_ACCEPTORS; ","")&amp;
IF(CLEANED_DATA!AQ10="","FP_PROGESTIN_PILL; ","")&amp;
IF(CLEANED_DATA!AR10="","FP_ESTRO_PROGESTIN_PILL; ","")&amp;
IF(CLEANED_DATA!AS10="","FP_MORNING_AFTER; ","")&amp;
IF(CLEANED_DATA!AT10="","FP_IM_INJECTION; ","")&amp;
IF(CLEANED_DATA!AU10="","FP_SC_INJECTION; ","")&amp;
IF(CLEANED_DATA!AV10="","FP_IMPLANT_IMPLANON; ","")&amp;
IF(CLEANED_DATA!AW10="","FP_IMPLANT_JADELLE; ","")&amp;
IF(CLEANED_DATA!AX10="","FP_IUD; ","")&amp;
IF(CLEANED_DATA!AY10="","FP_TUBAL_LIGATION; ","")&amp;
IF(CLEANED_DATA!AZ10="","FP_VASECTOMY; ","")&amp;
IF(CLEANED_DATA!BA10="","FP_MALE_CONDOM; ","")&amp;
IF(CLEANED_DATA!BB10="","FP_FEMALE_CONDOM; ","")&amp;
IF(CLEANED_DATA!BC10="","FP_NATURAL_METHOD; ","")
="","None",
IF(CLEANED_DATA!D10="","ANC1; ","")&amp;
IF(CLEANED_DATA!G10="","ANC4; ","")&amp;
IF(CLEANED_DATA!Q10="","LLIN_DISTRIBUTED; ","")&amp;
IF(CLEANED_DATA!R10="","DELIVERIES_HF; ","")&amp;
IF(CLEANED_DATA!T10="","AMTSL; ","")&amp;
IF(CLEANED_DATA!V10="","CAESAREAN; ","")&amp;
IF(CLEANED_DATA!W10="","OBST_COMPLICATIONS; ","")&amp;
IF(CLEANED_DATA!AL10="","PNC_48H_PROXY; ","")&amp;
IF(CLEANED_DATA!AM10="","FP_VISITS; ","")&amp;
IF(CLEANED_DATA!AN10="","FP_COUNSELLED; ","")&amp;
IF(CLEANED_DATA!AO10="","FP_NEW_ACCEPTORS; ","")&amp;
IF(CLEANED_DATA!AQ10="","FP_PROGESTIN_PILL; ","")&amp;
IF(CLEANED_DATA!AR10="","FP_ESTRO_PROGESTIN_PILL; ","")&amp;
IF(CLEANED_DATA!AS10="","FP_MORNING_AFTER; ","")&amp;
IF(CLEANED_DATA!AT10="","FP_IM_INJECTION; ","")&amp;
IF(CLEANED_DATA!AU10="","FP_SC_INJECTION; ","")&amp;
IF(CLEANED_DATA!AV10="","FP_IMPLANT_IMPLANON; ","")&amp;
IF(CLEANED_DATA!AW10="","FP_IMPLANT_JADELLE; ","")&amp;
IF(CLEANED_DATA!AX10="","FP_IUD; ","")&amp;
IF(CLEANED_DATA!AY10="","FP_TUBAL_LIGATION; ","")&amp;
IF(CLEANED_DATA!AZ10="","FP_VASECTOMY; ","")&amp;
IF(CLEANED_DATA!BA10="","FP_MALE_CONDOM; ","")&amp;
IF(CLEANED_DATA!BB10="","FP_FEMALE_CONDOM; ","")&amp;
IF(CLEANED_DATA!BC10="","FP_NATURAL_METHOD; ","")))</f>
        <v/>
      </c>
      <c r="C10" s="11" t="str">
        <f>IF($A10="","",IF(
COUNT(CLEANED_DATA!D10,CLEANED_DATA!G10,CLEANED_DATA!Q10,CLEANED_DATA!R10,CLEANED_DATA!T10,CLEANED_DATA!V10,CLEANED_DATA!W10,CLEANED_DATA!AL10,CLEANED_DATA!AM10,CLEANED_DATA!AN10,CLEANED_DATA!AO10,CLEANED_DATA!AQ10,CLEANED_DATA!AR10,CLEANED_DATA!AS10,CLEANED_DATA!AT10,CLEANED_DATA!AU10,CLEANED_DATA!AV10,CLEANED_DATA!AW10,CLEANED_DATA!AX10,CLEANED_DATA!AY10,CLEANED_DATA!AZ10,CLEANED_DATA!BA10,CLEANED_DATA!BB10,CLEANED_DATA!BC10)=0,
"No data reported",
IF(
SUM(CLEANED_DATA!D10,CLEANED_DATA!G10,CLEANED_DATA!Q10,CLEANED_DATA!R10,CLEANED_DATA!T10,CLEANED_DATA!V10,CLEANED_DATA!W10,CLEANED_DATA!AL10,CLEANED_DATA!AM10,CLEANED_DATA!AN10,CLEANED_DATA!AO10,CLEANED_DATA!AQ10,CLEANED_DATA!AR10,CLEANED_DATA!AS10,CLEANED_DATA!AT10,CLEANED_DATA!AU10,CLEANED_DATA!AV10,CLEANED_DATA!AW10,CLEANED_DATA!AX10,CLEANED_DATA!AY10,CLEANED_DATA!AZ10,CLEANED_DATA!BA10,CLEANED_DATA!BB10,CLEANED_DATA!BC10)=0,
"Zero-only reporting",
"Reported")))</f>
        <v/>
      </c>
      <c r="D10" s="10" t="str">
        <f>IF($A10="","",IF(AND(CLEANED_DATA!D10&lt;&gt;"",CLEANED_DATA!G10&lt;&gt;"",CLEANED_DATA!G10&gt;CLEANED_DATA!D10),"Flag: ANC4 higher than ANC1","OK"))</f>
        <v/>
      </c>
      <c r="E10" s="10" t="str">
        <f>IF($A10="","",IF(OR(CLEANED_DATA!D10="",CLEANED_DATA!Q10=""),"Missing value: verify ANC1 and LLIN reporting",IF(CLEANED_DATA!Q10=CLEANED_DATA!D10,"OK: LLIN equals ANC1",IF(CLEANED_DATA!Q10&gt;CLEANED_DATA!D10,"Flag: LLIN exceeds ANC1 by "&amp;(CLEANED_DATA!Q10-CLEANED_DATA!D10)&amp;"; verify ANC register and LLIN distribution tally","Flag: LLIN lower than ANC1 by "&amp;(CLEANED_DATA!D10-CLEANED_DATA!Q10)&amp;"; verify if all ANC1 clients received LLINs or correct reporting error"))))</f>
        <v/>
      </c>
      <c r="F10" s="10" t="str">
        <f>IF($A10="","",IF(AND(CLEANED_DATA!R10&lt;&gt;"",CLEANED_DATA!T10&lt;&gt;"",CLEANED_DATA!T10&gt;CLEANED_DATA!R10),"Flag: AMTSL greater than deliveries by "&amp;(CLEANED_DATA!T10-CLEANED_DATA!R10),IF(AND(CLEANED_DATA!R10&gt;0,CLEANED_DATA!T10=""),"Missing AMTSL where deliveries reported","OK")))</f>
        <v/>
      </c>
      <c r="G10" s="10" t="str">
        <f>IF($A10="","",IF(AND(CLEANED_DATA!R10&gt;0,CLEANED_DATA!AL10=""),"Flag: delivery reported but no PNC &lt;48h proxy value",IF(AND(CLEANED_DATA!R10&lt;&gt;"",CLEANED_DATA!AL10&lt;&gt;"",CLEANED_DATA!AL10&gt;CLEANED_DATA!R10),"Flag: PNC &lt;48h proxy greater than deliveries by "&amp;(CLEANED_DATA!AL10-CLEANED_DATA!R10),"OK")))</f>
        <v/>
      </c>
      <c r="H10" s="10" t="str">
        <f>IF($A10="","",IF(AND(CLEANED_DATA!V10&lt;&gt;"",CLEANED_DATA!R10&lt;&gt;"",CLEANED_DATA!V10&gt;CLEANED_DATA!R10),"Flag: caesareans greater than deliveries by "&amp;(CLEANED_DATA!V10-CLEANED_DATA!R10),"OK"))</f>
        <v/>
      </c>
      <c r="I10" s="10" t="str">
        <f>IF($A10="","",IF(AND(CLEANED_DATA!W10&lt;&gt;"",CLEANED_DATA!R10&lt;&gt;"",CLEANED_DATA!W10&gt;CLEANED_DATA!R10),"Flag: complications greater than deliveries by "&amp;(CLEANED_DATA!W10-CLEANED_DATA!R10),"OK"))</f>
        <v/>
      </c>
      <c r="J10" s="10" t="str">
        <f>IF($A10="","",IF(AND(CLEANED_DATA!AN10&lt;&gt;"",CLEANED_DATA!AO10&lt;&gt;"",CLEANED_DATA!AO10&gt;CLEANED_DATA!AN10),"Flag: new acceptors greater than counselled by "&amp;(CLEANED_DATA!AO10-CLEANED_DATA!AN10),"OK"))</f>
        <v/>
      </c>
      <c r="K10" s="10" t="str">
        <f>IF($A10="","",N(CLEANED_DATA!AQ10)+N(CLEANED_DATA!AR10)+N(CLEANED_DATA!AS10)+N(CLEANED_DATA!AT10)+N(CLEANED_DATA!AU10)+N(CLEANED_DATA!AV10)+N(CLEANED_DATA!AW10)+N(CLEANED_DATA!AX10)+N(CLEANED_DATA!AY10)+N(CLEANED_DATA!AZ10)+N(CLEANED_DATA!BA10)+N(CLEANED_DATA!BB10)+N(CLEANED_DATA!BC10))</f>
        <v/>
      </c>
      <c r="L10" s="10" t="str">
        <f>IF($A10="","",IF(CLEANED_DATA!AO10="","Missing FP new acceptors",IF(K10=CLEANED_DATA!AO10,"OK","FP method sum differs from new acceptors: method sum="&amp;K10&amp;", new acceptors="&amp;CLEANED_DATA!AO10&amp;", difference="&amp;(K10-CLEANED_DATA!AO10))))</f>
        <v/>
      </c>
      <c r="M10" s="11" t="str">
        <f t="shared" si="0"/>
        <v/>
      </c>
      <c r="N10" s="10" t="str">
        <f t="shared" si="1"/>
        <v/>
      </c>
      <c r="O10" s="10" t="str">
        <f t="shared" si="2"/>
        <v/>
      </c>
    </row>
    <row r="11" spans="1:15" ht="39.5" customHeight="1">
      <c r="A11" s="10" t="str">
        <f>IF(CLEANED_DATA!A11="","",CLEANED_DATA!A11)</f>
        <v/>
      </c>
      <c r="B11" s="10" t="str">
        <f>IF($A11="","",IF(
IF(CLEANED_DATA!D11="","ANC1; ","")&amp;
IF(CLEANED_DATA!G11="","ANC4; ","")&amp;
IF(CLEANED_DATA!Q11="","LLIN_DISTRIBUTED; ","")&amp;
IF(CLEANED_DATA!R11="","DELIVERIES_HF; ","")&amp;
IF(CLEANED_DATA!T11="","AMTSL; ","")&amp;
IF(CLEANED_DATA!V11="","CAESAREAN; ","")&amp;
IF(CLEANED_DATA!W11="","OBST_COMPLICATIONS; ","")&amp;
IF(CLEANED_DATA!AL11="","PNC_48H_PROXY; ","")&amp;
IF(CLEANED_DATA!AM11="","FP_VISITS; ","")&amp;
IF(CLEANED_DATA!AN11="","FP_COUNSELLED; ","")&amp;
IF(CLEANED_DATA!AO11="","FP_NEW_ACCEPTORS; ","")&amp;
IF(CLEANED_DATA!AQ11="","FP_PROGESTIN_PILL; ","")&amp;
IF(CLEANED_DATA!AR11="","FP_ESTRO_PROGESTIN_PILL; ","")&amp;
IF(CLEANED_DATA!AS11="","FP_MORNING_AFTER; ","")&amp;
IF(CLEANED_DATA!AT11="","FP_IM_INJECTION; ","")&amp;
IF(CLEANED_DATA!AU11="","FP_SC_INJECTION; ","")&amp;
IF(CLEANED_DATA!AV11="","FP_IMPLANT_IMPLANON; ","")&amp;
IF(CLEANED_DATA!AW11="","FP_IMPLANT_JADELLE; ","")&amp;
IF(CLEANED_DATA!AX11="","FP_IUD; ","")&amp;
IF(CLEANED_DATA!AY11="","FP_TUBAL_LIGATION; ","")&amp;
IF(CLEANED_DATA!AZ11="","FP_VASECTOMY; ","")&amp;
IF(CLEANED_DATA!BA11="","FP_MALE_CONDOM; ","")&amp;
IF(CLEANED_DATA!BB11="","FP_FEMALE_CONDOM; ","")&amp;
IF(CLEANED_DATA!BC11="","FP_NATURAL_METHOD; ","")
="","None",
IF(CLEANED_DATA!D11="","ANC1; ","")&amp;
IF(CLEANED_DATA!G11="","ANC4; ","")&amp;
IF(CLEANED_DATA!Q11="","LLIN_DISTRIBUTED; ","")&amp;
IF(CLEANED_DATA!R11="","DELIVERIES_HF; ","")&amp;
IF(CLEANED_DATA!T11="","AMTSL; ","")&amp;
IF(CLEANED_DATA!V11="","CAESAREAN; ","")&amp;
IF(CLEANED_DATA!W11="","OBST_COMPLICATIONS; ","")&amp;
IF(CLEANED_DATA!AL11="","PNC_48H_PROXY; ","")&amp;
IF(CLEANED_DATA!AM11="","FP_VISITS; ","")&amp;
IF(CLEANED_DATA!AN11="","FP_COUNSELLED; ","")&amp;
IF(CLEANED_DATA!AO11="","FP_NEW_ACCEPTORS; ","")&amp;
IF(CLEANED_DATA!AQ11="","FP_PROGESTIN_PILL; ","")&amp;
IF(CLEANED_DATA!AR11="","FP_ESTRO_PROGESTIN_PILL; ","")&amp;
IF(CLEANED_DATA!AS11="","FP_MORNING_AFTER; ","")&amp;
IF(CLEANED_DATA!AT11="","FP_IM_INJECTION; ","")&amp;
IF(CLEANED_DATA!AU11="","FP_SC_INJECTION; ","")&amp;
IF(CLEANED_DATA!AV11="","FP_IMPLANT_IMPLANON; ","")&amp;
IF(CLEANED_DATA!AW11="","FP_IMPLANT_JADELLE; ","")&amp;
IF(CLEANED_DATA!AX11="","FP_IUD; ","")&amp;
IF(CLEANED_DATA!AY11="","FP_TUBAL_LIGATION; ","")&amp;
IF(CLEANED_DATA!AZ11="","FP_VASECTOMY; ","")&amp;
IF(CLEANED_DATA!BA11="","FP_MALE_CONDOM; ","")&amp;
IF(CLEANED_DATA!BB11="","FP_FEMALE_CONDOM; ","")&amp;
IF(CLEANED_DATA!BC11="","FP_NATURAL_METHOD; ","")))</f>
        <v/>
      </c>
      <c r="C11" s="11" t="str">
        <f>IF($A11="","",IF(
COUNT(CLEANED_DATA!D11,CLEANED_DATA!G11,CLEANED_DATA!Q11,CLEANED_DATA!R11,CLEANED_DATA!T11,CLEANED_DATA!V11,CLEANED_DATA!W11,CLEANED_DATA!AL11,CLEANED_DATA!AM11,CLEANED_DATA!AN11,CLEANED_DATA!AO11,CLEANED_DATA!AQ11,CLEANED_DATA!AR11,CLEANED_DATA!AS11,CLEANED_DATA!AT11,CLEANED_DATA!AU11,CLEANED_DATA!AV11,CLEANED_DATA!AW11,CLEANED_DATA!AX11,CLEANED_DATA!AY11,CLEANED_DATA!AZ11,CLEANED_DATA!BA11,CLEANED_DATA!BB11,CLEANED_DATA!BC11)=0,
"No data reported",
IF(
SUM(CLEANED_DATA!D11,CLEANED_DATA!G11,CLEANED_DATA!Q11,CLEANED_DATA!R11,CLEANED_DATA!T11,CLEANED_DATA!V11,CLEANED_DATA!W11,CLEANED_DATA!AL11,CLEANED_DATA!AM11,CLEANED_DATA!AN11,CLEANED_DATA!AO11,CLEANED_DATA!AQ11,CLEANED_DATA!AR11,CLEANED_DATA!AS11,CLEANED_DATA!AT11,CLEANED_DATA!AU11,CLEANED_DATA!AV11,CLEANED_DATA!AW11,CLEANED_DATA!AX11,CLEANED_DATA!AY11,CLEANED_DATA!AZ11,CLEANED_DATA!BA11,CLEANED_DATA!BB11,CLEANED_DATA!BC11)=0,
"Zero-only reporting",
"Reported")))</f>
        <v/>
      </c>
      <c r="D11" s="10" t="str">
        <f>IF($A11="","",IF(AND(CLEANED_DATA!D11&lt;&gt;"",CLEANED_DATA!G11&lt;&gt;"",CLEANED_DATA!G11&gt;CLEANED_DATA!D11),"Flag: ANC4 higher than ANC1","OK"))</f>
        <v/>
      </c>
      <c r="E11" s="10" t="str">
        <f>IF($A11="","",IF(OR(CLEANED_DATA!D11="",CLEANED_DATA!Q11=""),"Missing value: verify ANC1 and LLIN reporting",IF(CLEANED_DATA!Q11=CLEANED_DATA!D11,"OK: LLIN equals ANC1",IF(CLEANED_DATA!Q11&gt;CLEANED_DATA!D11,"Flag: LLIN exceeds ANC1 by "&amp;(CLEANED_DATA!Q11-CLEANED_DATA!D11)&amp;"; verify ANC register and LLIN distribution tally","Flag: LLIN lower than ANC1 by "&amp;(CLEANED_DATA!D11-CLEANED_DATA!Q11)&amp;"; verify if all ANC1 clients received LLINs or correct reporting error"))))</f>
        <v/>
      </c>
      <c r="F11" s="10" t="str">
        <f>IF($A11="","",IF(AND(CLEANED_DATA!R11&lt;&gt;"",CLEANED_DATA!T11&lt;&gt;"",CLEANED_DATA!T11&gt;CLEANED_DATA!R11),"Flag: AMTSL greater than deliveries by "&amp;(CLEANED_DATA!T11-CLEANED_DATA!R11),IF(AND(CLEANED_DATA!R11&gt;0,CLEANED_DATA!T11=""),"Missing AMTSL where deliveries reported","OK")))</f>
        <v/>
      </c>
      <c r="G11" s="10" t="str">
        <f>IF($A11="","",IF(AND(CLEANED_DATA!R11&gt;0,CLEANED_DATA!AL11=""),"Flag: delivery reported but no PNC &lt;48h proxy value",IF(AND(CLEANED_DATA!R11&lt;&gt;"",CLEANED_DATA!AL11&lt;&gt;"",CLEANED_DATA!AL11&gt;CLEANED_DATA!R11),"Flag: PNC &lt;48h proxy greater than deliveries by "&amp;(CLEANED_DATA!AL11-CLEANED_DATA!R11),"OK")))</f>
        <v/>
      </c>
      <c r="H11" s="10" t="str">
        <f>IF($A11="","",IF(AND(CLEANED_DATA!V11&lt;&gt;"",CLEANED_DATA!R11&lt;&gt;"",CLEANED_DATA!V11&gt;CLEANED_DATA!R11),"Flag: caesareans greater than deliveries by "&amp;(CLEANED_DATA!V11-CLEANED_DATA!R11),"OK"))</f>
        <v/>
      </c>
      <c r="I11" s="10" t="str">
        <f>IF($A11="","",IF(AND(CLEANED_DATA!W11&lt;&gt;"",CLEANED_DATA!R11&lt;&gt;"",CLEANED_DATA!W11&gt;CLEANED_DATA!R11),"Flag: complications greater than deliveries by "&amp;(CLEANED_DATA!W11-CLEANED_DATA!R11),"OK"))</f>
        <v/>
      </c>
      <c r="J11" s="10" t="str">
        <f>IF($A11="","",IF(AND(CLEANED_DATA!AN11&lt;&gt;"",CLEANED_DATA!AO11&lt;&gt;"",CLEANED_DATA!AO11&gt;CLEANED_DATA!AN11),"Flag: new acceptors greater than counselled by "&amp;(CLEANED_DATA!AO11-CLEANED_DATA!AN11),"OK"))</f>
        <v/>
      </c>
      <c r="K11" s="10" t="str">
        <f>IF($A11="","",N(CLEANED_DATA!AQ11)+N(CLEANED_DATA!AR11)+N(CLEANED_DATA!AS11)+N(CLEANED_DATA!AT11)+N(CLEANED_DATA!AU11)+N(CLEANED_DATA!AV11)+N(CLEANED_DATA!AW11)+N(CLEANED_DATA!AX11)+N(CLEANED_DATA!AY11)+N(CLEANED_DATA!AZ11)+N(CLEANED_DATA!BA11)+N(CLEANED_DATA!BB11)+N(CLEANED_DATA!BC11))</f>
        <v/>
      </c>
      <c r="L11" s="10" t="str">
        <f>IF($A11="","",IF(CLEANED_DATA!AO11="","Missing FP new acceptors",IF(K11=CLEANED_DATA!AO11,"OK","FP method sum differs from new acceptors: method sum="&amp;K11&amp;", new acceptors="&amp;CLEANED_DATA!AO11&amp;", difference="&amp;(K11-CLEANED_DATA!AO11))))</f>
        <v/>
      </c>
      <c r="M11" s="11" t="str">
        <f t="shared" si="0"/>
        <v/>
      </c>
      <c r="N11" s="10" t="str">
        <f t="shared" si="1"/>
        <v/>
      </c>
      <c r="O11" s="10" t="str">
        <f t="shared" si="2"/>
        <v/>
      </c>
    </row>
    <row r="12" spans="1:15" ht="39.5" customHeight="1">
      <c r="A12" s="10" t="str">
        <f>IF(CLEANED_DATA!A12="","",CLEANED_DATA!A12)</f>
        <v/>
      </c>
      <c r="B12" s="10" t="str">
        <f>IF($A12="","",IF(
IF(CLEANED_DATA!D12="","ANC1; ","")&amp;
IF(CLEANED_DATA!G12="","ANC4; ","")&amp;
IF(CLEANED_DATA!Q12="","LLIN_DISTRIBUTED; ","")&amp;
IF(CLEANED_DATA!R12="","DELIVERIES_HF; ","")&amp;
IF(CLEANED_DATA!T12="","AMTSL; ","")&amp;
IF(CLEANED_DATA!V12="","CAESAREAN; ","")&amp;
IF(CLEANED_DATA!W12="","OBST_COMPLICATIONS; ","")&amp;
IF(CLEANED_DATA!AL12="","PNC_48H_PROXY; ","")&amp;
IF(CLEANED_DATA!AM12="","FP_VISITS; ","")&amp;
IF(CLEANED_DATA!AN12="","FP_COUNSELLED; ","")&amp;
IF(CLEANED_DATA!AO12="","FP_NEW_ACCEPTORS; ","")&amp;
IF(CLEANED_DATA!AQ12="","FP_PROGESTIN_PILL; ","")&amp;
IF(CLEANED_DATA!AR12="","FP_ESTRO_PROGESTIN_PILL; ","")&amp;
IF(CLEANED_DATA!AS12="","FP_MORNING_AFTER; ","")&amp;
IF(CLEANED_DATA!AT12="","FP_IM_INJECTION; ","")&amp;
IF(CLEANED_DATA!AU12="","FP_SC_INJECTION; ","")&amp;
IF(CLEANED_DATA!AV12="","FP_IMPLANT_IMPLANON; ","")&amp;
IF(CLEANED_DATA!AW12="","FP_IMPLANT_JADELLE; ","")&amp;
IF(CLEANED_DATA!AX12="","FP_IUD; ","")&amp;
IF(CLEANED_DATA!AY12="","FP_TUBAL_LIGATION; ","")&amp;
IF(CLEANED_DATA!AZ12="","FP_VASECTOMY; ","")&amp;
IF(CLEANED_DATA!BA12="","FP_MALE_CONDOM; ","")&amp;
IF(CLEANED_DATA!BB12="","FP_FEMALE_CONDOM; ","")&amp;
IF(CLEANED_DATA!BC12="","FP_NATURAL_METHOD; ","")
="","None",
IF(CLEANED_DATA!D12="","ANC1; ","")&amp;
IF(CLEANED_DATA!G12="","ANC4; ","")&amp;
IF(CLEANED_DATA!Q12="","LLIN_DISTRIBUTED; ","")&amp;
IF(CLEANED_DATA!R12="","DELIVERIES_HF; ","")&amp;
IF(CLEANED_DATA!T12="","AMTSL; ","")&amp;
IF(CLEANED_DATA!V12="","CAESAREAN; ","")&amp;
IF(CLEANED_DATA!W12="","OBST_COMPLICATIONS; ","")&amp;
IF(CLEANED_DATA!AL12="","PNC_48H_PROXY; ","")&amp;
IF(CLEANED_DATA!AM12="","FP_VISITS; ","")&amp;
IF(CLEANED_DATA!AN12="","FP_COUNSELLED; ","")&amp;
IF(CLEANED_DATA!AO12="","FP_NEW_ACCEPTORS; ","")&amp;
IF(CLEANED_DATA!AQ12="","FP_PROGESTIN_PILL; ","")&amp;
IF(CLEANED_DATA!AR12="","FP_ESTRO_PROGESTIN_PILL; ","")&amp;
IF(CLEANED_DATA!AS12="","FP_MORNING_AFTER; ","")&amp;
IF(CLEANED_DATA!AT12="","FP_IM_INJECTION; ","")&amp;
IF(CLEANED_DATA!AU12="","FP_SC_INJECTION; ","")&amp;
IF(CLEANED_DATA!AV12="","FP_IMPLANT_IMPLANON; ","")&amp;
IF(CLEANED_DATA!AW12="","FP_IMPLANT_JADELLE; ","")&amp;
IF(CLEANED_DATA!AX12="","FP_IUD; ","")&amp;
IF(CLEANED_DATA!AY12="","FP_TUBAL_LIGATION; ","")&amp;
IF(CLEANED_DATA!AZ12="","FP_VASECTOMY; ","")&amp;
IF(CLEANED_DATA!BA12="","FP_MALE_CONDOM; ","")&amp;
IF(CLEANED_DATA!BB12="","FP_FEMALE_CONDOM; ","")&amp;
IF(CLEANED_DATA!BC12="","FP_NATURAL_METHOD; ","")))</f>
        <v/>
      </c>
      <c r="C12" s="11" t="str">
        <f>IF($A12="","",IF(
COUNT(CLEANED_DATA!D12,CLEANED_DATA!G12,CLEANED_DATA!Q12,CLEANED_DATA!R12,CLEANED_DATA!T12,CLEANED_DATA!V12,CLEANED_DATA!W12,CLEANED_DATA!AL12,CLEANED_DATA!AM12,CLEANED_DATA!AN12,CLEANED_DATA!AO12,CLEANED_DATA!AQ12,CLEANED_DATA!AR12,CLEANED_DATA!AS12,CLEANED_DATA!AT12,CLEANED_DATA!AU12,CLEANED_DATA!AV12,CLEANED_DATA!AW12,CLEANED_DATA!AX12,CLEANED_DATA!AY12,CLEANED_DATA!AZ12,CLEANED_DATA!BA12,CLEANED_DATA!BB12,CLEANED_DATA!BC12)=0,
"No data reported",
IF(
SUM(CLEANED_DATA!D12,CLEANED_DATA!G12,CLEANED_DATA!Q12,CLEANED_DATA!R12,CLEANED_DATA!T12,CLEANED_DATA!V12,CLEANED_DATA!W12,CLEANED_DATA!AL12,CLEANED_DATA!AM12,CLEANED_DATA!AN12,CLEANED_DATA!AO12,CLEANED_DATA!AQ12,CLEANED_DATA!AR12,CLEANED_DATA!AS12,CLEANED_DATA!AT12,CLEANED_DATA!AU12,CLEANED_DATA!AV12,CLEANED_DATA!AW12,CLEANED_DATA!AX12,CLEANED_DATA!AY12,CLEANED_DATA!AZ12,CLEANED_DATA!BA12,CLEANED_DATA!BB12,CLEANED_DATA!BC12)=0,
"Zero-only reporting",
"Reported")))</f>
        <v/>
      </c>
      <c r="D12" s="10" t="str">
        <f>IF($A12="","",IF(AND(CLEANED_DATA!D12&lt;&gt;"",CLEANED_DATA!G12&lt;&gt;"",CLEANED_DATA!G12&gt;CLEANED_DATA!D12),"Flag: ANC4 higher than ANC1","OK"))</f>
        <v/>
      </c>
      <c r="E12" s="10" t="str">
        <f>IF($A12="","",IF(OR(CLEANED_DATA!D12="",CLEANED_DATA!Q12=""),"Missing value: verify ANC1 and LLIN reporting",IF(CLEANED_DATA!Q12=CLEANED_DATA!D12,"OK: LLIN equals ANC1",IF(CLEANED_DATA!Q12&gt;CLEANED_DATA!D12,"Flag: LLIN exceeds ANC1 by "&amp;(CLEANED_DATA!Q12-CLEANED_DATA!D12)&amp;"; verify ANC register and LLIN distribution tally","Flag: LLIN lower than ANC1 by "&amp;(CLEANED_DATA!D12-CLEANED_DATA!Q12)&amp;"; verify if all ANC1 clients received LLINs or correct reporting error"))))</f>
        <v/>
      </c>
      <c r="F12" s="10" t="str">
        <f>IF($A12="","",IF(AND(CLEANED_DATA!R12&lt;&gt;"",CLEANED_DATA!T12&lt;&gt;"",CLEANED_DATA!T12&gt;CLEANED_DATA!R12),"Flag: AMTSL greater than deliveries by "&amp;(CLEANED_DATA!T12-CLEANED_DATA!R12),IF(AND(CLEANED_DATA!R12&gt;0,CLEANED_DATA!T12=""),"Missing AMTSL where deliveries reported","OK")))</f>
        <v/>
      </c>
      <c r="G12" s="10" t="str">
        <f>IF($A12="","",IF(AND(CLEANED_DATA!R12&gt;0,CLEANED_DATA!AL12=""),"Flag: delivery reported but no PNC &lt;48h proxy value",IF(AND(CLEANED_DATA!R12&lt;&gt;"",CLEANED_DATA!AL12&lt;&gt;"",CLEANED_DATA!AL12&gt;CLEANED_DATA!R12),"Flag: PNC &lt;48h proxy greater than deliveries by "&amp;(CLEANED_DATA!AL12-CLEANED_DATA!R12),"OK")))</f>
        <v/>
      </c>
      <c r="H12" s="10" t="str">
        <f>IF($A12="","",IF(AND(CLEANED_DATA!V12&lt;&gt;"",CLEANED_DATA!R12&lt;&gt;"",CLEANED_DATA!V12&gt;CLEANED_DATA!R12),"Flag: caesareans greater than deliveries by "&amp;(CLEANED_DATA!V12-CLEANED_DATA!R12),"OK"))</f>
        <v/>
      </c>
      <c r="I12" s="10" t="str">
        <f>IF($A12="","",IF(AND(CLEANED_DATA!W12&lt;&gt;"",CLEANED_DATA!R12&lt;&gt;"",CLEANED_DATA!W12&gt;CLEANED_DATA!R12),"Flag: complications greater than deliveries by "&amp;(CLEANED_DATA!W12-CLEANED_DATA!R12),"OK"))</f>
        <v/>
      </c>
      <c r="J12" s="10" t="str">
        <f>IF($A12="","",IF(AND(CLEANED_DATA!AN12&lt;&gt;"",CLEANED_DATA!AO12&lt;&gt;"",CLEANED_DATA!AO12&gt;CLEANED_DATA!AN12),"Flag: new acceptors greater than counselled by "&amp;(CLEANED_DATA!AO12-CLEANED_DATA!AN12),"OK"))</f>
        <v/>
      </c>
      <c r="K12" s="10" t="str">
        <f>IF($A12="","",N(CLEANED_DATA!AQ12)+N(CLEANED_DATA!AR12)+N(CLEANED_DATA!AS12)+N(CLEANED_DATA!AT12)+N(CLEANED_DATA!AU12)+N(CLEANED_DATA!AV12)+N(CLEANED_DATA!AW12)+N(CLEANED_DATA!AX12)+N(CLEANED_DATA!AY12)+N(CLEANED_DATA!AZ12)+N(CLEANED_DATA!BA12)+N(CLEANED_DATA!BB12)+N(CLEANED_DATA!BC12))</f>
        <v/>
      </c>
      <c r="L12" s="10" t="str">
        <f>IF($A12="","",IF(CLEANED_DATA!AO12="","Missing FP new acceptors",IF(K12=CLEANED_DATA!AO12,"OK","FP method sum differs from new acceptors: method sum="&amp;K12&amp;", new acceptors="&amp;CLEANED_DATA!AO12&amp;", difference="&amp;(K12-CLEANED_DATA!AO12))))</f>
        <v/>
      </c>
      <c r="M12" s="11" t="str">
        <f t="shared" si="0"/>
        <v/>
      </c>
      <c r="N12" s="10" t="str">
        <f t="shared" si="1"/>
        <v/>
      </c>
      <c r="O12" s="10" t="str">
        <f t="shared" si="2"/>
        <v/>
      </c>
    </row>
    <row r="13" spans="1:15" ht="39.5" customHeight="1">
      <c r="A13" s="10" t="str">
        <f>IF(CLEANED_DATA!A13="","",CLEANED_DATA!A13)</f>
        <v/>
      </c>
      <c r="B13" s="10" t="str">
        <f>IF($A13="","",IF(
IF(CLEANED_DATA!D13="","ANC1; ","")&amp;
IF(CLEANED_DATA!G13="","ANC4; ","")&amp;
IF(CLEANED_DATA!Q13="","LLIN_DISTRIBUTED; ","")&amp;
IF(CLEANED_DATA!R13="","DELIVERIES_HF; ","")&amp;
IF(CLEANED_DATA!T13="","AMTSL; ","")&amp;
IF(CLEANED_DATA!V13="","CAESAREAN; ","")&amp;
IF(CLEANED_DATA!W13="","OBST_COMPLICATIONS; ","")&amp;
IF(CLEANED_DATA!AL13="","PNC_48H_PROXY; ","")&amp;
IF(CLEANED_DATA!AM13="","FP_VISITS; ","")&amp;
IF(CLEANED_DATA!AN13="","FP_COUNSELLED; ","")&amp;
IF(CLEANED_DATA!AO13="","FP_NEW_ACCEPTORS; ","")&amp;
IF(CLEANED_DATA!AQ13="","FP_PROGESTIN_PILL; ","")&amp;
IF(CLEANED_DATA!AR13="","FP_ESTRO_PROGESTIN_PILL; ","")&amp;
IF(CLEANED_DATA!AS13="","FP_MORNING_AFTER; ","")&amp;
IF(CLEANED_DATA!AT13="","FP_IM_INJECTION; ","")&amp;
IF(CLEANED_DATA!AU13="","FP_SC_INJECTION; ","")&amp;
IF(CLEANED_DATA!AV13="","FP_IMPLANT_IMPLANON; ","")&amp;
IF(CLEANED_DATA!AW13="","FP_IMPLANT_JADELLE; ","")&amp;
IF(CLEANED_DATA!AX13="","FP_IUD; ","")&amp;
IF(CLEANED_DATA!AY13="","FP_TUBAL_LIGATION; ","")&amp;
IF(CLEANED_DATA!AZ13="","FP_VASECTOMY; ","")&amp;
IF(CLEANED_DATA!BA13="","FP_MALE_CONDOM; ","")&amp;
IF(CLEANED_DATA!BB13="","FP_FEMALE_CONDOM; ","")&amp;
IF(CLEANED_DATA!BC13="","FP_NATURAL_METHOD; ","")
="","None",
IF(CLEANED_DATA!D13="","ANC1; ","")&amp;
IF(CLEANED_DATA!G13="","ANC4; ","")&amp;
IF(CLEANED_DATA!Q13="","LLIN_DISTRIBUTED; ","")&amp;
IF(CLEANED_DATA!R13="","DELIVERIES_HF; ","")&amp;
IF(CLEANED_DATA!T13="","AMTSL; ","")&amp;
IF(CLEANED_DATA!V13="","CAESAREAN; ","")&amp;
IF(CLEANED_DATA!W13="","OBST_COMPLICATIONS; ","")&amp;
IF(CLEANED_DATA!AL13="","PNC_48H_PROXY; ","")&amp;
IF(CLEANED_DATA!AM13="","FP_VISITS; ","")&amp;
IF(CLEANED_DATA!AN13="","FP_COUNSELLED; ","")&amp;
IF(CLEANED_DATA!AO13="","FP_NEW_ACCEPTORS; ","")&amp;
IF(CLEANED_DATA!AQ13="","FP_PROGESTIN_PILL; ","")&amp;
IF(CLEANED_DATA!AR13="","FP_ESTRO_PROGESTIN_PILL; ","")&amp;
IF(CLEANED_DATA!AS13="","FP_MORNING_AFTER; ","")&amp;
IF(CLEANED_DATA!AT13="","FP_IM_INJECTION; ","")&amp;
IF(CLEANED_DATA!AU13="","FP_SC_INJECTION; ","")&amp;
IF(CLEANED_DATA!AV13="","FP_IMPLANT_IMPLANON; ","")&amp;
IF(CLEANED_DATA!AW13="","FP_IMPLANT_JADELLE; ","")&amp;
IF(CLEANED_DATA!AX13="","FP_IUD; ","")&amp;
IF(CLEANED_DATA!AY13="","FP_TUBAL_LIGATION; ","")&amp;
IF(CLEANED_DATA!AZ13="","FP_VASECTOMY; ","")&amp;
IF(CLEANED_DATA!BA13="","FP_MALE_CONDOM; ","")&amp;
IF(CLEANED_DATA!BB13="","FP_FEMALE_CONDOM; ","")&amp;
IF(CLEANED_DATA!BC13="","FP_NATURAL_METHOD; ","")))</f>
        <v/>
      </c>
      <c r="C13" s="11" t="str">
        <f>IF($A13="","",IF(
COUNT(CLEANED_DATA!D13,CLEANED_DATA!G13,CLEANED_DATA!Q13,CLEANED_DATA!R13,CLEANED_DATA!T13,CLEANED_DATA!V13,CLEANED_DATA!W13,CLEANED_DATA!AL13,CLEANED_DATA!AM13,CLEANED_DATA!AN13,CLEANED_DATA!AO13,CLEANED_DATA!AQ13,CLEANED_DATA!AR13,CLEANED_DATA!AS13,CLEANED_DATA!AT13,CLEANED_DATA!AU13,CLEANED_DATA!AV13,CLEANED_DATA!AW13,CLEANED_DATA!AX13,CLEANED_DATA!AY13,CLEANED_DATA!AZ13,CLEANED_DATA!BA13,CLEANED_DATA!BB13,CLEANED_DATA!BC13)=0,
"No data reported",
IF(
SUM(CLEANED_DATA!D13,CLEANED_DATA!G13,CLEANED_DATA!Q13,CLEANED_DATA!R13,CLEANED_DATA!T13,CLEANED_DATA!V13,CLEANED_DATA!W13,CLEANED_DATA!AL13,CLEANED_DATA!AM13,CLEANED_DATA!AN13,CLEANED_DATA!AO13,CLEANED_DATA!AQ13,CLEANED_DATA!AR13,CLEANED_DATA!AS13,CLEANED_DATA!AT13,CLEANED_DATA!AU13,CLEANED_DATA!AV13,CLEANED_DATA!AW13,CLEANED_DATA!AX13,CLEANED_DATA!AY13,CLEANED_DATA!AZ13,CLEANED_DATA!BA13,CLEANED_DATA!BB13,CLEANED_DATA!BC13)=0,
"Zero-only reporting",
"Reported")))</f>
        <v/>
      </c>
      <c r="D13" s="10" t="str">
        <f>IF($A13="","",IF(AND(CLEANED_DATA!D13&lt;&gt;"",CLEANED_DATA!G13&lt;&gt;"",CLEANED_DATA!G13&gt;CLEANED_DATA!D13),"Flag: ANC4 higher than ANC1","OK"))</f>
        <v/>
      </c>
      <c r="E13" s="10" t="str">
        <f>IF($A13="","",IF(OR(CLEANED_DATA!D13="",CLEANED_DATA!Q13=""),"Missing value: verify ANC1 and LLIN reporting",IF(CLEANED_DATA!Q13=CLEANED_DATA!D13,"OK: LLIN equals ANC1",IF(CLEANED_DATA!Q13&gt;CLEANED_DATA!D13,"Flag: LLIN exceeds ANC1 by "&amp;(CLEANED_DATA!Q13-CLEANED_DATA!D13)&amp;"; verify ANC register and LLIN distribution tally","Flag: LLIN lower than ANC1 by "&amp;(CLEANED_DATA!D13-CLEANED_DATA!Q13)&amp;"; verify if all ANC1 clients received LLINs or correct reporting error"))))</f>
        <v/>
      </c>
      <c r="F13" s="10" t="str">
        <f>IF($A13="","",IF(AND(CLEANED_DATA!R13&lt;&gt;"",CLEANED_DATA!T13&lt;&gt;"",CLEANED_DATA!T13&gt;CLEANED_DATA!R13),"Flag: AMTSL greater than deliveries by "&amp;(CLEANED_DATA!T13-CLEANED_DATA!R13),IF(AND(CLEANED_DATA!R13&gt;0,CLEANED_DATA!T13=""),"Missing AMTSL where deliveries reported","OK")))</f>
        <v/>
      </c>
      <c r="G13" s="10" t="str">
        <f>IF($A13="","",IF(AND(CLEANED_DATA!R13&gt;0,CLEANED_DATA!AL13=""),"Flag: delivery reported but no PNC &lt;48h proxy value",IF(AND(CLEANED_DATA!R13&lt;&gt;"",CLEANED_DATA!AL13&lt;&gt;"",CLEANED_DATA!AL13&gt;CLEANED_DATA!R13),"Flag: PNC &lt;48h proxy greater than deliveries by "&amp;(CLEANED_DATA!AL13-CLEANED_DATA!R13),"OK")))</f>
        <v/>
      </c>
      <c r="H13" s="10" t="str">
        <f>IF($A13="","",IF(AND(CLEANED_DATA!V13&lt;&gt;"",CLEANED_DATA!R13&lt;&gt;"",CLEANED_DATA!V13&gt;CLEANED_DATA!R13),"Flag: caesareans greater than deliveries by "&amp;(CLEANED_DATA!V13-CLEANED_DATA!R13),"OK"))</f>
        <v/>
      </c>
      <c r="I13" s="10" t="str">
        <f>IF($A13="","",IF(AND(CLEANED_DATA!W13&lt;&gt;"",CLEANED_DATA!R13&lt;&gt;"",CLEANED_DATA!W13&gt;CLEANED_DATA!R13),"Flag: complications greater than deliveries by "&amp;(CLEANED_DATA!W13-CLEANED_DATA!R13),"OK"))</f>
        <v/>
      </c>
      <c r="J13" s="10" t="str">
        <f>IF($A13="","",IF(AND(CLEANED_DATA!AN13&lt;&gt;"",CLEANED_DATA!AO13&lt;&gt;"",CLEANED_DATA!AO13&gt;CLEANED_DATA!AN13),"Flag: new acceptors greater than counselled by "&amp;(CLEANED_DATA!AO13-CLEANED_DATA!AN13),"OK"))</f>
        <v/>
      </c>
      <c r="K13" s="10" t="str">
        <f>IF($A13="","",N(CLEANED_DATA!AQ13)+N(CLEANED_DATA!AR13)+N(CLEANED_DATA!AS13)+N(CLEANED_DATA!AT13)+N(CLEANED_DATA!AU13)+N(CLEANED_DATA!AV13)+N(CLEANED_DATA!AW13)+N(CLEANED_DATA!AX13)+N(CLEANED_DATA!AY13)+N(CLEANED_DATA!AZ13)+N(CLEANED_DATA!BA13)+N(CLEANED_DATA!BB13)+N(CLEANED_DATA!BC13))</f>
        <v/>
      </c>
      <c r="L13" s="10" t="str">
        <f>IF($A13="","",IF(CLEANED_DATA!AO13="","Missing FP new acceptors",IF(K13=CLEANED_DATA!AO13,"OK","FP method sum differs from new acceptors: method sum="&amp;K13&amp;", new acceptors="&amp;CLEANED_DATA!AO13&amp;", difference="&amp;(K13-CLEANED_DATA!AO13))))</f>
        <v/>
      </c>
      <c r="M13" s="11" t="str">
        <f t="shared" si="0"/>
        <v/>
      </c>
      <c r="N13" s="10" t="str">
        <f t="shared" si="1"/>
        <v/>
      </c>
      <c r="O13" s="10" t="str">
        <f t="shared" si="2"/>
        <v/>
      </c>
    </row>
    <row r="14" spans="1:15" ht="39.5" customHeight="1">
      <c r="A14" s="10" t="str">
        <f>IF(CLEANED_DATA!A14="","",CLEANED_DATA!A14)</f>
        <v/>
      </c>
      <c r="B14" s="10" t="str">
        <f>IF($A14="","",IF(
IF(CLEANED_DATA!D14="","ANC1; ","")&amp;
IF(CLEANED_DATA!G14="","ANC4; ","")&amp;
IF(CLEANED_DATA!Q14="","LLIN_DISTRIBUTED; ","")&amp;
IF(CLEANED_DATA!R14="","DELIVERIES_HF; ","")&amp;
IF(CLEANED_DATA!T14="","AMTSL; ","")&amp;
IF(CLEANED_DATA!V14="","CAESAREAN; ","")&amp;
IF(CLEANED_DATA!W14="","OBST_COMPLICATIONS; ","")&amp;
IF(CLEANED_DATA!AL14="","PNC_48H_PROXY; ","")&amp;
IF(CLEANED_DATA!AM14="","FP_VISITS; ","")&amp;
IF(CLEANED_DATA!AN14="","FP_COUNSELLED; ","")&amp;
IF(CLEANED_DATA!AO14="","FP_NEW_ACCEPTORS; ","")&amp;
IF(CLEANED_DATA!AQ14="","FP_PROGESTIN_PILL; ","")&amp;
IF(CLEANED_DATA!AR14="","FP_ESTRO_PROGESTIN_PILL; ","")&amp;
IF(CLEANED_DATA!AS14="","FP_MORNING_AFTER; ","")&amp;
IF(CLEANED_DATA!AT14="","FP_IM_INJECTION; ","")&amp;
IF(CLEANED_DATA!AU14="","FP_SC_INJECTION; ","")&amp;
IF(CLEANED_DATA!AV14="","FP_IMPLANT_IMPLANON; ","")&amp;
IF(CLEANED_DATA!AW14="","FP_IMPLANT_JADELLE; ","")&amp;
IF(CLEANED_DATA!AX14="","FP_IUD; ","")&amp;
IF(CLEANED_DATA!AY14="","FP_TUBAL_LIGATION; ","")&amp;
IF(CLEANED_DATA!AZ14="","FP_VASECTOMY; ","")&amp;
IF(CLEANED_DATA!BA14="","FP_MALE_CONDOM; ","")&amp;
IF(CLEANED_DATA!BB14="","FP_FEMALE_CONDOM; ","")&amp;
IF(CLEANED_DATA!BC14="","FP_NATURAL_METHOD; ","")
="","None",
IF(CLEANED_DATA!D14="","ANC1; ","")&amp;
IF(CLEANED_DATA!G14="","ANC4; ","")&amp;
IF(CLEANED_DATA!Q14="","LLIN_DISTRIBUTED; ","")&amp;
IF(CLEANED_DATA!R14="","DELIVERIES_HF; ","")&amp;
IF(CLEANED_DATA!T14="","AMTSL; ","")&amp;
IF(CLEANED_DATA!V14="","CAESAREAN; ","")&amp;
IF(CLEANED_DATA!W14="","OBST_COMPLICATIONS; ","")&amp;
IF(CLEANED_DATA!AL14="","PNC_48H_PROXY; ","")&amp;
IF(CLEANED_DATA!AM14="","FP_VISITS; ","")&amp;
IF(CLEANED_DATA!AN14="","FP_COUNSELLED; ","")&amp;
IF(CLEANED_DATA!AO14="","FP_NEW_ACCEPTORS; ","")&amp;
IF(CLEANED_DATA!AQ14="","FP_PROGESTIN_PILL; ","")&amp;
IF(CLEANED_DATA!AR14="","FP_ESTRO_PROGESTIN_PILL; ","")&amp;
IF(CLEANED_DATA!AS14="","FP_MORNING_AFTER; ","")&amp;
IF(CLEANED_DATA!AT14="","FP_IM_INJECTION; ","")&amp;
IF(CLEANED_DATA!AU14="","FP_SC_INJECTION; ","")&amp;
IF(CLEANED_DATA!AV14="","FP_IMPLANT_IMPLANON; ","")&amp;
IF(CLEANED_DATA!AW14="","FP_IMPLANT_JADELLE; ","")&amp;
IF(CLEANED_DATA!AX14="","FP_IUD; ","")&amp;
IF(CLEANED_DATA!AY14="","FP_TUBAL_LIGATION; ","")&amp;
IF(CLEANED_DATA!AZ14="","FP_VASECTOMY; ","")&amp;
IF(CLEANED_DATA!BA14="","FP_MALE_CONDOM; ","")&amp;
IF(CLEANED_DATA!BB14="","FP_FEMALE_CONDOM; ","")&amp;
IF(CLEANED_DATA!BC14="","FP_NATURAL_METHOD; ","")))</f>
        <v/>
      </c>
      <c r="C14" s="11" t="str">
        <f>IF($A14="","",IF(
COUNT(CLEANED_DATA!D14,CLEANED_DATA!G14,CLEANED_DATA!Q14,CLEANED_DATA!R14,CLEANED_DATA!T14,CLEANED_DATA!V14,CLEANED_DATA!W14,CLEANED_DATA!AL14,CLEANED_DATA!AM14,CLEANED_DATA!AN14,CLEANED_DATA!AO14,CLEANED_DATA!AQ14,CLEANED_DATA!AR14,CLEANED_DATA!AS14,CLEANED_DATA!AT14,CLEANED_DATA!AU14,CLEANED_DATA!AV14,CLEANED_DATA!AW14,CLEANED_DATA!AX14,CLEANED_DATA!AY14,CLEANED_DATA!AZ14,CLEANED_DATA!BA14,CLEANED_DATA!BB14,CLEANED_DATA!BC14)=0,
"No data reported",
IF(
SUM(CLEANED_DATA!D14,CLEANED_DATA!G14,CLEANED_DATA!Q14,CLEANED_DATA!R14,CLEANED_DATA!T14,CLEANED_DATA!V14,CLEANED_DATA!W14,CLEANED_DATA!AL14,CLEANED_DATA!AM14,CLEANED_DATA!AN14,CLEANED_DATA!AO14,CLEANED_DATA!AQ14,CLEANED_DATA!AR14,CLEANED_DATA!AS14,CLEANED_DATA!AT14,CLEANED_DATA!AU14,CLEANED_DATA!AV14,CLEANED_DATA!AW14,CLEANED_DATA!AX14,CLEANED_DATA!AY14,CLEANED_DATA!AZ14,CLEANED_DATA!BA14,CLEANED_DATA!BB14,CLEANED_DATA!BC14)=0,
"Zero-only reporting",
"Reported")))</f>
        <v/>
      </c>
      <c r="D14" s="10" t="str">
        <f>IF($A14="","",IF(AND(CLEANED_DATA!D14&lt;&gt;"",CLEANED_DATA!G14&lt;&gt;"",CLEANED_DATA!G14&gt;CLEANED_DATA!D14),"Flag: ANC4 higher than ANC1","OK"))</f>
        <v/>
      </c>
      <c r="E14" s="10" t="str">
        <f>IF($A14="","",IF(OR(CLEANED_DATA!D14="",CLEANED_DATA!Q14=""),"Missing value: verify ANC1 and LLIN reporting",IF(CLEANED_DATA!Q14=CLEANED_DATA!D14,"OK: LLIN equals ANC1",IF(CLEANED_DATA!Q14&gt;CLEANED_DATA!D14,"Flag: LLIN exceeds ANC1 by "&amp;(CLEANED_DATA!Q14-CLEANED_DATA!D14)&amp;"; verify ANC register and LLIN distribution tally","Flag: LLIN lower than ANC1 by "&amp;(CLEANED_DATA!D14-CLEANED_DATA!Q14)&amp;"; verify if all ANC1 clients received LLINs or correct reporting error"))))</f>
        <v/>
      </c>
      <c r="F14" s="10" t="str">
        <f>IF($A14="","",IF(AND(CLEANED_DATA!R14&lt;&gt;"",CLEANED_DATA!T14&lt;&gt;"",CLEANED_DATA!T14&gt;CLEANED_DATA!R14),"Flag: AMTSL greater than deliveries by "&amp;(CLEANED_DATA!T14-CLEANED_DATA!R14),IF(AND(CLEANED_DATA!R14&gt;0,CLEANED_DATA!T14=""),"Missing AMTSL where deliveries reported","OK")))</f>
        <v/>
      </c>
      <c r="G14" s="10" t="str">
        <f>IF($A14="","",IF(AND(CLEANED_DATA!R14&gt;0,CLEANED_DATA!AL14=""),"Flag: delivery reported but no PNC &lt;48h proxy value",IF(AND(CLEANED_DATA!R14&lt;&gt;"",CLEANED_DATA!AL14&lt;&gt;"",CLEANED_DATA!AL14&gt;CLEANED_DATA!R14),"Flag: PNC &lt;48h proxy greater than deliveries by "&amp;(CLEANED_DATA!AL14-CLEANED_DATA!R14),"OK")))</f>
        <v/>
      </c>
      <c r="H14" s="10" t="str">
        <f>IF($A14="","",IF(AND(CLEANED_DATA!V14&lt;&gt;"",CLEANED_DATA!R14&lt;&gt;"",CLEANED_DATA!V14&gt;CLEANED_DATA!R14),"Flag: caesareans greater than deliveries by "&amp;(CLEANED_DATA!V14-CLEANED_DATA!R14),"OK"))</f>
        <v/>
      </c>
      <c r="I14" s="10" t="str">
        <f>IF($A14="","",IF(AND(CLEANED_DATA!W14&lt;&gt;"",CLEANED_DATA!R14&lt;&gt;"",CLEANED_DATA!W14&gt;CLEANED_DATA!R14),"Flag: complications greater than deliveries by "&amp;(CLEANED_DATA!W14-CLEANED_DATA!R14),"OK"))</f>
        <v/>
      </c>
      <c r="J14" s="10" t="str">
        <f>IF($A14="","",IF(AND(CLEANED_DATA!AN14&lt;&gt;"",CLEANED_DATA!AO14&lt;&gt;"",CLEANED_DATA!AO14&gt;CLEANED_DATA!AN14),"Flag: new acceptors greater than counselled by "&amp;(CLEANED_DATA!AO14-CLEANED_DATA!AN14),"OK"))</f>
        <v/>
      </c>
      <c r="K14" s="10" t="str">
        <f>IF($A14="","",N(CLEANED_DATA!AQ14)+N(CLEANED_DATA!AR14)+N(CLEANED_DATA!AS14)+N(CLEANED_DATA!AT14)+N(CLEANED_DATA!AU14)+N(CLEANED_DATA!AV14)+N(CLEANED_DATA!AW14)+N(CLEANED_DATA!AX14)+N(CLEANED_DATA!AY14)+N(CLEANED_DATA!AZ14)+N(CLEANED_DATA!BA14)+N(CLEANED_DATA!BB14)+N(CLEANED_DATA!BC14))</f>
        <v/>
      </c>
      <c r="L14" s="10" t="str">
        <f>IF($A14="","",IF(CLEANED_DATA!AO14="","Missing FP new acceptors",IF(K14=CLEANED_DATA!AO14,"OK","FP method sum differs from new acceptors: method sum="&amp;K14&amp;", new acceptors="&amp;CLEANED_DATA!AO14&amp;", difference="&amp;(K14-CLEANED_DATA!AO14))))</f>
        <v/>
      </c>
      <c r="M14" s="11" t="str">
        <f t="shared" si="0"/>
        <v/>
      </c>
      <c r="N14" s="10" t="str">
        <f t="shared" si="1"/>
        <v/>
      </c>
      <c r="O14" s="10" t="str">
        <f t="shared" si="2"/>
        <v/>
      </c>
    </row>
    <row r="15" spans="1:15" ht="39.5" customHeight="1">
      <c r="A15" s="10" t="str">
        <f>IF(CLEANED_DATA!A15="","",CLEANED_DATA!A15)</f>
        <v/>
      </c>
      <c r="B15" s="10" t="str">
        <f>IF($A15="","",IF(
IF(CLEANED_DATA!D15="","ANC1; ","")&amp;
IF(CLEANED_DATA!G15="","ANC4; ","")&amp;
IF(CLEANED_DATA!Q15="","LLIN_DISTRIBUTED; ","")&amp;
IF(CLEANED_DATA!R15="","DELIVERIES_HF; ","")&amp;
IF(CLEANED_DATA!T15="","AMTSL; ","")&amp;
IF(CLEANED_DATA!V15="","CAESAREAN; ","")&amp;
IF(CLEANED_DATA!W15="","OBST_COMPLICATIONS; ","")&amp;
IF(CLEANED_DATA!AL15="","PNC_48H_PROXY; ","")&amp;
IF(CLEANED_DATA!AM15="","FP_VISITS; ","")&amp;
IF(CLEANED_DATA!AN15="","FP_COUNSELLED; ","")&amp;
IF(CLEANED_DATA!AO15="","FP_NEW_ACCEPTORS; ","")&amp;
IF(CLEANED_DATA!AQ15="","FP_PROGESTIN_PILL; ","")&amp;
IF(CLEANED_DATA!AR15="","FP_ESTRO_PROGESTIN_PILL; ","")&amp;
IF(CLEANED_DATA!AS15="","FP_MORNING_AFTER; ","")&amp;
IF(CLEANED_DATA!AT15="","FP_IM_INJECTION; ","")&amp;
IF(CLEANED_DATA!AU15="","FP_SC_INJECTION; ","")&amp;
IF(CLEANED_DATA!AV15="","FP_IMPLANT_IMPLANON; ","")&amp;
IF(CLEANED_DATA!AW15="","FP_IMPLANT_JADELLE; ","")&amp;
IF(CLEANED_DATA!AX15="","FP_IUD; ","")&amp;
IF(CLEANED_DATA!AY15="","FP_TUBAL_LIGATION; ","")&amp;
IF(CLEANED_DATA!AZ15="","FP_VASECTOMY; ","")&amp;
IF(CLEANED_DATA!BA15="","FP_MALE_CONDOM; ","")&amp;
IF(CLEANED_DATA!BB15="","FP_FEMALE_CONDOM; ","")&amp;
IF(CLEANED_DATA!BC15="","FP_NATURAL_METHOD; ","")
="","None",
IF(CLEANED_DATA!D15="","ANC1; ","")&amp;
IF(CLEANED_DATA!G15="","ANC4; ","")&amp;
IF(CLEANED_DATA!Q15="","LLIN_DISTRIBUTED; ","")&amp;
IF(CLEANED_DATA!R15="","DELIVERIES_HF; ","")&amp;
IF(CLEANED_DATA!T15="","AMTSL; ","")&amp;
IF(CLEANED_DATA!V15="","CAESAREAN; ","")&amp;
IF(CLEANED_DATA!W15="","OBST_COMPLICATIONS; ","")&amp;
IF(CLEANED_DATA!AL15="","PNC_48H_PROXY; ","")&amp;
IF(CLEANED_DATA!AM15="","FP_VISITS; ","")&amp;
IF(CLEANED_DATA!AN15="","FP_COUNSELLED; ","")&amp;
IF(CLEANED_DATA!AO15="","FP_NEW_ACCEPTORS; ","")&amp;
IF(CLEANED_DATA!AQ15="","FP_PROGESTIN_PILL; ","")&amp;
IF(CLEANED_DATA!AR15="","FP_ESTRO_PROGESTIN_PILL; ","")&amp;
IF(CLEANED_DATA!AS15="","FP_MORNING_AFTER; ","")&amp;
IF(CLEANED_DATA!AT15="","FP_IM_INJECTION; ","")&amp;
IF(CLEANED_DATA!AU15="","FP_SC_INJECTION; ","")&amp;
IF(CLEANED_DATA!AV15="","FP_IMPLANT_IMPLANON; ","")&amp;
IF(CLEANED_DATA!AW15="","FP_IMPLANT_JADELLE; ","")&amp;
IF(CLEANED_DATA!AX15="","FP_IUD; ","")&amp;
IF(CLEANED_DATA!AY15="","FP_TUBAL_LIGATION; ","")&amp;
IF(CLEANED_DATA!AZ15="","FP_VASECTOMY; ","")&amp;
IF(CLEANED_DATA!BA15="","FP_MALE_CONDOM; ","")&amp;
IF(CLEANED_DATA!BB15="","FP_FEMALE_CONDOM; ","")&amp;
IF(CLEANED_DATA!BC15="","FP_NATURAL_METHOD; ","")))</f>
        <v/>
      </c>
      <c r="C15" s="11" t="str">
        <f>IF($A15="","",IF(
COUNT(CLEANED_DATA!D15,CLEANED_DATA!G15,CLEANED_DATA!Q15,CLEANED_DATA!R15,CLEANED_DATA!T15,CLEANED_DATA!V15,CLEANED_DATA!W15,CLEANED_DATA!AL15,CLEANED_DATA!AM15,CLEANED_DATA!AN15,CLEANED_DATA!AO15,CLEANED_DATA!AQ15,CLEANED_DATA!AR15,CLEANED_DATA!AS15,CLEANED_DATA!AT15,CLEANED_DATA!AU15,CLEANED_DATA!AV15,CLEANED_DATA!AW15,CLEANED_DATA!AX15,CLEANED_DATA!AY15,CLEANED_DATA!AZ15,CLEANED_DATA!BA15,CLEANED_DATA!BB15,CLEANED_DATA!BC15)=0,
"No data reported",
IF(
SUM(CLEANED_DATA!D15,CLEANED_DATA!G15,CLEANED_DATA!Q15,CLEANED_DATA!R15,CLEANED_DATA!T15,CLEANED_DATA!V15,CLEANED_DATA!W15,CLEANED_DATA!AL15,CLEANED_DATA!AM15,CLEANED_DATA!AN15,CLEANED_DATA!AO15,CLEANED_DATA!AQ15,CLEANED_DATA!AR15,CLEANED_DATA!AS15,CLEANED_DATA!AT15,CLEANED_DATA!AU15,CLEANED_DATA!AV15,CLEANED_DATA!AW15,CLEANED_DATA!AX15,CLEANED_DATA!AY15,CLEANED_DATA!AZ15,CLEANED_DATA!BA15,CLEANED_DATA!BB15,CLEANED_DATA!BC15)=0,
"Zero-only reporting",
"Reported")))</f>
        <v/>
      </c>
      <c r="D15" s="10" t="str">
        <f>IF($A15="","",IF(AND(CLEANED_DATA!D15&lt;&gt;"",CLEANED_DATA!G15&lt;&gt;"",CLEANED_DATA!G15&gt;CLEANED_DATA!D15),"Flag: ANC4 higher than ANC1","OK"))</f>
        <v/>
      </c>
      <c r="E15" s="10" t="str">
        <f>IF($A15="","",IF(OR(CLEANED_DATA!D15="",CLEANED_DATA!Q15=""),"Missing value: verify ANC1 and LLIN reporting",IF(CLEANED_DATA!Q15=CLEANED_DATA!D15,"OK: LLIN equals ANC1",IF(CLEANED_DATA!Q15&gt;CLEANED_DATA!D15,"Flag: LLIN exceeds ANC1 by "&amp;(CLEANED_DATA!Q15-CLEANED_DATA!D15)&amp;"; verify ANC register and LLIN distribution tally","Flag: LLIN lower than ANC1 by "&amp;(CLEANED_DATA!D15-CLEANED_DATA!Q15)&amp;"; verify if all ANC1 clients received LLINs or correct reporting error"))))</f>
        <v/>
      </c>
      <c r="F15" s="10" t="str">
        <f>IF($A15="","",IF(AND(CLEANED_DATA!R15&lt;&gt;"",CLEANED_DATA!T15&lt;&gt;"",CLEANED_DATA!T15&gt;CLEANED_DATA!R15),"Flag: AMTSL greater than deliveries by "&amp;(CLEANED_DATA!T15-CLEANED_DATA!R15),IF(AND(CLEANED_DATA!R15&gt;0,CLEANED_DATA!T15=""),"Missing AMTSL where deliveries reported","OK")))</f>
        <v/>
      </c>
      <c r="G15" s="10" t="str">
        <f>IF($A15="","",IF(AND(CLEANED_DATA!R15&gt;0,CLEANED_DATA!AL15=""),"Flag: delivery reported but no PNC &lt;48h proxy value",IF(AND(CLEANED_DATA!R15&lt;&gt;"",CLEANED_DATA!AL15&lt;&gt;"",CLEANED_DATA!AL15&gt;CLEANED_DATA!R15),"Flag: PNC &lt;48h proxy greater than deliveries by "&amp;(CLEANED_DATA!AL15-CLEANED_DATA!R15),"OK")))</f>
        <v/>
      </c>
      <c r="H15" s="10" t="str">
        <f>IF($A15="","",IF(AND(CLEANED_DATA!V15&lt;&gt;"",CLEANED_DATA!R15&lt;&gt;"",CLEANED_DATA!V15&gt;CLEANED_DATA!R15),"Flag: caesareans greater than deliveries by "&amp;(CLEANED_DATA!V15-CLEANED_DATA!R15),"OK"))</f>
        <v/>
      </c>
      <c r="I15" s="10" t="str">
        <f>IF($A15="","",IF(AND(CLEANED_DATA!W15&lt;&gt;"",CLEANED_DATA!R15&lt;&gt;"",CLEANED_DATA!W15&gt;CLEANED_DATA!R15),"Flag: complications greater than deliveries by "&amp;(CLEANED_DATA!W15-CLEANED_DATA!R15),"OK"))</f>
        <v/>
      </c>
      <c r="J15" s="10" t="str">
        <f>IF($A15="","",IF(AND(CLEANED_DATA!AN15&lt;&gt;"",CLEANED_DATA!AO15&lt;&gt;"",CLEANED_DATA!AO15&gt;CLEANED_DATA!AN15),"Flag: new acceptors greater than counselled by "&amp;(CLEANED_DATA!AO15-CLEANED_DATA!AN15),"OK"))</f>
        <v/>
      </c>
      <c r="K15" s="10" t="str">
        <f>IF($A15="","",N(CLEANED_DATA!AQ15)+N(CLEANED_DATA!AR15)+N(CLEANED_DATA!AS15)+N(CLEANED_DATA!AT15)+N(CLEANED_DATA!AU15)+N(CLEANED_DATA!AV15)+N(CLEANED_DATA!AW15)+N(CLEANED_DATA!AX15)+N(CLEANED_DATA!AY15)+N(CLEANED_DATA!AZ15)+N(CLEANED_DATA!BA15)+N(CLEANED_DATA!BB15)+N(CLEANED_DATA!BC15))</f>
        <v/>
      </c>
      <c r="L15" s="10" t="str">
        <f>IF($A15="","",IF(CLEANED_DATA!AO15="","Missing FP new acceptors",IF(K15=CLEANED_DATA!AO15,"OK","FP method sum differs from new acceptors: method sum="&amp;K15&amp;", new acceptors="&amp;CLEANED_DATA!AO15&amp;", difference="&amp;(K15-CLEANED_DATA!AO15))))</f>
        <v/>
      </c>
      <c r="M15" s="11" t="str">
        <f t="shared" si="0"/>
        <v/>
      </c>
      <c r="N15" s="10" t="str">
        <f t="shared" si="1"/>
        <v/>
      </c>
      <c r="O15" s="10" t="str">
        <f t="shared" si="2"/>
        <v/>
      </c>
    </row>
    <row r="16" spans="1:15" ht="39.5" customHeight="1">
      <c r="A16" s="10" t="str">
        <f>IF(CLEANED_DATA!A16="","",CLEANED_DATA!A16)</f>
        <v/>
      </c>
      <c r="B16" s="10" t="str">
        <f>IF($A16="","",IF(
IF(CLEANED_DATA!D16="","ANC1; ","")&amp;
IF(CLEANED_DATA!G16="","ANC4; ","")&amp;
IF(CLEANED_DATA!Q16="","LLIN_DISTRIBUTED; ","")&amp;
IF(CLEANED_DATA!R16="","DELIVERIES_HF; ","")&amp;
IF(CLEANED_DATA!T16="","AMTSL; ","")&amp;
IF(CLEANED_DATA!V16="","CAESAREAN; ","")&amp;
IF(CLEANED_DATA!W16="","OBST_COMPLICATIONS; ","")&amp;
IF(CLEANED_DATA!AL16="","PNC_48H_PROXY; ","")&amp;
IF(CLEANED_DATA!AM16="","FP_VISITS; ","")&amp;
IF(CLEANED_DATA!AN16="","FP_COUNSELLED; ","")&amp;
IF(CLEANED_DATA!AO16="","FP_NEW_ACCEPTORS; ","")&amp;
IF(CLEANED_DATA!AQ16="","FP_PROGESTIN_PILL; ","")&amp;
IF(CLEANED_DATA!AR16="","FP_ESTRO_PROGESTIN_PILL; ","")&amp;
IF(CLEANED_DATA!AS16="","FP_MORNING_AFTER; ","")&amp;
IF(CLEANED_DATA!AT16="","FP_IM_INJECTION; ","")&amp;
IF(CLEANED_DATA!AU16="","FP_SC_INJECTION; ","")&amp;
IF(CLEANED_DATA!AV16="","FP_IMPLANT_IMPLANON; ","")&amp;
IF(CLEANED_DATA!AW16="","FP_IMPLANT_JADELLE; ","")&amp;
IF(CLEANED_DATA!AX16="","FP_IUD; ","")&amp;
IF(CLEANED_DATA!AY16="","FP_TUBAL_LIGATION; ","")&amp;
IF(CLEANED_DATA!AZ16="","FP_VASECTOMY; ","")&amp;
IF(CLEANED_DATA!BA16="","FP_MALE_CONDOM; ","")&amp;
IF(CLEANED_DATA!BB16="","FP_FEMALE_CONDOM; ","")&amp;
IF(CLEANED_DATA!BC16="","FP_NATURAL_METHOD; ","")
="","None",
IF(CLEANED_DATA!D16="","ANC1; ","")&amp;
IF(CLEANED_DATA!G16="","ANC4; ","")&amp;
IF(CLEANED_DATA!Q16="","LLIN_DISTRIBUTED; ","")&amp;
IF(CLEANED_DATA!R16="","DELIVERIES_HF; ","")&amp;
IF(CLEANED_DATA!T16="","AMTSL; ","")&amp;
IF(CLEANED_DATA!V16="","CAESAREAN; ","")&amp;
IF(CLEANED_DATA!W16="","OBST_COMPLICATIONS; ","")&amp;
IF(CLEANED_DATA!AL16="","PNC_48H_PROXY; ","")&amp;
IF(CLEANED_DATA!AM16="","FP_VISITS; ","")&amp;
IF(CLEANED_DATA!AN16="","FP_COUNSELLED; ","")&amp;
IF(CLEANED_DATA!AO16="","FP_NEW_ACCEPTORS; ","")&amp;
IF(CLEANED_DATA!AQ16="","FP_PROGESTIN_PILL; ","")&amp;
IF(CLEANED_DATA!AR16="","FP_ESTRO_PROGESTIN_PILL; ","")&amp;
IF(CLEANED_DATA!AS16="","FP_MORNING_AFTER; ","")&amp;
IF(CLEANED_DATA!AT16="","FP_IM_INJECTION; ","")&amp;
IF(CLEANED_DATA!AU16="","FP_SC_INJECTION; ","")&amp;
IF(CLEANED_DATA!AV16="","FP_IMPLANT_IMPLANON; ","")&amp;
IF(CLEANED_DATA!AW16="","FP_IMPLANT_JADELLE; ","")&amp;
IF(CLEANED_DATA!AX16="","FP_IUD; ","")&amp;
IF(CLEANED_DATA!AY16="","FP_TUBAL_LIGATION; ","")&amp;
IF(CLEANED_DATA!AZ16="","FP_VASECTOMY; ","")&amp;
IF(CLEANED_DATA!BA16="","FP_MALE_CONDOM; ","")&amp;
IF(CLEANED_DATA!BB16="","FP_FEMALE_CONDOM; ","")&amp;
IF(CLEANED_DATA!BC16="","FP_NATURAL_METHOD; ","")))</f>
        <v/>
      </c>
      <c r="C16" s="11" t="str">
        <f>IF($A16="","",IF(
COUNT(CLEANED_DATA!D16,CLEANED_DATA!G16,CLEANED_DATA!Q16,CLEANED_DATA!R16,CLEANED_DATA!T16,CLEANED_DATA!V16,CLEANED_DATA!W16,CLEANED_DATA!AL16,CLEANED_DATA!AM16,CLEANED_DATA!AN16,CLEANED_DATA!AO16,CLEANED_DATA!AQ16,CLEANED_DATA!AR16,CLEANED_DATA!AS16,CLEANED_DATA!AT16,CLEANED_DATA!AU16,CLEANED_DATA!AV16,CLEANED_DATA!AW16,CLEANED_DATA!AX16,CLEANED_DATA!AY16,CLEANED_DATA!AZ16,CLEANED_DATA!BA16,CLEANED_DATA!BB16,CLEANED_DATA!BC16)=0,
"No data reported",
IF(
SUM(CLEANED_DATA!D16,CLEANED_DATA!G16,CLEANED_DATA!Q16,CLEANED_DATA!R16,CLEANED_DATA!T16,CLEANED_DATA!V16,CLEANED_DATA!W16,CLEANED_DATA!AL16,CLEANED_DATA!AM16,CLEANED_DATA!AN16,CLEANED_DATA!AO16,CLEANED_DATA!AQ16,CLEANED_DATA!AR16,CLEANED_DATA!AS16,CLEANED_DATA!AT16,CLEANED_DATA!AU16,CLEANED_DATA!AV16,CLEANED_DATA!AW16,CLEANED_DATA!AX16,CLEANED_DATA!AY16,CLEANED_DATA!AZ16,CLEANED_DATA!BA16,CLEANED_DATA!BB16,CLEANED_DATA!BC16)=0,
"Zero-only reporting",
"Reported")))</f>
        <v/>
      </c>
      <c r="D16" s="10" t="str">
        <f>IF($A16="","",IF(AND(CLEANED_DATA!D16&lt;&gt;"",CLEANED_DATA!G16&lt;&gt;"",CLEANED_DATA!G16&gt;CLEANED_DATA!D16),"Flag: ANC4 higher than ANC1","OK"))</f>
        <v/>
      </c>
      <c r="E16" s="10" t="str">
        <f>IF($A16="","",IF(OR(CLEANED_DATA!D16="",CLEANED_DATA!Q16=""),"Missing value: verify ANC1 and LLIN reporting",IF(CLEANED_DATA!Q16=CLEANED_DATA!D16,"OK: LLIN equals ANC1",IF(CLEANED_DATA!Q16&gt;CLEANED_DATA!D16,"Flag: LLIN exceeds ANC1 by "&amp;(CLEANED_DATA!Q16-CLEANED_DATA!D16)&amp;"; verify ANC register and LLIN distribution tally","Flag: LLIN lower than ANC1 by "&amp;(CLEANED_DATA!D16-CLEANED_DATA!Q16)&amp;"; verify if all ANC1 clients received LLINs or correct reporting error"))))</f>
        <v/>
      </c>
      <c r="F16" s="10" t="str">
        <f>IF($A16="","",IF(AND(CLEANED_DATA!R16&lt;&gt;"",CLEANED_DATA!T16&lt;&gt;"",CLEANED_DATA!T16&gt;CLEANED_DATA!R16),"Flag: AMTSL greater than deliveries by "&amp;(CLEANED_DATA!T16-CLEANED_DATA!R16),IF(AND(CLEANED_DATA!R16&gt;0,CLEANED_DATA!T16=""),"Missing AMTSL where deliveries reported","OK")))</f>
        <v/>
      </c>
      <c r="G16" s="10" t="str">
        <f>IF($A16="","",IF(AND(CLEANED_DATA!R16&gt;0,CLEANED_DATA!AL16=""),"Flag: delivery reported but no PNC &lt;48h proxy value",IF(AND(CLEANED_DATA!R16&lt;&gt;"",CLEANED_DATA!AL16&lt;&gt;"",CLEANED_DATA!AL16&gt;CLEANED_DATA!R16),"Flag: PNC &lt;48h proxy greater than deliveries by "&amp;(CLEANED_DATA!AL16-CLEANED_DATA!R16),"OK")))</f>
        <v/>
      </c>
      <c r="H16" s="10" t="str">
        <f>IF($A16="","",IF(AND(CLEANED_DATA!V16&lt;&gt;"",CLEANED_DATA!R16&lt;&gt;"",CLEANED_DATA!V16&gt;CLEANED_DATA!R16),"Flag: caesareans greater than deliveries by "&amp;(CLEANED_DATA!V16-CLEANED_DATA!R16),"OK"))</f>
        <v/>
      </c>
      <c r="I16" s="10" t="str">
        <f>IF($A16="","",IF(AND(CLEANED_DATA!W16&lt;&gt;"",CLEANED_DATA!R16&lt;&gt;"",CLEANED_DATA!W16&gt;CLEANED_DATA!R16),"Flag: complications greater than deliveries by "&amp;(CLEANED_DATA!W16-CLEANED_DATA!R16),"OK"))</f>
        <v/>
      </c>
      <c r="J16" s="10" t="str">
        <f>IF($A16="","",IF(AND(CLEANED_DATA!AN16&lt;&gt;"",CLEANED_DATA!AO16&lt;&gt;"",CLEANED_DATA!AO16&gt;CLEANED_DATA!AN16),"Flag: new acceptors greater than counselled by "&amp;(CLEANED_DATA!AO16-CLEANED_DATA!AN16),"OK"))</f>
        <v/>
      </c>
      <c r="K16" s="10" t="str">
        <f>IF($A16="","",N(CLEANED_DATA!AQ16)+N(CLEANED_DATA!AR16)+N(CLEANED_DATA!AS16)+N(CLEANED_DATA!AT16)+N(CLEANED_DATA!AU16)+N(CLEANED_DATA!AV16)+N(CLEANED_DATA!AW16)+N(CLEANED_DATA!AX16)+N(CLEANED_DATA!AY16)+N(CLEANED_DATA!AZ16)+N(CLEANED_DATA!BA16)+N(CLEANED_DATA!BB16)+N(CLEANED_DATA!BC16))</f>
        <v/>
      </c>
      <c r="L16" s="10" t="str">
        <f>IF($A16="","",IF(CLEANED_DATA!AO16="","Missing FP new acceptors",IF(K16=CLEANED_DATA!AO16,"OK","FP method sum differs from new acceptors: method sum="&amp;K16&amp;", new acceptors="&amp;CLEANED_DATA!AO16&amp;", difference="&amp;(K16-CLEANED_DATA!AO16))))</f>
        <v/>
      </c>
      <c r="M16" s="11" t="str">
        <f t="shared" si="0"/>
        <v/>
      </c>
      <c r="N16" s="10" t="str">
        <f t="shared" si="1"/>
        <v/>
      </c>
      <c r="O16" s="10" t="str">
        <f t="shared" si="2"/>
        <v/>
      </c>
    </row>
    <row r="17" spans="1:15" ht="39.5" customHeight="1">
      <c r="A17" s="10" t="str">
        <f>IF(CLEANED_DATA!A17="","",CLEANED_DATA!A17)</f>
        <v/>
      </c>
      <c r="B17" s="10" t="str">
        <f>IF($A17="","",IF(
IF(CLEANED_DATA!D17="","ANC1; ","")&amp;
IF(CLEANED_DATA!G17="","ANC4; ","")&amp;
IF(CLEANED_DATA!Q17="","LLIN_DISTRIBUTED; ","")&amp;
IF(CLEANED_DATA!R17="","DELIVERIES_HF; ","")&amp;
IF(CLEANED_DATA!T17="","AMTSL; ","")&amp;
IF(CLEANED_DATA!V17="","CAESAREAN; ","")&amp;
IF(CLEANED_DATA!W17="","OBST_COMPLICATIONS; ","")&amp;
IF(CLEANED_DATA!AL17="","PNC_48H_PROXY; ","")&amp;
IF(CLEANED_DATA!AM17="","FP_VISITS; ","")&amp;
IF(CLEANED_DATA!AN17="","FP_COUNSELLED; ","")&amp;
IF(CLEANED_DATA!AO17="","FP_NEW_ACCEPTORS; ","")&amp;
IF(CLEANED_DATA!AQ17="","FP_PROGESTIN_PILL; ","")&amp;
IF(CLEANED_DATA!AR17="","FP_ESTRO_PROGESTIN_PILL; ","")&amp;
IF(CLEANED_DATA!AS17="","FP_MORNING_AFTER; ","")&amp;
IF(CLEANED_DATA!AT17="","FP_IM_INJECTION; ","")&amp;
IF(CLEANED_DATA!AU17="","FP_SC_INJECTION; ","")&amp;
IF(CLEANED_DATA!AV17="","FP_IMPLANT_IMPLANON; ","")&amp;
IF(CLEANED_DATA!AW17="","FP_IMPLANT_JADELLE; ","")&amp;
IF(CLEANED_DATA!AX17="","FP_IUD; ","")&amp;
IF(CLEANED_DATA!AY17="","FP_TUBAL_LIGATION; ","")&amp;
IF(CLEANED_DATA!AZ17="","FP_VASECTOMY; ","")&amp;
IF(CLEANED_DATA!BA17="","FP_MALE_CONDOM; ","")&amp;
IF(CLEANED_DATA!BB17="","FP_FEMALE_CONDOM; ","")&amp;
IF(CLEANED_DATA!BC17="","FP_NATURAL_METHOD; ","")
="","None",
IF(CLEANED_DATA!D17="","ANC1; ","")&amp;
IF(CLEANED_DATA!G17="","ANC4; ","")&amp;
IF(CLEANED_DATA!Q17="","LLIN_DISTRIBUTED; ","")&amp;
IF(CLEANED_DATA!R17="","DELIVERIES_HF; ","")&amp;
IF(CLEANED_DATA!T17="","AMTSL; ","")&amp;
IF(CLEANED_DATA!V17="","CAESAREAN; ","")&amp;
IF(CLEANED_DATA!W17="","OBST_COMPLICATIONS; ","")&amp;
IF(CLEANED_DATA!AL17="","PNC_48H_PROXY; ","")&amp;
IF(CLEANED_DATA!AM17="","FP_VISITS; ","")&amp;
IF(CLEANED_DATA!AN17="","FP_COUNSELLED; ","")&amp;
IF(CLEANED_DATA!AO17="","FP_NEW_ACCEPTORS; ","")&amp;
IF(CLEANED_DATA!AQ17="","FP_PROGESTIN_PILL; ","")&amp;
IF(CLEANED_DATA!AR17="","FP_ESTRO_PROGESTIN_PILL; ","")&amp;
IF(CLEANED_DATA!AS17="","FP_MORNING_AFTER; ","")&amp;
IF(CLEANED_DATA!AT17="","FP_IM_INJECTION; ","")&amp;
IF(CLEANED_DATA!AU17="","FP_SC_INJECTION; ","")&amp;
IF(CLEANED_DATA!AV17="","FP_IMPLANT_IMPLANON; ","")&amp;
IF(CLEANED_DATA!AW17="","FP_IMPLANT_JADELLE; ","")&amp;
IF(CLEANED_DATA!AX17="","FP_IUD; ","")&amp;
IF(CLEANED_DATA!AY17="","FP_TUBAL_LIGATION; ","")&amp;
IF(CLEANED_DATA!AZ17="","FP_VASECTOMY; ","")&amp;
IF(CLEANED_DATA!BA17="","FP_MALE_CONDOM; ","")&amp;
IF(CLEANED_DATA!BB17="","FP_FEMALE_CONDOM; ","")&amp;
IF(CLEANED_DATA!BC17="","FP_NATURAL_METHOD; ","")))</f>
        <v/>
      </c>
      <c r="C17" s="11" t="str">
        <f>IF($A17="","",IF(
COUNT(CLEANED_DATA!D17,CLEANED_DATA!G17,CLEANED_DATA!Q17,CLEANED_DATA!R17,CLEANED_DATA!T17,CLEANED_DATA!V17,CLEANED_DATA!W17,CLEANED_DATA!AL17,CLEANED_DATA!AM17,CLEANED_DATA!AN17,CLEANED_DATA!AO17,CLEANED_DATA!AQ17,CLEANED_DATA!AR17,CLEANED_DATA!AS17,CLEANED_DATA!AT17,CLEANED_DATA!AU17,CLEANED_DATA!AV17,CLEANED_DATA!AW17,CLEANED_DATA!AX17,CLEANED_DATA!AY17,CLEANED_DATA!AZ17,CLEANED_DATA!BA17,CLEANED_DATA!BB17,CLEANED_DATA!BC17)=0,
"No data reported",
IF(
SUM(CLEANED_DATA!D17,CLEANED_DATA!G17,CLEANED_DATA!Q17,CLEANED_DATA!R17,CLEANED_DATA!T17,CLEANED_DATA!V17,CLEANED_DATA!W17,CLEANED_DATA!AL17,CLEANED_DATA!AM17,CLEANED_DATA!AN17,CLEANED_DATA!AO17,CLEANED_DATA!AQ17,CLEANED_DATA!AR17,CLEANED_DATA!AS17,CLEANED_DATA!AT17,CLEANED_DATA!AU17,CLEANED_DATA!AV17,CLEANED_DATA!AW17,CLEANED_DATA!AX17,CLEANED_DATA!AY17,CLEANED_DATA!AZ17,CLEANED_DATA!BA17,CLEANED_DATA!BB17,CLEANED_DATA!BC17)=0,
"Zero-only reporting",
"Reported")))</f>
        <v/>
      </c>
      <c r="D17" s="10" t="str">
        <f>IF($A17="","",IF(AND(CLEANED_DATA!D17&lt;&gt;"",CLEANED_DATA!G17&lt;&gt;"",CLEANED_DATA!G17&gt;CLEANED_DATA!D17),"Flag: ANC4 higher than ANC1","OK"))</f>
        <v/>
      </c>
      <c r="E17" s="10" t="str">
        <f>IF($A17="","",IF(OR(CLEANED_DATA!D17="",CLEANED_DATA!Q17=""),"Missing value: verify ANC1 and LLIN reporting",IF(CLEANED_DATA!Q17=CLEANED_DATA!D17,"OK: LLIN equals ANC1",IF(CLEANED_DATA!Q17&gt;CLEANED_DATA!D17,"Flag: LLIN exceeds ANC1 by "&amp;(CLEANED_DATA!Q17-CLEANED_DATA!D17)&amp;"; verify ANC register and LLIN distribution tally","Flag: LLIN lower than ANC1 by "&amp;(CLEANED_DATA!D17-CLEANED_DATA!Q17)&amp;"; verify if all ANC1 clients received LLINs or correct reporting error"))))</f>
        <v/>
      </c>
      <c r="F17" s="10" t="str">
        <f>IF($A17="","",IF(AND(CLEANED_DATA!R17&lt;&gt;"",CLEANED_DATA!T17&lt;&gt;"",CLEANED_DATA!T17&gt;CLEANED_DATA!R17),"Flag: AMTSL greater than deliveries by "&amp;(CLEANED_DATA!T17-CLEANED_DATA!R17),IF(AND(CLEANED_DATA!R17&gt;0,CLEANED_DATA!T17=""),"Missing AMTSL where deliveries reported","OK")))</f>
        <v/>
      </c>
      <c r="G17" s="10" t="str">
        <f>IF($A17="","",IF(AND(CLEANED_DATA!R17&gt;0,CLEANED_DATA!AL17=""),"Flag: delivery reported but no PNC &lt;48h proxy value",IF(AND(CLEANED_DATA!R17&lt;&gt;"",CLEANED_DATA!AL17&lt;&gt;"",CLEANED_DATA!AL17&gt;CLEANED_DATA!R17),"Flag: PNC &lt;48h proxy greater than deliveries by "&amp;(CLEANED_DATA!AL17-CLEANED_DATA!R17),"OK")))</f>
        <v/>
      </c>
      <c r="H17" s="10" t="str">
        <f>IF($A17="","",IF(AND(CLEANED_DATA!V17&lt;&gt;"",CLEANED_DATA!R17&lt;&gt;"",CLEANED_DATA!V17&gt;CLEANED_DATA!R17),"Flag: caesareans greater than deliveries by "&amp;(CLEANED_DATA!V17-CLEANED_DATA!R17),"OK"))</f>
        <v/>
      </c>
      <c r="I17" s="10" t="str">
        <f>IF($A17="","",IF(AND(CLEANED_DATA!W17&lt;&gt;"",CLEANED_DATA!R17&lt;&gt;"",CLEANED_DATA!W17&gt;CLEANED_DATA!R17),"Flag: complications greater than deliveries by "&amp;(CLEANED_DATA!W17-CLEANED_DATA!R17),"OK"))</f>
        <v/>
      </c>
      <c r="J17" s="10" t="str">
        <f>IF($A17="","",IF(AND(CLEANED_DATA!AN17&lt;&gt;"",CLEANED_DATA!AO17&lt;&gt;"",CLEANED_DATA!AO17&gt;CLEANED_DATA!AN17),"Flag: new acceptors greater than counselled by "&amp;(CLEANED_DATA!AO17-CLEANED_DATA!AN17),"OK"))</f>
        <v/>
      </c>
      <c r="K17" s="10" t="str">
        <f>IF($A17="","",N(CLEANED_DATA!AQ17)+N(CLEANED_DATA!AR17)+N(CLEANED_DATA!AS17)+N(CLEANED_DATA!AT17)+N(CLEANED_DATA!AU17)+N(CLEANED_DATA!AV17)+N(CLEANED_DATA!AW17)+N(CLEANED_DATA!AX17)+N(CLEANED_DATA!AY17)+N(CLEANED_DATA!AZ17)+N(CLEANED_DATA!BA17)+N(CLEANED_DATA!BB17)+N(CLEANED_DATA!BC17))</f>
        <v/>
      </c>
      <c r="L17" s="10" t="str">
        <f>IF($A17="","",IF(CLEANED_DATA!AO17="","Missing FP new acceptors",IF(K17=CLEANED_DATA!AO17,"OK","FP method sum differs from new acceptors: method sum="&amp;K17&amp;", new acceptors="&amp;CLEANED_DATA!AO17&amp;", difference="&amp;(K17-CLEANED_DATA!AO17))))</f>
        <v/>
      </c>
      <c r="M17" s="11" t="str">
        <f t="shared" si="0"/>
        <v/>
      </c>
      <c r="N17" s="10" t="str">
        <f t="shared" si="1"/>
        <v/>
      </c>
      <c r="O17" s="10" t="str">
        <f t="shared" si="2"/>
        <v/>
      </c>
    </row>
    <row r="18" spans="1:15" ht="39.5" customHeight="1">
      <c r="A18" s="10" t="str">
        <f>IF(CLEANED_DATA!A18="","",CLEANED_DATA!A18)</f>
        <v/>
      </c>
      <c r="B18" s="10" t="str">
        <f>IF($A18="","",IF(
IF(CLEANED_DATA!D18="","ANC1; ","")&amp;
IF(CLEANED_DATA!G18="","ANC4; ","")&amp;
IF(CLEANED_DATA!Q18="","LLIN_DISTRIBUTED; ","")&amp;
IF(CLEANED_DATA!R18="","DELIVERIES_HF; ","")&amp;
IF(CLEANED_DATA!T18="","AMTSL; ","")&amp;
IF(CLEANED_DATA!V18="","CAESAREAN; ","")&amp;
IF(CLEANED_DATA!W18="","OBST_COMPLICATIONS; ","")&amp;
IF(CLEANED_DATA!AL18="","PNC_48H_PROXY; ","")&amp;
IF(CLEANED_DATA!AM18="","FP_VISITS; ","")&amp;
IF(CLEANED_DATA!AN18="","FP_COUNSELLED; ","")&amp;
IF(CLEANED_DATA!AO18="","FP_NEW_ACCEPTORS; ","")&amp;
IF(CLEANED_DATA!AQ18="","FP_PROGESTIN_PILL; ","")&amp;
IF(CLEANED_DATA!AR18="","FP_ESTRO_PROGESTIN_PILL; ","")&amp;
IF(CLEANED_DATA!AS18="","FP_MORNING_AFTER; ","")&amp;
IF(CLEANED_DATA!AT18="","FP_IM_INJECTION; ","")&amp;
IF(CLEANED_DATA!AU18="","FP_SC_INJECTION; ","")&amp;
IF(CLEANED_DATA!AV18="","FP_IMPLANT_IMPLANON; ","")&amp;
IF(CLEANED_DATA!AW18="","FP_IMPLANT_JADELLE; ","")&amp;
IF(CLEANED_DATA!AX18="","FP_IUD; ","")&amp;
IF(CLEANED_DATA!AY18="","FP_TUBAL_LIGATION; ","")&amp;
IF(CLEANED_DATA!AZ18="","FP_VASECTOMY; ","")&amp;
IF(CLEANED_DATA!BA18="","FP_MALE_CONDOM; ","")&amp;
IF(CLEANED_DATA!BB18="","FP_FEMALE_CONDOM; ","")&amp;
IF(CLEANED_DATA!BC18="","FP_NATURAL_METHOD; ","")
="","None",
IF(CLEANED_DATA!D18="","ANC1; ","")&amp;
IF(CLEANED_DATA!G18="","ANC4; ","")&amp;
IF(CLEANED_DATA!Q18="","LLIN_DISTRIBUTED; ","")&amp;
IF(CLEANED_DATA!R18="","DELIVERIES_HF; ","")&amp;
IF(CLEANED_DATA!T18="","AMTSL; ","")&amp;
IF(CLEANED_DATA!V18="","CAESAREAN; ","")&amp;
IF(CLEANED_DATA!W18="","OBST_COMPLICATIONS; ","")&amp;
IF(CLEANED_DATA!AL18="","PNC_48H_PROXY; ","")&amp;
IF(CLEANED_DATA!AM18="","FP_VISITS; ","")&amp;
IF(CLEANED_DATA!AN18="","FP_COUNSELLED; ","")&amp;
IF(CLEANED_DATA!AO18="","FP_NEW_ACCEPTORS; ","")&amp;
IF(CLEANED_DATA!AQ18="","FP_PROGESTIN_PILL; ","")&amp;
IF(CLEANED_DATA!AR18="","FP_ESTRO_PROGESTIN_PILL; ","")&amp;
IF(CLEANED_DATA!AS18="","FP_MORNING_AFTER; ","")&amp;
IF(CLEANED_DATA!AT18="","FP_IM_INJECTION; ","")&amp;
IF(CLEANED_DATA!AU18="","FP_SC_INJECTION; ","")&amp;
IF(CLEANED_DATA!AV18="","FP_IMPLANT_IMPLANON; ","")&amp;
IF(CLEANED_DATA!AW18="","FP_IMPLANT_JADELLE; ","")&amp;
IF(CLEANED_DATA!AX18="","FP_IUD; ","")&amp;
IF(CLEANED_DATA!AY18="","FP_TUBAL_LIGATION; ","")&amp;
IF(CLEANED_DATA!AZ18="","FP_VASECTOMY; ","")&amp;
IF(CLEANED_DATA!BA18="","FP_MALE_CONDOM; ","")&amp;
IF(CLEANED_DATA!BB18="","FP_FEMALE_CONDOM; ","")&amp;
IF(CLEANED_DATA!BC18="","FP_NATURAL_METHOD; ","")))</f>
        <v/>
      </c>
      <c r="C18" s="11" t="str">
        <f>IF($A18="","",IF(
COUNT(CLEANED_DATA!D18,CLEANED_DATA!G18,CLEANED_DATA!Q18,CLEANED_DATA!R18,CLEANED_DATA!T18,CLEANED_DATA!V18,CLEANED_DATA!W18,CLEANED_DATA!AL18,CLEANED_DATA!AM18,CLEANED_DATA!AN18,CLEANED_DATA!AO18,CLEANED_DATA!AQ18,CLEANED_DATA!AR18,CLEANED_DATA!AS18,CLEANED_DATA!AT18,CLEANED_DATA!AU18,CLEANED_DATA!AV18,CLEANED_DATA!AW18,CLEANED_DATA!AX18,CLEANED_DATA!AY18,CLEANED_DATA!AZ18,CLEANED_DATA!BA18,CLEANED_DATA!BB18,CLEANED_DATA!BC18)=0,
"No data reported",
IF(
SUM(CLEANED_DATA!D18,CLEANED_DATA!G18,CLEANED_DATA!Q18,CLEANED_DATA!R18,CLEANED_DATA!T18,CLEANED_DATA!V18,CLEANED_DATA!W18,CLEANED_DATA!AL18,CLEANED_DATA!AM18,CLEANED_DATA!AN18,CLEANED_DATA!AO18,CLEANED_DATA!AQ18,CLEANED_DATA!AR18,CLEANED_DATA!AS18,CLEANED_DATA!AT18,CLEANED_DATA!AU18,CLEANED_DATA!AV18,CLEANED_DATA!AW18,CLEANED_DATA!AX18,CLEANED_DATA!AY18,CLEANED_DATA!AZ18,CLEANED_DATA!BA18,CLEANED_DATA!BB18,CLEANED_DATA!BC18)=0,
"Zero-only reporting",
"Reported")))</f>
        <v/>
      </c>
      <c r="D18" s="10" t="str">
        <f>IF($A18="","",IF(AND(CLEANED_DATA!D18&lt;&gt;"",CLEANED_DATA!G18&lt;&gt;"",CLEANED_DATA!G18&gt;CLEANED_DATA!D18),"Flag: ANC4 higher than ANC1","OK"))</f>
        <v/>
      </c>
      <c r="E18" s="10" t="str">
        <f>IF($A18="","",IF(OR(CLEANED_DATA!D18="",CLEANED_DATA!Q18=""),"Missing value: verify ANC1 and LLIN reporting",IF(CLEANED_DATA!Q18=CLEANED_DATA!D18,"OK: LLIN equals ANC1",IF(CLEANED_DATA!Q18&gt;CLEANED_DATA!D18,"Flag: LLIN exceeds ANC1 by "&amp;(CLEANED_DATA!Q18-CLEANED_DATA!D18)&amp;"; verify ANC register and LLIN distribution tally","Flag: LLIN lower than ANC1 by "&amp;(CLEANED_DATA!D18-CLEANED_DATA!Q18)&amp;"; verify if all ANC1 clients received LLINs or correct reporting error"))))</f>
        <v/>
      </c>
      <c r="F18" s="10" t="str">
        <f>IF($A18="","",IF(AND(CLEANED_DATA!R18&lt;&gt;"",CLEANED_DATA!T18&lt;&gt;"",CLEANED_DATA!T18&gt;CLEANED_DATA!R18),"Flag: AMTSL greater than deliveries by "&amp;(CLEANED_DATA!T18-CLEANED_DATA!R18),IF(AND(CLEANED_DATA!R18&gt;0,CLEANED_DATA!T18=""),"Missing AMTSL where deliveries reported","OK")))</f>
        <v/>
      </c>
      <c r="G18" s="10" t="str">
        <f>IF($A18="","",IF(AND(CLEANED_DATA!R18&gt;0,CLEANED_DATA!AL18=""),"Flag: delivery reported but no PNC &lt;48h proxy value",IF(AND(CLEANED_DATA!R18&lt;&gt;"",CLEANED_DATA!AL18&lt;&gt;"",CLEANED_DATA!AL18&gt;CLEANED_DATA!R18),"Flag: PNC &lt;48h proxy greater than deliveries by "&amp;(CLEANED_DATA!AL18-CLEANED_DATA!R18),"OK")))</f>
        <v/>
      </c>
      <c r="H18" s="10" t="str">
        <f>IF($A18="","",IF(AND(CLEANED_DATA!V18&lt;&gt;"",CLEANED_DATA!R18&lt;&gt;"",CLEANED_DATA!V18&gt;CLEANED_DATA!R18),"Flag: caesareans greater than deliveries by "&amp;(CLEANED_DATA!V18-CLEANED_DATA!R18),"OK"))</f>
        <v/>
      </c>
      <c r="I18" s="10" t="str">
        <f>IF($A18="","",IF(AND(CLEANED_DATA!W18&lt;&gt;"",CLEANED_DATA!R18&lt;&gt;"",CLEANED_DATA!W18&gt;CLEANED_DATA!R18),"Flag: complications greater than deliveries by "&amp;(CLEANED_DATA!W18-CLEANED_DATA!R18),"OK"))</f>
        <v/>
      </c>
      <c r="J18" s="10" t="str">
        <f>IF($A18="","",IF(AND(CLEANED_DATA!AN18&lt;&gt;"",CLEANED_DATA!AO18&lt;&gt;"",CLEANED_DATA!AO18&gt;CLEANED_DATA!AN18),"Flag: new acceptors greater than counselled by "&amp;(CLEANED_DATA!AO18-CLEANED_DATA!AN18),"OK"))</f>
        <v/>
      </c>
      <c r="K18" s="10" t="str">
        <f>IF($A18="","",N(CLEANED_DATA!AQ18)+N(CLEANED_DATA!AR18)+N(CLEANED_DATA!AS18)+N(CLEANED_DATA!AT18)+N(CLEANED_DATA!AU18)+N(CLEANED_DATA!AV18)+N(CLEANED_DATA!AW18)+N(CLEANED_DATA!AX18)+N(CLEANED_DATA!AY18)+N(CLEANED_DATA!AZ18)+N(CLEANED_DATA!BA18)+N(CLEANED_DATA!BB18)+N(CLEANED_DATA!BC18))</f>
        <v/>
      </c>
      <c r="L18" s="10" t="str">
        <f>IF($A18="","",IF(CLEANED_DATA!AO18="","Missing FP new acceptors",IF(K18=CLEANED_DATA!AO18,"OK","FP method sum differs from new acceptors: method sum="&amp;K18&amp;", new acceptors="&amp;CLEANED_DATA!AO18&amp;", difference="&amp;(K18-CLEANED_DATA!AO18))))</f>
        <v/>
      </c>
      <c r="M18" s="11" t="str">
        <f t="shared" si="0"/>
        <v/>
      </c>
      <c r="N18" s="10" t="str">
        <f t="shared" si="1"/>
        <v/>
      </c>
      <c r="O18" s="10" t="str">
        <f t="shared" si="2"/>
        <v/>
      </c>
    </row>
    <row r="19" spans="1:15" ht="39.5" customHeight="1">
      <c r="A19" s="10" t="str">
        <f>IF(CLEANED_DATA!A19="","",CLEANED_DATA!A19)</f>
        <v/>
      </c>
      <c r="B19" s="10" t="str">
        <f>IF($A19="","",IF(
IF(CLEANED_DATA!D19="","ANC1; ","")&amp;
IF(CLEANED_DATA!G19="","ANC4; ","")&amp;
IF(CLEANED_DATA!Q19="","LLIN_DISTRIBUTED; ","")&amp;
IF(CLEANED_DATA!R19="","DELIVERIES_HF; ","")&amp;
IF(CLEANED_DATA!T19="","AMTSL; ","")&amp;
IF(CLEANED_DATA!V19="","CAESAREAN; ","")&amp;
IF(CLEANED_DATA!W19="","OBST_COMPLICATIONS; ","")&amp;
IF(CLEANED_DATA!AL19="","PNC_48H_PROXY; ","")&amp;
IF(CLEANED_DATA!AM19="","FP_VISITS; ","")&amp;
IF(CLEANED_DATA!AN19="","FP_COUNSELLED; ","")&amp;
IF(CLEANED_DATA!AO19="","FP_NEW_ACCEPTORS; ","")&amp;
IF(CLEANED_DATA!AQ19="","FP_PROGESTIN_PILL; ","")&amp;
IF(CLEANED_DATA!AR19="","FP_ESTRO_PROGESTIN_PILL; ","")&amp;
IF(CLEANED_DATA!AS19="","FP_MORNING_AFTER; ","")&amp;
IF(CLEANED_DATA!AT19="","FP_IM_INJECTION; ","")&amp;
IF(CLEANED_DATA!AU19="","FP_SC_INJECTION; ","")&amp;
IF(CLEANED_DATA!AV19="","FP_IMPLANT_IMPLANON; ","")&amp;
IF(CLEANED_DATA!AW19="","FP_IMPLANT_JADELLE; ","")&amp;
IF(CLEANED_DATA!AX19="","FP_IUD; ","")&amp;
IF(CLEANED_DATA!AY19="","FP_TUBAL_LIGATION; ","")&amp;
IF(CLEANED_DATA!AZ19="","FP_VASECTOMY; ","")&amp;
IF(CLEANED_DATA!BA19="","FP_MALE_CONDOM; ","")&amp;
IF(CLEANED_DATA!BB19="","FP_FEMALE_CONDOM; ","")&amp;
IF(CLEANED_DATA!BC19="","FP_NATURAL_METHOD; ","")
="","None",
IF(CLEANED_DATA!D19="","ANC1; ","")&amp;
IF(CLEANED_DATA!G19="","ANC4; ","")&amp;
IF(CLEANED_DATA!Q19="","LLIN_DISTRIBUTED; ","")&amp;
IF(CLEANED_DATA!R19="","DELIVERIES_HF; ","")&amp;
IF(CLEANED_DATA!T19="","AMTSL; ","")&amp;
IF(CLEANED_DATA!V19="","CAESAREAN; ","")&amp;
IF(CLEANED_DATA!W19="","OBST_COMPLICATIONS; ","")&amp;
IF(CLEANED_DATA!AL19="","PNC_48H_PROXY; ","")&amp;
IF(CLEANED_DATA!AM19="","FP_VISITS; ","")&amp;
IF(CLEANED_DATA!AN19="","FP_COUNSELLED; ","")&amp;
IF(CLEANED_DATA!AO19="","FP_NEW_ACCEPTORS; ","")&amp;
IF(CLEANED_DATA!AQ19="","FP_PROGESTIN_PILL; ","")&amp;
IF(CLEANED_DATA!AR19="","FP_ESTRO_PROGESTIN_PILL; ","")&amp;
IF(CLEANED_DATA!AS19="","FP_MORNING_AFTER; ","")&amp;
IF(CLEANED_DATA!AT19="","FP_IM_INJECTION; ","")&amp;
IF(CLEANED_DATA!AU19="","FP_SC_INJECTION; ","")&amp;
IF(CLEANED_DATA!AV19="","FP_IMPLANT_IMPLANON; ","")&amp;
IF(CLEANED_DATA!AW19="","FP_IMPLANT_JADELLE; ","")&amp;
IF(CLEANED_DATA!AX19="","FP_IUD; ","")&amp;
IF(CLEANED_DATA!AY19="","FP_TUBAL_LIGATION; ","")&amp;
IF(CLEANED_DATA!AZ19="","FP_VASECTOMY; ","")&amp;
IF(CLEANED_DATA!BA19="","FP_MALE_CONDOM; ","")&amp;
IF(CLEANED_DATA!BB19="","FP_FEMALE_CONDOM; ","")&amp;
IF(CLEANED_DATA!BC19="","FP_NATURAL_METHOD; ","")))</f>
        <v/>
      </c>
      <c r="C19" s="11" t="str">
        <f>IF($A19="","",IF(
COUNT(CLEANED_DATA!D19,CLEANED_DATA!G19,CLEANED_DATA!Q19,CLEANED_DATA!R19,CLEANED_DATA!T19,CLEANED_DATA!V19,CLEANED_DATA!W19,CLEANED_DATA!AL19,CLEANED_DATA!AM19,CLEANED_DATA!AN19,CLEANED_DATA!AO19,CLEANED_DATA!AQ19,CLEANED_DATA!AR19,CLEANED_DATA!AS19,CLEANED_DATA!AT19,CLEANED_DATA!AU19,CLEANED_DATA!AV19,CLEANED_DATA!AW19,CLEANED_DATA!AX19,CLEANED_DATA!AY19,CLEANED_DATA!AZ19,CLEANED_DATA!BA19,CLEANED_DATA!BB19,CLEANED_DATA!BC19)=0,
"No data reported",
IF(
SUM(CLEANED_DATA!D19,CLEANED_DATA!G19,CLEANED_DATA!Q19,CLEANED_DATA!R19,CLEANED_DATA!T19,CLEANED_DATA!V19,CLEANED_DATA!W19,CLEANED_DATA!AL19,CLEANED_DATA!AM19,CLEANED_DATA!AN19,CLEANED_DATA!AO19,CLEANED_DATA!AQ19,CLEANED_DATA!AR19,CLEANED_DATA!AS19,CLEANED_DATA!AT19,CLEANED_DATA!AU19,CLEANED_DATA!AV19,CLEANED_DATA!AW19,CLEANED_DATA!AX19,CLEANED_DATA!AY19,CLEANED_DATA!AZ19,CLEANED_DATA!BA19,CLEANED_DATA!BB19,CLEANED_DATA!BC19)=0,
"Zero-only reporting",
"Reported")))</f>
        <v/>
      </c>
      <c r="D19" s="10" t="str">
        <f>IF($A19="","",IF(AND(CLEANED_DATA!D19&lt;&gt;"",CLEANED_DATA!G19&lt;&gt;"",CLEANED_DATA!G19&gt;CLEANED_DATA!D19),"Flag: ANC4 higher than ANC1","OK"))</f>
        <v/>
      </c>
      <c r="E19" s="10" t="str">
        <f>IF($A19="","",IF(OR(CLEANED_DATA!D19="",CLEANED_DATA!Q19=""),"Missing value: verify ANC1 and LLIN reporting",IF(CLEANED_DATA!Q19=CLEANED_DATA!D19,"OK: LLIN equals ANC1",IF(CLEANED_DATA!Q19&gt;CLEANED_DATA!D19,"Flag: LLIN exceeds ANC1 by "&amp;(CLEANED_DATA!Q19-CLEANED_DATA!D19)&amp;"; verify ANC register and LLIN distribution tally","Flag: LLIN lower than ANC1 by "&amp;(CLEANED_DATA!D19-CLEANED_DATA!Q19)&amp;"; verify if all ANC1 clients received LLINs or correct reporting error"))))</f>
        <v/>
      </c>
      <c r="F19" s="10" t="str">
        <f>IF($A19="","",IF(AND(CLEANED_DATA!R19&lt;&gt;"",CLEANED_DATA!T19&lt;&gt;"",CLEANED_DATA!T19&gt;CLEANED_DATA!R19),"Flag: AMTSL greater than deliveries by "&amp;(CLEANED_DATA!T19-CLEANED_DATA!R19),IF(AND(CLEANED_DATA!R19&gt;0,CLEANED_DATA!T19=""),"Missing AMTSL where deliveries reported","OK")))</f>
        <v/>
      </c>
      <c r="G19" s="10" t="str">
        <f>IF($A19="","",IF(AND(CLEANED_DATA!R19&gt;0,CLEANED_DATA!AL19=""),"Flag: delivery reported but no PNC &lt;48h proxy value",IF(AND(CLEANED_DATA!R19&lt;&gt;"",CLEANED_DATA!AL19&lt;&gt;"",CLEANED_DATA!AL19&gt;CLEANED_DATA!R19),"Flag: PNC &lt;48h proxy greater than deliveries by "&amp;(CLEANED_DATA!AL19-CLEANED_DATA!R19),"OK")))</f>
        <v/>
      </c>
      <c r="H19" s="10" t="str">
        <f>IF($A19="","",IF(AND(CLEANED_DATA!V19&lt;&gt;"",CLEANED_DATA!R19&lt;&gt;"",CLEANED_DATA!V19&gt;CLEANED_DATA!R19),"Flag: caesareans greater than deliveries by "&amp;(CLEANED_DATA!V19-CLEANED_DATA!R19),"OK"))</f>
        <v/>
      </c>
      <c r="I19" s="10" t="str">
        <f>IF($A19="","",IF(AND(CLEANED_DATA!W19&lt;&gt;"",CLEANED_DATA!R19&lt;&gt;"",CLEANED_DATA!W19&gt;CLEANED_DATA!R19),"Flag: complications greater than deliveries by "&amp;(CLEANED_DATA!W19-CLEANED_DATA!R19),"OK"))</f>
        <v/>
      </c>
      <c r="J19" s="10" t="str">
        <f>IF($A19="","",IF(AND(CLEANED_DATA!AN19&lt;&gt;"",CLEANED_DATA!AO19&lt;&gt;"",CLEANED_DATA!AO19&gt;CLEANED_DATA!AN19),"Flag: new acceptors greater than counselled by "&amp;(CLEANED_DATA!AO19-CLEANED_DATA!AN19),"OK"))</f>
        <v/>
      </c>
      <c r="K19" s="10" t="str">
        <f>IF($A19="","",N(CLEANED_DATA!AQ19)+N(CLEANED_DATA!AR19)+N(CLEANED_DATA!AS19)+N(CLEANED_DATA!AT19)+N(CLEANED_DATA!AU19)+N(CLEANED_DATA!AV19)+N(CLEANED_DATA!AW19)+N(CLEANED_DATA!AX19)+N(CLEANED_DATA!AY19)+N(CLEANED_DATA!AZ19)+N(CLEANED_DATA!BA19)+N(CLEANED_DATA!BB19)+N(CLEANED_DATA!BC19))</f>
        <v/>
      </c>
      <c r="L19" s="10" t="str">
        <f>IF($A19="","",IF(CLEANED_DATA!AO19="","Missing FP new acceptors",IF(K19=CLEANED_DATA!AO19,"OK","FP method sum differs from new acceptors: method sum="&amp;K19&amp;", new acceptors="&amp;CLEANED_DATA!AO19&amp;", difference="&amp;(K19-CLEANED_DATA!AO19))))</f>
        <v/>
      </c>
      <c r="M19" s="11" t="str">
        <f t="shared" si="0"/>
        <v/>
      </c>
      <c r="N19" s="10" t="str">
        <f t="shared" si="1"/>
        <v/>
      </c>
      <c r="O19" s="10" t="str">
        <f t="shared" si="2"/>
        <v/>
      </c>
    </row>
    <row r="20" spans="1:15" ht="39.5" customHeight="1">
      <c r="A20" s="10" t="str">
        <f>IF(CLEANED_DATA!A20="","",CLEANED_DATA!A20)</f>
        <v/>
      </c>
      <c r="B20" s="10" t="str">
        <f>IF($A20="","",IF(
IF(CLEANED_DATA!D20="","ANC1; ","")&amp;
IF(CLEANED_DATA!G20="","ANC4; ","")&amp;
IF(CLEANED_DATA!Q20="","LLIN_DISTRIBUTED; ","")&amp;
IF(CLEANED_DATA!R20="","DELIVERIES_HF; ","")&amp;
IF(CLEANED_DATA!T20="","AMTSL; ","")&amp;
IF(CLEANED_DATA!V20="","CAESAREAN; ","")&amp;
IF(CLEANED_DATA!W20="","OBST_COMPLICATIONS; ","")&amp;
IF(CLEANED_DATA!AL20="","PNC_48H_PROXY; ","")&amp;
IF(CLEANED_DATA!AM20="","FP_VISITS; ","")&amp;
IF(CLEANED_DATA!AN20="","FP_COUNSELLED; ","")&amp;
IF(CLEANED_DATA!AO20="","FP_NEW_ACCEPTORS; ","")&amp;
IF(CLEANED_DATA!AQ20="","FP_PROGESTIN_PILL; ","")&amp;
IF(CLEANED_DATA!AR20="","FP_ESTRO_PROGESTIN_PILL; ","")&amp;
IF(CLEANED_DATA!AS20="","FP_MORNING_AFTER; ","")&amp;
IF(CLEANED_DATA!AT20="","FP_IM_INJECTION; ","")&amp;
IF(CLEANED_DATA!AU20="","FP_SC_INJECTION; ","")&amp;
IF(CLEANED_DATA!AV20="","FP_IMPLANT_IMPLANON; ","")&amp;
IF(CLEANED_DATA!AW20="","FP_IMPLANT_JADELLE; ","")&amp;
IF(CLEANED_DATA!AX20="","FP_IUD; ","")&amp;
IF(CLEANED_DATA!AY20="","FP_TUBAL_LIGATION; ","")&amp;
IF(CLEANED_DATA!AZ20="","FP_VASECTOMY; ","")&amp;
IF(CLEANED_DATA!BA20="","FP_MALE_CONDOM; ","")&amp;
IF(CLEANED_DATA!BB20="","FP_FEMALE_CONDOM; ","")&amp;
IF(CLEANED_DATA!BC20="","FP_NATURAL_METHOD; ","")
="","None",
IF(CLEANED_DATA!D20="","ANC1; ","")&amp;
IF(CLEANED_DATA!G20="","ANC4; ","")&amp;
IF(CLEANED_DATA!Q20="","LLIN_DISTRIBUTED; ","")&amp;
IF(CLEANED_DATA!R20="","DELIVERIES_HF; ","")&amp;
IF(CLEANED_DATA!T20="","AMTSL; ","")&amp;
IF(CLEANED_DATA!V20="","CAESAREAN; ","")&amp;
IF(CLEANED_DATA!W20="","OBST_COMPLICATIONS; ","")&amp;
IF(CLEANED_DATA!AL20="","PNC_48H_PROXY; ","")&amp;
IF(CLEANED_DATA!AM20="","FP_VISITS; ","")&amp;
IF(CLEANED_DATA!AN20="","FP_COUNSELLED; ","")&amp;
IF(CLEANED_DATA!AO20="","FP_NEW_ACCEPTORS; ","")&amp;
IF(CLEANED_DATA!AQ20="","FP_PROGESTIN_PILL; ","")&amp;
IF(CLEANED_DATA!AR20="","FP_ESTRO_PROGESTIN_PILL; ","")&amp;
IF(CLEANED_DATA!AS20="","FP_MORNING_AFTER; ","")&amp;
IF(CLEANED_DATA!AT20="","FP_IM_INJECTION; ","")&amp;
IF(CLEANED_DATA!AU20="","FP_SC_INJECTION; ","")&amp;
IF(CLEANED_DATA!AV20="","FP_IMPLANT_IMPLANON; ","")&amp;
IF(CLEANED_DATA!AW20="","FP_IMPLANT_JADELLE; ","")&amp;
IF(CLEANED_DATA!AX20="","FP_IUD; ","")&amp;
IF(CLEANED_DATA!AY20="","FP_TUBAL_LIGATION; ","")&amp;
IF(CLEANED_DATA!AZ20="","FP_VASECTOMY; ","")&amp;
IF(CLEANED_DATA!BA20="","FP_MALE_CONDOM; ","")&amp;
IF(CLEANED_DATA!BB20="","FP_FEMALE_CONDOM; ","")&amp;
IF(CLEANED_DATA!BC20="","FP_NATURAL_METHOD; ","")))</f>
        <v/>
      </c>
      <c r="C20" s="11" t="str">
        <f>IF($A20="","",IF(
COUNT(CLEANED_DATA!D20,CLEANED_DATA!G20,CLEANED_DATA!Q20,CLEANED_DATA!R20,CLEANED_DATA!T20,CLEANED_DATA!V20,CLEANED_DATA!W20,CLEANED_DATA!AL20,CLEANED_DATA!AM20,CLEANED_DATA!AN20,CLEANED_DATA!AO20,CLEANED_DATA!AQ20,CLEANED_DATA!AR20,CLEANED_DATA!AS20,CLEANED_DATA!AT20,CLEANED_DATA!AU20,CLEANED_DATA!AV20,CLEANED_DATA!AW20,CLEANED_DATA!AX20,CLEANED_DATA!AY20,CLEANED_DATA!AZ20,CLEANED_DATA!BA20,CLEANED_DATA!BB20,CLEANED_DATA!BC20)=0,
"No data reported",
IF(
SUM(CLEANED_DATA!D20,CLEANED_DATA!G20,CLEANED_DATA!Q20,CLEANED_DATA!R20,CLEANED_DATA!T20,CLEANED_DATA!V20,CLEANED_DATA!W20,CLEANED_DATA!AL20,CLEANED_DATA!AM20,CLEANED_DATA!AN20,CLEANED_DATA!AO20,CLEANED_DATA!AQ20,CLEANED_DATA!AR20,CLEANED_DATA!AS20,CLEANED_DATA!AT20,CLEANED_DATA!AU20,CLEANED_DATA!AV20,CLEANED_DATA!AW20,CLEANED_DATA!AX20,CLEANED_DATA!AY20,CLEANED_DATA!AZ20,CLEANED_DATA!BA20,CLEANED_DATA!BB20,CLEANED_DATA!BC20)=0,
"Zero-only reporting",
"Reported")))</f>
        <v/>
      </c>
      <c r="D20" s="10" t="str">
        <f>IF($A20="","",IF(AND(CLEANED_DATA!D20&lt;&gt;"",CLEANED_DATA!G20&lt;&gt;"",CLEANED_DATA!G20&gt;CLEANED_DATA!D20),"Flag: ANC4 higher than ANC1","OK"))</f>
        <v/>
      </c>
      <c r="E20" s="10" t="str">
        <f>IF($A20="","",IF(OR(CLEANED_DATA!D20="",CLEANED_DATA!Q20=""),"Missing value: verify ANC1 and LLIN reporting",IF(CLEANED_DATA!Q20=CLEANED_DATA!D20,"OK: LLIN equals ANC1",IF(CLEANED_DATA!Q20&gt;CLEANED_DATA!D20,"Flag: LLIN exceeds ANC1 by "&amp;(CLEANED_DATA!Q20-CLEANED_DATA!D20)&amp;"; verify ANC register and LLIN distribution tally","Flag: LLIN lower than ANC1 by "&amp;(CLEANED_DATA!D20-CLEANED_DATA!Q20)&amp;"; verify if all ANC1 clients received LLINs or correct reporting error"))))</f>
        <v/>
      </c>
      <c r="F20" s="10" t="str">
        <f>IF($A20="","",IF(AND(CLEANED_DATA!R20&lt;&gt;"",CLEANED_DATA!T20&lt;&gt;"",CLEANED_DATA!T20&gt;CLEANED_DATA!R20),"Flag: AMTSL greater than deliveries by "&amp;(CLEANED_DATA!T20-CLEANED_DATA!R20),IF(AND(CLEANED_DATA!R20&gt;0,CLEANED_DATA!T20=""),"Missing AMTSL where deliveries reported","OK")))</f>
        <v/>
      </c>
      <c r="G20" s="10" t="str">
        <f>IF($A20="","",IF(AND(CLEANED_DATA!R20&gt;0,CLEANED_DATA!AL20=""),"Flag: delivery reported but no PNC &lt;48h proxy value",IF(AND(CLEANED_DATA!R20&lt;&gt;"",CLEANED_DATA!AL20&lt;&gt;"",CLEANED_DATA!AL20&gt;CLEANED_DATA!R20),"Flag: PNC &lt;48h proxy greater than deliveries by "&amp;(CLEANED_DATA!AL20-CLEANED_DATA!R20),"OK")))</f>
        <v/>
      </c>
      <c r="H20" s="10" t="str">
        <f>IF($A20="","",IF(AND(CLEANED_DATA!V20&lt;&gt;"",CLEANED_DATA!R20&lt;&gt;"",CLEANED_DATA!V20&gt;CLEANED_DATA!R20),"Flag: caesareans greater than deliveries by "&amp;(CLEANED_DATA!V20-CLEANED_DATA!R20),"OK"))</f>
        <v/>
      </c>
      <c r="I20" s="10" t="str">
        <f>IF($A20="","",IF(AND(CLEANED_DATA!W20&lt;&gt;"",CLEANED_DATA!R20&lt;&gt;"",CLEANED_DATA!W20&gt;CLEANED_DATA!R20),"Flag: complications greater than deliveries by "&amp;(CLEANED_DATA!W20-CLEANED_DATA!R20),"OK"))</f>
        <v/>
      </c>
      <c r="J20" s="10" t="str">
        <f>IF($A20="","",IF(AND(CLEANED_DATA!AN20&lt;&gt;"",CLEANED_DATA!AO20&lt;&gt;"",CLEANED_DATA!AO20&gt;CLEANED_DATA!AN20),"Flag: new acceptors greater than counselled by "&amp;(CLEANED_DATA!AO20-CLEANED_DATA!AN20),"OK"))</f>
        <v/>
      </c>
      <c r="K20" s="10" t="str">
        <f>IF($A20="","",N(CLEANED_DATA!AQ20)+N(CLEANED_DATA!AR20)+N(CLEANED_DATA!AS20)+N(CLEANED_DATA!AT20)+N(CLEANED_DATA!AU20)+N(CLEANED_DATA!AV20)+N(CLEANED_DATA!AW20)+N(CLEANED_DATA!AX20)+N(CLEANED_DATA!AY20)+N(CLEANED_DATA!AZ20)+N(CLEANED_DATA!BA20)+N(CLEANED_DATA!BB20)+N(CLEANED_DATA!BC20))</f>
        <v/>
      </c>
      <c r="L20" s="10" t="str">
        <f>IF($A20="","",IF(CLEANED_DATA!AO20="","Missing FP new acceptors",IF(K20=CLEANED_DATA!AO20,"OK","FP method sum differs from new acceptors: method sum="&amp;K20&amp;", new acceptors="&amp;CLEANED_DATA!AO20&amp;", difference="&amp;(K20-CLEANED_DATA!AO20))))</f>
        <v/>
      </c>
      <c r="M20" s="11" t="str">
        <f t="shared" si="0"/>
        <v/>
      </c>
      <c r="N20" s="10" t="str">
        <f t="shared" si="1"/>
        <v/>
      </c>
      <c r="O20" s="10" t="str">
        <f t="shared" si="2"/>
        <v/>
      </c>
    </row>
    <row r="21" spans="1:15" ht="39.5" customHeight="1">
      <c r="A21" s="10" t="str">
        <f>IF(CLEANED_DATA!A21="","",CLEANED_DATA!A21)</f>
        <v/>
      </c>
      <c r="B21" s="10" t="str">
        <f>IF($A21="","",IF(
IF(CLEANED_DATA!D21="","ANC1; ","")&amp;
IF(CLEANED_DATA!G21="","ANC4; ","")&amp;
IF(CLEANED_DATA!Q21="","LLIN_DISTRIBUTED; ","")&amp;
IF(CLEANED_DATA!R21="","DELIVERIES_HF; ","")&amp;
IF(CLEANED_DATA!T21="","AMTSL; ","")&amp;
IF(CLEANED_DATA!V21="","CAESAREAN; ","")&amp;
IF(CLEANED_DATA!W21="","OBST_COMPLICATIONS; ","")&amp;
IF(CLEANED_DATA!AL21="","PNC_48H_PROXY; ","")&amp;
IF(CLEANED_DATA!AM21="","FP_VISITS; ","")&amp;
IF(CLEANED_DATA!AN21="","FP_COUNSELLED; ","")&amp;
IF(CLEANED_DATA!AO21="","FP_NEW_ACCEPTORS; ","")&amp;
IF(CLEANED_DATA!AQ21="","FP_PROGESTIN_PILL; ","")&amp;
IF(CLEANED_DATA!AR21="","FP_ESTRO_PROGESTIN_PILL; ","")&amp;
IF(CLEANED_DATA!AS21="","FP_MORNING_AFTER; ","")&amp;
IF(CLEANED_DATA!AT21="","FP_IM_INJECTION; ","")&amp;
IF(CLEANED_DATA!AU21="","FP_SC_INJECTION; ","")&amp;
IF(CLEANED_DATA!AV21="","FP_IMPLANT_IMPLANON; ","")&amp;
IF(CLEANED_DATA!AW21="","FP_IMPLANT_JADELLE; ","")&amp;
IF(CLEANED_DATA!AX21="","FP_IUD; ","")&amp;
IF(CLEANED_DATA!AY21="","FP_TUBAL_LIGATION; ","")&amp;
IF(CLEANED_DATA!AZ21="","FP_VASECTOMY; ","")&amp;
IF(CLEANED_DATA!BA21="","FP_MALE_CONDOM; ","")&amp;
IF(CLEANED_DATA!BB21="","FP_FEMALE_CONDOM; ","")&amp;
IF(CLEANED_DATA!BC21="","FP_NATURAL_METHOD; ","")
="","None",
IF(CLEANED_DATA!D21="","ANC1; ","")&amp;
IF(CLEANED_DATA!G21="","ANC4; ","")&amp;
IF(CLEANED_DATA!Q21="","LLIN_DISTRIBUTED; ","")&amp;
IF(CLEANED_DATA!R21="","DELIVERIES_HF; ","")&amp;
IF(CLEANED_DATA!T21="","AMTSL; ","")&amp;
IF(CLEANED_DATA!V21="","CAESAREAN; ","")&amp;
IF(CLEANED_DATA!W21="","OBST_COMPLICATIONS; ","")&amp;
IF(CLEANED_DATA!AL21="","PNC_48H_PROXY; ","")&amp;
IF(CLEANED_DATA!AM21="","FP_VISITS; ","")&amp;
IF(CLEANED_DATA!AN21="","FP_COUNSELLED; ","")&amp;
IF(CLEANED_DATA!AO21="","FP_NEW_ACCEPTORS; ","")&amp;
IF(CLEANED_DATA!AQ21="","FP_PROGESTIN_PILL; ","")&amp;
IF(CLEANED_DATA!AR21="","FP_ESTRO_PROGESTIN_PILL; ","")&amp;
IF(CLEANED_DATA!AS21="","FP_MORNING_AFTER; ","")&amp;
IF(CLEANED_DATA!AT21="","FP_IM_INJECTION; ","")&amp;
IF(CLEANED_DATA!AU21="","FP_SC_INJECTION; ","")&amp;
IF(CLEANED_DATA!AV21="","FP_IMPLANT_IMPLANON; ","")&amp;
IF(CLEANED_DATA!AW21="","FP_IMPLANT_JADELLE; ","")&amp;
IF(CLEANED_DATA!AX21="","FP_IUD; ","")&amp;
IF(CLEANED_DATA!AY21="","FP_TUBAL_LIGATION; ","")&amp;
IF(CLEANED_DATA!AZ21="","FP_VASECTOMY; ","")&amp;
IF(CLEANED_DATA!BA21="","FP_MALE_CONDOM; ","")&amp;
IF(CLEANED_DATA!BB21="","FP_FEMALE_CONDOM; ","")&amp;
IF(CLEANED_DATA!BC21="","FP_NATURAL_METHOD; ","")))</f>
        <v/>
      </c>
      <c r="C21" s="11" t="str">
        <f>IF($A21="","",IF(
COUNT(CLEANED_DATA!D21,CLEANED_DATA!G21,CLEANED_DATA!Q21,CLEANED_DATA!R21,CLEANED_DATA!T21,CLEANED_DATA!V21,CLEANED_DATA!W21,CLEANED_DATA!AL21,CLEANED_DATA!AM21,CLEANED_DATA!AN21,CLEANED_DATA!AO21,CLEANED_DATA!AQ21,CLEANED_DATA!AR21,CLEANED_DATA!AS21,CLEANED_DATA!AT21,CLEANED_DATA!AU21,CLEANED_DATA!AV21,CLEANED_DATA!AW21,CLEANED_DATA!AX21,CLEANED_DATA!AY21,CLEANED_DATA!AZ21,CLEANED_DATA!BA21,CLEANED_DATA!BB21,CLEANED_DATA!BC21)=0,
"No data reported",
IF(
SUM(CLEANED_DATA!D21,CLEANED_DATA!G21,CLEANED_DATA!Q21,CLEANED_DATA!R21,CLEANED_DATA!T21,CLEANED_DATA!V21,CLEANED_DATA!W21,CLEANED_DATA!AL21,CLEANED_DATA!AM21,CLEANED_DATA!AN21,CLEANED_DATA!AO21,CLEANED_DATA!AQ21,CLEANED_DATA!AR21,CLEANED_DATA!AS21,CLEANED_DATA!AT21,CLEANED_DATA!AU21,CLEANED_DATA!AV21,CLEANED_DATA!AW21,CLEANED_DATA!AX21,CLEANED_DATA!AY21,CLEANED_DATA!AZ21,CLEANED_DATA!BA21,CLEANED_DATA!BB21,CLEANED_DATA!BC21)=0,
"Zero-only reporting",
"Reported")))</f>
        <v/>
      </c>
      <c r="D21" s="10" t="str">
        <f>IF($A21="","",IF(AND(CLEANED_DATA!D21&lt;&gt;"",CLEANED_DATA!G21&lt;&gt;"",CLEANED_DATA!G21&gt;CLEANED_DATA!D21),"Flag: ANC4 higher than ANC1","OK"))</f>
        <v/>
      </c>
      <c r="E21" s="10" t="str">
        <f>IF($A21="","",IF(OR(CLEANED_DATA!D21="",CLEANED_DATA!Q21=""),"Missing value: verify ANC1 and LLIN reporting",IF(CLEANED_DATA!Q21=CLEANED_DATA!D21,"OK: LLIN equals ANC1",IF(CLEANED_DATA!Q21&gt;CLEANED_DATA!D21,"Flag: LLIN exceeds ANC1 by "&amp;(CLEANED_DATA!Q21-CLEANED_DATA!D21)&amp;"; verify ANC register and LLIN distribution tally","Flag: LLIN lower than ANC1 by "&amp;(CLEANED_DATA!D21-CLEANED_DATA!Q21)&amp;"; verify if all ANC1 clients received LLINs or correct reporting error"))))</f>
        <v/>
      </c>
      <c r="F21" s="10" t="str">
        <f>IF($A21="","",IF(AND(CLEANED_DATA!R21&lt;&gt;"",CLEANED_DATA!T21&lt;&gt;"",CLEANED_DATA!T21&gt;CLEANED_DATA!R21),"Flag: AMTSL greater than deliveries by "&amp;(CLEANED_DATA!T21-CLEANED_DATA!R21),IF(AND(CLEANED_DATA!R21&gt;0,CLEANED_DATA!T21=""),"Missing AMTSL where deliveries reported","OK")))</f>
        <v/>
      </c>
      <c r="G21" s="10" t="str">
        <f>IF($A21="","",IF(AND(CLEANED_DATA!R21&gt;0,CLEANED_DATA!AL21=""),"Flag: delivery reported but no PNC &lt;48h proxy value",IF(AND(CLEANED_DATA!R21&lt;&gt;"",CLEANED_DATA!AL21&lt;&gt;"",CLEANED_DATA!AL21&gt;CLEANED_DATA!R21),"Flag: PNC &lt;48h proxy greater than deliveries by "&amp;(CLEANED_DATA!AL21-CLEANED_DATA!R21),"OK")))</f>
        <v/>
      </c>
      <c r="H21" s="10" t="str">
        <f>IF($A21="","",IF(AND(CLEANED_DATA!V21&lt;&gt;"",CLEANED_DATA!R21&lt;&gt;"",CLEANED_DATA!V21&gt;CLEANED_DATA!R21),"Flag: caesareans greater than deliveries by "&amp;(CLEANED_DATA!V21-CLEANED_DATA!R21),"OK"))</f>
        <v/>
      </c>
      <c r="I21" s="10" t="str">
        <f>IF($A21="","",IF(AND(CLEANED_DATA!W21&lt;&gt;"",CLEANED_DATA!R21&lt;&gt;"",CLEANED_DATA!W21&gt;CLEANED_DATA!R21),"Flag: complications greater than deliveries by "&amp;(CLEANED_DATA!W21-CLEANED_DATA!R21),"OK"))</f>
        <v/>
      </c>
      <c r="J21" s="10" t="str">
        <f>IF($A21="","",IF(AND(CLEANED_DATA!AN21&lt;&gt;"",CLEANED_DATA!AO21&lt;&gt;"",CLEANED_DATA!AO21&gt;CLEANED_DATA!AN21),"Flag: new acceptors greater than counselled by "&amp;(CLEANED_DATA!AO21-CLEANED_DATA!AN21),"OK"))</f>
        <v/>
      </c>
      <c r="K21" s="10" t="str">
        <f>IF($A21="","",N(CLEANED_DATA!AQ21)+N(CLEANED_DATA!AR21)+N(CLEANED_DATA!AS21)+N(CLEANED_DATA!AT21)+N(CLEANED_DATA!AU21)+N(CLEANED_DATA!AV21)+N(CLEANED_DATA!AW21)+N(CLEANED_DATA!AX21)+N(CLEANED_DATA!AY21)+N(CLEANED_DATA!AZ21)+N(CLEANED_DATA!BA21)+N(CLEANED_DATA!BB21)+N(CLEANED_DATA!BC21))</f>
        <v/>
      </c>
      <c r="L21" s="10" t="str">
        <f>IF($A21="","",IF(CLEANED_DATA!AO21="","Missing FP new acceptors",IF(K21=CLEANED_DATA!AO21,"OK","FP method sum differs from new acceptors: method sum="&amp;K21&amp;", new acceptors="&amp;CLEANED_DATA!AO21&amp;", difference="&amp;(K21-CLEANED_DATA!AO21))))</f>
        <v/>
      </c>
      <c r="M21" s="11" t="str">
        <f t="shared" si="0"/>
        <v/>
      </c>
      <c r="N21" s="10" t="str">
        <f t="shared" si="1"/>
        <v/>
      </c>
      <c r="O21" s="10" t="str">
        <f t="shared" si="2"/>
        <v/>
      </c>
    </row>
    <row r="22" spans="1:15" ht="39.5" customHeight="1">
      <c r="A22" s="10" t="str">
        <f>IF(CLEANED_DATA!A22="","",CLEANED_DATA!A22)</f>
        <v/>
      </c>
      <c r="B22" s="10" t="str">
        <f>IF($A22="","",IF(
IF(CLEANED_DATA!D22="","ANC1; ","")&amp;
IF(CLEANED_DATA!G22="","ANC4; ","")&amp;
IF(CLEANED_DATA!Q22="","LLIN_DISTRIBUTED; ","")&amp;
IF(CLEANED_DATA!R22="","DELIVERIES_HF; ","")&amp;
IF(CLEANED_DATA!T22="","AMTSL; ","")&amp;
IF(CLEANED_DATA!V22="","CAESAREAN; ","")&amp;
IF(CLEANED_DATA!W22="","OBST_COMPLICATIONS; ","")&amp;
IF(CLEANED_DATA!AL22="","PNC_48H_PROXY; ","")&amp;
IF(CLEANED_DATA!AM22="","FP_VISITS; ","")&amp;
IF(CLEANED_DATA!AN22="","FP_COUNSELLED; ","")&amp;
IF(CLEANED_DATA!AO22="","FP_NEW_ACCEPTORS; ","")&amp;
IF(CLEANED_DATA!AQ22="","FP_PROGESTIN_PILL; ","")&amp;
IF(CLEANED_DATA!AR22="","FP_ESTRO_PROGESTIN_PILL; ","")&amp;
IF(CLEANED_DATA!AS22="","FP_MORNING_AFTER; ","")&amp;
IF(CLEANED_DATA!AT22="","FP_IM_INJECTION; ","")&amp;
IF(CLEANED_DATA!AU22="","FP_SC_INJECTION; ","")&amp;
IF(CLEANED_DATA!AV22="","FP_IMPLANT_IMPLANON; ","")&amp;
IF(CLEANED_DATA!AW22="","FP_IMPLANT_JADELLE; ","")&amp;
IF(CLEANED_DATA!AX22="","FP_IUD; ","")&amp;
IF(CLEANED_DATA!AY22="","FP_TUBAL_LIGATION; ","")&amp;
IF(CLEANED_DATA!AZ22="","FP_VASECTOMY; ","")&amp;
IF(CLEANED_DATA!BA22="","FP_MALE_CONDOM; ","")&amp;
IF(CLEANED_DATA!BB22="","FP_FEMALE_CONDOM; ","")&amp;
IF(CLEANED_DATA!BC22="","FP_NATURAL_METHOD; ","")
="","None",
IF(CLEANED_DATA!D22="","ANC1; ","")&amp;
IF(CLEANED_DATA!G22="","ANC4; ","")&amp;
IF(CLEANED_DATA!Q22="","LLIN_DISTRIBUTED; ","")&amp;
IF(CLEANED_DATA!R22="","DELIVERIES_HF; ","")&amp;
IF(CLEANED_DATA!T22="","AMTSL; ","")&amp;
IF(CLEANED_DATA!V22="","CAESAREAN; ","")&amp;
IF(CLEANED_DATA!W22="","OBST_COMPLICATIONS; ","")&amp;
IF(CLEANED_DATA!AL22="","PNC_48H_PROXY; ","")&amp;
IF(CLEANED_DATA!AM22="","FP_VISITS; ","")&amp;
IF(CLEANED_DATA!AN22="","FP_COUNSELLED; ","")&amp;
IF(CLEANED_DATA!AO22="","FP_NEW_ACCEPTORS; ","")&amp;
IF(CLEANED_DATA!AQ22="","FP_PROGESTIN_PILL; ","")&amp;
IF(CLEANED_DATA!AR22="","FP_ESTRO_PROGESTIN_PILL; ","")&amp;
IF(CLEANED_DATA!AS22="","FP_MORNING_AFTER; ","")&amp;
IF(CLEANED_DATA!AT22="","FP_IM_INJECTION; ","")&amp;
IF(CLEANED_DATA!AU22="","FP_SC_INJECTION; ","")&amp;
IF(CLEANED_DATA!AV22="","FP_IMPLANT_IMPLANON; ","")&amp;
IF(CLEANED_DATA!AW22="","FP_IMPLANT_JADELLE; ","")&amp;
IF(CLEANED_DATA!AX22="","FP_IUD; ","")&amp;
IF(CLEANED_DATA!AY22="","FP_TUBAL_LIGATION; ","")&amp;
IF(CLEANED_DATA!AZ22="","FP_VASECTOMY; ","")&amp;
IF(CLEANED_DATA!BA22="","FP_MALE_CONDOM; ","")&amp;
IF(CLEANED_DATA!BB22="","FP_FEMALE_CONDOM; ","")&amp;
IF(CLEANED_DATA!BC22="","FP_NATURAL_METHOD; ","")))</f>
        <v/>
      </c>
      <c r="C22" s="11" t="str">
        <f>IF($A22="","",IF(
COUNT(CLEANED_DATA!D22,CLEANED_DATA!G22,CLEANED_DATA!Q22,CLEANED_DATA!R22,CLEANED_DATA!T22,CLEANED_DATA!V22,CLEANED_DATA!W22,CLEANED_DATA!AL22,CLEANED_DATA!AM22,CLEANED_DATA!AN22,CLEANED_DATA!AO22,CLEANED_DATA!AQ22,CLEANED_DATA!AR22,CLEANED_DATA!AS22,CLEANED_DATA!AT22,CLEANED_DATA!AU22,CLEANED_DATA!AV22,CLEANED_DATA!AW22,CLEANED_DATA!AX22,CLEANED_DATA!AY22,CLEANED_DATA!AZ22,CLEANED_DATA!BA22,CLEANED_DATA!BB22,CLEANED_DATA!BC22)=0,
"No data reported",
IF(
SUM(CLEANED_DATA!D22,CLEANED_DATA!G22,CLEANED_DATA!Q22,CLEANED_DATA!R22,CLEANED_DATA!T22,CLEANED_DATA!V22,CLEANED_DATA!W22,CLEANED_DATA!AL22,CLEANED_DATA!AM22,CLEANED_DATA!AN22,CLEANED_DATA!AO22,CLEANED_DATA!AQ22,CLEANED_DATA!AR22,CLEANED_DATA!AS22,CLEANED_DATA!AT22,CLEANED_DATA!AU22,CLEANED_DATA!AV22,CLEANED_DATA!AW22,CLEANED_DATA!AX22,CLEANED_DATA!AY22,CLEANED_DATA!AZ22,CLEANED_DATA!BA22,CLEANED_DATA!BB22,CLEANED_DATA!BC22)=0,
"Zero-only reporting",
"Reported")))</f>
        <v/>
      </c>
      <c r="D22" s="10" t="str">
        <f>IF($A22="","",IF(AND(CLEANED_DATA!D22&lt;&gt;"",CLEANED_DATA!G22&lt;&gt;"",CLEANED_DATA!G22&gt;CLEANED_DATA!D22),"Flag: ANC4 higher than ANC1","OK"))</f>
        <v/>
      </c>
      <c r="E22" s="10" t="str">
        <f>IF($A22="","",IF(OR(CLEANED_DATA!D22="",CLEANED_DATA!Q22=""),"Missing value: verify ANC1 and LLIN reporting",IF(CLEANED_DATA!Q22=CLEANED_DATA!D22,"OK: LLIN equals ANC1",IF(CLEANED_DATA!Q22&gt;CLEANED_DATA!D22,"Flag: LLIN exceeds ANC1 by "&amp;(CLEANED_DATA!Q22-CLEANED_DATA!D22)&amp;"; verify ANC register and LLIN distribution tally","Flag: LLIN lower than ANC1 by "&amp;(CLEANED_DATA!D22-CLEANED_DATA!Q22)&amp;"; verify if all ANC1 clients received LLINs or correct reporting error"))))</f>
        <v/>
      </c>
      <c r="F22" s="10" t="str">
        <f>IF($A22="","",IF(AND(CLEANED_DATA!R22&lt;&gt;"",CLEANED_DATA!T22&lt;&gt;"",CLEANED_DATA!T22&gt;CLEANED_DATA!R22),"Flag: AMTSL greater than deliveries by "&amp;(CLEANED_DATA!T22-CLEANED_DATA!R22),IF(AND(CLEANED_DATA!R22&gt;0,CLEANED_DATA!T22=""),"Missing AMTSL where deliveries reported","OK")))</f>
        <v/>
      </c>
      <c r="G22" s="10" t="str">
        <f>IF($A22="","",IF(AND(CLEANED_DATA!R22&gt;0,CLEANED_DATA!AL22=""),"Flag: delivery reported but no PNC &lt;48h proxy value",IF(AND(CLEANED_DATA!R22&lt;&gt;"",CLEANED_DATA!AL22&lt;&gt;"",CLEANED_DATA!AL22&gt;CLEANED_DATA!R22),"Flag: PNC &lt;48h proxy greater than deliveries by "&amp;(CLEANED_DATA!AL22-CLEANED_DATA!R22),"OK")))</f>
        <v/>
      </c>
      <c r="H22" s="10" t="str">
        <f>IF($A22="","",IF(AND(CLEANED_DATA!V22&lt;&gt;"",CLEANED_DATA!R22&lt;&gt;"",CLEANED_DATA!V22&gt;CLEANED_DATA!R22),"Flag: caesareans greater than deliveries by "&amp;(CLEANED_DATA!V22-CLEANED_DATA!R22),"OK"))</f>
        <v/>
      </c>
      <c r="I22" s="10" t="str">
        <f>IF($A22="","",IF(AND(CLEANED_DATA!W22&lt;&gt;"",CLEANED_DATA!R22&lt;&gt;"",CLEANED_DATA!W22&gt;CLEANED_DATA!R22),"Flag: complications greater than deliveries by "&amp;(CLEANED_DATA!W22-CLEANED_DATA!R22),"OK"))</f>
        <v/>
      </c>
      <c r="J22" s="10" t="str">
        <f>IF($A22="","",IF(AND(CLEANED_DATA!AN22&lt;&gt;"",CLEANED_DATA!AO22&lt;&gt;"",CLEANED_DATA!AO22&gt;CLEANED_DATA!AN22),"Flag: new acceptors greater than counselled by "&amp;(CLEANED_DATA!AO22-CLEANED_DATA!AN22),"OK"))</f>
        <v/>
      </c>
      <c r="K22" s="10" t="str">
        <f>IF($A22="","",N(CLEANED_DATA!AQ22)+N(CLEANED_DATA!AR22)+N(CLEANED_DATA!AS22)+N(CLEANED_DATA!AT22)+N(CLEANED_DATA!AU22)+N(CLEANED_DATA!AV22)+N(CLEANED_DATA!AW22)+N(CLEANED_DATA!AX22)+N(CLEANED_DATA!AY22)+N(CLEANED_DATA!AZ22)+N(CLEANED_DATA!BA22)+N(CLEANED_DATA!BB22)+N(CLEANED_DATA!BC22))</f>
        <v/>
      </c>
      <c r="L22" s="10" t="str">
        <f>IF($A22="","",IF(CLEANED_DATA!AO22="","Missing FP new acceptors",IF(K22=CLEANED_DATA!AO22,"OK","FP method sum differs from new acceptors: method sum="&amp;K22&amp;", new acceptors="&amp;CLEANED_DATA!AO22&amp;", difference="&amp;(K22-CLEANED_DATA!AO22))))</f>
        <v/>
      </c>
      <c r="M22" s="11" t="str">
        <f t="shared" si="0"/>
        <v/>
      </c>
      <c r="N22" s="10" t="str">
        <f t="shared" si="1"/>
        <v/>
      </c>
      <c r="O22" s="10" t="str">
        <f t="shared" si="2"/>
        <v/>
      </c>
    </row>
    <row r="23" spans="1:15" ht="39.5" customHeight="1">
      <c r="A23" s="10" t="str">
        <f>IF(CLEANED_DATA!A23="","",CLEANED_DATA!A23)</f>
        <v/>
      </c>
      <c r="B23" s="10" t="str">
        <f>IF($A23="","",IF(
IF(CLEANED_DATA!D23="","ANC1; ","")&amp;
IF(CLEANED_DATA!G23="","ANC4; ","")&amp;
IF(CLEANED_DATA!Q23="","LLIN_DISTRIBUTED; ","")&amp;
IF(CLEANED_DATA!R23="","DELIVERIES_HF; ","")&amp;
IF(CLEANED_DATA!T23="","AMTSL; ","")&amp;
IF(CLEANED_DATA!V23="","CAESAREAN; ","")&amp;
IF(CLEANED_DATA!W23="","OBST_COMPLICATIONS; ","")&amp;
IF(CLEANED_DATA!AL23="","PNC_48H_PROXY; ","")&amp;
IF(CLEANED_DATA!AM23="","FP_VISITS; ","")&amp;
IF(CLEANED_DATA!AN23="","FP_COUNSELLED; ","")&amp;
IF(CLEANED_DATA!AO23="","FP_NEW_ACCEPTORS; ","")&amp;
IF(CLEANED_DATA!AQ23="","FP_PROGESTIN_PILL; ","")&amp;
IF(CLEANED_DATA!AR23="","FP_ESTRO_PROGESTIN_PILL; ","")&amp;
IF(CLEANED_DATA!AS23="","FP_MORNING_AFTER; ","")&amp;
IF(CLEANED_DATA!AT23="","FP_IM_INJECTION; ","")&amp;
IF(CLEANED_DATA!AU23="","FP_SC_INJECTION; ","")&amp;
IF(CLEANED_DATA!AV23="","FP_IMPLANT_IMPLANON; ","")&amp;
IF(CLEANED_DATA!AW23="","FP_IMPLANT_JADELLE; ","")&amp;
IF(CLEANED_DATA!AX23="","FP_IUD; ","")&amp;
IF(CLEANED_DATA!AY23="","FP_TUBAL_LIGATION; ","")&amp;
IF(CLEANED_DATA!AZ23="","FP_VASECTOMY; ","")&amp;
IF(CLEANED_DATA!BA23="","FP_MALE_CONDOM; ","")&amp;
IF(CLEANED_DATA!BB23="","FP_FEMALE_CONDOM; ","")&amp;
IF(CLEANED_DATA!BC23="","FP_NATURAL_METHOD; ","")
="","None",
IF(CLEANED_DATA!D23="","ANC1; ","")&amp;
IF(CLEANED_DATA!G23="","ANC4; ","")&amp;
IF(CLEANED_DATA!Q23="","LLIN_DISTRIBUTED; ","")&amp;
IF(CLEANED_DATA!R23="","DELIVERIES_HF; ","")&amp;
IF(CLEANED_DATA!T23="","AMTSL; ","")&amp;
IF(CLEANED_DATA!V23="","CAESAREAN; ","")&amp;
IF(CLEANED_DATA!W23="","OBST_COMPLICATIONS; ","")&amp;
IF(CLEANED_DATA!AL23="","PNC_48H_PROXY; ","")&amp;
IF(CLEANED_DATA!AM23="","FP_VISITS; ","")&amp;
IF(CLEANED_DATA!AN23="","FP_COUNSELLED; ","")&amp;
IF(CLEANED_DATA!AO23="","FP_NEW_ACCEPTORS; ","")&amp;
IF(CLEANED_DATA!AQ23="","FP_PROGESTIN_PILL; ","")&amp;
IF(CLEANED_DATA!AR23="","FP_ESTRO_PROGESTIN_PILL; ","")&amp;
IF(CLEANED_DATA!AS23="","FP_MORNING_AFTER; ","")&amp;
IF(CLEANED_DATA!AT23="","FP_IM_INJECTION; ","")&amp;
IF(CLEANED_DATA!AU23="","FP_SC_INJECTION; ","")&amp;
IF(CLEANED_DATA!AV23="","FP_IMPLANT_IMPLANON; ","")&amp;
IF(CLEANED_DATA!AW23="","FP_IMPLANT_JADELLE; ","")&amp;
IF(CLEANED_DATA!AX23="","FP_IUD; ","")&amp;
IF(CLEANED_DATA!AY23="","FP_TUBAL_LIGATION; ","")&amp;
IF(CLEANED_DATA!AZ23="","FP_VASECTOMY; ","")&amp;
IF(CLEANED_DATA!BA23="","FP_MALE_CONDOM; ","")&amp;
IF(CLEANED_DATA!BB23="","FP_FEMALE_CONDOM; ","")&amp;
IF(CLEANED_DATA!BC23="","FP_NATURAL_METHOD; ","")))</f>
        <v/>
      </c>
      <c r="C23" s="11" t="str">
        <f>IF($A23="","",IF(
COUNT(CLEANED_DATA!D23,CLEANED_DATA!G23,CLEANED_DATA!Q23,CLEANED_DATA!R23,CLEANED_DATA!T23,CLEANED_DATA!V23,CLEANED_DATA!W23,CLEANED_DATA!AL23,CLEANED_DATA!AM23,CLEANED_DATA!AN23,CLEANED_DATA!AO23,CLEANED_DATA!AQ23,CLEANED_DATA!AR23,CLEANED_DATA!AS23,CLEANED_DATA!AT23,CLEANED_DATA!AU23,CLEANED_DATA!AV23,CLEANED_DATA!AW23,CLEANED_DATA!AX23,CLEANED_DATA!AY23,CLEANED_DATA!AZ23,CLEANED_DATA!BA23,CLEANED_DATA!BB23,CLEANED_DATA!BC23)=0,
"No data reported",
IF(
SUM(CLEANED_DATA!D23,CLEANED_DATA!G23,CLEANED_DATA!Q23,CLEANED_DATA!R23,CLEANED_DATA!T23,CLEANED_DATA!V23,CLEANED_DATA!W23,CLEANED_DATA!AL23,CLEANED_DATA!AM23,CLEANED_DATA!AN23,CLEANED_DATA!AO23,CLEANED_DATA!AQ23,CLEANED_DATA!AR23,CLEANED_DATA!AS23,CLEANED_DATA!AT23,CLEANED_DATA!AU23,CLEANED_DATA!AV23,CLEANED_DATA!AW23,CLEANED_DATA!AX23,CLEANED_DATA!AY23,CLEANED_DATA!AZ23,CLEANED_DATA!BA23,CLEANED_DATA!BB23,CLEANED_DATA!BC23)=0,
"Zero-only reporting",
"Reported")))</f>
        <v/>
      </c>
      <c r="D23" s="10" t="str">
        <f>IF($A23="","",IF(AND(CLEANED_DATA!D23&lt;&gt;"",CLEANED_DATA!G23&lt;&gt;"",CLEANED_DATA!G23&gt;CLEANED_DATA!D23),"Flag: ANC4 higher than ANC1","OK"))</f>
        <v/>
      </c>
      <c r="E23" s="10" t="str">
        <f>IF($A23="","",IF(OR(CLEANED_DATA!D23="",CLEANED_DATA!Q23=""),"Missing value: verify ANC1 and LLIN reporting",IF(CLEANED_DATA!Q23=CLEANED_DATA!D23,"OK: LLIN equals ANC1",IF(CLEANED_DATA!Q23&gt;CLEANED_DATA!D23,"Flag: LLIN exceeds ANC1 by "&amp;(CLEANED_DATA!Q23-CLEANED_DATA!D23)&amp;"; verify ANC register and LLIN distribution tally","Flag: LLIN lower than ANC1 by "&amp;(CLEANED_DATA!D23-CLEANED_DATA!Q23)&amp;"; verify if all ANC1 clients received LLINs or correct reporting error"))))</f>
        <v/>
      </c>
      <c r="F23" s="10" t="str">
        <f>IF($A23="","",IF(AND(CLEANED_DATA!R23&lt;&gt;"",CLEANED_DATA!T23&lt;&gt;"",CLEANED_DATA!T23&gt;CLEANED_DATA!R23),"Flag: AMTSL greater than deliveries by "&amp;(CLEANED_DATA!T23-CLEANED_DATA!R23),IF(AND(CLEANED_DATA!R23&gt;0,CLEANED_DATA!T23=""),"Missing AMTSL where deliveries reported","OK")))</f>
        <v/>
      </c>
      <c r="G23" s="10" t="str">
        <f>IF($A23="","",IF(AND(CLEANED_DATA!R23&gt;0,CLEANED_DATA!AL23=""),"Flag: delivery reported but no PNC &lt;48h proxy value",IF(AND(CLEANED_DATA!R23&lt;&gt;"",CLEANED_DATA!AL23&lt;&gt;"",CLEANED_DATA!AL23&gt;CLEANED_DATA!R23),"Flag: PNC &lt;48h proxy greater than deliveries by "&amp;(CLEANED_DATA!AL23-CLEANED_DATA!R23),"OK")))</f>
        <v/>
      </c>
      <c r="H23" s="10" t="str">
        <f>IF($A23="","",IF(AND(CLEANED_DATA!V23&lt;&gt;"",CLEANED_DATA!R23&lt;&gt;"",CLEANED_DATA!V23&gt;CLEANED_DATA!R23),"Flag: caesareans greater than deliveries by "&amp;(CLEANED_DATA!V23-CLEANED_DATA!R23),"OK"))</f>
        <v/>
      </c>
      <c r="I23" s="10" t="str">
        <f>IF($A23="","",IF(AND(CLEANED_DATA!W23&lt;&gt;"",CLEANED_DATA!R23&lt;&gt;"",CLEANED_DATA!W23&gt;CLEANED_DATA!R23),"Flag: complications greater than deliveries by "&amp;(CLEANED_DATA!W23-CLEANED_DATA!R23),"OK"))</f>
        <v/>
      </c>
      <c r="J23" s="10" t="str">
        <f>IF($A23="","",IF(AND(CLEANED_DATA!AN23&lt;&gt;"",CLEANED_DATA!AO23&lt;&gt;"",CLEANED_DATA!AO23&gt;CLEANED_DATA!AN23),"Flag: new acceptors greater than counselled by "&amp;(CLEANED_DATA!AO23-CLEANED_DATA!AN23),"OK"))</f>
        <v/>
      </c>
      <c r="K23" s="10" t="str">
        <f>IF($A23="","",N(CLEANED_DATA!AQ23)+N(CLEANED_DATA!AR23)+N(CLEANED_DATA!AS23)+N(CLEANED_DATA!AT23)+N(CLEANED_DATA!AU23)+N(CLEANED_DATA!AV23)+N(CLEANED_DATA!AW23)+N(CLEANED_DATA!AX23)+N(CLEANED_DATA!AY23)+N(CLEANED_DATA!AZ23)+N(CLEANED_DATA!BA23)+N(CLEANED_DATA!BB23)+N(CLEANED_DATA!BC23))</f>
        <v/>
      </c>
      <c r="L23" s="10" t="str">
        <f>IF($A23="","",IF(CLEANED_DATA!AO23="","Missing FP new acceptors",IF(K23=CLEANED_DATA!AO23,"OK","FP method sum differs from new acceptors: method sum="&amp;K23&amp;", new acceptors="&amp;CLEANED_DATA!AO23&amp;", difference="&amp;(K23-CLEANED_DATA!AO23))))</f>
        <v/>
      </c>
      <c r="M23" s="11" t="str">
        <f t="shared" si="0"/>
        <v/>
      </c>
      <c r="N23" s="10" t="str">
        <f t="shared" si="1"/>
        <v/>
      </c>
      <c r="O23" s="10" t="str">
        <f t="shared" si="2"/>
        <v/>
      </c>
    </row>
    <row r="24" spans="1:15" ht="39.5" customHeight="1">
      <c r="A24" s="10" t="str">
        <f>IF(CLEANED_DATA!A24="","",CLEANED_DATA!A24)</f>
        <v/>
      </c>
      <c r="B24" s="10" t="str">
        <f>IF($A24="","",IF(
IF(CLEANED_DATA!D24="","ANC1; ","")&amp;
IF(CLEANED_DATA!G24="","ANC4; ","")&amp;
IF(CLEANED_DATA!Q24="","LLIN_DISTRIBUTED; ","")&amp;
IF(CLEANED_DATA!R24="","DELIVERIES_HF; ","")&amp;
IF(CLEANED_DATA!T24="","AMTSL; ","")&amp;
IF(CLEANED_DATA!V24="","CAESAREAN; ","")&amp;
IF(CLEANED_DATA!W24="","OBST_COMPLICATIONS; ","")&amp;
IF(CLEANED_DATA!AL24="","PNC_48H_PROXY; ","")&amp;
IF(CLEANED_DATA!AM24="","FP_VISITS; ","")&amp;
IF(CLEANED_DATA!AN24="","FP_COUNSELLED; ","")&amp;
IF(CLEANED_DATA!AO24="","FP_NEW_ACCEPTORS; ","")&amp;
IF(CLEANED_DATA!AQ24="","FP_PROGESTIN_PILL; ","")&amp;
IF(CLEANED_DATA!AR24="","FP_ESTRO_PROGESTIN_PILL; ","")&amp;
IF(CLEANED_DATA!AS24="","FP_MORNING_AFTER; ","")&amp;
IF(CLEANED_DATA!AT24="","FP_IM_INJECTION; ","")&amp;
IF(CLEANED_DATA!AU24="","FP_SC_INJECTION; ","")&amp;
IF(CLEANED_DATA!AV24="","FP_IMPLANT_IMPLANON; ","")&amp;
IF(CLEANED_DATA!AW24="","FP_IMPLANT_JADELLE; ","")&amp;
IF(CLEANED_DATA!AX24="","FP_IUD; ","")&amp;
IF(CLEANED_DATA!AY24="","FP_TUBAL_LIGATION; ","")&amp;
IF(CLEANED_DATA!AZ24="","FP_VASECTOMY; ","")&amp;
IF(CLEANED_DATA!BA24="","FP_MALE_CONDOM; ","")&amp;
IF(CLEANED_DATA!BB24="","FP_FEMALE_CONDOM; ","")&amp;
IF(CLEANED_DATA!BC24="","FP_NATURAL_METHOD; ","")
="","None",
IF(CLEANED_DATA!D24="","ANC1; ","")&amp;
IF(CLEANED_DATA!G24="","ANC4; ","")&amp;
IF(CLEANED_DATA!Q24="","LLIN_DISTRIBUTED; ","")&amp;
IF(CLEANED_DATA!R24="","DELIVERIES_HF; ","")&amp;
IF(CLEANED_DATA!T24="","AMTSL; ","")&amp;
IF(CLEANED_DATA!V24="","CAESAREAN; ","")&amp;
IF(CLEANED_DATA!W24="","OBST_COMPLICATIONS; ","")&amp;
IF(CLEANED_DATA!AL24="","PNC_48H_PROXY; ","")&amp;
IF(CLEANED_DATA!AM24="","FP_VISITS; ","")&amp;
IF(CLEANED_DATA!AN24="","FP_COUNSELLED; ","")&amp;
IF(CLEANED_DATA!AO24="","FP_NEW_ACCEPTORS; ","")&amp;
IF(CLEANED_DATA!AQ24="","FP_PROGESTIN_PILL; ","")&amp;
IF(CLEANED_DATA!AR24="","FP_ESTRO_PROGESTIN_PILL; ","")&amp;
IF(CLEANED_DATA!AS24="","FP_MORNING_AFTER; ","")&amp;
IF(CLEANED_DATA!AT24="","FP_IM_INJECTION; ","")&amp;
IF(CLEANED_DATA!AU24="","FP_SC_INJECTION; ","")&amp;
IF(CLEANED_DATA!AV24="","FP_IMPLANT_IMPLANON; ","")&amp;
IF(CLEANED_DATA!AW24="","FP_IMPLANT_JADELLE; ","")&amp;
IF(CLEANED_DATA!AX24="","FP_IUD; ","")&amp;
IF(CLEANED_DATA!AY24="","FP_TUBAL_LIGATION; ","")&amp;
IF(CLEANED_DATA!AZ24="","FP_VASECTOMY; ","")&amp;
IF(CLEANED_DATA!BA24="","FP_MALE_CONDOM; ","")&amp;
IF(CLEANED_DATA!BB24="","FP_FEMALE_CONDOM; ","")&amp;
IF(CLEANED_DATA!BC24="","FP_NATURAL_METHOD; ","")))</f>
        <v/>
      </c>
      <c r="C24" s="11" t="str">
        <f>IF($A24="","",IF(
COUNT(CLEANED_DATA!D24,CLEANED_DATA!G24,CLEANED_DATA!Q24,CLEANED_DATA!R24,CLEANED_DATA!T24,CLEANED_DATA!V24,CLEANED_DATA!W24,CLEANED_DATA!AL24,CLEANED_DATA!AM24,CLEANED_DATA!AN24,CLEANED_DATA!AO24,CLEANED_DATA!AQ24,CLEANED_DATA!AR24,CLEANED_DATA!AS24,CLEANED_DATA!AT24,CLEANED_DATA!AU24,CLEANED_DATA!AV24,CLEANED_DATA!AW24,CLEANED_DATA!AX24,CLEANED_DATA!AY24,CLEANED_DATA!AZ24,CLEANED_DATA!BA24,CLEANED_DATA!BB24,CLEANED_DATA!BC24)=0,
"No data reported",
IF(
SUM(CLEANED_DATA!D24,CLEANED_DATA!G24,CLEANED_DATA!Q24,CLEANED_DATA!R24,CLEANED_DATA!T24,CLEANED_DATA!V24,CLEANED_DATA!W24,CLEANED_DATA!AL24,CLEANED_DATA!AM24,CLEANED_DATA!AN24,CLEANED_DATA!AO24,CLEANED_DATA!AQ24,CLEANED_DATA!AR24,CLEANED_DATA!AS24,CLEANED_DATA!AT24,CLEANED_DATA!AU24,CLEANED_DATA!AV24,CLEANED_DATA!AW24,CLEANED_DATA!AX24,CLEANED_DATA!AY24,CLEANED_DATA!AZ24,CLEANED_DATA!BA24,CLEANED_DATA!BB24,CLEANED_DATA!BC24)=0,
"Zero-only reporting",
"Reported")))</f>
        <v/>
      </c>
      <c r="D24" s="10" t="str">
        <f>IF($A24="","",IF(AND(CLEANED_DATA!D24&lt;&gt;"",CLEANED_DATA!G24&lt;&gt;"",CLEANED_DATA!G24&gt;CLEANED_DATA!D24),"Flag: ANC4 higher than ANC1","OK"))</f>
        <v/>
      </c>
      <c r="E24" s="10" t="str">
        <f>IF($A24="","",IF(OR(CLEANED_DATA!D24="",CLEANED_DATA!Q24=""),"Missing value: verify ANC1 and LLIN reporting",IF(CLEANED_DATA!Q24=CLEANED_DATA!D24,"OK: LLIN equals ANC1",IF(CLEANED_DATA!Q24&gt;CLEANED_DATA!D24,"Flag: LLIN exceeds ANC1 by "&amp;(CLEANED_DATA!Q24-CLEANED_DATA!D24)&amp;"; verify ANC register and LLIN distribution tally","Flag: LLIN lower than ANC1 by "&amp;(CLEANED_DATA!D24-CLEANED_DATA!Q24)&amp;"; verify if all ANC1 clients received LLINs or correct reporting error"))))</f>
        <v/>
      </c>
      <c r="F24" s="10" t="str">
        <f>IF($A24="","",IF(AND(CLEANED_DATA!R24&lt;&gt;"",CLEANED_DATA!T24&lt;&gt;"",CLEANED_DATA!T24&gt;CLEANED_DATA!R24),"Flag: AMTSL greater than deliveries by "&amp;(CLEANED_DATA!T24-CLEANED_DATA!R24),IF(AND(CLEANED_DATA!R24&gt;0,CLEANED_DATA!T24=""),"Missing AMTSL where deliveries reported","OK")))</f>
        <v/>
      </c>
      <c r="G24" s="10" t="str">
        <f>IF($A24="","",IF(AND(CLEANED_DATA!R24&gt;0,CLEANED_DATA!AL24=""),"Flag: delivery reported but no PNC &lt;48h proxy value",IF(AND(CLEANED_DATA!R24&lt;&gt;"",CLEANED_DATA!AL24&lt;&gt;"",CLEANED_DATA!AL24&gt;CLEANED_DATA!R24),"Flag: PNC &lt;48h proxy greater than deliveries by "&amp;(CLEANED_DATA!AL24-CLEANED_DATA!R24),"OK")))</f>
        <v/>
      </c>
      <c r="H24" s="10" t="str">
        <f>IF($A24="","",IF(AND(CLEANED_DATA!V24&lt;&gt;"",CLEANED_DATA!R24&lt;&gt;"",CLEANED_DATA!V24&gt;CLEANED_DATA!R24),"Flag: caesareans greater than deliveries by "&amp;(CLEANED_DATA!V24-CLEANED_DATA!R24),"OK"))</f>
        <v/>
      </c>
      <c r="I24" s="10" t="str">
        <f>IF($A24="","",IF(AND(CLEANED_DATA!W24&lt;&gt;"",CLEANED_DATA!R24&lt;&gt;"",CLEANED_DATA!W24&gt;CLEANED_DATA!R24),"Flag: complications greater than deliveries by "&amp;(CLEANED_DATA!W24-CLEANED_DATA!R24),"OK"))</f>
        <v/>
      </c>
      <c r="J24" s="10" t="str">
        <f>IF($A24="","",IF(AND(CLEANED_DATA!AN24&lt;&gt;"",CLEANED_DATA!AO24&lt;&gt;"",CLEANED_DATA!AO24&gt;CLEANED_DATA!AN24),"Flag: new acceptors greater than counselled by "&amp;(CLEANED_DATA!AO24-CLEANED_DATA!AN24),"OK"))</f>
        <v/>
      </c>
      <c r="K24" s="10" t="str">
        <f>IF($A24="","",N(CLEANED_DATA!AQ24)+N(CLEANED_DATA!AR24)+N(CLEANED_DATA!AS24)+N(CLEANED_DATA!AT24)+N(CLEANED_DATA!AU24)+N(CLEANED_DATA!AV24)+N(CLEANED_DATA!AW24)+N(CLEANED_DATA!AX24)+N(CLEANED_DATA!AY24)+N(CLEANED_DATA!AZ24)+N(CLEANED_DATA!BA24)+N(CLEANED_DATA!BB24)+N(CLEANED_DATA!BC24))</f>
        <v/>
      </c>
      <c r="L24" s="10" t="str">
        <f>IF($A24="","",IF(CLEANED_DATA!AO24="","Missing FP new acceptors",IF(K24=CLEANED_DATA!AO24,"OK","FP method sum differs from new acceptors: method sum="&amp;K24&amp;", new acceptors="&amp;CLEANED_DATA!AO24&amp;", difference="&amp;(K24-CLEANED_DATA!AO24))))</f>
        <v/>
      </c>
      <c r="M24" s="11" t="str">
        <f>IF($A24="","",IF(C24="No data reported","Not scored",IF(C24="Zero-only reporting","Not scored - zero-only report",
MAX(0,MIN(100,
20+
MAX(0,80-(
IF(AND(D24&lt;&gt;"",D24&lt;&gt;"OK",LEFT(D24,3)&lt;&gt;"OK:"),1,0)+
IF(AND(E24&lt;&gt;"",E24&lt;&gt;"OK",LEFT(E24,3)&lt;&gt;"OK:"),1,0)+
IF(AND(F24&lt;&gt;"",F24&lt;&gt;"OK",LEFT(F24,3)&lt;&gt;"OK:"),1,0)+
IF(AND(G24&lt;&gt;"",G24&lt;&gt;"OK",LEFT(G24,3)&lt;&gt;"OK:"),1,0)+
IF(AND(H24&lt;&gt;"",H24&lt;&gt;"OK",LEFT(H24,3)&lt;&gt;"OK:"),1,0)+
IF(AND(I24&lt;&gt;"",I24&lt;&gt;"OK",LEFT(I24,3)&lt;&gt;"OK:"),1,0)+
IF(AND(J24&lt;&gt;"",J24&lt;&gt;"OK",LEFT(J24,3)&lt;&gt;"OK:"),1,0)+
IF(AND(L24&lt;&gt;"",L24&lt;&gt;"OK",LEFT(L24,3)&lt;&gt;"OK:"),1,0)
)*10)
)))))</f>
        <v/>
      </c>
      <c r="N24" s="10" t="str">
        <f t="shared" si="1"/>
        <v/>
      </c>
      <c r="O24" s="10" t="str">
        <f t="shared" si="2"/>
        <v/>
      </c>
    </row>
    <row r="25" spans="1:15" ht="39.5" customHeight="1">
      <c r="A25" s="10" t="str">
        <f>IF(CLEANED_DATA!A25="","",CLEANED_DATA!A25)</f>
        <v/>
      </c>
      <c r="B25" s="10" t="str">
        <f>IF($A25="","",IF(
IF(CLEANED_DATA!D25="","ANC1; ","")&amp;
IF(CLEANED_DATA!G25="","ANC4; ","")&amp;
IF(CLEANED_DATA!Q25="","LLIN_DISTRIBUTED; ","")&amp;
IF(CLEANED_DATA!R25="","DELIVERIES_HF; ","")&amp;
IF(CLEANED_DATA!T25="","AMTSL; ","")&amp;
IF(CLEANED_DATA!V25="","CAESAREAN; ","")&amp;
IF(CLEANED_DATA!W25="","OBST_COMPLICATIONS; ","")&amp;
IF(CLEANED_DATA!AL25="","PNC_48H_PROXY; ","")&amp;
IF(CLEANED_DATA!AM25="","FP_VISITS; ","")&amp;
IF(CLEANED_DATA!AN25="","FP_COUNSELLED; ","")&amp;
IF(CLEANED_DATA!AO25="","FP_NEW_ACCEPTORS; ","")&amp;
IF(CLEANED_DATA!AQ25="","FP_PROGESTIN_PILL; ","")&amp;
IF(CLEANED_DATA!AR25="","FP_ESTRO_PROGESTIN_PILL; ","")&amp;
IF(CLEANED_DATA!AS25="","FP_MORNING_AFTER; ","")&amp;
IF(CLEANED_DATA!AT25="","FP_IM_INJECTION; ","")&amp;
IF(CLEANED_DATA!AU25="","FP_SC_INJECTION; ","")&amp;
IF(CLEANED_DATA!AV25="","FP_IMPLANT_IMPLANON; ","")&amp;
IF(CLEANED_DATA!AW25="","FP_IMPLANT_JADELLE; ","")&amp;
IF(CLEANED_DATA!AX25="","FP_IUD; ","")&amp;
IF(CLEANED_DATA!AY25="","FP_TUBAL_LIGATION; ","")&amp;
IF(CLEANED_DATA!AZ25="","FP_VASECTOMY; ","")&amp;
IF(CLEANED_DATA!BA25="","FP_MALE_CONDOM; ","")&amp;
IF(CLEANED_DATA!BB25="","FP_FEMALE_CONDOM; ","")&amp;
IF(CLEANED_DATA!BC25="","FP_NATURAL_METHOD; ","")
="","None",
IF(CLEANED_DATA!D25="","ANC1; ","")&amp;
IF(CLEANED_DATA!G25="","ANC4; ","")&amp;
IF(CLEANED_DATA!Q25="","LLIN_DISTRIBUTED; ","")&amp;
IF(CLEANED_DATA!R25="","DELIVERIES_HF; ","")&amp;
IF(CLEANED_DATA!T25="","AMTSL; ","")&amp;
IF(CLEANED_DATA!V25="","CAESAREAN; ","")&amp;
IF(CLEANED_DATA!W25="","OBST_COMPLICATIONS; ","")&amp;
IF(CLEANED_DATA!AL25="","PNC_48H_PROXY; ","")&amp;
IF(CLEANED_DATA!AM25="","FP_VISITS; ","")&amp;
IF(CLEANED_DATA!AN25="","FP_COUNSELLED; ","")&amp;
IF(CLEANED_DATA!AO25="","FP_NEW_ACCEPTORS; ","")&amp;
IF(CLEANED_DATA!AQ25="","FP_PROGESTIN_PILL; ","")&amp;
IF(CLEANED_DATA!AR25="","FP_ESTRO_PROGESTIN_PILL; ","")&amp;
IF(CLEANED_DATA!AS25="","FP_MORNING_AFTER; ","")&amp;
IF(CLEANED_DATA!AT25="","FP_IM_INJECTION; ","")&amp;
IF(CLEANED_DATA!AU25="","FP_SC_INJECTION; ","")&amp;
IF(CLEANED_DATA!AV25="","FP_IMPLANT_IMPLANON; ","")&amp;
IF(CLEANED_DATA!AW25="","FP_IMPLANT_JADELLE; ","")&amp;
IF(CLEANED_DATA!AX25="","FP_IUD; ","")&amp;
IF(CLEANED_DATA!AY25="","FP_TUBAL_LIGATION; ","")&amp;
IF(CLEANED_DATA!AZ25="","FP_VASECTOMY; ","")&amp;
IF(CLEANED_DATA!BA25="","FP_MALE_CONDOM; ","")&amp;
IF(CLEANED_DATA!BB25="","FP_FEMALE_CONDOM; ","")&amp;
IF(CLEANED_DATA!BC25="","FP_NATURAL_METHOD; ","")))</f>
        <v/>
      </c>
      <c r="C25" s="11" t="str">
        <f>IF($A25="","",IF(
COUNT(CLEANED_DATA!D25,CLEANED_DATA!G25,CLEANED_DATA!Q25,CLEANED_DATA!R25,CLEANED_DATA!T25,CLEANED_DATA!V25,CLEANED_DATA!W25,CLEANED_DATA!AL25,CLEANED_DATA!AM25,CLEANED_DATA!AN25,CLEANED_DATA!AO25,CLEANED_DATA!AQ25,CLEANED_DATA!AR25,CLEANED_DATA!AS25,CLEANED_DATA!AT25,CLEANED_DATA!AU25,CLEANED_DATA!AV25,CLEANED_DATA!AW25,CLEANED_DATA!AX25,CLEANED_DATA!AY25,CLEANED_DATA!AZ25,CLEANED_DATA!BA25,CLEANED_DATA!BB25,CLEANED_DATA!BC25)=0,
"No data reported",
IF(
SUM(CLEANED_DATA!D25,CLEANED_DATA!G25,CLEANED_DATA!Q25,CLEANED_DATA!R25,CLEANED_DATA!T25,CLEANED_DATA!V25,CLEANED_DATA!W25,CLEANED_DATA!AL25,CLEANED_DATA!AM25,CLEANED_DATA!AN25,CLEANED_DATA!AO25,CLEANED_DATA!AQ25,CLEANED_DATA!AR25,CLEANED_DATA!AS25,CLEANED_DATA!AT25,CLEANED_DATA!AU25,CLEANED_DATA!AV25,CLEANED_DATA!AW25,CLEANED_DATA!AX25,CLEANED_DATA!AY25,CLEANED_DATA!AZ25,CLEANED_DATA!BA25,CLEANED_DATA!BB25,CLEANED_DATA!BC25)=0,
"Zero-only reporting",
"Reported")))</f>
        <v/>
      </c>
      <c r="D25" s="10" t="str">
        <f>IF($A25="","",IF(AND(CLEANED_DATA!D25&lt;&gt;"",CLEANED_DATA!G25&lt;&gt;"",CLEANED_DATA!G25&gt;CLEANED_DATA!D25),"Flag: ANC4 higher than ANC1","OK"))</f>
        <v/>
      </c>
      <c r="E25" s="10" t="str">
        <f>IF($A25="","",IF(OR(CLEANED_DATA!D25="",CLEANED_DATA!Q25=""),"Missing value: verify ANC1 and LLIN reporting",IF(CLEANED_DATA!Q25=CLEANED_DATA!D25,"OK: LLIN equals ANC1",IF(CLEANED_DATA!Q25&gt;CLEANED_DATA!D25,"Flag: LLIN exceeds ANC1 by "&amp;(CLEANED_DATA!Q25-CLEANED_DATA!D25)&amp;"; verify ANC register and LLIN distribution tally","Flag: LLIN lower than ANC1 by "&amp;(CLEANED_DATA!D25-CLEANED_DATA!Q25)&amp;"; verify if all ANC1 clients received LLINs or correct reporting error"))))</f>
        <v/>
      </c>
      <c r="F25" s="10" t="str">
        <f>IF($A25="","",IF(AND(CLEANED_DATA!R25&lt;&gt;"",CLEANED_DATA!T25&lt;&gt;"",CLEANED_DATA!T25&gt;CLEANED_DATA!R25),"Flag: AMTSL greater than deliveries by "&amp;(CLEANED_DATA!T25-CLEANED_DATA!R25),IF(AND(CLEANED_DATA!R25&gt;0,CLEANED_DATA!T25=""),"Missing AMTSL where deliveries reported","OK")))</f>
        <v/>
      </c>
      <c r="G25" s="10" t="str">
        <f>IF($A25="","",IF(AND(CLEANED_DATA!R25&gt;0,CLEANED_DATA!AL25=""),"Flag: delivery reported but no PNC &lt;48h proxy value",IF(AND(CLEANED_DATA!R25&lt;&gt;"",CLEANED_DATA!AL25&lt;&gt;"",CLEANED_DATA!AL25&gt;CLEANED_DATA!R25),"Flag: PNC &lt;48h proxy greater than deliveries by "&amp;(CLEANED_DATA!AL25-CLEANED_DATA!R25),"OK")))</f>
        <v/>
      </c>
      <c r="H25" s="10" t="str">
        <f>IF($A25="","",IF(AND(CLEANED_DATA!V25&lt;&gt;"",CLEANED_DATA!R25&lt;&gt;"",CLEANED_DATA!V25&gt;CLEANED_DATA!R25),"Flag: caesareans greater than deliveries by "&amp;(CLEANED_DATA!V25-CLEANED_DATA!R25),"OK"))</f>
        <v/>
      </c>
      <c r="I25" s="10" t="str">
        <f>IF($A25="","",IF(AND(CLEANED_DATA!W25&lt;&gt;"",CLEANED_DATA!R25&lt;&gt;"",CLEANED_DATA!W25&gt;CLEANED_DATA!R25),"Flag: complications greater than deliveries by "&amp;(CLEANED_DATA!W25-CLEANED_DATA!R25),"OK"))</f>
        <v/>
      </c>
      <c r="J25" s="10" t="str">
        <f>IF($A25="","",IF(AND(CLEANED_DATA!AN25&lt;&gt;"",CLEANED_DATA!AO25&lt;&gt;"",CLEANED_DATA!AO25&gt;CLEANED_DATA!AN25),"Flag: new acceptors greater than counselled by "&amp;(CLEANED_DATA!AO25-CLEANED_DATA!AN25),"OK"))</f>
        <v/>
      </c>
      <c r="K25" s="10" t="str">
        <f>IF($A25="","",N(CLEANED_DATA!AQ25)+N(CLEANED_DATA!AR25)+N(CLEANED_DATA!AS25)+N(CLEANED_DATA!AT25)+N(CLEANED_DATA!AU25)+N(CLEANED_DATA!AV25)+N(CLEANED_DATA!AW25)+N(CLEANED_DATA!AX25)+N(CLEANED_DATA!AY25)+N(CLEANED_DATA!AZ25)+N(CLEANED_DATA!BA25)+N(CLEANED_DATA!BB25)+N(CLEANED_DATA!BC25))</f>
        <v/>
      </c>
      <c r="L25" s="10" t="str">
        <f>IF($A25="","",IF(CLEANED_DATA!AO25="","Missing FP new acceptors",IF(K25=CLEANED_DATA!AO25,"OK","FP method sum differs from new acceptors: method sum="&amp;K25&amp;", new acceptors="&amp;CLEANED_DATA!AO25&amp;", difference="&amp;(K25-CLEANED_DATA!AO25))))</f>
        <v/>
      </c>
      <c r="M25" s="11" t="str">
        <f t="shared" si="0"/>
        <v/>
      </c>
      <c r="N25" s="10" t="str">
        <f t="shared" si="1"/>
        <v/>
      </c>
      <c r="O25" s="10" t="str">
        <f t="shared" si="2"/>
        <v/>
      </c>
    </row>
    <row r="26" spans="1:15" ht="39.5" customHeight="1">
      <c r="A26" s="10" t="str">
        <f>IF(CLEANED_DATA!A26="","",CLEANED_DATA!A26)</f>
        <v/>
      </c>
      <c r="B26" s="10" t="str">
        <f>IF($A26="","",IF(
IF(CLEANED_DATA!D26="","ANC1; ","")&amp;
IF(CLEANED_DATA!G26="","ANC4; ","")&amp;
IF(CLEANED_DATA!Q26="","LLIN_DISTRIBUTED; ","")&amp;
IF(CLEANED_DATA!R26="","DELIVERIES_HF; ","")&amp;
IF(CLEANED_DATA!T26="","AMTSL; ","")&amp;
IF(CLEANED_DATA!V26="","CAESAREAN; ","")&amp;
IF(CLEANED_DATA!W26="","OBST_COMPLICATIONS; ","")&amp;
IF(CLEANED_DATA!AL26="","PNC_48H_PROXY; ","")&amp;
IF(CLEANED_DATA!AM26="","FP_VISITS; ","")&amp;
IF(CLEANED_DATA!AN26="","FP_COUNSELLED; ","")&amp;
IF(CLEANED_DATA!AO26="","FP_NEW_ACCEPTORS; ","")&amp;
IF(CLEANED_DATA!AQ26="","FP_PROGESTIN_PILL; ","")&amp;
IF(CLEANED_DATA!AR26="","FP_ESTRO_PROGESTIN_PILL; ","")&amp;
IF(CLEANED_DATA!AS26="","FP_MORNING_AFTER; ","")&amp;
IF(CLEANED_DATA!AT26="","FP_IM_INJECTION; ","")&amp;
IF(CLEANED_DATA!AU26="","FP_SC_INJECTION; ","")&amp;
IF(CLEANED_DATA!AV26="","FP_IMPLANT_IMPLANON; ","")&amp;
IF(CLEANED_DATA!AW26="","FP_IMPLANT_JADELLE; ","")&amp;
IF(CLEANED_DATA!AX26="","FP_IUD; ","")&amp;
IF(CLEANED_DATA!AY26="","FP_TUBAL_LIGATION; ","")&amp;
IF(CLEANED_DATA!AZ26="","FP_VASECTOMY; ","")&amp;
IF(CLEANED_DATA!BA26="","FP_MALE_CONDOM; ","")&amp;
IF(CLEANED_DATA!BB26="","FP_FEMALE_CONDOM; ","")&amp;
IF(CLEANED_DATA!BC26="","FP_NATURAL_METHOD; ","")
="","None",
IF(CLEANED_DATA!D26="","ANC1; ","")&amp;
IF(CLEANED_DATA!G26="","ANC4; ","")&amp;
IF(CLEANED_DATA!Q26="","LLIN_DISTRIBUTED; ","")&amp;
IF(CLEANED_DATA!R26="","DELIVERIES_HF; ","")&amp;
IF(CLEANED_DATA!T26="","AMTSL; ","")&amp;
IF(CLEANED_DATA!V26="","CAESAREAN; ","")&amp;
IF(CLEANED_DATA!W26="","OBST_COMPLICATIONS; ","")&amp;
IF(CLEANED_DATA!AL26="","PNC_48H_PROXY; ","")&amp;
IF(CLEANED_DATA!AM26="","FP_VISITS; ","")&amp;
IF(CLEANED_DATA!AN26="","FP_COUNSELLED; ","")&amp;
IF(CLEANED_DATA!AO26="","FP_NEW_ACCEPTORS; ","")&amp;
IF(CLEANED_DATA!AQ26="","FP_PROGESTIN_PILL; ","")&amp;
IF(CLEANED_DATA!AR26="","FP_ESTRO_PROGESTIN_PILL; ","")&amp;
IF(CLEANED_DATA!AS26="","FP_MORNING_AFTER; ","")&amp;
IF(CLEANED_DATA!AT26="","FP_IM_INJECTION; ","")&amp;
IF(CLEANED_DATA!AU26="","FP_SC_INJECTION; ","")&amp;
IF(CLEANED_DATA!AV26="","FP_IMPLANT_IMPLANON; ","")&amp;
IF(CLEANED_DATA!AW26="","FP_IMPLANT_JADELLE; ","")&amp;
IF(CLEANED_DATA!AX26="","FP_IUD; ","")&amp;
IF(CLEANED_DATA!AY26="","FP_TUBAL_LIGATION; ","")&amp;
IF(CLEANED_DATA!AZ26="","FP_VASECTOMY; ","")&amp;
IF(CLEANED_DATA!BA26="","FP_MALE_CONDOM; ","")&amp;
IF(CLEANED_DATA!BB26="","FP_FEMALE_CONDOM; ","")&amp;
IF(CLEANED_DATA!BC26="","FP_NATURAL_METHOD; ","")))</f>
        <v/>
      </c>
      <c r="C26" s="11" t="str">
        <f>IF($A26="","",IF(
COUNT(CLEANED_DATA!D26,CLEANED_DATA!G26,CLEANED_DATA!Q26,CLEANED_DATA!R26,CLEANED_DATA!T26,CLEANED_DATA!V26,CLEANED_DATA!W26,CLEANED_DATA!AL26,CLEANED_DATA!AM26,CLEANED_DATA!AN26,CLEANED_DATA!AO26,CLEANED_DATA!AQ26,CLEANED_DATA!AR26,CLEANED_DATA!AS26,CLEANED_DATA!AT26,CLEANED_DATA!AU26,CLEANED_DATA!AV26,CLEANED_DATA!AW26,CLEANED_DATA!AX26,CLEANED_DATA!AY26,CLEANED_DATA!AZ26,CLEANED_DATA!BA26,CLEANED_DATA!BB26,CLEANED_DATA!BC26)=0,
"No data reported",
IF(
SUM(CLEANED_DATA!D26,CLEANED_DATA!G26,CLEANED_DATA!Q26,CLEANED_DATA!R26,CLEANED_DATA!T26,CLEANED_DATA!V26,CLEANED_DATA!W26,CLEANED_DATA!AL26,CLEANED_DATA!AM26,CLEANED_DATA!AN26,CLEANED_DATA!AO26,CLEANED_DATA!AQ26,CLEANED_DATA!AR26,CLEANED_DATA!AS26,CLEANED_DATA!AT26,CLEANED_DATA!AU26,CLEANED_DATA!AV26,CLEANED_DATA!AW26,CLEANED_DATA!AX26,CLEANED_DATA!AY26,CLEANED_DATA!AZ26,CLEANED_DATA!BA26,CLEANED_DATA!BB26,CLEANED_DATA!BC26)=0,
"Zero-only reporting",
"Reported")))</f>
        <v/>
      </c>
      <c r="D26" s="10" t="str">
        <f>IF($A26="","",IF(AND(CLEANED_DATA!D26&lt;&gt;"",CLEANED_DATA!G26&lt;&gt;"",CLEANED_DATA!G26&gt;CLEANED_DATA!D26),"Flag: ANC4 higher than ANC1","OK"))</f>
        <v/>
      </c>
      <c r="E26" s="10" t="str">
        <f>IF($A26="","",IF(OR(CLEANED_DATA!D26="",CLEANED_DATA!Q26=""),"Missing value: verify ANC1 and LLIN reporting",IF(CLEANED_DATA!Q26=CLEANED_DATA!D26,"OK: LLIN equals ANC1",IF(CLEANED_DATA!Q26&gt;CLEANED_DATA!D26,"Flag: LLIN exceeds ANC1 by "&amp;(CLEANED_DATA!Q26-CLEANED_DATA!D26)&amp;"; verify ANC register and LLIN distribution tally","Flag: LLIN lower than ANC1 by "&amp;(CLEANED_DATA!D26-CLEANED_DATA!Q26)&amp;"; verify if all ANC1 clients received LLINs or correct reporting error"))))</f>
        <v/>
      </c>
      <c r="F26" s="10" t="str">
        <f>IF($A26="","",IF(AND(CLEANED_DATA!R26&lt;&gt;"",CLEANED_DATA!T26&lt;&gt;"",CLEANED_DATA!T26&gt;CLEANED_DATA!R26),"Flag: AMTSL greater than deliveries by "&amp;(CLEANED_DATA!T26-CLEANED_DATA!R26),IF(AND(CLEANED_DATA!R26&gt;0,CLEANED_DATA!T26=""),"Missing AMTSL where deliveries reported","OK")))</f>
        <v/>
      </c>
      <c r="G26" s="10" t="str">
        <f>IF($A26="","",IF(AND(CLEANED_DATA!R26&gt;0,CLEANED_DATA!AL26=""),"Flag: delivery reported but no PNC &lt;48h proxy value",IF(AND(CLEANED_DATA!R26&lt;&gt;"",CLEANED_DATA!AL26&lt;&gt;"",CLEANED_DATA!AL26&gt;CLEANED_DATA!R26),"Flag: PNC &lt;48h proxy greater than deliveries by "&amp;(CLEANED_DATA!AL26-CLEANED_DATA!R26),"OK")))</f>
        <v/>
      </c>
      <c r="H26" s="10" t="str">
        <f>IF($A26="","",IF(AND(CLEANED_DATA!V26&lt;&gt;"",CLEANED_DATA!R26&lt;&gt;"",CLEANED_DATA!V26&gt;CLEANED_DATA!R26),"Flag: caesareans greater than deliveries by "&amp;(CLEANED_DATA!V26-CLEANED_DATA!R26),"OK"))</f>
        <v/>
      </c>
      <c r="I26" s="10" t="str">
        <f>IF($A26="","",IF(AND(CLEANED_DATA!W26&lt;&gt;"",CLEANED_DATA!R26&lt;&gt;"",CLEANED_DATA!W26&gt;CLEANED_DATA!R26),"Flag: complications greater than deliveries by "&amp;(CLEANED_DATA!W26-CLEANED_DATA!R26),"OK"))</f>
        <v/>
      </c>
      <c r="J26" s="10" t="str">
        <f>IF($A26="","",IF(AND(CLEANED_DATA!AN26&lt;&gt;"",CLEANED_DATA!AO26&lt;&gt;"",CLEANED_DATA!AO26&gt;CLEANED_DATA!AN26),"Flag: new acceptors greater than counselled by "&amp;(CLEANED_DATA!AO26-CLEANED_DATA!AN26),"OK"))</f>
        <v/>
      </c>
      <c r="K26" s="10" t="str">
        <f>IF($A26="","",N(CLEANED_DATA!AQ26)+N(CLEANED_DATA!AR26)+N(CLEANED_DATA!AS26)+N(CLEANED_DATA!AT26)+N(CLEANED_DATA!AU26)+N(CLEANED_DATA!AV26)+N(CLEANED_DATA!AW26)+N(CLEANED_DATA!AX26)+N(CLEANED_DATA!AY26)+N(CLEANED_DATA!AZ26)+N(CLEANED_DATA!BA26)+N(CLEANED_DATA!BB26)+N(CLEANED_DATA!BC26))</f>
        <v/>
      </c>
      <c r="L26" s="10" t="str">
        <f>IF($A26="","",IF(CLEANED_DATA!AO26="","Missing FP new acceptors",IF(K26=CLEANED_DATA!AO26,"OK","FP method sum differs from new acceptors: method sum="&amp;K26&amp;", new acceptors="&amp;CLEANED_DATA!AO26&amp;", difference="&amp;(K26-CLEANED_DATA!AO26))))</f>
        <v/>
      </c>
      <c r="M26" s="11" t="str">
        <f t="shared" si="0"/>
        <v/>
      </c>
      <c r="N26" s="10" t="str">
        <f t="shared" si="1"/>
        <v/>
      </c>
      <c r="O26" s="10" t="str">
        <f t="shared" si="2"/>
        <v/>
      </c>
    </row>
    <row r="27" spans="1:15" ht="39.5" customHeight="1">
      <c r="A27" s="10" t="str">
        <f>IF(CLEANED_DATA!A27="","",CLEANED_DATA!A27)</f>
        <v/>
      </c>
      <c r="B27" s="10" t="str">
        <f>IF($A27="","",IF(
IF(CLEANED_DATA!D27="","ANC1; ","")&amp;
IF(CLEANED_DATA!G27="","ANC4; ","")&amp;
IF(CLEANED_DATA!Q27="","LLIN_DISTRIBUTED; ","")&amp;
IF(CLEANED_DATA!R27="","DELIVERIES_HF; ","")&amp;
IF(CLEANED_DATA!T27="","AMTSL; ","")&amp;
IF(CLEANED_DATA!V27="","CAESAREAN; ","")&amp;
IF(CLEANED_DATA!W27="","OBST_COMPLICATIONS; ","")&amp;
IF(CLEANED_DATA!AL27="","PNC_48H_PROXY; ","")&amp;
IF(CLEANED_DATA!AM27="","FP_VISITS; ","")&amp;
IF(CLEANED_DATA!AN27="","FP_COUNSELLED; ","")&amp;
IF(CLEANED_DATA!AO27="","FP_NEW_ACCEPTORS; ","")&amp;
IF(CLEANED_DATA!AQ27="","FP_PROGESTIN_PILL; ","")&amp;
IF(CLEANED_DATA!AR27="","FP_ESTRO_PROGESTIN_PILL; ","")&amp;
IF(CLEANED_DATA!AS27="","FP_MORNING_AFTER; ","")&amp;
IF(CLEANED_DATA!AT27="","FP_IM_INJECTION; ","")&amp;
IF(CLEANED_DATA!AU27="","FP_SC_INJECTION; ","")&amp;
IF(CLEANED_DATA!AV27="","FP_IMPLANT_IMPLANON; ","")&amp;
IF(CLEANED_DATA!AW27="","FP_IMPLANT_JADELLE; ","")&amp;
IF(CLEANED_DATA!AX27="","FP_IUD; ","")&amp;
IF(CLEANED_DATA!AY27="","FP_TUBAL_LIGATION; ","")&amp;
IF(CLEANED_DATA!AZ27="","FP_VASECTOMY; ","")&amp;
IF(CLEANED_DATA!BA27="","FP_MALE_CONDOM; ","")&amp;
IF(CLEANED_DATA!BB27="","FP_FEMALE_CONDOM; ","")&amp;
IF(CLEANED_DATA!BC27="","FP_NATURAL_METHOD; ","")
="","None",
IF(CLEANED_DATA!D27="","ANC1; ","")&amp;
IF(CLEANED_DATA!G27="","ANC4; ","")&amp;
IF(CLEANED_DATA!Q27="","LLIN_DISTRIBUTED; ","")&amp;
IF(CLEANED_DATA!R27="","DELIVERIES_HF; ","")&amp;
IF(CLEANED_DATA!T27="","AMTSL; ","")&amp;
IF(CLEANED_DATA!V27="","CAESAREAN; ","")&amp;
IF(CLEANED_DATA!W27="","OBST_COMPLICATIONS; ","")&amp;
IF(CLEANED_DATA!AL27="","PNC_48H_PROXY; ","")&amp;
IF(CLEANED_DATA!AM27="","FP_VISITS; ","")&amp;
IF(CLEANED_DATA!AN27="","FP_COUNSELLED; ","")&amp;
IF(CLEANED_DATA!AO27="","FP_NEW_ACCEPTORS; ","")&amp;
IF(CLEANED_DATA!AQ27="","FP_PROGESTIN_PILL; ","")&amp;
IF(CLEANED_DATA!AR27="","FP_ESTRO_PROGESTIN_PILL; ","")&amp;
IF(CLEANED_DATA!AS27="","FP_MORNING_AFTER; ","")&amp;
IF(CLEANED_DATA!AT27="","FP_IM_INJECTION; ","")&amp;
IF(CLEANED_DATA!AU27="","FP_SC_INJECTION; ","")&amp;
IF(CLEANED_DATA!AV27="","FP_IMPLANT_IMPLANON; ","")&amp;
IF(CLEANED_DATA!AW27="","FP_IMPLANT_JADELLE; ","")&amp;
IF(CLEANED_DATA!AX27="","FP_IUD; ","")&amp;
IF(CLEANED_DATA!AY27="","FP_TUBAL_LIGATION; ","")&amp;
IF(CLEANED_DATA!AZ27="","FP_VASECTOMY; ","")&amp;
IF(CLEANED_DATA!BA27="","FP_MALE_CONDOM; ","")&amp;
IF(CLEANED_DATA!BB27="","FP_FEMALE_CONDOM; ","")&amp;
IF(CLEANED_DATA!BC27="","FP_NATURAL_METHOD; ","")))</f>
        <v/>
      </c>
      <c r="C27" s="11" t="str">
        <f>IF($A27="","",IF(
COUNT(CLEANED_DATA!D27,CLEANED_DATA!G27,CLEANED_DATA!Q27,CLEANED_DATA!R27,CLEANED_DATA!T27,CLEANED_DATA!V27,CLEANED_DATA!W27,CLEANED_DATA!AL27,CLEANED_DATA!AM27,CLEANED_DATA!AN27,CLEANED_DATA!AO27,CLEANED_DATA!AQ27,CLEANED_DATA!AR27,CLEANED_DATA!AS27,CLEANED_DATA!AT27,CLEANED_DATA!AU27,CLEANED_DATA!AV27,CLEANED_DATA!AW27,CLEANED_DATA!AX27,CLEANED_DATA!AY27,CLEANED_DATA!AZ27,CLEANED_DATA!BA27,CLEANED_DATA!BB27,CLEANED_DATA!BC27)=0,
"No data reported",
IF(
SUM(CLEANED_DATA!D27,CLEANED_DATA!G27,CLEANED_DATA!Q27,CLEANED_DATA!R27,CLEANED_DATA!T27,CLEANED_DATA!V27,CLEANED_DATA!W27,CLEANED_DATA!AL27,CLEANED_DATA!AM27,CLEANED_DATA!AN27,CLEANED_DATA!AO27,CLEANED_DATA!AQ27,CLEANED_DATA!AR27,CLEANED_DATA!AS27,CLEANED_DATA!AT27,CLEANED_DATA!AU27,CLEANED_DATA!AV27,CLEANED_DATA!AW27,CLEANED_DATA!AX27,CLEANED_DATA!AY27,CLEANED_DATA!AZ27,CLEANED_DATA!BA27,CLEANED_DATA!BB27,CLEANED_DATA!BC27)=0,
"Zero-only reporting",
"Reported")))</f>
        <v/>
      </c>
      <c r="D27" s="10" t="str">
        <f>IF($A27="","",IF(AND(CLEANED_DATA!D27&lt;&gt;"",CLEANED_DATA!G27&lt;&gt;"",CLEANED_DATA!G27&gt;CLEANED_DATA!D27),"Flag: ANC4 higher than ANC1","OK"))</f>
        <v/>
      </c>
      <c r="E27" s="10" t="str">
        <f>IF($A27="","",IF(OR(CLEANED_DATA!D27="",CLEANED_DATA!Q27=""),"Missing value: verify ANC1 and LLIN reporting",IF(CLEANED_DATA!Q27=CLEANED_DATA!D27,"OK: LLIN equals ANC1",IF(CLEANED_DATA!Q27&gt;CLEANED_DATA!D27,"Flag: LLIN exceeds ANC1 by "&amp;(CLEANED_DATA!Q27-CLEANED_DATA!D27)&amp;"; verify ANC register and LLIN distribution tally","Flag: LLIN lower than ANC1 by "&amp;(CLEANED_DATA!D27-CLEANED_DATA!Q27)&amp;"; verify if all ANC1 clients received LLINs or correct reporting error"))))</f>
        <v/>
      </c>
      <c r="F27" s="10" t="str">
        <f>IF($A27="","",IF(AND(CLEANED_DATA!R27&lt;&gt;"",CLEANED_DATA!T27&lt;&gt;"",CLEANED_DATA!T27&gt;CLEANED_DATA!R27),"Flag: AMTSL greater than deliveries by "&amp;(CLEANED_DATA!T27-CLEANED_DATA!R27),IF(AND(CLEANED_DATA!R27&gt;0,CLEANED_DATA!T27=""),"Missing AMTSL where deliveries reported","OK")))</f>
        <v/>
      </c>
      <c r="G27" s="10" t="str">
        <f>IF($A27="","",IF(AND(CLEANED_DATA!R27&gt;0,CLEANED_DATA!AL27=""),"Flag: delivery reported but no PNC &lt;48h proxy value",IF(AND(CLEANED_DATA!R27&lt;&gt;"",CLEANED_DATA!AL27&lt;&gt;"",CLEANED_DATA!AL27&gt;CLEANED_DATA!R27),"Flag: PNC &lt;48h proxy greater than deliveries by "&amp;(CLEANED_DATA!AL27-CLEANED_DATA!R27),"OK")))</f>
        <v/>
      </c>
      <c r="H27" s="10" t="str">
        <f>IF($A27="","",IF(AND(CLEANED_DATA!V27&lt;&gt;"",CLEANED_DATA!R27&lt;&gt;"",CLEANED_DATA!V27&gt;CLEANED_DATA!R27),"Flag: caesareans greater than deliveries by "&amp;(CLEANED_DATA!V27-CLEANED_DATA!R27),"OK"))</f>
        <v/>
      </c>
      <c r="I27" s="10" t="str">
        <f>IF($A27="","",IF(AND(CLEANED_DATA!W27&lt;&gt;"",CLEANED_DATA!R27&lt;&gt;"",CLEANED_DATA!W27&gt;CLEANED_DATA!R27),"Flag: complications greater than deliveries by "&amp;(CLEANED_DATA!W27-CLEANED_DATA!R27),"OK"))</f>
        <v/>
      </c>
      <c r="J27" s="10" t="str">
        <f>IF($A27="","",IF(AND(CLEANED_DATA!AN27&lt;&gt;"",CLEANED_DATA!AO27&lt;&gt;"",CLEANED_DATA!AO27&gt;CLEANED_DATA!AN27),"Flag: new acceptors greater than counselled by "&amp;(CLEANED_DATA!AO27-CLEANED_DATA!AN27),"OK"))</f>
        <v/>
      </c>
      <c r="K27" s="10" t="str">
        <f>IF($A27="","",N(CLEANED_DATA!AQ27)+N(CLEANED_DATA!AR27)+N(CLEANED_DATA!AS27)+N(CLEANED_DATA!AT27)+N(CLEANED_DATA!AU27)+N(CLEANED_DATA!AV27)+N(CLEANED_DATA!AW27)+N(CLEANED_DATA!AX27)+N(CLEANED_DATA!AY27)+N(CLEANED_DATA!AZ27)+N(CLEANED_DATA!BA27)+N(CLEANED_DATA!BB27)+N(CLEANED_DATA!BC27))</f>
        <v/>
      </c>
      <c r="L27" s="10" t="str">
        <f>IF($A27="","",IF(CLEANED_DATA!AO27="","Missing FP new acceptors",IF(K27=CLEANED_DATA!AO27,"OK","FP method sum differs from new acceptors: method sum="&amp;K27&amp;", new acceptors="&amp;CLEANED_DATA!AO27&amp;", difference="&amp;(K27-CLEANED_DATA!AO27))))</f>
        <v/>
      </c>
      <c r="M27" s="11" t="str">
        <f t="shared" si="0"/>
        <v/>
      </c>
      <c r="N27" s="10" t="str">
        <f t="shared" si="1"/>
        <v/>
      </c>
      <c r="O27" s="10" t="str">
        <f t="shared" si="2"/>
        <v/>
      </c>
    </row>
    <row r="28" spans="1:15" ht="39.5" customHeight="1">
      <c r="A28" s="10" t="str">
        <f>IF(CLEANED_DATA!A28="","",CLEANED_DATA!A28)</f>
        <v/>
      </c>
      <c r="B28" s="10" t="str">
        <f>IF($A28="","",IF(
IF(CLEANED_DATA!D28="","ANC1; ","")&amp;
IF(CLEANED_DATA!G28="","ANC4; ","")&amp;
IF(CLEANED_DATA!Q28="","LLIN_DISTRIBUTED; ","")&amp;
IF(CLEANED_DATA!R28="","DELIVERIES_HF; ","")&amp;
IF(CLEANED_DATA!T28="","AMTSL; ","")&amp;
IF(CLEANED_DATA!V28="","CAESAREAN; ","")&amp;
IF(CLEANED_DATA!W28="","OBST_COMPLICATIONS; ","")&amp;
IF(CLEANED_DATA!AL28="","PNC_48H_PROXY; ","")&amp;
IF(CLEANED_DATA!AM28="","FP_VISITS; ","")&amp;
IF(CLEANED_DATA!AN28="","FP_COUNSELLED; ","")&amp;
IF(CLEANED_DATA!AO28="","FP_NEW_ACCEPTORS; ","")&amp;
IF(CLEANED_DATA!AQ28="","FP_PROGESTIN_PILL; ","")&amp;
IF(CLEANED_DATA!AR28="","FP_ESTRO_PROGESTIN_PILL; ","")&amp;
IF(CLEANED_DATA!AS28="","FP_MORNING_AFTER; ","")&amp;
IF(CLEANED_DATA!AT28="","FP_IM_INJECTION; ","")&amp;
IF(CLEANED_DATA!AU28="","FP_SC_INJECTION; ","")&amp;
IF(CLEANED_DATA!AV28="","FP_IMPLANT_IMPLANON; ","")&amp;
IF(CLEANED_DATA!AW28="","FP_IMPLANT_JADELLE; ","")&amp;
IF(CLEANED_DATA!AX28="","FP_IUD; ","")&amp;
IF(CLEANED_DATA!AY28="","FP_TUBAL_LIGATION; ","")&amp;
IF(CLEANED_DATA!AZ28="","FP_VASECTOMY; ","")&amp;
IF(CLEANED_DATA!BA28="","FP_MALE_CONDOM; ","")&amp;
IF(CLEANED_DATA!BB28="","FP_FEMALE_CONDOM; ","")&amp;
IF(CLEANED_DATA!BC28="","FP_NATURAL_METHOD; ","")
="","None",
IF(CLEANED_DATA!D28="","ANC1; ","")&amp;
IF(CLEANED_DATA!G28="","ANC4; ","")&amp;
IF(CLEANED_DATA!Q28="","LLIN_DISTRIBUTED; ","")&amp;
IF(CLEANED_DATA!R28="","DELIVERIES_HF; ","")&amp;
IF(CLEANED_DATA!T28="","AMTSL; ","")&amp;
IF(CLEANED_DATA!V28="","CAESAREAN; ","")&amp;
IF(CLEANED_DATA!W28="","OBST_COMPLICATIONS; ","")&amp;
IF(CLEANED_DATA!AL28="","PNC_48H_PROXY; ","")&amp;
IF(CLEANED_DATA!AM28="","FP_VISITS; ","")&amp;
IF(CLEANED_DATA!AN28="","FP_COUNSELLED; ","")&amp;
IF(CLEANED_DATA!AO28="","FP_NEW_ACCEPTORS; ","")&amp;
IF(CLEANED_DATA!AQ28="","FP_PROGESTIN_PILL; ","")&amp;
IF(CLEANED_DATA!AR28="","FP_ESTRO_PROGESTIN_PILL; ","")&amp;
IF(CLEANED_DATA!AS28="","FP_MORNING_AFTER; ","")&amp;
IF(CLEANED_DATA!AT28="","FP_IM_INJECTION; ","")&amp;
IF(CLEANED_DATA!AU28="","FP_SC_INJECTION; ","")&amp;
IF(CLEANED_DATA!AV28="","FP_IMPLANT_IMPLANON; ","")&amp;
IF(CLEANED_DATA!AW28="","FP_IMPLANT_JADELLE; ","")&amp;
IF(CLEANED_DATA!AX28="","FP_IUD; ","")&amp;
IF(CLEANED_DATA!AY28="","FP_TUBAL_LIGATION; ","")&amp;
IF(CLEANED_DATA!AZ28="","FP_VASECTOMY; ","")&amp;
IF(CLEANED_DATA!BA28="","FP_MALE_CONDOM; ","")&amp;
IF(CLEANED_DATA!BB28="","FP_FEMALE_CONDOM; ","")&amp;
IF(CLEANED_DATA!BC28="","FP_NATURAL_METHOD; ","")))</f>
        <v/>
      </c>
      <c r="C28" s="11" t="str">
        <f>IF($A28="","",IF(
COUNT(CLEANED_DATA!D28,CLEANED_DATA!G28,CLEANED_DATA!Q28,CLEANED_DATA!R28,CLEANED_DATA!T28,CLEANED_DATA!V28,CLEANED_DATA!W28,CLEANED_DATA!AL28,CLEANED_DATA!AM28,CLEANED_DATA!AN28,CLEANED_DATA!AO28,CLEANED_DATA!AQ28,CLEANED_DATA!AR28,CLEANED_DATA!AS28,CLEANED_DATA!AT28,CLEANED_DATA!AU28,CLEANED_DATA!AV28,CLEANED_DATA!AW28,CLEANED_DATA!AX28,CLEANED_DATA!AY28,CLEANED_DATA!AZ28,CLEANED_DATA!BA28,CLEANED_DATA!BB28,CLEANED_DATA!BC28)=0,
"No data reported",
IF(
SUM(CLEANED_DATA!D28,CLEANED_DATA!G28,CLEANED_DATA!Q28,CLEANED_DATA!R28,CLEANED_DATA!T28,CLEANED_DATA!V28,CLEANED_DATA!W28,CLEANED_DATA!AL28,CLEANED_DATA!AM28,CLEANED_DATA!AN28,CLEANED_DATA!AO28,CLEANED_DATA!AQ28,CLEANED_DATA!AR28,CLEANED_DATA!AS28,CLEANED_DATA!AT28,CLEANED_DATA!AU28,CLEANED_DATA!AV28,CLEANED_DATA!AW28,CLEANED_DATA!AX28,CLEANED_DATA!AY28,CLEANED_DATA!AZ28,CLEANED_DATA!BA28,CLEANED_DATA!BB28,CLEANED_DATA!BC28)=0,
"Zero-only reporting",
"Reported")))</f>
        <v/>
      </c>
      <c r="D28" s="10" t="str">
        <f>IF($A28="","",IF(AND(CLEANED_DATA!D28&lt;&gt;"",CLEANED_DATA!G28&lt;&gt;"",CLEANED_DATA!G28&gt;CLEANED_DATA!D28),"Flag: ANC4 higher than ANC1","OK"))</f>
        <v/>
      </c>
      <c r="E28" s="10" t="str">
        <f>IF($A28="","",IF(OR(CLEANED_DATA!D28="",CLEANED_DATA!Q28=""),"Missing value: verify ANC1 and LLIN reporting",IF(CLEANED_DATA!Q28=CLEANED_DATA!D28,"OK: LLIN equals ANC1",IF(CLEANED_DATA!Q28&gt;CLEANED_DATA!D28,"Flag: LLIN exceeds ANC1 by "&amp;(CLEANED_DATA!Q28-CLEANED_DATA!D28)&amp;"; verify ANC register and LLIN distribution tally","Flag: LLIN lower than ANC1 by "&amp;(CLEANED_DATA!D28-CLEANED_DATA!Q28)&amp;"; verify if all ANC1 clients received LLINs or correct reporting error"))))</f>
        <v/>
      </c>
      <c r="F28" s="10" t="str">
        <f>IF($A28="","",IF(AND(CLEANED_DATA!R28&lt;&gt;"",CLEANED_DATA!T28&lt;&gt;"",CLEANED_DATA!T28&gt;CLEANED_DATA!R28),"Flag: AMTSL greater than deliveries by "&amp;(CLEANED_DATA!T28-CLEANED_DATA!R28),IF(AND(CLEANED_DATA!R28&gt;0,CLEANED_DATA!T28=""),"Missing AMTSL where deliveries reported","OK")))</f>
        <v/>
      </c>
      <c r="G28" s="10" t="str">
        <f>IF($A28="","",IF(AND(CLEANED_DATA!R28&gt;0,CLEANED_DATA!AL28=""),"Flag: delivery reported but no PNC &lt;48h proxy value",IF(AND(CLEANED_DATA!R28&lt;&gt;"",CLEANED_DATA!AL28&lt;&gt;"",CLEANED_DATA!AL28&gt;CLEANED_DATA!R28),"Flag: PNC &lt;48h proxy greater than deliveries by "&amp;(CLEANED_DATA!AL28-CLEANED_DATA!R28),"OK")))</f>
        <v/>
      </c>
      <c r="H28" s="10" t="str">
        <f>IF($A28="","",IF(AND(CLEANED_DATA!V28&lt;&gt;"",CLEANED_DATA!R28&lt;&gt;"",CLEANED_DATA!V28&gt;CLEANED_DATA!R28),"Flag: caesareans greater than deliveries by "&amp;(CLEANED_DATA!V28-CLEANED_DATA!R28),"OK"))</f>
        <v/>
      </c>
      <c r="I28" s="10" t="str">
        <f>IF($A28="","",IF(AND(CLEANED_DATA!W28&lt;&gt;"",CLEANED_DATA!R28&lt;&gt;"",CLEANED_DATA!W28&gt;CLEANED_DATA!R28),"Flag: complications greater than deliveries by "&amp;(CLEANED_DATA!W28-CLEANED_DATA!R28),"OK"))</f>
        <v/>
      </c>
      <c r="J28" s="10" t="str">
        <f>IF($A28="","",IF(AND(CLEANED_DATA!AN28&lt;&gt;"",CLEANED_DATA!AO28&lt;&gt;"",CLEANED_DATA!AO28&gt;CLEANED_DATA!AN28),"Flag: new acceptors greater than counselled by "&amp;(CLEANED_DATA!AO28-CLEANED_DATA!AN28),"OK"))</f>
        <v/>
      </c>
      <c r="K28" s="10" t="str">
        <f>IF($A28="","",N(CLEANED_DATA!AQ28)+N(CLEANED_DATA!AR28)+N(CLEANED_DATA!AS28)+N(CLEANED_DATA!AT28)+N(CLEANED_DATA!AU28)+N(CLEANED_DATA!AV28)+N(CLEANED_DATA!AW28)+N(CLEANED_DATA!AX28)+N(CLEANED_DATA!AY28)+N(CLEANED_DATA!AZ28)+N(CLEANED_DATA!BA28)+N(CLEANED_DATA!BB28)+N(CLEANED_DATA!BC28))</f>
        <v/>
      </c>
      <c r="L28" s="10" t="str">
        <f>IF($A28="","",IF(CLEANED_DATA!AO28="","Missing FP new acceptors",IF(K28=CLEANED_DATA!AO28,"OK","FP method sum differs from new acceptors: method sum="&amp;K28&amp;", new acceptors="&amp;CLEANED_DATA!AO28&amp;", difference="&amp;(K28-CLEANED_DATA!AO28))))</f>
        <v/>
      </c>
      <c r="M28" s="11" t="str">
        <f t="shared" si="0"/>
        <v/>
      </c>
      <c r="N28" s="10" t="str">
        <f t="shared" si="1"/>
        <v/>
      </c>
      <c r="O28" s="10" t="str">
        <f t="shared" si="2"/>
        <v/>
      </c>
    </row>
    <row r="29" spans="1:15" ht="39.5" customHeight="1">
      <c r="A29" s="10" t="str">
        <f>IF(CLEANED_DATA!A29="","",CLEANED_DATA!A29)</f>
        <v/>
      </c>
      <c r="B29" s="10" t="str">
        <f>IF($A29="","",IF(
IF(CLEANED_DATA!D29="","ANC1; ","")&amp;
IF(CLEANED_DATA!G29="","ANC4; ","")&amp;
IF(CLEANED_DATA!Q29="","LLIN_DISTRIBUTED; ","")&amp;
IF(CLEANED_DATA!R29="","DELIVERIES_HF; ","")&amp;
IF(CLEANED_DATA!T29="","AMTSL; ","")&amp;
IF(CLEANED_DATA!V29="","CAESAREAN; ","")&amp;
IF(CLEANED_DATA!W29="","OBST_COMPLICATIONS; ","")&amp;
IF(CLEANED_DATA!AL29="","PNC_48H_PROXY; ","")&amp;
IF(CLEANED_DATA!AM29="","FP_VISITS; ","")&amp;
IF(CLEANED_DATA!AN29="","FP_COUNSELLED; ","")&amp;
IF(CLEANED_DATA!AO29="","FP_NEW_ACCEPTORS; ","")&amp;
IF(CLEANED_DATA!AQ29="","FP_PROGESTIN_PILL; ","")&amp;
IF(CLEANED_DATA!AR29="","FP_ESTRO_PROGESTIN_PILL; ","")&amp;
IF(CLEANED_DATA!AS29="","FP_MORNING_AFTER; ","")&amp;
IF(CLEANED_DATA!AT29="","FP_IM_INJECTION; ","")&amp;
IF(CLEANED_DATA!AU29="","FP_SC_INJECTION; ","")&amp;
IF(CLEANED_DATA!AV29="","FP_IMPLANT_IMPLANON; ","")&amp;
IF(CLEANED_DATA!AW29="","FP_IMPLANT_JADELLE; ","")&amp;
IF(CLEANED_DATA!AX29="","FP_IUD; ","")&amp;
IF(CLEANED_DATA!AY29="","FP_TUBAL_LIGATION; ","")&amp;
IF(CLEANED_DATA!AZ29="","FP_VASECTOMY; ","")&amp;
IF(CLEANED_DATA!BA29="","FP_MALE_CONDOM; ","")&amp;
IF(CLEANED_DATA!BB29="","FP_FEMALE_CONDOM; ","")&amp;
IF(CLEANED_DATA!BC29="","FP_NATURAL_METHOD; ","")
="","None",
IF(CLEANED_DATA!D29="","ANC1; ","")&amp;
IF(CLEANED_DATA!G29="","ANC4; ","")&amp;
IF(CLEANED_DATA!Q29="","LLIN_DISTRIBUTED; ","")&amp;
IF(CLEANED_DATA!R29="","DELIVERIES_HF; ","")&amp;
IF(CLEANED_DATA!T29="","AMTSL; ","")&amp;
IF(CLEANED_DATA!V29="","CAESAREAN; ","")&amp;
IF(CLEANED_DATA!W29="","OBST_COMPLICATIONS; ","")&amp;
IF(CLEANED_DATA!AL29="","PNC_48H_PROXY; ","")&amp;
IF(CLEANED_DATA!AM29="","FP_VISITS; ","")&amp;
IF(CLEANED_DATA!AN29="","FP_COUNSELLED; ","")&amp;
IF(CLEANED_DATA!AO29="","FP_NEW_ACCEPTORS; ","")&amp;
IF(CLEANED_DATA!AQ29="","FP_PROGESTIN_PILL; ","")&amp;
IF(CLEANED_DATA!AR29="","FP_ESTRO_PROGESTIN_PILL; ","")&amp;
IF(CLEANED_DATA!AS29="","FP_MORNING_AFTER; ","")&amp;
IF(CLEANED_DATA!AT29="","FP_IM_INJECTION; ","")&amp;
IF(CLEANED_DATA!AU29="","FP_SC_INJECTION; ","")&amp;
IF(CLEANED_DATA!AV29="","FP_IMPLANT_IMPLANON; ","")&amp;
IF(CLEANED_DATA!AW29="","FP_IMPLANT_JADELLE; ","")&amp;
IF(CLEANED_DATA!AX29="","FP_IUD; ","")&amp;
IF(CLEANED_DATA!AY29="","FP_TUBAL_LIGATION; ","")&amp;
IF(CLEANED_DATA!AZ29="","FP_VASECTOMY; ","")&amp;
IF(CLEANED_DATA!BA29="","FP_MALE_CONDOM; ","")&amp;
IF(CLEANED_DATA!BB29="","FP_FEMALE_CONDOM; ","")&amp;
IF(CLEANED_DATA!BC29="","FP_NATURAL_METHOD; ","")))</f>
        <v/>
      </c>
      <c r="C29" s="11" t="str">
        <f>IF($A29="","",IF(
COUNT(CLEANED_DATA!D29,CLEANED_DATA!G29,CLEANED_DATA!Q29,CLEANED_DATA!R29,CLEANED_DATA!T29,CLEANED_DATA!V29,CLEANED_DATA!W29,CLEANED_DATA!AL29,CLEANED_DATA!AM29,CLEANED_DATA!AN29,CLEANED_DATA!AO29,CLEANED_DATA!AQ29,CLEANED_DATA!AR29,CLEANED_DATA!AS29,CLEANED_DATA!AT29,CLEANED_DATA!AU29,CLEANED_DATA!AV29,CLEANED_DATA!AW29,CLEANED_DATA!AX29,CLEANED_DATA!AY29,CLEANED_DATA!AZ29,CLEANED_DATA!BA29,CLEANED_DATA!BB29,CLEANED_DATA!BC29)=0,
"No data reported",
IF(
SUM(CLEANED_DATA!D29,CLEANED_DATA!G29,CLEANED_DATA!Q29,CLEANED_DATA!R29,CLEANED_DATA!T29,CLEANED_DATA!V29,CLEANED_DATA!W29,CLEANED_DATA!AL29,CLEANED_DATA!AM29,CLEANED_DATA!AN29,CLEANED_DATA!AO29,CLEANED_DATA!AQ29,CLEANED_DATA!AR29,CLEANED_DATA!AS29,CLEANED_DATA!AT29,CLEANED_DATA!AU29,CLEANED_DATA!AV29,CLEANED_DATA!AW29,CLEANED_DATA!AX29,CLEANED_DATA!AY29,CLEANED_DATA!AZ29,CLEANED_DATA!BA29,CLEANED_DATA!BB29,CLEANED_DATA!BC29)=0,
"Zero-only reporting",
"Reported")))</f>
        <v/>
      </c>
      <c r="D29" s="10" t="str">
        <f>IF($A29="","",IF(AND(CLEANED_DATA!D29&lt;&gt;"",CLEANED_DATA!G29&lt;&gt;"",CLEANED_DATA!G29&gt;CLEANED_DATA!D29),"Flag: ANC4 higher than ANC1","OK"))</f>
        <v/>
      </c>
      <c r="E29" s="10" t="str">
        <f>IF($A29="","",IF(OR(CLEANED_DATA!D29="",CLEANED_DATA!Q29=""),"Missing value: verify ANC1 and LLIN reporting",IF(CLEANED_DATA!Q29=CLEANED_DATA!D29,"OK: LLIN equals ANC1",IF(CLEANED_DATA!Q29&gt;CLEANED_DATA!D29,"Flag: LLIN exceeds ANC1 by "&amp;(CLEANED_DATA!Q29-CLEANED_DATA!D29)&amp;"; verify ANC register and LLIN distribution tally","Flag: LLIN lower than ANC1 by "&amp;(CLEANED_DATA!D29-CLEANED_DATA!Q29)&amp;"; verify if all ANC1 clients received LLINs or correct reporting error"))))</f>
        <v/>
      </c>
      <c r="F29" s="10" t="str">
        <f>IF($A29="","",IF(AND(CLEANED_DATA!R29&lt;&gt;"",CLEANED_DATA!T29&lt;&gt;"",CLEANED_DATA!T29&gt;CLEANED_DATA!R29),"Flag: AMTSL greater than deliveries by "&amp;(CLEANED_DATA!T29-CLEANED_DATA!R29),IF(AND(CLEANED_DATA!R29&gt;0,CLEANED_DATA!T29=""),"Missing AMTSL where deliveries reported","OK")))</f>
        <v/>
      </c>
      <c r="G29" s="10" t="str">
        <f>IF($A29="","",IF(AND(CLEANED_DATA!R29&gt;0,CLEANED_DATA!AL29=""),"Flag: delivery reported but no PNC &lt;48h proxy value",IF(AND(CLEANED_DATA!R29&lt;&gt;"",CLEANED_DATA!AL29&lt;&gt;"",CLEANED_DATA!AL29&gt;CLEANED_DATA!R29),"Flag: PNC &lt;48h proxy greater than deliveries by "&amp;(CLEANED_DATA!AL29-CLEANED_DATA!R29),"OK")))</f>
        <v/>
      </c>
      <c r="H29" s="10" t="str">
        <f>IF($A29="","",IF(AND(CLEANED_DATA!V29&lt;&gt;"",CLEANED_DATA!R29&lt;&gt;"",CLEANED_DATA!V29&gt;CLEANED_DATA!R29),"Flag: caesareans greater than deliveries by "&amp;(CLEANED_DATA!V29-CLEANED_DATA!R29),"OK"))</f>
        <v/>
      </c>
      <c r="I29" s="10" t="str">
        <f>IF($A29="","",IF(AND(CLEANED_DATA!W29&lt;&gt;"",CLEANED_DATA!R29&lt;&gt;"",CLEANED_DATA!W29&gt;CLEANED_DATA!R29),"Flag: complications greater than deliveries by "&amp;(CLEANED_DATA!W29-CLEANED_DATA!R29),"OK"))</f>
        <v/>
      </c>
      <c r="J29" s="10" t="str">
        <f>IF($A29="","",IF(AND(CLEANED_DATA!AN29&lt;&gt;"",CLEANED_DATA!AO29&lt;&gt;"",CLEANED_DATA!AO29&gt;CLEANED_DATA!AN29),"Flag: new acceptors greater than counselled by "&amp;(CLEANED_DATA!AO29-CLEANED_DATA!AN29),"OK"))</f>
        <v/>
      </c>
      <c r="K29" s="10" t="str">
        <f>IF($A29="","",N(CLEANED_DATA!AQ29)+N(CLEANED_DATA!AR29)+N(CLEANED_DATA!AS29)+N(CLEANED_DATA!AT29)+N(CLEANED_DATA!AU29)+N(CLEANED_DATA!AV29)+N(CLEANED_DATA!AW29)+N(CLEANED_DATA!AX29)+N(CLEANED_DATA!AY29)+N(CLEANED_DATA!AZ29)+N(CLEANED_DATA!BA29)+N(CLEANED_DATA!BB29)+N(CLEANED_DATA!BC29))</f>
        <v/>
      </c>
      <c r="L29" s="10" t="str">
        <f>IF($A29="","",IF(CLEANED_DATA!AO29="","Missing FP new acceptors",IF(K29=CLEANED_DATA!AO29,"OK","FP method sum differs from new acceptors: method sum="&amp;K29&amp;", new acceptors="&amp;CLEANED_DATA!AO29&amp;", difference="&amp;(K29-CLEANED_DATA!AO29))))</f>
        <v/>
      </c>
      <c r="M29" s="11" t="str">
        <f>IF($A29="","",IF(C29="No data reported","Not scored",IF(C29="Zero-only reporting","Not scored - zero-only report",
MAX(0,MIN(100,
20+
MAX(0,80-(
IF(AND(D29&lt;&gt;"",D29&lt;&gt;"OK",LEFT(D29,3)&lt;&gt;"OK:"),1,0)+
IF(AND(E29&lt;&gt;"",E29&lt;&gt;"OK",LEFT(E29,3)&lt;&gt;"OK:"),1,0)+
IF(AND(F29&lt;&gt;"",F29&lt;&gt;"OK",LEFT(F29,3)&lt;&gt;"OK:"),1,0)+
IF(AND(G29&lt;&gt;"",G29&lt;&gt;"OK",LEFT(G29,3)&lt;&gt;"OK:"),1,0)+
IF(AND(H29&lt;&gt;"",H29&lt;&gt;"OK",LEFT(H29,3)&lt;&gt;"OK:"),1,0)+
IF(AND(I29&lt;&gt;"",I29&lt;&gt;"OK",LEFT(I29,3)&lt;&gt;"OK:"),1,0)+
IF(AND(J29&lt;&gt;"",J29&lt;&gt;"OK",LEFT(J29,3)&lt;&gt;"OK:"),1,0)+
IF(AND(L29&lt;&gt;"",L29&lt;&gt;"OK",LEFT(L29,3)&lt;&gt;"OK:"),1,0)
)*10)
)))))</f>
        <v/>
      </c>
      <c r="N29" s="10" t="str">
        <f t="shared" si="1"/>
        <v/>
      </c>
      <c r="O29" s="10" t="str">
        <f t="shared" si="2"/>
        <v/>
      </c>
    </row>
    <row r="30" spans="1:15" ht="39.5" customHeight="1">
      <c r="A30" s="10" t="str">
        <f>IF(CLEANED_DATA!A30="","",CLEANED_DATA!A30)</f>
        <v/>
      </c>
      <c r="B30" s="10" t="str">
        <f>IF($A30="","",IF(
IF(CLEANED_DATA!D30="","ANC1; ","")&amp;
IF(CLEANED_DATA!G30="","ANC4; ","")&amp;
IF(CLEANED_DATA!Q30="","LLIN_DISTRIBUTED; ","")&amp;
IF(CLEANED_DATA!R30="","DELIVERIES_HF; ","")&amp;
IF(CLEANED_DATA!T30="","AMTSL; ","")&amp;
IF(CLEANED_DATA!V30="","CAESAREAN; ","")&amp;
IF(CLEANED_DATA!W30="","OBST_COMPLICATIONS; ","")&amp;
IF(CLEANED_DATA!AL30="","PNC_48H_PROXY; ","")&amp;
IF(CLEANED_DATA!AM30="","FP_VISITS; ","")&amp;
IF(CLEANED_DATA!AN30="","FP_COUNSELLED; ","")&amp;
IF(CLEANED_DATA!AO30="","FP_NEW_ACCEPTORS; ","")&amp;
IF(CLEANED_DATA!AQ30="","FP_PROGESTIN_PILL; ","")&amp;
IF(CLEANED_DATA!AR30="","FP_ESTRO_PROGESTIN_PILL; ","")&amp;
IF(CLEANED_DATA!AS30="","FP_MORNING_AFTER; ","")&amp;
IF(CLEANED_DATA!AT30="","FP_IM_INJECTION; ","")&amp;
IF(CLEANED_DATA!AU30="","FP_SC_INJECTION; ","")&amp;
IF(CLEANED_DATA!AV30="","FP_IMPLANT_IMPLANON; ","")&amp;
IF(CLEANED_DATA!AW30="","FP_IMPLANT_JADELLE; ","")&amp;
IF(CLEANED_DATA!AX30="","FP_IUD; ","")&amp;
IF(CLEANED_DATA!AY30="","FP_TUBAL_LIGATION; ","")&amp;
IF(CLEANED_DATA!AZ30="","FP_VASECTOMY; ","")&amp;
IF(CLEANED_DATA!BA30="","FP_MALE_CONDOM; ","")&amp;
IF(CLEANED_DATA!BB30="","FP_FEMALE_CONDOM; ","")&amp;
IF(CLEANED_DATA!BC30="","FP_NATURAL_METHOD; ","")
="","None",
IF(CLEANED_DATA!D30="","ANC1; ","")&amp;
IF(CLEANED_DATA!G30="","ANC4; ","")&amp;
IF(CLEANED_DATA!Q30="","LLIN_DISTRIBUTED; ","")&amp;
IF(CLEANED_DATA!R30="","DELIVERIES_HF; ","")&amp;
IF(CLEANED_DATA!T30="","AMTSL; ","")&amp;
IF(CLEANED_DATA!V30="","CAESAREAN; ","")&amp;
IF(CLEANED_DATA!W30="","OBST_COMPLICATIONS; ","")&amp;
IF(CLEANED_DATA!AL30="","PNC_48H_PROXY; ","")&amp;
IF(CLEANED_DATA!AM30="","FP_VISITS; ","")&amp;
IF(CLEANED_DATA!AN30="","FP_COUNSELLED; ","")&amp;
IF(CLEANED_DATA!AO30="","FP_NEW_ACCEPTORS; ","")&amp;
IF(CLEANED_DATA!AQ30="","FP_PROGESTIN_PILL; ","")&amp;
IF(CLEANED_DATA!AR30="","FP_ESTRO_PROGESTIN_PILL; ","")&amp;
IF(CLEANED_DATA!AS30="","FP_MORNING_AFTER; ","")&amp;
IF(CLEANED_DATA!AT30="","FP_IM_INJECTION; ","")&amp;
IF(CLEANED_DATA!AU30="","FP_SC_INJECTION; ","")&amp;
IF(CLEANED_DATA!AV30="","FP_IMPLANT_IMPLANON; ","")&amp;
IF(CLEANED_DATA!AW30="","FP_IMPLANT_JADELLE; ","")&amp;
IF(CLEANED_DATA!AX30="","FP_IUD; ","")&amp;
IF(CLEANED_DATA!AY30="","FP_TUBAL_LIGATION; ","")&amp;
IF(CLEANED_DATA!AZ30="","FP_VASECTOMY; ","")&amp;
IF(CLEANED_DATA!BA30="","FP_MALE_CONDOM; ","")&amp;
IF(CLEANED_DATA!BB30="","FP_FEMALE_CONDOM; ","")&amp;
IF(CLEANED_DATA!BC30="","FP_NATURAL_METHOD; ","")))</f>
        <v/>
      </c>
      <c r="C30" s="11" t="str">
        <f>IF($A30="","",IF(
COUNT(CLEANED_DATA!D30,CLEANED_DATA!G30,CLEANED_DATA!Q30,CLEANED_DATA!R30,CLEANED_DATA!T30,CLEANED_DATA!V30,CLEANED_DATA!W30,CLEANED_DATA!AL30,CLEANED_DATA!AM30,CLEANED_DATA!AN30,CLEANED_DATA!AO30,CLEANED_DATA!AQ30,CLEANED_DATA!AR30,CLEANED_DATA!AS30,CLEANED_DATA!AT30,CLEANED_DATA!AU30,CLEANED_DATA!AV30,CLEANED_DATA!AW30,CLEANED_DATA!AX30,CLEANED_DATA!AY30,CLEANED_DATA!AZ30,CLEANED_DATA!BA30,CLEANED_DATA!BB30,CLEANED_DATA!BC30)=0,
"No data reported",
IF(
SUM(CLEANED_DATA!D30,CLEANED_DATA!G30,CLEANED_DATA!Q30,CLEANED_DATA!R30,CLEANED_DATA!T30,CLEANED_DATA!V30,CLEANED_DATA!W30,CLEANED_DATA!AL30,CLEANED_DATA!AM30,CLEANED_DATA!AN30,CLEANED_DATA!AO30,CLEANED_DATA!AQ30,CLEANED_DATA!AR30,CLEANED_DATA!AS30,CLEANED_DATA!AT30,CLEANED_DATA!AU30,CLEANED_DATA!AV30,CLEANED_DATA!AW30,CLEANED_DATA!AX30,CLEANED_DATA!AY30,CLEANED_DATA!AZ30,CLEANED_DATA!BA30,CLEANED_DATA!BB30,CLEANED_DATA!BC30)=0,
"Zero-only reporting",
"Reported")))</f>
        <v/>
      </c>
      <c r="D30" s="10" t="str">
        <f>IF($A30="","",IF(AND(CLEANED_DATA!D30&lt;&gt;"",CLEANED_DATA!G30&lt;&gt;"",CLEANED_DATA!G30&gt;CLEANED_DATA!D30),"Flag: ANC4 higher than ANC1","OK"))</f>
        <v/>
      </c>
      <c r="E30" s="10" t="str">
        <f>IF($A30="","",IF(OR(CLEANED_DATA!D30="",CLEANED_DATA!Q30=""),"Missing value: verify ANC1 and LLIN reporting",IF(CLEANED_DATA!Q30=CLEANED_DATA!D30,"OK: LLIN equals ANC1",IF(CLEANED_DATA!Q30&gt;CLEANED_DATA!D30,"Flag: LLIN exceeds ANC1 by "&amp;(CLEANED_DATA!Q30-CLEANED_DATA!D30)&amp;"; verify ANC register and LLIN distribution tally","Flag: LLIN lower than ANC1 by "&amp;(CLEANED_DATA!D30-CLEANED_DATA!Q30)&amp;"; verify if all ANC1 clients received LLINs or correct reporting error"))))</f>
        <v/>
      </c>
      <c r="F30" s="10" t="str">
        <f>IF($A30="","",IF(AND(CLEANED_DATA!R30&lt;&gt;"",CLEANED_DATA!T30&lt;&gt;"",CLEANED_DATA!T30&gt;CLEANED_DATA!R30),"Flag: AMTSL greater than deliveries by "&amp;(CLEANED_DATA!T30-CLEANED_DATA!R30),IF(AND(CLEANED_DATA!R30&gt;0,CLEANED_DATA!T30=""),"Missing AMTSL where deliveries reported","OK")))</f>
        <v/>
      </c>
      <c r="G30" s="10" t="str">
        <f>IF($A30="","",IF(AND(CLEANED_DATA!R30&gt;0,CLEANED_DATA!AL30=""),"Flag: delivery reported but no PNC &lt;48h proxy value",IF(AND(CLEANED_DATA!R30&lt;&gt;"",CLEANED_DATA!AL30&lt;&gt;"",CLEANED_DATA!AL30&gt;CLEANED_DATA!R30),"Flag: PNC &lt;48h proxy greater than deliveries by "&amp;(CLEANED_DATA!AL30-CLEANED_DATA!R30),"OK")))</f>
        <v/>
      </c>
      <c r="H30" s="10" t="str">
        <f>IF($A30="","",IF(AND(CLEANED_DATA!V30&lt;&gt;"",CLEANED_DATA!R30&lt;&gt;"",CLEANED_DATA!V30&gt;CLEANED_DATA!R30),"Flag: caesareans greater than deliveries by "&amp;(CLEANED_DATA!V30-CLEANED_DATA!R30),"OK"))</f>
        <v/>
      </c>
      <c r="I30" s="10" t="str">
        <f>IF($A30="","",IF(AND(CLEANED_DATA!W30&lt;&gt;"",CLEANED_DATA!R30&lt;&gt;"",CLEANED_DATA!W30&gt;CLEANED_DATA!R30),"Flag: complications greater than deliveries by "&amp;(CLEANED_DATA!W30-CLEANED_DATA!R30),"OK"))</f>
        <v/>
      </c>
      <c r="J30" s="10" t="str">
        <f>IF($A30="","",IF(AND(CLEANED_DATA!AN30&lt;&gt;"",CLEANED_DATA!AO30&lt;&gt;"",CLEANED_DATA!AO30&gt;CLEANED_DATA!AN30),"Flag: new acceptors greater than counselled by "&amp;(CLEANED_DATA!AO30-CLEANED_DATA!AN30),"OK"))</f>
        <v/>
      </c>
      <c r="K30" s="10" t="str">
        <f>IF($A30="","",N(CLEANED_DATA!AQ30)+N(CLEANED_DATA!AR30)+N(CLEANED_DATA!AS30)+N(CLEANED_DATA!AT30)+N(CLEANED_DATA!AU30)+N(CLEANED_DATA!AV30)+N(CLEANED_DATA!AW30)+N(CLEANED_DATA!AX30)+N(CLEANED_DATA!AY30)+N(CLEANED_DATA!AZ30)+N(CLEANED_DATA!BA30)+N(CLEANED_DATA!BB30)+N(CLEANED_DATA!BC30))</f>
        <v/>
      </c>
      <c r="L30" s="10" t="str">
        <f>IF($A30="","",IF(CLEANED_DATA!AO30="","Missing FP new acceptors",IF(K30=CLEANED_DATA!AO30,"OK","FP method sum differs from new acceptors: method sum="&amp;K30&amp;", new acceptors="&amp;CLEANED_DATA!AO30&amp;", difference="&amp;(K30-CLEANED_DATA!AO30))))</f>
        <v/>
      </c>
      <c r="M30" s="11" t="str">
        <f t="shared" si="0"/>
        <v/>
      </c>
      <c r="N30" s="10" t="str">
        <f t="shared" si="1"/>
        <v/>
      </c>
      <c r="O30" s="10" t="str">
        <f t="shared" si="2"/>
        <v/>
      </c>
    </row>
    <row r="31" spans="1:15" ht="39.5" customHeight="1">
      <c r="A31" s="10" t="str">
        <f>IF(CLEANED_DATA!A31="","",CLEANED_DATA!A31)</f>
        <v/>
      </c>
      <c r="B31" s="10" t="str">
        <f>IF($A31="","",IF(
IF(CLEANED_DATA!D31="","ANC1; ","")&amp;
IF(CLEANED_DATA!G31="","ANC4; ","")&amp;
IF(CLEANED_DATA!Q31="","LLIN_DISTRIBUTED; ","")&amp;
IF(CLEANED_DATA!R31="","DELIVERIES_HF; ","")&amp;
IF(CLEANED_DATA!T31="","AMTSL; ","")&amp;
IF(CLEANED_DATA!V31="","CAESAREAN; ","")&amp;
IF(CLEANED_DATA!W31="","OBST_COMPLICATIONS; ","")&amp;
IF(CLEANED_DATA!AL31="","PNC_48H_PROXY; ","")&amp;
IF(CLEANED_DATA!AM31="","FP_VISITS; ","")&amp;
IF(CLEANED_DATA!AN31="","FP_COUNSELLED; ","")&amp;
IF(CLEANED_DATA!AO31="","FP_NEW_ACCEPTORS; ","")&amp;
IF(CLEANED_DATA!AQ31="","FP_PROGESTIN_PILL; ","")&amp;
IF(CLEANED_DATA!AR31="","FP_ESTRO_PROGESTIN_PILL; ","")&amp;
IF(CLEANED_DATA!AS31="","FP_MORNING_AFTER; ","")&amp;
IF(CLEANED_DATA!AT31="","FP_IM_INJECTION; ","")&amp;
IF(CLEANED_DATA!AU31="","FP_SC_INJECTION; ","")&amp;
IF(CLEANED_DATA!AV31="","FP_IMPLANT_IMPLANON; ","")&amp;
IF(CLEANED_DATA!AW31="","FP_IMPLANT_JADELLE; ","")&amp;
IF(CLEANED_DATA!AX31="","FP_IUD; ","")&amp;
IF(CLEANED_DATA!AY31="","FP_TUBAL_LIGATION; ","")&amp;
IF(CLEANED_DATA!AZ31="","FP_VASECTOMY; ","")&amp;
IF(CLEANED_DATA!BA31="","FP_MALE_CONDOM; ","")&amp;
IF(CLEANED_DATA!BB31="","FP_FEMALE_CONDOM; ","")&amp;
IF(CLEANED_DATA!BC31="","FP_NATURAL_METHOD; ","")
="","None",
IF(CLEANED_DATA!D31="","ANC1; ","")&amp;
IF(CLEANED_DATA!G31="","ANC4; ","")&amp;
IF(CLEANED_DATA!Q31="","LLIN_DISTRIBUTED; ","")&amp;
IF(CLEANED_DATA!R31="","DELIVERIES_HF; ","")&amp;
IF(CLEANED_DATA!T31="","AMTSL; ","")&amp;
IF(CLEANED_DATA!V31="","CAESAREAN; ","")&amp;
IF(CLEANED_DATA!W31="","OBST_COMPLICATIONS; ","")&amp;
IF(CLEANED_DATA!AL31="","PNC_48H_PROXY; ","")&amp;
IF(CLEANED_DATA!AM31="","FP_VISITS; ","")&amp;
IF(CLEANED_DATA!AN31="","FP_COUNSELLED; ","")&amp;
IF(CLEANED_DATA!AO31="","FP_NEW_ACCEPTORS; ","")&amp;
IF(CLEANED_DATA!AQ31="","FP_PROGESTIN_PILL; ","")&amp;
IF(CLEANED_DATA!AR31="","FP_ESTRO_PROGESTIN_PILL; ","")&amp;
IF(CLEANED_DATA!AS31="","FP_MORNING_AFTER; ","")&amp;
IF(CLEANED_DATA!AT31="","FP_IM_INJECTION; ","")&amp;
IF(CLEANED_DATA!AU31="","FP_SC_INJECTION; ","")&amp;
IF(CLEANED_DATA!AV31="","FP_IMPLANT_IMPLANON; ","")&amp;
IF(CLEANED_DATA!AW31="","FP_IMPLANT_JADELLE; ","")&amp;
IF(CLEANED_DATA!AX31="","FP_IUD; ","")&amp;
IF(CLEANED_DATA!AY31="","FP_TUBAL_LIGATION; ","")&amp;
IF(CLEANED_DATA!AZ31="","FP_VASECTOMY; ","")&amp;
IF(CLEANED_DATA!BA31="","FP_MALE_CONDOM; ","")&amp;
IF(CLEANED_DATA!BB31="","FP_FEMALE_CONDOM; ","")&amp;
IF(CLEANED_DATA!BC31="","FP_NATURAL_METHOD; ","")))</f>
        <v/>
      </c>
      <c r="C31" s="11" t="str">
        <f>IF($A31="","",IF(
COUNT(CLEANED_DATA!D31,CLEANED_DATA!G31,CLEANED_DATA!Q31,CLEANED_DATA!R31,CLEANED_DATA!T31,CLEANED_DATA!V31,CLEANED_DATA!W31,CLEANED_DATA!AL31,CLEANED_DATA!AM31,CLEANED_DATA!AN31,CLEANED_DATA!AO31,CLEANED_DATA!AQ31,CLEANED_DATA!AR31,CLEANED_DATA!AS31,CLEANED_DATA!AT31,CLEANED_DATA!AU31,CLEANED_DATA!AV31,CLEANED_DATA!AW31,CLEANED_DATA!AX31,CLEANED_DATA!AY31,CLEANED_DATA!AZ31,CLEANED_DATA!BA31,CLEANED_DATA!BB31,CLEANED_DATA!BC31)=0,
"No data reported",
IF(
SUM(CLEANED_DATA!D31,CLEANED_DATA!G31,CLEANED_DATA!Q31,CLEANED_DATA!R31,CLEANED_DATA!T31,CLEANED_DATA!V31,CLEANED_DATA!W31,CLEANED_DATA!AL31,CLEANED_DATA!AM31,CLEANED_DATA!AN31,CLEANED_DATA!AO31,CLEANED_DATA!AQ31,CLEANED_DATA!AR31,CLEANED_DATA!AS31,CLEANED_DATA!AT31,CLEANED_DATA!AU31,CLEANED_DATA!AV31,CLEANED_DATA!AW31,CLEANED_DATA!AX31,CLEANED_DATA!AY31,CLEANED_DATA!AZ31,CLEANED_DATA!BA31,CLEANED_DATA!BB31,CLEANED_DATA!BC31)=0,
"Zero-only reporting",
"Reported")))</f>
        <v/>
      </c>
      <c r="D31" s="10" t="str">
        <f>IF($A31="","",IF(AND(CLEANED_DATA!D31&lt;&gt;"",CLEANED_DATA!G31&lt;&gt;"",CLEANED_DATA!G31&gt;CLEANED_DATA!D31),"Flag: ANC4 higher than ANC1","OK"))</f>
        <v/>
      </c>
      <c r="E31" s="10" t="str">
        <f>IF($A31="","",IF(OR(CLEANED_DATA!D31="",CLEANED_DATA!Q31=""),"Missing value: verify ANC1 and LLIN reporting",IF(CLEANED_DATA!Q31=CLEANED_DATA!D31,"OK: LLIN equals ANC1",IF(CLEANED_DATA!Q31&gt;CLEANED_DATA!D31,"Flag: LLIN exceeds ANC1 by "&amp;(CLEANED_DATA!Q31-CLEANED_DATA!D31)&amp;"; verify ANC register and LLIN distribution tally","Flag: LLIN lower than ANC1 by "&amp;(CLEANED_DATA!D31-CLEANED_DATA!Q31)&amp;"; verify if all ANC1 clients received LLINs or correct reporting error"))))</f>
        <v/>
      </c>
      <c r="F31" s="10" t="str">
        <f>IF($A31="","",IF(AND(CLEANED_DATA!R31&lt;&gt;"",CLEANED_DATA!T31&lt;&gt;"",CLEANED_DATA!T31&gt;CLEANED_DATA!R31),"Flag: AMTSL greater than deliveries by "&amp;(CLEANED_DATA!T31-CLEANED_DATA!R31),IF(AND(CLEANED_DATA!R31&gt;0,CLEANED_DATA!T31=""),"Missing AMTSL where deliveries reported","OK")))</f>
        <v/>
      </c>
      <c r="G31" s="10" t="str">
        <f>IF($A31="","",IF(AND(CLEANED_DATA!R31&gt;0,CLEANED_DATA!AL31=""),"Flag: delivery reported but no PNC &lt;48h proxy value",IF(AND(CLEANED_DATA!R31&lt;&gt;"",CLEANED_DATA!AL31&lt;&gt;"",CLEANED_DATA!AL31&gt;CLEANED_DATA!R31),"Flag: PNC &lt;48h proxy greater than deliveries by "&amp;(CLEANED_DATA!AL31-CLEANED_DATA!R31),"OK")))</f>
        <v/>
      </c>
      <c r="H31" s="10" t="str">
        <f>IF($A31="","",IF(AND(CLEANED_DATA!V31&lt;&gt;"",CLEANED_DATA!R31&lt;&gt;"",CLEANED_DATA!V31&gt;CLEANED_DATA!R31),"Flag: caesareans greater than deliveries by "&amp;(CLEANED_DATA!V31-CLEANED_DATA!R31),"OK"))</f>
        <v/>
      </c>
      <c r="I31" s="10" t="str">
        <f>IF($A31="","",IF(AND(CLEANED_DATA!W31&lt;&gt;"",CLEANED_DATA!R31&lt;&gt;"",CLEANED_DATA!W31&gt;CLEANED_DATA!R31),"Flag: complications greater than deliveries by "&amp;(CLEANED_DATA!W31-CLEANED_DATA!R31),"OK"))</f>
        <v/>
      </c>
      <c r="J31" s="10" t="str">
        <f>IF($A31="","",IF(AND(CLEANED_DATA!AN31&lt;&gt;"",CLEANED_DATA!AO31&lt;&gt;"",CLEANED_DATA!AO31&gt;CLEANED_DATA!AN31),"Flag: new acceptors greater than counselled by "&amp;(CLEANED_DATA!AO31-CLEANED_DATA!AN31),"OK"))</f>
        <v/>
      </c>
      <c r="K31" s="10" t="str">
        <f>IF($A31="","",N(CLEANED_DATA!AQ31)+N(CLEANED_DATA!AR31)+N(CLEANED_DATA!AS31)+N(CLEANED_DATA!AT31)+N(CLEANED_DATA!AU31)+N(CLEANED_DATA!AV31)+N(CLEANED_DATA!AW31)+N(CLEANED_DATA!AX31)+N(CLEANED_DATA!AY31)+N(CLEANED_DATA!AZ31)+N(CLEANED_DATA!BA31)+N(CLEANED_DATA!BB31)+N(CLEANED_DATA!BC31))</f>
        <v/>
      </c>
      <c r="L31" s="10" t="str">
        <f>IF($A31="","",IF(CLEANED_DATA!AO31="","Missing FP new acceptors",IF(K31=CLEANED_DATA!AO31,"OK","FP method sum differs from new acceptors: method sum="&amp;K31&amp;", new acceptors="&amp;CLEANED_DATA!AO31&amp;", difference="&amp;(K31-CLEANED_DATA!AO31))))</f>
        <v/>
      </c>
      <c r="M31" s="11" t="str">
        <f t="shared" si="0"/>
        <v/>
      </c>
      <c r="N31" s="10" t="str">
        <f t="shared" si="1"/>
        <v/>
      </c>
      <c r="O31" s="10" t="str">
        <f t="shared" si="2"/>
        <v/>
      </c>
    </row>
    <row r="32" spans="1:15" ht="39.5" customHeight="1">
      <c r="A32" s="10" t="str">
        <f>IF(CLEANED_DATA!A32="","",CLEANED_DATA!A32)</f>
        <v/>
      </c>
      <c r="B32" s="10" t="str">
        <f>IF($A32="","",IF(
IF(CLEANED_DATA!D32="","ANC1; ","")&amp;
IF(CLEANED_DATA!G32="","ANC4; ","")&amp;
IF(CLEANED_DATA!Q32="","LLIN_DISTRIBUTED; ","")&amp;
IF(CLEANED_DATA!R32="","DELIVERIES_HF; ","")&amp;
IF(CLEANED_DATA!T32="","AMTSL; ","")&amp;
IF(CLEANED_DATA!V32="","CAESAREAN; ","")&amp;
IF(CLEANED_DATA!W32="","OBST_COMPLICATIONS; ","")&amp;
IF(CLEANED_DATA!AL32="","PNC_48H_PROXY; ","")&amp;
IF(CLEANED_DATA!AM32="","FP_VISITS; ","")&amp;
IF(CLEANED_DATA!AN32="","FP_COUNSELLED; ","")&amp;
IF(CLEANED_DATA!AO32="","FP_NEW_ACCEPTORS; ","")&amp;
IF(CLEANED_DATA!AQ32="","FP_PROGESTIN_PILL; ","")&amp;
IF(CLEANED_DATA!AR32="","FP_ESTRO_PROGESTIN_PILL; ","")&amp;
IF(CLEANED_DATA!AS32="","FP_MORNING_AFTER; ","")&amp;
IF(CLEANED_DATA!AT32="","FP_IM_INJECTION; ","")&amp;
IF(CLEANED_DATA!AU32="","FP_SC_INJECTION; ","")&amp;
IF(CLEANED_DATA!AV32="","FP_IMPLANT_IMPLANON; ","")&amp;
IF(CLEANED_DATA!AW32="","FP_IMPLANT_JADELLE; ","")&amp;
IF(CLEANED_DATA!AX32="","FP_IUD; ","")&amp;
IF(CLEANED_DATA!AY32="","FP_TUBAL_LIGATION; ","")&amp;
IF(CLEANED_DATA!AZ32="","FP_VASECTOMY; ","")&amp;
IF(CLEANED_DATA!BA32="","FP_MALE_CONDOM; ","")&amp;
IF(CLEANED_DATA!BB32="","FP_FEMALE_CONDOM; ","")&amp;
IF(CLEANED_DATA!BC32="","FP_NATURAL_METHOD; ","")
="","None",
IF(CLEANED_DATA!D32="","ANC1; ","")&amp;
IF(CLEANED_DATA!G32="","ANC4; ","")&amp;
IF(CLEANED_DATA!Q32="","LLIN_DISTRIBUTED; ","")&amp;
IF(CLEANED_DATA!R32="","DELIVERIES_HF; ","")&amp;
IF(CLEANED_DATA!T32="","AMTSL; ","")&amp;
IF(CLEANED_DATA!V32="","CAESAREAN; ","")&amp;
IF(CLEANED_DATA!W32="","OBST_COMPLICATIONS; ","")&amp;
IF(CLEANED_DATA!AL32="","PNC_48H_PROXY; ","")&amp;
IF(CLEANED_DATA!AM32="","FP_VISITS; ","")&amp;
IF(CLEANED_DATA!AN32="","FP_COUNSELLED; ","")&amp;
IF(CLEANED_DATA!AO32="","FP_NEW_ACCEPTORS; ","")&amp;
IF(CLEANED_DATA!AQ32="","FP_PROGESTIN_PILL; ","")&amp;
IF(CLEANED_DATA!AR32="","FP_ESTRO_PROGESTIN_PILL; ","")&amp;
IF(CLEANED_DATA!AS32="","FP_MORNING_AFTER; ","")&amp;
IF(CLEANED_DATA!AT32="","FP_IM_INJECTION; ","")&amp;
IF(CLEANED_DATA!AU32="","FP_SC_INJECTION; ","")&amp;
IF(CLEANED_DATA!AV32="","FP_IMPLANT_IMPLANON; ","")&amp;
IF(CLEANED_DATA!AW32="","FP_IMPLANT_JADELLE; ","")&amp;
IF(CLEANED_DATA!AX32="","FP_IUD; ","")&amp;
IF(CLEANED_DATA!AY32="","FP_TUBAL_LIGATION; ","")&amp;
IF(CLEANED_DATA!AZ32="","FP_VASECTOMY; ","")&amp;
IF(CLEANED_DATA!BA32="","FP_MALE_CONDOM; ","")&amp;
IF(CLEANED_DATA!BB32="","FP_FEMALE_CONDOM; ","")&amp;
IF(CLEANED_DATA!BC32="","FP_NATURAL_METHOD; ","")))</f>
        <v/>
      </c>
      <c r="C32" s="11" t="str">
        <f>IF($A32="","",IF(
COUNT(CLEANED_DATA!D32,CLEANED_DATA!G32,CLEANED_DATA!Q32,CLEANED_DATA!R32,CLEANED_DATA!T32,CLEANED_DATA!V32,CLEANED_DATA!W32,CLEANED_DATA!AL32,CLEANED_DATA!AM32,CLEANED_DATA!AN32,CLEANED_DATA!AO32,CLEANED_DATA!AQ32,CLEANED_DATA!AR32,CLEANED_DATA!AS32,CLEANED_DATA!AT32,CLEANED_DATA!AU32,CLEANED_DATA!AV32,CLEANED_DATA!AW32,CLEANED_DATA!AX32,CLEANED_DATA!AY32,CLEANED_DATA!AZ32,CLEANED_DATA!BA32,CLEANED_DATA!BB32,CLEANED_DATA!BC32)=0,
"No data reported",
IF(
SUM(CLEANED_DATA!D32,CLEANED_DATA!G32,CLEANED_DATA!Q32,CLEANED_DATA!R32,CLEANED_DATA!T32,CLEANED_DATA!V32,CLEANED_DATA!W32,CLEANED_DATA!AL32,CLEANED_DATA!AM32,CLEANED_DATA!AN32,CLEANED_DATA!AO32,CLEANED_DATA!AQ32,CLEANED_DATA!AR32,CLEANED_DATA!AS32,CLEANED_DATA!AT32,CLEANED_DATA!AU32,CLEANED_DATA!AV32,CLEANED_DATA!AW32,CLEANED_DATA!AX32,CLEANED_DATA!AY32,CLEANED_DATA!AZ32,CLEANED_DATA!BA32,CLEANED_DATA!BB32,CLEANED_DATA!BC32)=0,
"Zero-only reporting",
"Reported")))</f>
        <v/>
      </c>
      <c r="D32" s="10" t="str">
        <f>IF($A32="","",IF(AND(CLEANED_DATA!D32&lt;&gt;"",CLEANED_DATA!G32&lt;&gt;"",CLEANED_DATA!G32&gt;CLEANED_DATA!D32),"Flag: ANC4 higher than ANC1","OK"))</f>
        <v/>
      </c>
      <c r="E32" s="10" t="str">
        <f>IF($A32="","",IF(OR(CLEANED_DATA!D32="",CLEANED_DATA!Q32=""),"Missing value: verify ANC1 and LLIN reporting",IF(CLEANED_DATA!Q32=CLEANED_DATA!D32,"OK: LLIN equals ANC1",IF(CLEANED_DATA!Q32&gt;CLEANED_DATA!D32,"Flag: LLIN exceeds ANC1 by "&amp;(CLEANED_DATA!Q32-CLEANED_DATA!D32)&amp;"; verify ANC register and LLIN distribution tally","Flag: LLIN lower than ANC1 by "&amp;(CLEANED_DATA!D32-CLEANED_DATA!Q32)&amp;"; verify if all ANC1 clients received LLINs or correct reporting error"))))</f>
        <v/>
      </c>
      <c r="F32" s="10" t="str">
        <f>IF($A32="","",IF(AND(CLEANED_DATA!R32&lt;&gt;"",CLEANED_DATA!T32&lt;&gt;"",CLEANED_DATA!T32&gt;CLEANED_DATA!R32),"Flag: AMTSL greater than deliveries by "&amp;(CLEANED_DATA!T32-CLEANED_DATA!R32),IF(AND(CLEANED_DATA!R32&gt;0,CLEANED_DATA!T32=""),"Missing AMTSL where deliveries reported","OK")))</f>
        <v/>
      </c>
      <c r="G32" s="10" t="str">
        <f>IF($A32="","",IF(AND(CLEANED_DATA!R32&gt;0,CLEANED_DATA!AL32=""),"Flag: delivery reported but no PNC &lt;48h proxy value",IF(AND(CLEANED_DATA!R32&lt;&gt;"",CLEANED_DATA!AL32&lt;&gt;"",CLEANED_DATA!AL32&gt;CLEANED_DATA!R32),"Flag: PNC &lt;48h proxy greater than deliveries by "&amp;(CLEANED_DATA!AL32-CLEANED_DATA!R32),"OK")))</f>
        <v/>
      </c>
      <c r="H32" s="10" t="str">
        <f>IF($A32="","",IF(AND(CLEANED_DATA!V32&lt;&gt;"",CLEANED_DATA!R32&lt;&gt;"",CLEANED_DATA!V32&gt;CLEANED_DATA!R32),"Flag: caesareans greater than deliveries by "&amp;(CLEANED_DATA!V32-CLEANED_DATA!R32),"OK"))</f>
        <v/>
      </c>
      <c r="I32" s="10" t="str">
        <f>IF($A32="","",IF(AND(CLEANED_DATA!W32&lt;&gt;"",CLEANED_DATA!R32&lt;&gt;"",CLEANED_DATA!W32&gt;CLEANED_DATA!R32),"Flag: complications greater than deliveries by "&amp;(CLEANED_DATA!W32-CLEANED_DATA!R32),"OK"))</f>
        <v/>
      </c>
      <c r="J32" s="10" t="str">
        <f>IF($A32="","",IF(AND(CLEANED_DATA!AN32&lt;&gt;"",CLEANED_DATA!AO32&lt;&gt;"",CLEANED_DATA!AO32&gt;CLEANED_DATA!AN32),"Flag: new acceptors greater than counselled by "&amp;(CLEANED_DATA!AO32-CLEANED_DATA!AN32),"OK"))</f>
        <v/>
      </c>
      <c r="K32" s="10" t="str">
        <f>IF($A32="","",N(CLEANED_DATA!AQ32)+N(CLEANED_DATA!AR32)+N(CLEANED_DATA!AS32)+N(CLEANED_DATA!AT32)+N(CLEANED_DATA!AU32)+N(CLEANED_DATA!AV32)+N(CLEANED_DATA!AW32)+N(CLEANED_DATA!AX32)+N(CLEANED_DATA!AY32)+N(CLEANED_DATA!AZ32)+N(CLEANED_DATA!BA32)+N(CLEANED_DATA!BB32)+N(CLEANED_DATA!BC32))</f>
        <v/>
      </c>
      <c r="L32" s="10" t="str">
        <f>IF($A32="","",IF(CLEANED_DATA!AO32="","Missing FP new acceptors",IF(K32=CLEANED_DATA!AO32,"OK","FP method sum differs from new acceptors: method sum="&amp;K32&amp;", new acceptors="&amp;CLEANED_DATA!AO32&amp;", difference="&amp;(K32-CLEANED_DATA!AO32))))</f>
        <v/>
      </c>
      <c r="M32" s="11" t="str">
        <f t="shared" si="0"/>
        <v/>
      </c>
      <c r="N32" s="10" t="str">
        <f t="shared" si="1"/>
        <v/>
      </c>
      <c r="O32" s="10" t="str">
        <f t="shared" si="2"/>
        <v/>
      </c>
    </row>
    <row r="33" spans="1:15" ht="39.5" customHeight="1">
      <c r="A33" s="10" t="str">
        <f>IF(CLEANED_DATA!A33="","",CLEANED_DATA!A33)</f>
        <v/>
      </c>
      <c r="B33" s="10" t="str">
        <f>IF($A33="","",IF(
IF(CLEANED_DATA!D33="","ANC1; ","")&amp;
IF(CLEANED_DATA!G33="","ANC4; ","")&amp;
IF(CLEANED_DATA!Q33="","LLIN_DISTRIBUTED; ","")&amp;
IF(CLEANED_DATA!R33="","DELIVERIES_HF; ","")&amp;
IF(CLEANED_DATA!T33="","AMTSL; ","")&amp;
IF(CLEANED_DATA!V33="","CAESAREAN; ","")&amp;
IF(CLEANED_DATA!W33="","OBST_COMPLICATIONS; ","")&amp;
IF(CLEANED_DATA!AL33="","PNC_48H_PROXY; ","")&amp;
IF(CLEANED_DATA!AM33="","FP_VISITS; ","")&amp;
IF(CLEANED_DATA!AN33="","FP_COUNSELLED; ","")&amp;
IF(CLEANED_DATA!AO33="","FP_NEW_ACCEPTORS; ","")&amp;
IF(CLEANED_DATA!AQ33="","FP_PROGESTIN_PILL; ","")&amp;
IF(CLEANED_DATA!AR33="","FP_ESTRO_PROGESTIN_PILL; ","")&amp;
IF(CLEANED_DATA!AS33="","FP_MORNING_AFTER; ","")&amp;
IF(CLEANED_DATA!AT33="","FP_IM_INJECTION; ","")&amp;
IF(CLEANED_DATA!AU33="","FP_SC_INJECTION; ","")&amp;
IF(CLEANED_DATA!AV33="","FP_IMPLANT_IMPLANON; ","")&amp;
IF(CLEANED_DATA!AW33="","FP_IMPLANT_JADELLE; ","")&amp;
IF(CLEANED_DATA!AX33="","FP_IUD; ","")&amp;
IF(CLEANED_DATA!AY33="","FP_TUBAL_LIGATION; ","")&amp;
IF(CLEANED_DATA!AZ33="","FP_VASECTOMY; ","")&amp;
IF(CLEANED_DATA!BA33="","FP_MALE_CONDOM; ","")&amp;
IF(CLEANED_DATA!BB33="","FP_FEMALE_CONDOM; ","")&amp;
IF(CLEANED_DATA!BC33="","FP_NATURAL_METHOD; ","")
="","None",
IF(CLEANED_DATA!D33="","ANC1; ","")&amp;
IF(CLEANED_DATA!G33="","ANC4; ","")&amp;
IF(CLEANED_DATA!Q33="","LLIN_DISTRIBUTED; ","")&amp;
IF(CLEANED_DATA!R33="","DELIVERIES_HF; ","")&amp;
IF(CLEANED_DATA!T33="","AMTSL; ","")&amp;
IF(CLEANED_DATA!V33="","CAESAREAN; ","")&amp;
IF(CLEANED_DATA!W33="","OBST_COMPLICATIONS; ","")&amp;
IF(CLEANED_DATA!AL33="","PNC_48H_PROXY; ","")&amp;
IF(CLEANED_DATA!AM33="","FP_VISITS; ","")&amp;
IF(CLEANED_DATA!AN33="","FP_COUNSELLED; ","")&amp;
IF(CLEANED_DATA!AO33="","FP_NEW_ACCEPTORS; ","")&amp;
IF(CLEANED_DATA!AQ33="","FP_PROGESTIN_PILL; ","")&amp;
IF(CLEANED_DATA!AR33="","FP_ESTRO_PROGESTIN_PILL; ","")&amp;
IF(CLEANED_DATA!AS33="","FP_MORNING_AFTER; ","")&amp;
IF(CLEANED_DATA!AT33="","FP_IM_INJECTION; ","")&amp;
IF(CLEANED_DATA!AU33="","FP_SC_INJECTION; ","")&amp;
IF(CLEANED_DATA!AV33="","FP_IMPLANT_IMPLANON; ","")&amp;
IF(CLEANED_DATA!AW33="","FP_IMPLANT_JADELLE; ","")&amp;
IF(CLEANED_DATA!AX33="","FP_IUD; ","")&amp;
IF(CLEANED_DATA!AY33="","FP_TUBAL_LIGATION; ","")&amp;
IF(CLEANED_DATA!AZ33="","FP_VASECTOMY; ","")&amp;
IF(CLEANED_DATA!BA33="","FP_MALE_CONDOM; ","")&amp;
IF(CLEANED_DATA!BB33="","FP_FEMALE_CONDOM; ","")&amp;
IF(CLEANED_DATA!BC33="","FP_NATURAL_METHOD; ","")))</f>
        <v/>
      </c>
      <c r="C33" s="11" t="str">
        <f>IF($A33="","",IF(
COUNT(CLEANED_DATA!D33,CLEANED_DATA!G33,CLEANED_DATA!Q33,CLEANED_DATA!R33,CLEANED_DATA!T33,CLEANED_DATA!V33,CLEANED_DATA!W33,CLEANED_DATA!AL33,CLEANED_DATA!AM33,CLEANED_DATA!AN33,CLEANED_DATA!AO33,CLEANED_DATA!AQ33,CLEANED_DATA!AR33,CLEANED_DATA!AS33,CLEANED_DATA!AT33,CLEANED_DATA!AU33,CLEANED_DATA!AV33,CLEANED_DATA!AW33,CLEANED_DATA!AX33,CLEANED_DATA!AY33,CLEANED_DATA!AZ33,CLEANED_DATA!BA33,CLEANED_DATA!BB33,CLEANED_DATA!BC33)=0,
"No data reported",
IF(
SUM(CLEANED_DATA!D33,CLEANED_DATA!G33,CLEANED_DATA!Q33,CLEANED_DATA!R33,CLEANED_DATA!T33,CLEANED_DATA!V33,CLEANED_DATA!W33,CLEANED_DATA!AL33,CLEANED_DATA!AM33,CLEANED_DATA!AN33,CLEANED_DATA!AO33,CLEANED_DATA!AQ33,CLEANED_DATA!AR33,CLEANED_DATA!AS33,CLEANED_DATA!AT33,CLEANED_DATA!AU33,CLEANED_DATA!AV33,CLEANED_DATA!AW33,CLEANED_DATA!AX33,CLEANED_DATA!AY33,CLEANED_DATA!AZ33,CLEANED_DATA!BA33,CLEANED_DATA!BB33,CLEANED_DATA!BC33)=0,
"Zero-only reporting",
"Reported")))</f>
        <v/>
      </c>
      <c r="D33" s="10" t="str">
        <f>IF($A33="","",IF(AND(CLEANED_DATA!D33&lt;&gt;"",CLEANED_DATA!G33&lt;&gt;"",CLEANED_DATA!G33&gt;CLEANED_DATA!D33),"Flag: ANC4 higher than ANC1","OK"))</f>
        <v/>
      </c>
      <c r="E33" s="10" t="str">
        <f>IF($A33="","",IF(OR(CLEANED_DATA!D33="",CLEANED_DATA!Q33=""),"Missing value: verify ANC1 and LLIN reporting",IF(CLEANED_DATA!Q33=CLEANED_DATA!D33,"OK: LLIN equals ANC1",IF(CLEANED_DATA!Q33&gt;CLEANED_DATA!D33,"Flag: LLIN exceeds ANC1 by "&amp;(CLEANED_DATA!Q33-CLEANED_DATA!D33)&amp;"; verify ANC register and LLIN distribution tally","Flag: LLIN lower than ANC1 by "&amp;(CLEANED_DATA!D33-CLEANED_DATA!Q33)&amp;"; verify if all ANC1 clients received LLINs or correct reporting error"))))</f>
        <v/>
      </c>
      <c r="F33" s="10" t="str">
        <f>IF($A33="","",IF(AND(CLEANED_DATA!R33&lt;&gt;"",CLEANED_DATA!T33&lt;&gt;"",CLEANED_DATA!T33&gt;CLEANED_DATA!R33),"Flag: AMTSL greater than deliveries by "&amp;(CLEANED_DATA!T33-CLEANED_DATA!R33),IF(AND(CLEANED_DATA!R33&gt;0,CLEANED_DATA!T33=""),"Missing AMTSL where deliveries reported","OK")))</f>
        <v/>
      </c>
      <c r="G33" s="10" t="str">
        <f>IF($A33="","",IF(AND(CLEANED_DATA!R33&gt;0,CLEANED_DATA!AL33=""),"Flag: delivery reported but no PNC &lt;48h proxy value",IF(AND(CLEANED_DATA!R33&lt;&gt;"",CLEANED_DATA!AL33&lt;&gt;"",CLEANED_DATA!AL33&gt;CLEANED_DATA!R33),"Flag: PNC &lt;48h proxy greater than deliveries by "&amp;(CLEANED_DATA!AL33-CLEANED_DATA!R33),"OK")))</f>
        <v/>
      </c>
      <c r="H33" s="10" t="str">
        <f>IF($A33="","",IF(AND(CLEANED_DATA!V33&lt;&gt;"",CLEANED_DATA!R33&lt;&gt;"",CLEANED_DATA!V33&gt;CLEANED_DATA!R33),"Flag: caesareans greater than deliveries by "&amp;(CLEANED_DATA!V33-CLEANED_DATA!R33),"OK"))</f>
        <v/>
      </c>
      <c r="I33" s="10" t="str">
        <f>IF($A33="","",IF(AND(CLEANED_DATA!W33&lt;&gt;"",CLEANED_DATA!R33&lt;&gt;"",CLEANED_DATA!W33&gt;CLEANED_DATA!R33),"Flag: complications greater than deliveries by "&amp;(CLEANED_DATA!W33-CLEANED_DATA!R33),"OK"))</f>
        <v/>
      </c>
      <c r="J33" s="10" t="str">
        <f>IF($A33="","",IF(AND(CLEANED_DATA!AN33&lt;&gt;"",CLEANED_DATA!AO33&lt;&gt;"",CLEANED_DATA!AO33&gt;CLEANED_DATA!AN33),"Flag: new acceptors greater than counselled by "&amp;(CLEANED_DATA!AO33-CLEANED_DATA!AN33),"OK"))</f>
        <v/>
      </c>
      <c r="K33" s="10" t="str">
        <f>IF($A33="","",N(CLEANED_DATA!AQ33)+N(CLEANED_DATA!AR33)+N(CLEANED_DATA!AS33)+N(CLEANED_DATA!AT33)+N(CLEANED_DATA!AU33)+N(CLEANED_DATA!AV33)+N(CLEANED_DATA!AW33)+N(CLEANED_DATA!AX33)+N(CLEANED_DATA!AY33)+N(CLEANED_DATA!AZ33)+N(CLEANED_DATA!BA33)+N(CLEANED_DATA!BB33)+N(CLEANED_DATA!BC33))</f>
        <v/>
      </c>
      <c r="L33" s="10" t="str">
        <f>IF($A33="","",IF(CLEANED_DATA!AO33="","Missing FP new acceptors",IF(K33=CLEANED_DATA!AO33,"OK","FP method sum differs from new acceptors: method sum="&amp;K33&amp;", new acceptors="&amp;CLEANED_DATA!AO33&amp;", difference="&amp;(K33-CLEANED_DATA!AO33))))</f>
        <v/>
      </c>
      <c r="M33" s="11" t="str">
        <f t="shared" si="0"/>
        <v/>
      </c>
      <c r="N33" s="10" t="str">
        <f t="shared" si="1"/>
        <v/>
      </c>
      <c r="O33" s="10" t="str">
        <f t="shared" si="2"/>
        <v/>
      </c>
    </row>
    <row r="34" spans="1:15" ht="39.5" customHeight="1">
      <c r="A34" s="10" t="str">
        <f>IF(CLEANED_DATA!A34="","",CLEANED_DATA!A34)</f>
        <v/>
      </c>
      <c r="B34" s="10" t="str">
        <f>IF($A34="","",IF(
IF(CLEANED_DATA!D34="","ANC1; ","")&amp;
IF(CLEANED_DATA!G34="","ANC4; ","")&amp;
IF(CLEANED_DATA!Q34="","LLIN_DISTRIBUTED; ","")&amp;
IF(CLEANED_DATA!R34="","DELIVERIES_HF; ","")&amp;
IF(CLEANED_DATA!T34="","AMTSL; ","")&amp;
IF(CLEANED_DATA!V34="","CAESAREAN; ","")&amp;
IF(CLEANED_DATA!W34="","OBST_COMPLICATIONS; ","")&amp;
IF(CLEANED_DATA!AL34="","PNC_48H_PROXY; ","")&amp;
IF(CLEANED_DATA!AM34="","FP_VISITS; ","")&amp;
IF(CLEANED_DATA!AN34="","FP_COUNSELLED; ","")&amp;
IF(CLEANED_DATA!AO34="","FP_NEW_ACCEPTORS; ","")&amp;
IF(CLEANED_DATA!AQ34="","FP_PROGESTIN_PILL; ","")&amp;
IF(CLEANED_DATA!AR34="","FP_ESTRO_PROGESTIN_PILL; ","")&amp;
IF(CLEANED_DATA!AS34="","FP_MORNING_AFTER; ","")&amp;
IF(CLEANED_DATA!AT34="","FP_IM_INJECTION; ","")&amp;
IF(CLEANED_DATA!AU34="","FP_SC_INJECTION; ","")&amp;
IF(CLEANED_DATA!AV34="","FP_IMPLANT_IMPLANON; ","")&amp;
IF(CLEANED_DATA!AW34="","FP_IMPLANT_JADELLE; ","")&amp;
IF(CLEANED_DATA!AX34="","FP_IUD; ","")&amp;
IF(CLEANED_DATA!AY34="","FP_TUBAL_LIGATION; ","")&amp;
IF(CLEANED_DATA!AZ34="","FP_VASECTOMY; ","")&amp;
IF(CLEANED_DATA!BA34="","FP_MALE_CONDOM; ","")&amp;
IF(CLEANED_DATA!BB34="","FP_FEMALE_CONDOM; ","")&amp;
IF(CLEANED_DATA!BC34="","FP_NATURAL_METHOD; ","")
="","None",
IF(CLEANED_DATA!D34="","ANC1; ","")&amp;
IF(CLEANED_DATA!G34="","ANC4; ","")&amp;
IF(CLEANED_DATA!Q34="","LLIN_DISTRIBUTED; ","")&amp;
IF(CLEANED_DATA!R34="","DELIVERIES_HF; ","")&amp;
IF(CLEANED_DATA!T34="","AMTSL; ","")&amp;
IF(CLEANED_DATA!V34="","CAESAREAN; ","")&amp;
IF(CLEANED_DATA!W34="","OBST_COMPLICATIONS; ","")&amp;
IF(CLEANED_DATA!AL34="","PNC_48H_PROXY; ","")&amp;
IF(CLEANED_DATA!AM34="","FP_VISITS; ","")&amp;
IF(CLEANED_DATA!AN34="","FP_COUNSELLED; ","")&amp;
IF(CLEANED_DATA!AO34="","FP_NEW_ACCEPTORS; ","")&amp;
IF(CLEANED_DATA!AQ34="","FP_PROGESTIN_PILL; ","")&amp;
IF(CLEANED_DATA!AR34="","FP_ESTRO_PROGESTIN_PILL; ","")&amp;
IF(CLEANED_DATA!AS34="","FP_MORNING_AFTER; ","")&amp;
IF(CLEANED_DATA!AT34="","FP_IM_INJECTION; ","")&amp;
IF(CLEANED_DATA!AU34="","FP_SC_INJECTION; ","")&amp;
IF(CLEANED_DATA!AV34="","FP_IMPLANT_IMPLANON; ","")&amp;
IF(CLEANED_DATA!AW34="","FP_IMPLANT_JADELLE; ","")&amp;
IF(CLEANED_DATA!AX34="","FP_IUD; ","")&amp;
IF(CLEANED_DATA!AY34="","FP_TUBAL_LIGATION; ","")&amp;
IF(CLEANED_DATA!AZ34="","FP_VASECTOMY; ","")&amp;
IF(CLEANED_DATA!BA34="","FP_MALE_CONDOM; ","")&amp;
IF(CLEANED_DATA!BB34="","FP_FEMALE_CONDOM; ","")&amp;
IF(CLEANED_DATA!BC34="","FP_NATURAL_METHOD; ","")))</f>
        <v/>
      </c>
      <c r="C34" s="11" t="str">
        <f>IF($A34="","",IF(
COUNT(CLEANED_DATA!D34,CLEANED_DATA!G34,CLEANED_DATA!Q34,CLEANED_DATA!R34,CLEANED_DATA!T34,CLEANED_DATA!V34,CLEANED_DATA!W34,CLEANED_DATA!AL34,CLEANED_DATA!AM34,CLEANED_DATA!AN34,CLEANED_DATA!AO34,CLEANED_DATA!AQ34,CLEANED_DATA!AR34,CLEANED_DATA!AS34,CLEANED_DATA!AT34,CLEANED_DATA!AU34,CLEANED_DATA!AV34,CLEANED_DATA!AW34,CLEANED_DATA!AX34,CLEANED_DATA!AY34,CLEANED_DATA!AZ34,CLEANED_DATA!BA34,CLEANED_DATA!BB34,CLEANED_DATA!BC34)=0,
"No data reported",
IF(
SUM(CLEANED_DATA!D34,CLEANED_DATA!G34,CLEANED_DATA!Q34,CLEANED_DATA!R34,CLEANED_DATA!T34,CLEANED_DATA!V34,CLEANED_DATA!W34,CLEANED_DATA!AL34,CLEANED_DATA!AM34,CLEANED_DATA!AN34,CLEANED_DATA!AO34,CLEANED_DATA!AQ34,CLEANED_DATA!AR34,CLEANED_DATA!AS34,CLEANED_DATA!AT34,CLEANED_DATA!AU34,CLEANED_DATA!AV34,CLEANED_DATA!AW34,CLEANED_DATA!AX34,CLEANED_DATA!AY34,CLEANED_DATA!AZ34,CLEANED_DATA!BA34,CLEANED_DATA!BB34,CLEANED_DATA!BC34)=0,
"Zero-only reporting",
"Reported")))</f>
        <v/>
      </c>
      <c r="D34" s="10" t="str">
        <f>IF($A34="","",IF(AND(CLEANED_DATA!D34&lt;&gt;"",CLEANED_DATA!G34&lt;&gt;"",CLEANED_DATA!G34&gt;CLEANED_DATA!D34),"Flag: ANC4 higher than ANC1","OK"))</f>
        <v/>
      </c>
      <c r="E34" s="10" t="str">
        <f>IF($A34="","",IF(OR(CLEANED_DATA!D34="",CLEANED_DATA!Q34=""),"Missing value: verify ANC1 and LLIN reporting",IF(CLEANED_DATA!Q34=CLEANED_DATA!D34,"OK: LLIN equals ANC1",IF(CLEANED_DATA!Q34&gt;CLEANED_DATA!D34,"Flag: LLIN exceeds ANC1 by "&amp;(CLEANED_DATA!Q34-CLEANED_DATA!D34)&amp;"; verify ANC register and LLIN distribution tally","Flag: LLIN lower than ANC1 by "&amp;(CLEANED_DATA!D34-CLEANED_DATA!Q34)&amp;"; verify if all ANC1 clients received LLINs or correct reporting error"))))</f>
        <v/>
      </c>
      <c r="F34" s="10" t="str">
        <f>IF($A34="","",IF(AND(CLEANED_DATA!R34&lt;&gt;"",CLEANED_DATA!T34&lt;&gt;"",CLEANED_DATA!T34&gt;CLEANED_DATA!R34),"Flag: AMTSL greater than deliveries by "&amp;(CLEANED_DATA!T34-CLEANED_DATA!R34),IF(AND(CLEANED_DATA!R34&gt;0,CLEANED_DATA!T34=""),"Missing AMTSL where deliveries reported","OK")))</f>
        <v/>
      </c>
      <c r="G34" s="10" t="str">
        <f>IF($A34="","",IF(AND(CLEANED_DATA!R34&gt;0,CLEANED_DATA!AL34=""),"Flag: delivery reported but no PNC &lt;48h proxy value",IF(AND(CLEANED_DATA!R34&lt;&gt;"",CLEANED_DATA!AL34&lt;&gt;"",CLEANED_DATA!AL34&gt;CLEANED_DATA!R34),"Flag: PNC &lt;48h proxy greater than deliveries by "&amp;(CLEANED_DATA!AL34-CLEANED_DATA!R34),"OK")))</f>
        <v/>
      </c>
      <c r="H34" s="10" t="str">
        <f>IF($A34="","",IF(AND(CLEANED_DATA!V34&lt;&gt;"",CLEANED_DATA!R34&lt;&gt;"",CLEANED_DATA!V34&gt;CLEANED_DATA!R34),"Flag: caesareans greater than deliveries by "&amp;(CLEANED_DATA!V34-CLEANED_DATA!R34),"OK"))</f>
        <v/>
      </c>
      <c r="I34" s="10" t="str">
        <f>IF($A34="","",IF(AND(CLEANED_DATA!W34&lt;&gt;"",CLEANED_DATA!R34&lt;&gt;"",CLEANED_DATA!W34&gt;CLEANED_DATA!R34),"Flag: complications greater than deliveries by "&amp;(CLEANED_DATA!W34-CLEANED_DATA!R34),"OK"))</f>
        <v/>
      </c>
      <c r="J34" s="10" t="str">
        <f>IF($A34="","",IF(AND(CLEANED_DATA!AN34&lt;&gt;"",CLEANED_DATA!AO34&lt;&gt;"",CLEANED_DATA!AO34&gt;CLEANED_DATA!AN34),"Flag: new acceptors greater than counselled by "&amp;(CLEANED_DATA!AO34-CLEANED_DATA!AN34),"OK"))</f>
        <v/>
      </c>
      <c r="K34" s="10" t="str">
        <f>IF($A34="","",N(CLEANED_DATA!AQ34)+N(CLEANED_DATA!AR34)+N(CLEANED_DATA!AS34)+N(CLEANED_DATA!AT34)+N(CLEANED_DATA!AU34)+N(CLEANED_DATA!AV34)+N(CLEANED_DATA!AW34)+N(CLEANED_DATA!AX34)+N(CLEANED_DATA!AY34)+N(CLEANED_DATA!AZ34)+N(CLEANED_DATA!BA34)+N(CLEANED_DATA!BB34)+N(CLEANED_DATA!BC34))</f>
        <v/>
      </c>
      <c r="L34" s="10" t="str">
        <f>IF($A34="","",IF(CLEANED_DATA!AO34="","Missing FP new acceptors",IF(K34=CLEANED_DATA!AO34,"OK","FP method sum differs from new acceptors: method sum="&amp;K34&amp;", new acceptors="&amp;CLEANED_DATA!AO34&amp;", difference="&amp;(K34-CLEANED_DATA!AO34))))</f>
        <v/>
      </c>
      <c r="M34" s="11" t="str">
        <f t="shared" si="0"/>
        <v/>
      </c>
      <c r="N34" s="10" t="str">
        <f t="shared" si="1"/>
        <v/>
      </c>
      <c r="O34" s="10" t="str">
        <f t="shared" si="2"/>
        <v/>
      </c>
    </row>
    <row r="35" spans="1:15" ht="39.5" customHeight="1">
      <c r="A35" s="10" t="str">
        <f>IF(CLEANED_DATA!A35="","",CLEANED_DATA!A35)</f>
        <v/>
      </c>
      <c r="B35" s="10" t="str">
        <f>IF($A35="","",IF(
IF(CLEANED_DATA!D35="","ANC1; ","")&amp;
IF(CLEANED_DATA!G35="","ANC4; ","")&amp;
IF(CLEANED_DATA!Q35="","LLIN_DISTRIBUTED; ","")&amp;
IF(CLEANED_DATA!R35="","DELIVERIES_HF; ","")&amp;
IF(CLEANED_DATA!T35="","AMTSL; ","")&amp;
IF(CLEANED_DATA!V35="","CAESAREAN; ","")&amp;
IF(CLEANED_DATA!W35="","OBST_COMPLICATIONS; ","")&amp;
IF(CLEANED_DATA!AL35="","PNC_48H_PROXY; ","")&amp;
IF(CLEANED_DATA!AM35="","FP_VISITS; ","")&amp;
IF(CLEANED_DATA!AN35="","FP_COUNSELLED; ","")&amp;
IF(CLEANED_DATA!AO35="","FP_NEW_ACCEPTORS; ","")&amp;
IF(CLEANED_DATA!AQ35="","FP_PROGESTIN_PILL; ","")&amp;
IF(CLEANED_DATA!AR35="","FP_ESTRO_PROGESTIN_PILL; ","")&amp;
IF(CLEANED_DATA!AS35="","FP_MORNING_AFTER; ","")&amp;
IF(CLEANED_DATA!AT35="","FP_IM_INJECTION; ","")&amp;
IF(CLEANED_DATA!AU35="","FP_SC_INJECTION; ","")&amp;
IF(CLEANED_DATA!AV35="","FP_IMPLANT_IMPLANON; ","")&amp;
IF(CLEANED_DATA!AW35="","FP_IMPLANT_JADELLE; ","")&amp;
IF(CLEANED_DATA!AX35="","FP_IUD; ","")&amp;
IF(CLEANED_DATA!AY35="","FP_TUBAL_LIGATION; ","")&amp;
IF(CLEANED_DATA!AZ35="","FP_VASECTOMY; ","")&amp;
IF(CLEANED_DATA!BA35="","FP_MALE_CONDOM; ","")&amp;
IF(CLEANED_DATA!BB35="","FP_FEMALE_CONDOM; ","")&amp;
IF(CLEANED_DATA!BC35="","FP_NATURAL_METHOD; ","")
="","None",
IF(CLEANED_DATA!D35="","ANC1; ","")&amp;
IF(CLEANED_DATA!G35="","ANC4; ","")&amp;
IF(CLEANED_DATA!Q35="","LLIN_DISTRIBUTED; ","")&amp;
IF(CLEANED_DATA!R35="","DELIVERIES_HF; ","")&amp;
IF(CLEANED_DATA!T35="","AMTSL; ","")&amp;
IF(CLEANED_DATA!V35="","CAESAREAN; ","")&amp;
IF(CLEANED_DATA!W35="","OBST_COMPLICATIONS; ","")&amp;
IF(CLEANED_DATA!AL35="","PNC_48H_PROXY; ","")&amp;
IF(CLEANED_DATA!AM35="","FP_VISITS; ","")&amp;
IF(CLEANED_DATA!AN35="","FP_COUNSELLED; ","")&amp;
IF(CLEANED_DATA!AO35="","FP_NEW_ACCEPTORS; ","")&amp;
IF(CLEANED_DATA!AQ35="","FP_PROGESTIN_PILL; ","")&amp;
IF(CLEANED_DATA!AR35="","FP_ESTRO_PROGESTIN_PILL; ","")&amp;
IF(CLEANED_DATA!AS35="","FP_MORNING_AFTER; ","")&amp;
IF(CLEANED_DATA!AT35="","FP_IM_INJECTION; ","")&amp;
IF(CLEANED_DATA!AU35="","FP_SC_INJECTION; ","")&amp;
IF(CLEANED_DATA!AV35="","FP_IMPLANT_IMPLANON; ","")&amp;
IF(CLEANED_DATA!AW35="","FP_IMPLANT_JADELLE; ","")&amp;
IF(CLEANED_DATA!AX35="","FP_IUD; ","")&amp;
IF(CLEANED_DATA!AY35="","FP_TUBAL_LIGATION; ","")&amp;
IF(CLEANED_DATA!AZ35="","FP_VASECTOMY; ","")&amp;
IF(CLEANED_DATA!BA35="","FP_MALE_CONDOM; ","")&amp;
IF(CLEANED_DATA!BB35="","FP_FEMALE_CONDOM; ","")&amp;
IF(CLEANED_DATA!BC35="","FP_NATURAL_METHOD; ","")))</f>
        <v/>
      </c>
      <c r="C35" s="11" t="str">
        <f>IF($A35="","",IF(
COUNT(CLEANED_DATA!D35,CLEANED_DATA!G35,CLEANED_DATA!Q35,CLEANED_DATA!R35,CLEANED_DATA!T35,CLEANED_DATA!V35,CLEANED_DATA!W35,CLEANED_DATA!AL35,CLEANED_DATA!AM35,CLEANED_DATA!AN35,CLEANED_DATA!AO35,CLEANED_DATA!AQ35,CLEANED_DATA!AR35,CLEANED_DATA!AS35,CLEANED_DATA!AT35,CLEANED_DATA!AU35,CLEANED_DATA!AV35,CLEANED_DATA!AW35,CLEANED_DATA!AX35,CLEANED_DATA!AY35,CLEANED_DATA!AZ35,CLEANED_DATA!BA35,CLEANED_DATA!BB35,CLEANED_DATA!BC35)=0,
"No data reported",
IF(
SUM(CLEANED_DATA!D35,CLEANED_DATA!G35,CLEANED_DATA!Q35,CLEANED_DATA!R35,CLEANED_DATA!T35,CLEANED_DATA!V35,CLEANED_DATA!W35,CLEANED_DATA!AL35,CLEANED_DATA!AM35,CLEANED_DATA!AN35,CLEANED_DATA!AO35,CLEANED_DATA!AQ35,CLEANED_DATA!AR35,CLEANED_DATA!AS35,CLEANED_DATA!AT35,CLEANED_DATA!AU35,CLEANED_DATA!AV35,CLEANED_DATA!AW35,CLEANED_DATA!AX35,CLEANED_DATA!AY35,CLEANED_DATA!AZ35,CLEANED_DATA!BA35,CLEANED_DATA!BB35,CLEANED_DATA!BC35)=0,
"Zero-only reporting",
"Reported")))</f>
        <v/>
      </c>
      <c r="D35" s="10" t="str">
        <f>IF($A35="","",IF(AND(CLEANED_DATA!D35&lt;&gt;"",CLEANED_DATA!G35&lt;&gt;"",CLEANED_DATA!G35&gt;CLEANED_DATA!D35),"Flag: ANC4 higher than ANC1","OK"))</f>
        <v/>
      </c>
      <c r="E35" s="10" t="str">
        <f>IF($A35="","",IF(OR(CLEANED_DATA!D35="",CLEANED_DATA!Q35=""),"Missing value: verify ANC1 and LLIN reporting",IF(CLEANED_DATA!Q35=CLEANED_DATA!D35,"OK: LLIN equals ANC1",IF(CLEANED_DATA!Q35&gt;CLEANED_DATA!D35,"Flag: LLIN exceeds ANC1 by "&amp;(CLEANED_DATA!Q35-CLEANED_DATA!D35)&amp;"; verify ANC register and LLIN distribution tally","Flag: LLIN lower than ANC1 by "&amp;(CLEANED_DATA!D35-CLEANED_DATA!Q35)&amp;"; verify if all ANC1 clients received LLINs or correct reporting error"))))</f>
        <v/>
      </c>
      <c r="F35" s="10" t="str">
        <f>IF($A35="","",IF(AND(CLEANED_DATA!R35&lt;&gt;"",CLEANED_DATA!T35&lt;&gt;"",CLEANED_DATA!T35&gt;CLEANED_DATA!R35),"Flag: AMTSL greater than deliveries by "&amp;(CLEANED_DATA!T35-CLEANED_DATA!R35),IF(AND(CLEANED_DATA!R35&gt;0,CLEANED_DATA!T35=""),"Missing AMTSL where deliveries reported","OK")))</f>
        <v/>
      </c>
      <c r="G35" s="10" t="str">
        <f>IF($A35="","",IF(AND(CLEANED_DATA!R35&gt;0,CLEANED_DATA!AL35=""),"Flag: delivery reported but no PNC &lt;48h proxy value",IF(AND(CLEANED_DATA!R35&lt;&gt;"",CLEANED_DATA!AL35&lt;&gt;"",CLEANED_DATA!AL35&gt;CLEANED_DATA!R35),"Flag: PNC &lt;48h proxy greater than deliveries by "&amp;(CLEANED_DATA!AL35-CLEANED_DATA!R35),"OK")))</f>
        <v/>
      </c>
      <c r="H35" s="10" t="str">
        <f>IF($A35="","",IF(AND(CLEANED_DATA!V35&lt;&gt;"",CLEANED_DATA!R35&lt;&gt;"",CLEANED_DATA!V35&gt;CLEANED_DATA!R35),"Flag: caesareans greater than deliveries by "&amp;(CLEANED_DATA!V35-CLEANED_DATA!R35),"OK"))</f>
        <v/>
      </c>
      <c r="I35" s="10" t="str">
        <f>IF($A35="","",IF(AND(CLEANED_DATA!W35&lt;&gt;"",CLEANED_DATA!R35&lt;&gt;"",CLEANED_DATA!W35&gt;CLEANED_DATA!R35),"Flag: complications greater than deliveries by "&amp;(CLEANED_DATA!W35-CLEANED_DATA!R35),"OK"))</f>
        <v/>
      </c>
      <c r="J35" s="10" t="str">
        <f>IF($A35="","",IF(AND(CLEANED_DATA!AN35&lt;&gt;"",CLEANED_DATA!AO35&lt;&gt;"",CLEANED_DATA!AO35&gt;CLEANED_DATA!AN35),"Flag: new acceptors greater than counselled by "&amp;(CLEANED_DATA!AO35-CLEANED_DATA!AN35),"OK"))</f>
        <v/>
      </c>
      <c r="K35" s="10" t="str">
        <f>IF($A35="","",N(CLEANED_DATA!AQ35)+N(CLEANED_DATA!AR35)+N(CLEANED_DATA!AS35)+N(CLEANED_DATA!AT35)+N(CLEANED_DATA!AU35)+N(CLEANED_DATA!AV35)+N(CLEANED_DATA!AW35)+N(CLEANED_DATA!AX35)+N(CLEANED_DATA!AY35)+N(CLEANED_DATA!AZ35)+N(CLEANED_DATA!BA35)+N(CLEANED_DATA!BB35)+N(CLEANED_DATA!BC35))</f>
        <v/>
      </c>
      <c r="L35" s="10" t="str">
        <f>IF($A35="","",IF(CLEANED_DATA!AO35="","Missing FP new acceptors",IF(K35=CLEANED_DATA!AO35,"OK","FP method sum differs from new acceptors: method sum="&amp;K35&amp;", new acceptors="&amp;CLEANED_DATA!AO35&amp;", difference="&amp;(K35-CLEANED_DATA!AO35))))</f>
        <v/>
      </c>
      <c r="M35" s="11" t="str">
        <f t="shared" si="0"/>
        <v/>
      </c>
      <c r="N35" s="10" t="str">
        <f t="shared" si="1"/>
        <v/>
      </c>
      <c r="O35" s="10" t="str">
        <f t="shared" si="2"/>
        <v/>
      </c>
    </row>
    <row r="36" spans="1:15" ht="39.5" customHeight="1">
      <c r="A36" s="10" t="str">
        <f>IF(CLEANED_DATA!A36="","",CLEANED_DATA!A36)</f>
        <v/>
      </c>
      <c r="B36" s="10" t="str">
        <f>IF($A36="","",IF(
IF(CLEANED_DATA!D36="","ANC1; ","")&amp;
IF(CLEANED_DATA!G36="","ANC4; ","")&amp;
IF(CLEANED_DATA!Q36="","LLIN_DISTRIBUTED; ","")&amp;
IF(CLEANED_DATA!R36="","DELIVERIES_HF; ","")&amp;
IF(CLEANED_DATA!T36="","AMTSL; ","")&amp;
IF(CLEANED_DATA!V36="","CAESAREAN; ","")&amp;
IF(CLEANED_DATA!W36="","OBST_COMPLICATIONS; ","")&amp;
IF(CLEANED_DATA!AL36="","PNC_48H_PROXY; ","")&amp;
IF(CLEANED_DATA!AM36="","FP_VISITS; ","")&amp;
IF(CLEANED_DATA!AN36="","FP_COUNSELLED; ","")&amp;
IF(CLEANED_DATA!AO36="","FP_NEW_ACCEPTORS; ","")&amp;
IF(CLEANED_DATA!AQ36="","FP_PROGESTIN_PILL; ","")&amp;
IF(CLEANED_DATA!AR36="","FP_ESTRO_PROGESTIN_PILL; ","")&amp;
IF(CLEANED_DATA!AS36="","FP_MORNING_AFTER; ","")&amp;
IF(CLEANED_DATA!AT36="","FP_IM_INJECTION; ","")&amp;
IF(CLEANED_DATA!AU36="","FP_SC_INJECTION; ","")&amp;
IF(CLEANED_DATA!AV36="","FP_IMPLANT_IMPLANON; ","")&amp;
IF(CLEANED_DATA!AW36="","FP_IMPLANT_JADELLE; ","")&amp;
IF(CLEANED_DATA!AX36="","FP_IUD; ","")&amp;
IF(CLEANED_DATA!AY36="","FP_TUBAL_LIGATION; ","")&amp;
IF(CLEANED_DATA!AZ36="","FP_VASECTOMY; ","")&amp;
IF(CLEANED_DATA!BA36="","FP_MALE_CONDOM; ","")&amp;
IF(CLEANED_DATA!BB36="","FP_FEMALE_CONDOM; ","")&amp;
IF(CLEANED_DATA!BC36="","FP_NATURAL_METHOD; ","")
="","None",
IF(CLEANED_DATA!D36="","ANC1; ","")&amp;
IF(CLEANED_DATA!G36="","ANC4; ","")&amp;
IF(CLEANED_DATA!Q36="","LLIN_DISTRIBUTED; ","")&amp;
IF(CLEANED_DATA!R36="","DELIVERIES_HF; ","")&amp;
IF(CLEANED_DATA!T36="","AMTSL; ","")&amp;
IF(CLEANED_DATA!V36="","CAESAREAN; ","")&amp;
IF(CLEANED_DATA!W36="","OBST_COMPLICATIONS; ","")&amp;
IF(CLEANED_DATA!AL36="","PNC_48H_PROXY; ","")&amp;
IF(CLEANED_DATA!AM36="","FP_VISITS; ","")&amp;
IF(CLEANED_DATA!AN36="","FP_COUNSELLED; ","")&amp;
IF(CLEANED_DATA!AO36="","FP_NEW_ACCEPTORS; ","")&amp;
IF(CLEANED_DATA!AQ36="","FP_PROGESTIN_PILL; ","")&amp;
IF(CLEANED_DATA!AR36="","FP_ESTRO_PROGESTIN_PILL; ","")&amp;
IF(CLEANED_DATA!AS36="","FP_MORNING_AFTER; ","")&amp;
IF(CLEANED_DATA!AT36="","FP_IM_INJECTION; ","")&amp;
IF(CLEANED_DATA!AU36="","FP_SC_INJECTION; ","")&amp;
IF(CLEANED_DATA!AV36="","FP_IMPLANT_IMPLANON; ","")&amp;
IF(CLEANED_DATA!AW36="","FP_IMPLANT_JADELLE; ","")&amp;
IF(CLEANED_DATA!AX36="","FP_IUD; ","")&amp;
IF(CLEANED_DATA!AY36="","FP_TUBAL_LIGATION; ","")&amp;
IF(CLEANED_DATA!AZ36="","FP_VASECTOMY; ","")&amp;
IF(CLEANED_DATA!BA36="","FP_MALE_CONDOM; ","")&amp;
IF(CLEANED_DATA!BB36="","FP_FEMALE_CONDOM; ","")&amp;
IF(CLEANED_DATA!BC36="","FP_NATURAL_METHOD; ","")))</f>
        <v/>
      </c>
      <c r="C36" s="11" t="str">
        <f>IF($A36="","",IF(
COUNT(CLEANED_DATA!D36,CLEANED_DATA!G36,CLEANED_DATA!Q36,CLEANED_DATA!R36,CLEANED_DATA!T36,CLEANED_DATA!V36,CLEANED_DATA!W36,CLEANED_DATA!AL36,CLEANED_DATA!AM36,CLEANED_DATA!AN36,CLEANED_DATA!AO36,CLEANED_DATA!AQ36,CLEANED_DATA!AR36,CLEANED_DATA!AS36,CLEANED_DATA!AT36,CLEANED_DATA!AU36,CLEANED_DATA!AV36,CLEANED_DATA!AW36,CLEANED_DATA!AX36,CLEANED_DATA!AY36,CLEANED_DATA!AZ36,CLEANED_DATA!BA36,CLEANED_DATA!BB36,CLEANED_DATA!BC36)=0,
"No data reported",
IF(
SUM(CLEANED_DATA!D36,CLEANED_DATA!G36,CLEANED_DATA!Q36,CLEANED_DATA!R36,CLEANED_DATA!T36,CLEANED_DATA!V36,CLEANED_DATA!W36,CLEANED_DATA!AL36,CLEANED_DATA!AM36,CLEANED_DATA!AN36,CLEANED_DATA!AO36,CLEANED_DATA!AQ36,CLEANED_DATA!AR36,CLEANED_DATA!AS36,CLEANED_DATA!AT36,CLEANED_DATA!AU36,CLEANED_DATA!AV36,CLEANED_DATA!AW36,CLEANED_DATA!AX36,CLEANED_DATA!AY36,CLEANED_DATA!AZ36,CLEANED_DATA!BA36,CLEANED_DATA!BB36,CLEANED_DATA!BC36)=0,
"Zero-only reporting",
"Reported")))</f>
        <v/>
      </c>
      <c r="D36" s="10" t="str">
        <f>IF($A36="","",IF(AND(CLEANED_DATA!D36&lt;&gt;"",CLEANED_DATA!G36&lt;&gt;"",CLEANED_DATA!G36&gt;CLEANED_DATA!D36),"Flag: ANC4 higher than ANC1","OK"))</f>
        <v/>
      </c>
      <c r="E36" s="10" t="str">
        <f>IF($A36="","",IF(OR(CLEANED_DATA!D36="",CLEANED_DATA!Q36=""),"Missing value: verify ANC1 and LLIN reporting",IF(CLEANED_DATA!Q36=CLEANED_DATA!D36,"OK: LLIN equals ANC1",IF(CLEANED_DATA!Q36&gt;CLEANED_DATA!D36,"Flag: LLIN exceeds ANC1 by "&amp;(CLEANED_DATA!Q36-CLEANED_DATA!D36)&amp;"; verify ANC register and LLIN distribution tally","Flag: LLIN lower than ANC1 by "&amp;(CLEANED_DATA!D36-CLEANED_DATA!Q36)&amp;"; verify if all ANC1 clients received LLINs or correct reporting error"))))</f>
        <v/>
      </c>
      <c r="F36" s="10" t="str">
        <f>IF($A36="","",IF(AND(CLEANED_DATA!R36&lt;&gt;"",CLEANED_DATA!T36&lt;&gt;"",CLEANED_DATA!T36&gt;CLEANED_DATA!R36),"Flag: AMTSL greater than deliveries by "&amp;(CLEANED_DATA!T36-CLEANED_DATA!R36),IF(AND(CLEANED_DATA!R36&gt;0,CLEANED_DATA!T36=""),"Missing AMTSL where deliveries reported","OK")))</f>
        <v/>
      </c>
      <c r="G36" s="10" t="str">
        <f>IF($A36="","",IF(AND(CLEANED_DATA!R36&gt;0,CLEANED_DATA!AL36=""),"Flag: delivery reported but no PNC &lt;48h proxy value",IF(AND(CLEANED_DATA!R36&lt;&gt;"",CLEANED_DATA!AL36&lt;&gt;"",CLEANED_DATA!AL36&gt;CLEANED_DATA!R36),"Flag: PNC &lt;48h proxy greater than deliveries by "&amp;(CLEANED_DATA!AL36-CLEANED_DATA!R36),"OK")))</f>
        <v/>
      </c>
      <c r="H36" s="10" t="str">
        <f>IF($A36="","",IF(AND(CLEANED_DATA!V36&lt;&gt;"",CLEANED_DATA!R36&lt;&gt;"",CLEANED_DATA!V36&gt;CLEANED_DATA!R36),"Flag: caesareans greater than deliveries by "&amp;(CLEANED_DATA!V36-CLEANED_DATA!R36),"OK"))</f>
        <v/>
      </c>
      <c r="I36" s="10" t="str">
        <f>IF($A36="","",IF(AND(CLEANED_DATA!W36&lt;&gt;"",CLEANED_DATA!R36&lt;&gt;"",CLEANED_DATA!W36&gt;CLEANED_DATA!R36),"Flag: complications greater than deliveries by "&amp;(CLEANED_DATA!W36-CLEANED_DATA!R36),"OK"))</f>
        <v/>
      </c>
      <c r="J36" s="10" t="str">
        <f>IF($A36="","",IF(AND(CLEANED_DATA!AN36&lt;&gt;"",CLEANED_DATA!AO36&lt;&gt;"",CLEANED_DATA!AO36&gt;CLEANED_DATA!AN36),"Flag: new acceptors greater than counselled by "&amp;(CLEANED_DATA!AO36-CLEANED_DATA!AN36),"OK"))</f>
        <v/>
      </c>
      <c r="K36" s="10" t="str">
        <f>IF($A36="","",N(CLEANED_DATA!AQ36)+N(CLEANED_DATA!AR36)+N(CLEANED_DATA!AS36)+N(CLEANED_DATA!AT36)+N(CLEANED_DATA!AU36)+N(CLEANED_DATA!AV36)+N(CLEANED_DATA!AW36)+N(CLEANED_DATA!AX36)+N(CLEANED_DATA!AY36)+N(CLEANED_DATA!AZ36)+N(CLEANED_DATA!BA36)+N(CLEANED_DATA!BB36)+N(CLEANED_DATA!BC36))</f>
        <v/>
      </c>
      <c r="L36" s="10" t="str">
        <f>IF($A36="","",IF(CLEANED_DATA!AO36="","Missing FP new acceptors",IF(K36=CLEANED_DATA!AO36,"OK","FP method sum differs from new acceptors: method sum="&amp;K36&amp;", new acceptors="&amp;CLEANED_DATA!AO36&amp;", difference="&amp;(K36-CLEANED_DATA!AO36))))</f>
        <v/>
      </c>
      <c r="M36" s="11" t="str">
        <f t="shared" si="0"/>
        <v/>
      </c>
      <c r="N36" s="10" t="str">
        <f t="shared" si="1"/>
        <v/>
      </c>
      <c r="O36" s="10" t="str">
        <f t="shared" si="2"/>
        <v/>
      </c>
    </row>
    <row r="37" spans="1:15" ht="39.5" customHeight="1">
      <c r="A37" s="10" t="str">
        <f>IF(CLEANED_DATA!A37="","",CLEANED_DATA!A37)</f>
        <v/>
      </c>
      <c r="B37" s="10" t="str">
        <f>IF($A37="","",IF(
IF(CLEANED_DATA!D37="","ANC1; ","")&amp;
IF(CLEANED_DATA!G37="","ANC4; ","")&amp;
IF(CLEANED_DATA!Q37="","LLIN_DISTRIBUTED; ","")&amp;
IF(CLEANED_DATA!R37="","DELIVERIES_HF; ","")&amp;
IF(CLEANED_DATA!T37="","AMTSL; ","")&amp;
IF(CLEANED_DATA!V37="","CAESAREAN; ","")&amp;
IF(CLEANED_DATA!W37="","OBST_COMPLICATIONS; ","")&amp;
IF(CLEANED_DATA!AL37="","PNC_48H_PROXY; ","")&amp;
IF(CLEANED_DATA!AM37="","FP_VISITS; ","")&amp;
IF(CLEANED_DATA!AN37="","FP_COUNSELLED; ","")&amp;
IF(CLEANED_DATA!AO37="","FP_NEW_ACCEPTORS; ","")&amp;
IF(CLEANED_DATA!AQ37="","FP_PROGESTIN_PILL; ","")&amp;
IF(CLEANED_DATA!AR37="","FP_ESTRO_PROGESTIN_PILL; ","")&amp;
IF(CLEANED_DATA!AS37="","FP_MORNING_AFTER; ","")&amp;
IF(CLEANED_DATA!AT37="","FP_IM_INJECTION; ","")&amp;
IF(CLEANED_DATA!AU37="","FP_SC_INJECTION; ","")&amp;
IF(CLEANED_DATA!AV37="","FP_IMPLANT_IMPLANON; ","")&amp;
IF(CLEANED_DATA!AW37="","FP_IMPLANT_JADELLE; ","")&amp;
IF(CLEANED_DATA!AX37="","FP_IUD; ","")&amp;
IF(CLEANED_DATA!AY37="","FP_TUBAL_LIGATION; ","")&amp;
IF(CLEANED_DATA!AZ37="","FP_VASECTOMY; ","")&amp;
IF(CLEANED_DATA!BA37="","FP_MALE_CONDOM; ","")&amp;
IF(CLEANED_DATA!BB37="","FP_FEMALE_CONDOM; ","")&amp;
IF(CLEANED_DATA!BC37="","FP_NATURAL_METHOD; ","")
="","None",
IF(CLEANED_DATA!D37="","ANC1; ","")&amp;
IF(CLEANED_DATA!G37="","ANC4; ","")&amp;
IF(CLEANED_DATA!Q37="","LLIN_DISTRIBUTED; ","")&amp;
IF(CLEANED_DATA!R37="","DELIVERIES_HF; ","")&amp;
IF(CLEANED_DATA!T37="","AMTSL; ","")&amp;
IF(CLEANED_DATA!V37="","CAESAREAN; ","")&amp;
IF(CLEANED_DATA!W37="","OBST_COMPLICATIONS; ","")&amp;
IF(CLEANED_DATA!AL37="","PNC_48H_PROXY; ","")&amp;
IF(CLEANED_DATA!AM37="","FP_VISITS; ","")&amp;
IF(CLEANED_DATA!AN37="","FP_COUNSELLED; ","")&amp;
IF(CLEANED_DATA!AO37="","FP_NEW_ACCEPTORS; ","")&amp;
IF(CLEANED_DATA!AQ37="","FP_PROGESTIN_PILL; ","")&amp;
IF(CLEANED_DATA!AR37="","FP_ESTRO_PROGESTIN_PILL; ","")&amp;
IF(CLEANED_DATA!AS37="","FP_MORNING_AFTER; ","")&amp;
IF(CLEANED_DATA!AT37="","FP_IM_INJECTION; ","")&amp;
IF(CLEANED_DATA!AU37="","FP_SC_INJECTION; ","")&amp;
IF(CLEANED_DATA!AV37="","FP_IMPLANT_IMPLANON; ","")&amp;
IF(CLEANED_DATA!AW37="","FP_IMPLANT_JADELLE; ","")&amp;
IF(CLEANED_DATA!AX37="","FP_IUD; ","")&amp;
IF(CLEANED_DATA!AY37="","FP_TUBAL_LIGATION; ","")&amp;
IF(CLEANED_DATA!AZ37="","FP_VASECTOMY; ","")&amp;
IF(CLEANED_DATA!BA37="","FP_MALE_CONDOM; ","")&amp;
IF(CLEANED_DATA!BB37="","FP_FEMALE_CONDOM; ","")&amp;
IF(CLEANED_DATA!BC37="","FP_NATURAL_METHOD; ","")))</f>
        <v/>
      </c>
      <c r="C37" s="11" t="str">
        <f>IF($A37="","",IF(
COUNT(CLEANED_DATA!D37,CLEANED_DATA!G37,CLEANED_DATA!Q37,CLEANED_DATA!R37,CLEANED_DATA!T37,CLEANED_DATA!V37,CLEANED_DATA!W37,CLEANED_DATA!AL37,CLEANED_DATA!AM37,CLEANED_DATA!AN37,CLEANED_DATA!AO37,CLEANED_DATA!AQ37,CLEANED_DATA!AR37,CLEANED_DATA!AS37,CLEANED_DATA!AT37,CLEANED_DATA!AU37,CLEANED_DATA!AV37,CLEANED_DATA!AW37,CLEANED_DATA!AX37,CLEANED_DATA!AY37,CLEANED_DATA!AZ37,CLEANED_DATA!BA37,CLEANED_DATA!BB37,CLEANED_DATA!BC37)=0,
"No data reported",
IF(
SUM(CLEANED_DATA!D37,CLEANED_DATA!G37,CLEANED_DATA!Q37,CLEANED_DATA!R37,CLEANED_DATA!T37,CLEANED_DATA!V37,CLEANED_DATA!W37,CLEANED_DATA!AL37,CLEANED_DATA!AM37,CLEANED_DATA!AN37,CLEANED_DATA!AO37,CLEANED_DATA!AQ37,CLEANED_DATA!AR37,CLEANED_DATA!AS37,CLEANED_DATA!AT37,CLEANED_DATA!AU37,CLEANED_DATA!AV37,CLEANED_DATA!AW37,CLEANED_DATA!AX37,CLEANED_DATA!AY37,CLEANED_DATA!AZ37,CLEANED_DATA!BA37,CLEANED_DATA!BB37,CLEANED_DATA!BC37)=0,
"Zero-only reporting",
"Reported")))</f>
        <v/>
      </c>
      <c r="D37" s="10" t="str">
        <f>IF($A37="","",IF(AND(CLEANED_DATA!D37&lt;&gt;"",CLEANED_DATA!G37&lt;&gt;"",CLEANED_DATA!G37&gt;CLEANED_DATA!D37),"Flag: ANC4 higher than ANC1","OK"))</f>
        <v/>
      </c>
      <c r="E37" s="10" t="str">
        <f>IF($A37="","",IF(OR(CLEANED_DATA!D37="",CLEANED_DATA!Q37=""),"Missing value: verify ANC1 and LLIN reporting",IF(CLEANED_DATA!Q37=CLEANED_DATA!D37,"OK: LLIN equals ANC1",IF(CLEANED_DATA!Q37&gt;CLEANED_DATA!D37,"Flag: LLIN exceeds ANC1 by "&amp;(CLEANED_DATA!Q37-CLEANED_DATA!D37)&amp;"; verify ANC register and LLIN distribution tally","Flag: LLIN lower than ANC1 by "&amp;(CLEANED_DATA!D37-CLEANED_DATA!Q37)&amp;"; verify if all ANC1 clients received LLINs or correct reporting error"))))</f>
        <v/>
      </c>
      <c r="F37" s="10" t="str">
        <f>IF($A37="","",IF(AND(CLEANED_DATA!R37&lt;&gt;"",CLEANED_DATA!T37&lt;&gt;"",CLEANED_DATA!T37&gt;CLEANED_DATA!R37),"Flag: AMTSL greater than deliveries by "&amp;(CLEANED_DATA!T37-CLEANED_DATA!R37),IF(AND(CLEANED_DATA!R37&gt;0,CLEANED_DATA!T37=""),"Missing AMTSL where deliveries reported","OK")))</f>
        <v/>
      </c>
      <c r="G37" s="10" t="str">
        <f>IF($A37="","",IF(AND(CLEANED_DATA!R37&gt;0,CLEANED_DATA!AL37=""),"Flag: delivery reported but no PNC &lt;48h proxy value",IF(AND(CLEANED_DATA!R37&lt;&gt;"",CLEANED_DATA!AL37&lt;&gt;"",CLEANED_DATA!AL37&gt;CLEANED_DATA!R37),"Flag: PNC &lt;48h proxy greater than deliveries by "&amp;(CLEANED_DATA!AL37-CLEANED_DATA!R37),"OK")))</f>
        <v/>
      </c>
      <c r="H37" s="10" t="str">
        <f>IF($A37="","",IF(AND(CLEANED_DATA!V37&lt;&gt;"",CLEANED_DATA!R37&lt;&gt;"",CLEANED_DATA!V37&gt;CLEANED_DATA!R37),"Flag: caesareans greater than deliveries by "&amp;(CLEANED_DATA!V37-CLEANED_DATA!R37),"OK"))</f>
        <v/>
      </c>
      <c r="I37" s="10" t="str">
        <f>IF($A37="","",IF(AND(CLEANED_DATA!W37&lt;&gt;"",CLEANED_DATA!R37&lt;&gt;"",CLEANED_DATA!W37&gt;CLEANED_DATA!R37),"Flag: complications greater than deliveries by "&amp;(CLEANED_DATA!W37-CLEANED_DATA!R37),"OK"))</f>
        <v/>
      </c>
      <c r="J37" s="10" t="str">
        <f>IF($A37="","",IF(AND(CLEANED_DATA!AN37&lt;&gt;"",CLEANED_DATA!AO37&lt;&gt;"",CLEANED_DATA!AO37&gt;CLEANED_DATA!AN37),"Flag: new acceptors greater than counselled by "&amp;(CLEANED_DATA!AO37-CLEANED_DATA!AN37),"OK"))</f>
        <v/>
      </c>
      <c r="K37" s="10" t="str">
        <f>IF($A37="","",N(CLEANED_DATA!AQ37)+N(CLEANED_DATA!AR37)+N(CLEANED_DATA!AS37)+N(CLEANED_DATA!AT37)+N(CLEANED_DATA!AU37)+N(CLEANED_DATA!AV37)+N(CLEANED_DATA!AW37)+N(CLEANED_DATA!AX37)+N(CLEANED_DATA!AY37)+N(CLEANED_DATA!AZ37)+N(CLEANED_DATA!BA37)+N(CLEANED_DATA!BB37)+N(CLEANED_DATA!BC37))</f>
        <v/>
      </c>
      <c r="L37" s="10" t="str">
        <f>IF($A37="","",IF(CLEANED_DATA!AO37="","Missing FP new acceptors",IF(K37=CLEANED_DATA!AO37,"OK","FP method sum differs from new acceptors: method sum="&amp;K37&amp;", new acceptors="&amp;CLEANED_DATA!AO37&amp;", difference="&amp;(K37-CLEANED_DATA!AO37))))</f>
        <v/>
      </c>
      <c r="M37" s="11" t="str">
        <f t="shared" si="0"/>
        <v/>
      </c>
      <c r="N37" s="10" t="str">
        <f t="shared" si="1"/>
        <v/>
      </c>
      <c r="O37" s="10" t="str">
        <f t="shared" si="2"/>
        <v/>
      </c>
    </row>
    <row r="38" spans="1:15" ht="39.5" customHeight="1">
      <c r="A38" s="10" t="str">
        <f>IF(CLEANED_DATA!A38="","",CLEANED_DATA!A38)</f>
        <v/>
      </c>
      <c r="B38" s="10" t="str">
        <f>IF($A38="","",IF(
IF(CLEANED_DATA!D38="","ANC1; ","")&amp;
IF(CLEANED_DATA!G38="","ANC4; ","")&amp;
IF(CLEANED_DATA!Q38="","LLIN_DISTRIBUTED; ","")&amp;
IF(CLEANED_DATA!R38="","DELIVERIES_HF; ","")&amp;
IF(CLEANED_DATA!T38="","AMTSL; ","")&amp;
IF(CLEANED_DATA!V38="","CAESAREAN; ","")&amp;
IF(CLEANED_DATA!W38="","OBST_COMPLICATIONS; ","")&amp;
IF(CLEANED_DATA!AL38="","PNC_48H_PROXY; ","")&amp;
IF(CLEANED_DATA!AM38="","FP_VISITS; ","")&amp;
IF(CLEANED_DATA!AN38="","FP_COUNSELLED; ","")&amp;
IF(CLEANED_DATA!AO38="","FP_NEW_ACCEPTORS; ","")&amp;
IF(CLEANED_DATA!AQ38="","FP_PROGESTIN_PILL; ","")&amp;
IF(CLEANED_DATA!AR38="","FP_ESTRO_PROGESTIN_PILL; ","")&amp;
IF(CLEANED_DATA!AS38="","FP_MORNING_AFTER; ","")&amp;
IF(CLEANED_DATA!AT38="","FP_IM_INJECTION; ","")&amp;
IF(CLEANED_DATA!AU38="","FP_SC_INJECTION; ","")&amp;
IF(CLEANED_DATA!AV38="","FP_IMPLANT_IMPLANON; ","")&amp;
IF(CLEANED_DATA!AW38="","FP_IMPLANT_JADELLE; ","")&amp;
IF(CLEANED_DATA!AX38="","FP_IUD; ","")&amp;
IF(CLEANED_DATA!AY38="","FP_TUBAL_LIGATION; ","")&amp;
IF(CLEANED_DATA!AZ38="","FP_VASECTOMY; ","")&amp;
IF(CLEANED_DATA!BA38="","FP_MALE_CONDOM; ","")&amp;
IF(CLEANED_DATA!BB38="","FP_FEMALE_CONDOM; ","")&amp;
IF(CLEANED_DATA!BC38="","FP_NATURAL_METHOD; ","")
="","None",
IF(CLEANED_DATA!D38="","ANC1; ","")&amp;
IF(CLEANED_DATA!G38="","ANC4; ","")&amp;
IF(CLEANED_DATA!Q38="","LLIN_DISTRIBUTED; ","")&amp;
IF(CLEANED_DATA!R38="","DELIVERIES_HF; ","")&amp;
IF(CLEANED_DATA!T38="","AMTSL; ","")&amp;
IF(CLEANED_DATA!V38="","CAESAREAN; ","")&amp;
IF(CLEANED_DATA!W38="","OBST_COMPLICATIONS; ","")&amp;
IF(CLEANED_DATA!AL38="","PNC_48H_PROXY; ","")&amp;
IF(CLEANED_DATA!AM38="","FP_VISITS; ","")&amp;
IF(CLEANED_DATA!AN38="","FP_COUNSELLED; ","")&amp;
IF(CLEANED_DATA!AO38="","FP_NEW_ACCEPTORS; ","")&amp;
IF(CLEANED_DATA!AQ38="","FP_PROGESTIN_PILL; ","")&amp;
IF(CLEANED_DATA!AR38="","FP_ESTRO_PROGESTIN_PILL; ","")&amp;
IF(CLEANED_DATA!AS38="","FP_MORNING_AFTER; ","")&amp;
IF(CLEANED_DATA!AT38="","FP_IM_INJECTION; ","")&amp;
IF(CLEANED_DATA!AU38="","FP_SC_INJECTION; ","")&amp;
IF(CLEANED_DATA!AV38="","FP_IMPLANT_IMPLANON; ","")&amp;
IF(CLEANED_DATA!AW38="","FP_IMPLANT_JADELLE; ","")&amp;
IF(CLEANED_DATA!AX38="","FP_IUD; ","")&amp;
IF(CLEANED_DATA!AY38="","FP_TUBAL_LIGATION; ","")&amp;
IF(CLEANED_DATA!AZ38="","FP_VASECTOMY; ","")&amp;
IF(CLEANED_DATA!BA38="","FP_MALE_CONDOM; ","")&amp;
IF(CLEANED_DATA!BB38="","FP_FEMALE_CONDOM; ","")&amp;
IF(CLEANED_DATA!BC38="","FP_NATURAL_METHOD; ","")))</f>
        <v/>
      </c>
      <c r="C38" s="11" t="str">
        <f>IF($A38="","",IF(
COUNT(CLEANED_DATA!D38,CLEANED_DATA!G38,CLEANED_DATA!Q38,CLEANED_DATA!R38,CLEANED_DATA!T38,CLEANED_DATA!V38,CLEANED_DATA!W38,CLEANED_DATA!AL38,CLEANED_DATA!AM38,CLEANED_DATA!AN38,CLEANED_DATA!AO38,CLEANED_DATA!AQ38,CLEANED_DATA!AR38,CLEANED_DATA!AS38,CLEANED_DATA!AT38,CLEANED_DATA!AU38,CLEANED_DATA!AV38,CLEANED_DATA!AW38,CLEANED_DATA!AX38,CLEANED_DATA!AY38,CLEANED_DATA!AZ38,CLEANED_DATA!BA38,CLEANED_DATA!BB38,CLEANED_DATA!BC38)=0,
"No data reported",
IF(
SUM(CLEANED_DATA!D38,CLEANED_DATA!G38,CLEANED_DATA!Q38,CLEANED_DATA!R38,CLEANED_DATA!T38,CLEANED_DATA!V38,CLEANED_DATA!W38,CLEANED_DATA!AL38,CLEANED_DATA!AM38,CLEANED_DATA!AN38,CLEANED_DATA!AO38,CLEANED_DATA!AQ38,CLEANED_DATA!AR38,CLEANED_DATA!AS38,CLEANED_DATA!AT38,CLEANED_DATA!AU38,CLEANED_DATA!AV38,CLEANED_DATA!AW38,CLEANED_DATA!AX38,CLEANED_DATA!AY38,CLEANED_DATA!AZ38,CLEANED_DATA!BA38,CLEANED_DATA!BB38,CLEANED_DATA!BC38)=0,
"Zero-only reporting",
"Reported")))</f>
        <v/>
      </c>
      <c r="D38" s="10" t="str">
        <f>IF($A38="","",IF(AND(CLEANED_DATA!D38&lt;&gt;"",CLEANED_DATA!G38&lt;&gt;"",CLEANED_DATA!G38&gt;CLEANED_DATA!D38),"Flag: ANC4 higher than ANC1","OK"))</f>
        <v/>
      </c>
      <c r="E38" s="10" t="str">
        <f>IF($A38="","",IF(OR(CLEANED_DATA!D38="",CLEANED_DATA!Q38=""),"Missing value: verify ANC1 and LLIN reporting",IF(CLEANED_DATA!Q38=CLEANED_DATA!D38,"OK: LLIN equals ANC1",IF(CLEANED_DATA!Q38&gt;CLEANED_DATA!D38,"Flag: LLIN exceeds ANC1 by "&amp;(CLEANED_DATA!Q38-CLEANED_DATA!D38)&amp;"; verify ANC register and LLIN distribution tally","Flag: LLIN lower than ANC1 by "&amp;(CLEANED_DATA!D38-CLEANED_DATA!Q38)&amp;"; verify if all ANC1 clients received LLINs or correct reporting error"))))</f>
        <v/>
      </c>
      <c r="F38" s="10" t="str">
        <f>IF($A38="","",IF(AND(CLEANED_DATA!R38&lt;&gt;"",CLEANED_DATA!T38&lt;&gt;"",CLEANED_DATA!T38&gt;CLEANED_DATA!R38),"Flag: AMTSL greater than deliveries by "&amp;(CLEANED_DATA!T38-CLEANED_DATA!R38),IF(AND(CLEANED_DATA!R38&gt;0,CLEANED_DATA!T38=""),"Missing AMTSL where deliveries reported","OK")))</f>
        <v/>
      </c>
      <c r="G38" s="10" t="str">
        <f>IF($A38="","",IF(AND(CLEANED_DATA!R38&gt;0,CLEANED_DATA!AL38=""),"Flag: delivery reported but no PNC &lt;48h proxy value",IF(AND(CLEANED_DATA!R38&lt;&gt;"",CLEANED_DATA!AL38&lt;&gt;"",CLEANED_DATA!AL38&gt;CLEANED_DATA!R38),"Flag: PNC &lt;48h proxy greater than deliveries by "&amp;(CLEANED_DATA!AL38-CLEANED_DATA!R38),"OK")))</f>
        <v/>
      </c>
      <c r="H38" s="10" t="str">
        <f>IF($A38="","",IF(AND(CLEANED_DATA!V38&lt;&gt;"",CLEANED_DATA!R38&lt;&gt;"",CLEANED_DATA!V38&gt;CLEANED_DATA!R38),"Flag: caesareans greater than deliveries by "&amp;(CLEANED_DATA!V38-CLEANED_DATA!R38),"OK"))</f>
        <v/>
      </c>
      <c r="I38" s="10" t="str">
        <f>IF($A38="","",IF(AND(CLEANED_DATA!W38&lt;&gt;"",CLEANED_DATA!R38&lt;&gt;"",CLEANED_DATA!W38&gt;CLEANED_DATA!R38),"Flag: complications greater than deliveries by "&amp;(CLEANED_DATA!W38-CLEANED_DATA!R38),"OK"))</f>
        <v/>
      </c>
      <c r="J38" s="10" t="str">
        <f>IF($A38="","",IF(AND(CLEANED_DATA!AN38&lt;&gt;"",CLEANED_DATA!AO38&lt;&gt;"",CLEANED_DATA!AO38&gt;CLEANED_DATA!AN38),"Flag: new acceptors greater than counselled by "&amp;(CLEANED_DATA!AO38-CLEANED_DATA!AN38),"OK"))</f>
        <v/>
      </c>
      <c r="K38" s="10" t="str">
        <f>IF($A38="","",N(CLEANED_DATA!AQ38)+N(CLEANED_DATA!AR38)+N(CLEANED_DATA!AS38)+N(CLEANED_DATA!AT38)+N(CLEANED_DATA!AU38)+N(CLEANED_DATA!AV38)+N(CLEANED_DATA!AW38)+N(CLEANED_DATA!AX38)+N(CLEANED_DATA!AY38)+N(CLEANED_DATA!AZ38)+N(CLEANED_DATA!BA38)+N(CLEANED_DATA!BB38)+N(CLEANED_DATA!BC38))</f>
        <v/>
      </c>
      <c r="L38" s="10" t="str">
        <f>IF($A38="","",IF(CLEANED_DATA!AO38="","Missing FP new acceptors",IF(K38=CLEANED_DATA!AO38,"OK","FP method sum differs from new acceptors: method sum="&amp;K38&amp;", new acceptors="&amp;CLEANED_DATA!AO38&amp;", difference="&amp;(K38-CLEANED_DATA!AO38))))</f>
        <v/>
      </c>
      <c r="M38" s="11" t="str">
        <f t="shared" si="0"/>
        <v/>
      </c>
      <c r="N38" s="10" t="str">
        <f t="shared" si="1"/>
        <v/>
      </c>
      <c r="O38" s="10" t="str">
        <f t="shared" si="2"/>
        <v/>
      </c>
    </row>
    <row r="39" spans="1:15" ht="39.5" customHeight="1">
      <c r="A39" s="10" t="str">
        <f>IF(CLEANED_DATA!A39="","",CLEANED_DATA!A39)</f>
        <v/>
      </c>
      <c r="B39" s="10" t="str">
        <f>IF($A39="","",IF(
IF(CLEANED_DATA!D39="","ANC1; ","")&amp;
IF(CLEANED_DATA!G39="","ANC4; ","")&amp;
IF(CLEANED_DATA!Q39="","LLIN_DISTRIBUTED; ","")&amp;
IF(CLEANED_DATA!R39="","DELIVERIES_HF; ","")&amp;
IF(CLEANED_DATA!T39="","AMTSL; ","")&amp;
IF(CLEANED_DATA!V39="","CAESAREAN; ","")&amp;
IF(CLEANED_DATA!W39="","OBST_COMPLICATIONS; ","")&amp;
IF(CLEANED_DATA!AL39="","PNC_48H_PROXY; ","")&amp;
IF(CLEANED_DATA!AM39="","FP_VISITS; ","")&amp;
IF(CLEANED_DATA!AN39="","FP_COUNSELLED; ","")&amp;
IF(CLEANED_DATA!AO39="","FP_NEW_ACCEPTORS; ","")&amp;
IF(CLEANED_DATA!AQ39="","FP_PROGESTIN_PILL; ","")&amp;
IF(CLEANED_DATA!AR39="","FP_ESTRO_PROGESTIN_PILL; ","")&amp;
IF(CLEANED_DATA!AS39="","FP_MORNING_AFTER; ","")&amp;
IF(CLEANED_DATA!AT39="","FP_IM_INJECTION; ","")&amp;
IF(CLEANED_DATA!AU39="","FP_SC_INJECTION; ","")&amp;
IF(CLEANED_DATA!AV39="","FP_IMPLANT_IMPLANON; ","")&amp;
IF(CLEANED_DATA!AW39="","FP_IMPLANT_JADELLE; ","")&amp;
IF(CLEANED_DATA!AX39="","FP_IUD; ","")&amp;
IF(CLEANED_DATA!AY39="","FP_TUBAL_LIGATION; ","")&amp;
IF(CLEANED_DATA!AZ39="","FP_VASECTOMY; ","")&amp;
IF(CLEANED_DATA!BA39="","FP_MALE_CONDOM; ","")&amp;
IF(CLEANED_DATA!BB39="","FP_FEMALE_CONDOM; ","")&amp;
IF(CLEANED_DATA!BC39="","FP_NATURAL_METHOD; ","")
="","None",
IF(CLEANED_DATA!D39="","ANC1; ","")&amp;
IF(CLEANED_DATA!G39="","ANC4; ","")&amp;
IF(CLEANED_DATA!Q39="","LLIN_DISTRIBUTED; ","")&amp;
IF(CLEANED_DATA!R39="","DELIVERIES_HF; ","")&amp;
IF(CLEANED_DATA!T39="","AMTSL; ","")&amp;
IF(CLEANED_DATA!V39="","CAESAREAN; ","")&amp;
IF(CLEANED_DATA!W39="","OBST_COMPLICATIONS; ","")&amp;
IF(CLEANED_DATA!AL39="","PNC_48H_PROXY; ","")&amp;
IF(CLEANED_DATA!AM39="","FP_VISITS; ","")&amp;
IF(CLEANED_DATA!AN39="","FP_COUNSELLED; ","")&amp;
IF(CLEANED_DATA!AO39="","FP_NEW_ACCEPTORS; ","")&amp;
IF(CLEANED_DATA!AQ39="","FP_PROGESTIN_PILL; ","")&amp;
IF(CLEANED_DATA!AR39="","FP_ESTRO_PROGESTIN_PILL; ","")&amp;
IF(CLEANED_DATA!AS39="","FP_MORNING_AFTER; ","")&amp;
IF(CLEANED_DATA!AT39="","FP_IM_INJECTION; ","")&amp;
IF(CLEANED_DATA!AU39="","FP_SC_INJECTION; ","")&amp;
IF(CLEANED_DATA!AV39="","FP_IMPLANT_IMPLANON; ","")&amp;
IF(CLEANED_DATA!AW39="","FP_IMPLANT_JADELLE; ","")&amp;
IF(CLEANED_DATA!AX39="","FP_IUD; ","")&amp;
IF(CLEANED_DATA!AY39="","FP_TUBAL_LIGATION; ","")&amp;
IF(CLEANED_DATA!AZ39="","FP_VASECTOMY; ","")&amp;
IF(CLEANED_DATA!BA39="","FP_MALE_CONDOM; ","")&amp;
IF(CLEANED_DATA!BB39="","FP_FEMALE_CONDOM; ","")&amp;
IF(CLEANED_DATA!BC39="","FP_NATURAL_METHOD; ","")))</f>
        <v/>
      </c>
      <c r="C39" s="11" t="str">
        <f>IF($A39="","",IF(
COUNT(CLEANED_DATA!D39,CLEANED_DATA!G39,CLEANED_DATA!Q39,CLEANED_DATA!R39,CLEANED_DATA!T39,CLEANED_DATA!V39,CLEANED_DATA!W39,CLEANED_DATA!AL39,CLEANED_DATA!AM39,CLEANED_DATA!AN39,CLEANED_DATA!AO39,CLEANED_DATA!AQ39,CLEANED_DATA!AR39,CLEANED_DATA!AS39,CLEANED_DATA!AT39,CLEANED_DATA!AU39,CLEANED_DATA!AV39,CLEANED_DATA!AW39,CLEANED_DATA!AX39,CLEANED_DATA!AY39,CLEANED_DATA!AZ39,CLEANED_DATA!BA39,CLEANED_DATA!BB39,CLEANED_DATA!BC39)=0,
"No data reported",
IF(
SUM(CLEANED_DATA!D39,CLEANED_DATA!G39,CLEANED_DATA!Q39,CLEANED_DATA!R39,CLEANED_DATA!T39,CLEANED_DATA!V39,CLEANED_DATA!W39,CLEANED_DATA!AL39,CLEANED_DATA!AM39,CLEANED_DATA!AN39,CLEANED_DATA!AO39,CLEANED_DATA!AQ39,CLEANED_DATA!AR39,CLEANED_DATA!AS39,CLEANED_DATA!AT39,CLEANED_DATA!AU39,CLEANED_DATA!AV39,CLEANED_DATA!AW39,CLEANED_DATA!AX39,CLEANED_DATA!AY39,CLEANED_DATA!AZ39,CLEANED_DATA!BA39,CLEANED_DATA!BB39,CLEANED_DATA!BC39)=0,
"Zero-only reporting",
"Reported")))</f>
        <v/>
      </c>
      <c r="D39" s="10" t="str">
        <f>IF($A39="","",IF(AND(CLEANED_DATA!D39&lt;&gt;"",CLEANED_DATA!G39&lt;&gt;"",CLEANED_DATA!G39&gt;CLEANED_DATA!D39),"Flag: ANC4 higher than ANC1","OK"))</f>
        <v/>
      </c>
      <c r="E39" s="10" t="str">
        <f>IF($A39="","",IF(OR(CLEANED_DATA!D39="",CLEANED_DATA!Q39=""),"Missing value: verify ANC1 and LLIN reporting",IF(CLEANED_DATA!Q39=CLEANED_DATA!D39,"OK: LLIN equals ANC1",IF(CLEANED_DATA!Q39&gt;CLEANED_DATA!D39,"Flag: LLIN exceeds ANC1 by "&amp;(CLEANED_DATA!Q39-CLEANED_DATA!D39)&amp;"; verify ANC register and LLIN distribution tally","Flag: LLIN lower than ANC1 by "&amp;(CLEANED_DATA!D39-CLEANED_DATA!Q39)&amp;"; verify if all ANC1 clients received LLINs or correct reporting error"))))</f>
        <v/>
      </c>
      <c r="F39" s="10" t="str">
        <f>IF($A39="","",IF(AND(CLEANED_DATA!R39&lt;&gt;"",CLEANED_DATA!T39&lt;&gt;"",CLEANED_DATA!T39&gt;CLEANED_DATA!R39),"Flag: AMTSL greater than deliveries by "&amp;(CLEANED_DATA!T39-CLEANED_DATA!R39),IF(AND(CLEANED_DATA!R39&gt;0,CLEANED_DATA!T39=""),"Missing AMTSL where deliveries reported","OK")))</f>
        <v/>
      </c>
      <c r="G39" s="10" t="str">
        <f>IF($A39="","",IF(AND(CLEANED_DATA!R39&gt;0,CLEANED_DATA!AL39=""),"Flag: delivery reported but no PNC &lt;48h proxy value",IF(AND(CLEANED_DATA!R39&lt;&gt;"",CLEANED_DATA!AL39&lt;&gt;"",CLEANED_DATA!AL39&gt;CLEANED_DATA!R39),"Flag: PNC &lt;48h proxy greater than deliveries by "&amp;(CLEANED_DATA!AL39-CLEANED_DATA!R39),"OK")))</f>
        <v/>
      </c>
      <c r="H39" s="10" t="str">
        <f>IF($A39="","",IF(AND(CLEANED_DATA!V39&lt;&gt;"",CLEANED_DATA!R39&lt;&gt;"",CLEANED_DATA!V39&gt;CLEANED_DATA!R39),"Flag: caesareans greater than deliveries by "&amp;(CLEANED_DATA!V39-CLEANED_DATA!R39),"OK"))</f>
        <v/>
      </c>
      <c r="I39" s="10" t="str">
        <f>IF($A39="","",IF(AND(CLEANED_DATA!W39&lt;&gt;"",CLEANED_DATA!R39&lt;&gt;"",CLEANED_DATA!W39&gt;CLEANED_DATA!R39),"Flag: complications greater than deliveries by "&amp;(CLEANED_DATA!W39-CLEANED_DATA!R39),"OK"))</f>
        <v/>
      </c>
      <c r="J39" s="10" t="str">
        <f>IF($A39="","",IF(AND(CLEANED_DATA!AN39&lt;&gt;"",CLEANED_DATA!AO39&lt;&gt;"",CLEANED_DATA!AO39&gt;CLEANED_DATA!AN39),"Flag: new acceptors greater than counselled by "&amp;(CLEANED_DATA!AO39-CLEANED_DATA!AN39),"OK"))</f>
        <v/>
      </c>
      <c r="K39" s="10" t="str">
        <f>IF($A39="","",N(CLEANED_DATA!AQ39)+N(CLEANED_DATA!AR39)+N(CLEANED_DATA!AS39)+N(CLEANED_DATA!AT39)+N(CLEANED_DATA!AU39)+N(CLEANED_DATA!AV39)+N(CLEANED_DATA!AW39)+N(CLEANED_DATA!AX39)+N(CLEANED_DATA!AY39)+N(CLEANED_DATA!AZ39)+N(CLEANED_DATA!BA39)+N(CLEANED_DATA!BB39)+N(CLEANED_DATA!BC39))</f>
        <v/>
      </c>
      <c r="L39" s="10" t="str">
        <f>IF($A39="","",IF(CLEANED_DATA!AO39="","Missing FP new acceptors",IF(K39=CLEANED_DATA!AO39,"OK","FP method sum differs from new acceptors: method sum="&amp;K39&amp;", new acceptors="&amp;CLEANED_DATA!AO39&amp;", difference="&amp;(K39-CLEANED_DATA!AO39))))</f>
        <v/>
      </c>
      <c r="M39" s="11" t="str">
        <f t="shared" si="0"/>
        <v/>
      </c>
      <c r="N39" s="10" t="str">
        <f t="shared" si="1"/>
        <v/>
      </c>
      <c r="O39" s="10" t="str">
        <f t="shared" si="2"/>
        <v/>
      </c>
    </row>
    <row r="40" spans="1:15" ht="39.5" customHeight="1">
      <c r="A40" s="10" t="str">
        <f>IF(CLEANED_DATA!A40="","",CLEANED_DATA!A40)</f>
        <v/>
      </c>
      <c r="B40" s="10" t="str">
        <f>IF($A40="","",IF(
IF(CLEANED_DATA!D40="","ANC1; ","")&amp;
IF(CLEANED_DATA!G40="","ANC4; ","")&amp;
IF(CLEANED_DATA!Q40="","LLIN_DISTRIBUTED; ","")&amp;
IF(CLEANED_DATA!R40="","DELIVERIES_HF; ","")&amp;
IF(CLEANED_DATA!T40="","AMTSL; ","")&amp;
IF(CLEANED_DATA!V40="","CAESAREAN; ","")&amp;
IF(CLEANED_DATA!W40="","OBST_COMPLICATIONS; ","")&amp;
IF(CLEANED_DATA!AL40="","PNC_48H_PROXY; ","")&amp;
IF(CLEANED_DATA!AM40="","FP_VISITS; ","")&amp;
IF(CLEANED_DATA!AN40="","FP_COUNSELLED; ","")&amp;
IF(CLEANED_DATA!AO40="","FP_NEW_ACCEPTORS; ","")&amp;
IF(CLEANED_DATA!AQ40="","FP_PROGESTIN_PILL; ","")&amp;
IF(CLEANED_DATA!AR40="","FP_ESTRO_PROGESTIN_PILL; ","")&amp;
IF(CLEANED_DATA!AS40="","FP_MORNING_AFTER; ","")&amp;
IF(CLEANED_DATA!AT40="","FP_IM_INJECTION; ","")&amp;
IF(CLEANED_DATA!AU40="","FP_SC_INJECTION; ","")&amp;
IF(CLEANED_DATA!AV40="","FP_IMPLANT_IMPLANON; ","")&amp;
IF(CLEANED_DATA!AW40="","FP_IMPLANT_JADELLE; ","")&amp;
IF(CLEANED_DATA!AX40="","FP_IUD; ","")&amp;
IF(CLEANED_DATA!AY40="","FP_TUBAL_LIGATION; ","")&amp;
IF(CLEANED_DATA!AZ40="","FP_VASECTOMY; ","")&amp;
IF(CLEANED_DATA!BA40="","FP_MALE_CONDOM; ","")&amp;
IF(CLEANED_DATA!BB40="","FP_FEMALE_CONDOM; ","")&amp;
IF(CLEANED_DATA!BC40="","FP_NATURAL_METHOD; ","")
="","None",
IF(CLEANED_DATA!D40="","ANC1; ","")&amp;
IF(CLEANED_DATA!G40="","ANC4; ","")&amp;
IF(CLEANED_DATA!Q40="","LLIN_DISTRIBUTED; ","")&amp;
IF(CLEANED_DATA!R40="","DELIVERIES_HF; ","")&amp;
IF(CLEANED_DATA!T40="","AMTSL; ","")&amp;
IF(CLEANED_DATA!V40="","CAESAREAN; ","")&amp;
IF(CLEANED_DATA!W40="","OBST_COMPLICATIONS; ","")&amp;
IF(CLEANED_DATA!AL40="","PNC_48H_PROXY; ","")&amp;
IF(CLEANED_DATA!AM40="","FP_VISITS; ","")&amp;
IF(CLEANED_DATA!AN40="","FP_COUNSELLED; ","")&amp;
IF(CLEANED_DATA!AO40="","FP_NEW_ACCEPTORS; ","")&amp;
IF(CLEANED_DATA!AQ40="","FP_PROGESTIN_PILL; ","")&amp;
IF(CLEANED_DATA!AR40="","FP_ESTRO_PROGESTIN_PILL; ","")&amp;
IF(CLEANED_DATA!AS40="","FP_MORNING_AFTER; ","")&amp;
IF(CLEANED_DATA!AT40="","FP_IM_INJECTION; ","")&amp;
IF(CLEANED_DATA!AU40="","FP_SC_INJECTION; ","")&amp;
IF(CLEANED_DATA!AV40="","FP_IMPLANT_IMPLANON; ","")&amp;
IF(CLEANED_DATA!AW40="","FP_IMPLANT_JADELLE; ","")&amp;
IF(CLEANED_DATA!AX40="","FP_IUD; ","")&amp;
IF(CLEANED_DATA!AY40="","FP_TUBAL_LIGATION; ","")&amp;
IF(CLEANED_DATA!AZ40="","FP_VASECTOMY; ","")&amp;
IF(CLEANED_DATA!BA40="","FP_MALE_CONDOM; ","")&amp;
IF(CLEANED_DATA!BB40="","FP_FEMALE_CONDOM; ","")&amp;
IF(CLEANED_DATA!BC40="","FP_NATURAL_METHOD; ","")))</f>
        <v/>
      </c>
      <c r="C40" s="11" t="str">
        <f>IF($A40="","",IF(
COUNT(CLEANED_DATA!D40,CLEANED_DATA!G40,CLEANED_DATA!Q40,CLEANED_DATA!R40,CLEANED_DATA!T40,CLEANED_DATA!V40,CLEANED_DATA!W40,CLEANED_DATA!AL40,CLEANED_DATA!AM40,CLEANED_DATA!AN40,CLEANED_DATA!AO40,CLEANED_DATA!AQ40,CLEANED_DATA!AR40,CLEANED_DATA!AS40,CLEANED_DATA!AT40,CLEANED_DATA!AU40,CLEANED_DATA!AV40,CLEANED_DATA!AW40,CLEANED_DATA!AX40,CLEANED_DATA!AY40,CLEANED_DATA!AZ40,CLEANED_DATA!BA40,CLEANED_DATA!BB40,CLEANED_DATA!BC40)=0,
"No data reported",
IF(
SUM(CLEANED_DATA!D40,CLEANED_DATA!G40,CLEANED_DATA!Q40,CLEANED_DATA!R40,CLEANED_DATA!T40,CLEANED_DATA!V40,CLEANED_DATA!W40,CLEANED_DATA!AL40,CLEANED_DATA!AM40,CLEANED_DATA!AN40,CLEANED_DATA!AO40,CLEANED_DATA!AQ40,CLEANED_DATA!AR40,CLEANED_DATA!AS40,CLEANED_DATA!AT40,CLEANED_DATA!AU40,CLEANED_DATA!AV40,CLEANED_DATA!AW40,CLEANED_DATA!AX40,CLEANED_DATA!AY40,CLEANED_DATA!AZ40,CLEANED_DATA!BA40,CLEANED_DATA!BB40,CLEANED_DATA!BC40)=0,
"Zero-only reporting",
"Reported")))</f>
        <v/>
      </c>
      <c r="D40" s="10" t="str">
        <f>IF($A40="","",IF(AND(CLEANED_DATA!D40&lt;&gt;"",CLEANED_DATA!G40&lt;&gt;"",CLEANED_DATA!G40&gt;CLEANED_DATA!D40),"Flag: ANC4 higher than ANC1","OK"))</f>
        <v/>
      </c>
      <c r="E40" s="10" t="str">
        <f>IF($A40="","",IF(OR(CLEANED_DATA!D40="",CLEANED_DATA!Q40=""),"Missing value: verify ANC1 and LLIN reporting",IF(CLEANED_DATA!Q40=CLEANED_DATA!D40,"OK: LLIN equals ANC1",IF(CLEANED_DATA!Q40&gt;CLEANED_DATA!D40,"Flag: LLIN exceeds ANC1 by "&amp;(CLEANED_DATA!Q40-CLEANED_DATA!D40)&amp;"; verify ANC register and LLIN distribution tally","Flag: LLIN lower than ANC1 by "&amp;(CLEANED_DATA!D40-CLEANED_DATA!Q40)&amp;"; verify if all ANC1 clients received LLINs or correct reporting error"))))</f>
        <v/>
      </c>
      <c r="F40" s="10" t="str">
        <f>IF($A40="","",IF(AND(CLEANED_DATA!R40&lt;&gt;"",CLEANED_DATA!T40&lt;&gt;"",CLEANED_DATA!T40&gt;CLEANED_DATA!R40),"Flag: AMTSL greater than deliveries by "&amp;(CLEANED_DATA!T40-CLEANED_DATA!R40),IF(AND(CLEANED_DATA!R40&gt;0,CLEANED_DATA!T40=""),"Missing AMTSL where deliveries reported","OK")))</f>
        <v/>
      </c>
      <c r="G40" s="10" t="str">
        <f>IF($A40="","",IF(AND(CLEANED_DATA!R40&gt;0,CLEANED_DATA!AL40=""),"Flag: delivery reported but no PNC &lt;48h proxy value",IF(AND(CLEANED_DATA!R40&lt;&gt;"",CLEANED_DATA!AL40&lt;&gt;"",CLEANED_DATA!AL40&gt;CLEANED_DATA!R40),"Flag: PNC &lt;48h proxy greater than deliveries by "&amp;(CLEANED_DATA!AL40-CLEANED_DATA!R40),"OK")))</f>
        <v/>
      </c>
      <c r="H40" s="10" t="str">
        <f>IF($A40="","",IF(AND(CLEANED_DATA!V40&lt;&gt;"",CLEANED_DATA!R40&lt;&gt;"",CLEANED_DATA!V40&gt;CLEANED_DATA!R40),"Flag: caesareans greater than deliveries by "&amp;(CLEANED_DATA!V40-CLEANED_DATA!R40),"OK"))</f>
        <v/>
      </c>
      <c r="I40" s="10" t="str">
        <f>IF($A40="","",IF(AND(CLEANED_DATA!W40&lt;&gt;"",CLEANED_DATA!R40&lt;&gt;"",CLEANED_DATA!W40&gt;CLEANED_DATA!R40),"Flag: complications greater than deliveries by "&amp;(CLEANED_DATA!W40-CLEANED_DATA!R40),"OK"))</f>
        <v/>
      </c>
      <c r="J40" s="10" t="str">
        <f>IF($A40="","",IF(AND(CLEANED_DATA!AN40&lt;&gt;"",CLEANED_DATA!AO40&lt;&gt;"",CLEANED_DATA!AO40&gt;CLEANED_DATA!AN40),"Flag: new acceptors greater than counselled by "&amp;(CLEANED_DATA!AO40-CLEANED_DATA!AN40),"OK"))</f>
        <v/>
      </c>
      <c r="K40" s="10" t="str">
        <f>IF($A40="","",N(CLEANED_DATA!AQ40)+N(CLEANED_DATA!AR40)+N(CLEANED_DATA!AS40)+N(CLEANED_DATA!AT40)+N(CLEANED_DATA!AU40)+N(CLEANED_DATA!AV40)+N(CLEANED_DATA!AW40)+N(CLEANED_DATA!AX40)+N(CLEANED_DATA!AY40)+N(CLEANED_DATA!AZ40)+N(CLEANED_DATA!BA40)+N(CLEANED_DATA!BB40)+N(CLEANED_DATA!BC40))</f>
        <v/>
      </c>
      <c r="L40" s="10" t="str">
        <f>IF($A40="","",IF(CLEANED_DATA!AO40="","Missing FP new acceptors",IF(K40=CLEANED_DATA!AO40,"OK","FP method sum differs from new acceptors: method sum="&amp;K40&amp;", new acceptors="&amp;CLEANED_DATA!AO40&amp;", difference="&amp;(K40-CLEANED_DATA!AO40))))</f>
        <v/>
      </c>
      <c r="M40" s="11" t="str">
        <f t="shared" si="0"/>
        <v/>
      </c>
      <c r="N40" s="10" t="str">
        <f t="shared" si="1"/>
        <v/>
      </c>
      <c r="O40" s="10" t="str">
        <f t="shared" si="2"/>
        <v/>
      </c>
    </row>
    <row r="41" spans="1:15" ht="39.5" customHeight="1">
      <c r="A41" s="10" t="str">
        <f>IF(CLEANED_DATA!A41="","",CLEANED_DATA!A41)</f>
        <v/>
      </c>
      <c r="B41" s="10" t="str">
        <f>IF($A41="","",IF(
IF(CLEANED_DATA!D41="","ANC1; ","")&amp;
IF(CLEANED_DATA!G41="","ANC4; ","")&amp;
IF(CLEANED_DATA!Q41="","LLIN_DISTRIBUTED; ","")&amp;
IF(CLEANED_DATA!R41="","DELIVERIES_HF; ","")&amp;
IF(CLEANED_DATA!T41="","AMTSL; ","")&amp;
IF(CLEANED_DATA!V41="","CAESAREAN; ","")&amp;
IF(CLEANED_DATA!W41="","OBST_COMPLICATIONS; ","")&amp;
IF(CLEANED_DATA!AL41="","PNC_48H_PROXY; ","")&amp;
IF(CLEANED_DATA!AM41="","FP_VISITS; ","")&amp;
IF(CLEANED_DATA!AN41="","FP_COUNSELLED; ","")&amp;
IF(CLEANED_DATA!AO41="","FP_NEW_ACCEPTORS; ","")&amp;
IF(CLEANED_DATA!AQ41="","FP_PROGESTIN_PILL; ","")&amp;
IF(CLEANED_DATA!AR41="","FP_ESTRO_PROGESTIN_PILL; ","")&amp;
IF(CLEANED_DATA!AS41="","FP_MORNING_AFTER; ","")&amp;
IF(CLEANED_DATA!AT41="","FP_IM_INJECTION; ","")&amp;
IF(CLEANED_DATA!AU41="","FP_SC_INJECTION; ","")&amp;
IF(CLEANED_DATA!AV41="","FP_IMPLANT_IMPLANON; ","")&amp;
IF(CLEANED_DATA!AW41="","FP_IMPLANT_JADELLE; ","")&amp;
IF(CLEANED_DATA!AX41="","FP_IUD; ","")&amp;
IF(CLEANED_DATA!AY41="","FP_TUBAL_LIGATION; ","")&amp;
IF(CLEANED_DATA!AZ41="","FP_VASECTOMY; ","")&amp;
IF(CLEANED_DATA!BA41="","FP_MALE_CONDOM; ","")&amp;
IF(CLEANED_DATA!BB41="","FP_FEMALE_CONDOM; ","")&amp;
IF(CLEANED_DATA!BC41="","FP_NATURAL_METHOD; ","")
="","None",
IF(CLEANED_DATA!D41="","ANC1; ","")&amp;
IF(CLEANED_DATA!G41="","ANC4; ","")&amp;
IF(CLEANED_DATA!Q41="","LLIN_DISTRIBUTED; ","")&amp;
IF(CLEANED_DATA!R41="","DELIVERIES_HF; ","")&amp;
IF(CLEANED_DATA!T41="","AMTSL; ","")&amp;
IF(CLEANED_DATA!V41="","CAESAREAN; ","")&amp;
IF(CLEANED_DATA!W41="","OBST_COMPLICATIONS; ","")&amp;
IF(CLEANED_DATA!AL41="","PNC_48H_PROXY; ","")&amp;
IF(CLEANED_DATA!AM41="","FP_VISITS; ","")&amp;
IF(CLEANED_DATA!AN41="","FP_COUNSELLED; ","")&amp;
IF(CLEANED_DATA!AO41="","FP_NEW_ACCEPTORS; ","")&amp;
IF(CLEANED_DATA!AQ41="","FP_PROGESTIN_PILL; ","")&amp;
IF(CLEANED_DATA!AR41="","FP_ESTRO_PROGESTIN_PILL; ","")&amp;
IF(CLEANED_DATA!AS41="","FP_MORNING_AFTER; ","")&amp;
IF(CLEANED_DATA!AT41="","FP_IM_INJECTION; ","")&amp;
IF(CLEANED_DATA!AU41="","FP_SC_INJECTION; ","")&amp;
IF(CLEANED_DATA!AV41="","FP_IMPLANT_IMPLANON; ","")&amp;
IF(CLEANED_DATA!AW41="","FP_IMPLANT_JADELLE; ","")&amp;
IF(CLEANED_DATA!AX41="","FP_IUD; ","")&amp;
IF(CLEANED_DATA!AY41="","FP_TUBAL_LIGATION; ","")&amp;
IF(CLEANED_DATA!AZ41="","FP_VASECTOMY; ","")&amp;
IF(CLEANED_DATA!BA41="","FP_MALE_CONDOM; ","")&amp;
IF(CLEANED_DATA!BB41="","FP_FEMALE_CONDOM; ","")&amp;
IF(CLEANED_DATA!BC41="","FP_NATURAL_METHOD; ","")))</f>
        <v/>
      </c>
      <c r="C41" s="11" t="str">
        <f>IF($A41="","",IF(
COUNT(CLEANED_DATA!D41,CLEANED_DATA!G41,CLEANED_DATA!Q41,CLEANED_DATA!R41,CLEANED_DATA!T41,CLEANED_DATA!V41,CLEANED_DATA!W41,CLEANED_DATA!AL41,CLEANED_DATA!AM41,CLEANED_DATA!AN41,CLEANED_DATA!AO41,CLEANED_DATA!AQ41,CLEANED_DATA!AR41,CLEANED_DATA!AS41,CLEANED_DATA!AT41,CLEANED_DATA!AU41,CLEANED_DATA!AV41,CLEANED_DATA!AW41,CLEANED_DATA!AX41,CLEANED_DATA!AY41,CLEANED_DATA!AZ41,CLEANED_DATA!BA41,CLEANED_DATA!BB41,CLEANED_DATA!BC41)=0,
"No data reported",
IF(
SUM(CLEANED_DATA!D41,CLEANED_DATA!G41,CLEANED_DATA!Q41,CLEANED_DATA!R41,CLEANED_DATA!T41,CLEANED_DATA!V41,CLEANED_DATA!W41,CLEANED_DATA!AL41,CLEANED_DATA!AM41,CLEANED_DATA!AN41,CLEANED_DATA!AO41,CLEANED_DATA!AQ41,CLEANED_DATA!AR41,CLEANED_DATA!AS41,CLEANED_DATA!AT41,CLEANED_DATA!AU41,CLEANED_DATA!AV41,CLEANED_DATA!AW41,CLEANED_DATA!AX41,CLEANED_DATA!AY41,CLEANED_DATA!AZ41,CLEANED_DATA!BA41,CLEANED_DATA!BB41,CLEANED_DATA!BC41)=0,
"Zero-only reporting",
"Reported")))</f>
        <v/>
      </c>
      <c r="D41" s="10" t="str">
        <f>IF($A41="","",IF(AND(CLEANED_DATA!D41&lt;&gt;"",CLEANED_DATA!G41&lt;&gt;"",CLEANED_DATA!G41&gt;CLEANED_DATA!D41),"Flag: ANC4 higher than ANC1","OK"))</f>
        <v/>
      </c>
      <c r="E41" s="10" t="str">
        <f>IF($A41="","",IF(OR(CLEANED_DATA!D41="",CLEANED_DATA!Q41=""),"Missing value: verify ANC1 and LLIN reporting",IF(CLEANED_DATA!Q41=CLEANED_DATA!D41,"OK: LLIN equals ANC1",IF(CLEANED_DATA!Q41&gt;CLEANED_DATA!D41,"Flag: LLIN exceeds ANC1 by "&amp;(CLEANED_DATA!Q41-CLEANED_DATA!D41)&amp;"; verify ANC register and LLIN distribution tally","Flag: LLIN lower than ANC1 by "&amp;(CLEANED_DATA!D41-CLEANED_DATA!Q41)&amp;"; verify if all ANC1 clients received LLINs or correct reporting error"))))</f>
        <v/>
      </c>
      <c r="F41" s="10" t="str">
        <f>IF($A41="","",IF(AND(CLEANED_DATA!R41&lt;&gt;"",CLEANED_DATA!T41&lt;&gt;"",CLEANED_DATA!T41&gt;CLEANED_DATA!R41),"Flag: AMTSL greater than deliveries by "&amp;(CLEANED_DATA!T41-CLEANED_DATA!R41),IF(AND(CLEANED_DATA!R41&gt;0,CLEANED_DATA!T41=""),"Missing AMTSL where deliveries reported","OK")))</f>
        <v/>
      </c>
      <c r="G41" s="10" t="str">
        <f>IF($A41="","",IF(AND(CLEANED_DATA!R41&gt;0,CLEANED_DATA!AL41=""),"Flag: delivery reported but no PNC &lt;48h proxy value",IF(AND(CLEANED_DATA!R41&lt;&gt;"",CLEANED_DATA!AL41&lt;&gt;"",CLEANED_DATA!AL41&gt;CLEANED_DATA!R41),"Flag: PNC &lt;48h proxy greater than deliveries by "&amp;(CLEANED_DATA!AL41-CLEANED_DATA!R41),"OK")))</f>
        <v/>
      </c>
      <c r="H41" s="10" t="str">
        <f>IF($A41="","",IF(AND(CLEANED_DATA!V41&lt;&gt;"",CLEANED_DATA!R41&lt;&gt;"",CLEANED_DATA!V41&gt;CLEANED_DATA!R41),"Flag: caesareans greater than deliveries by "&amp;(CLEANED_DATA!V41-CLEANED_DATA!R41),"OK"))</f>
        <v/>
      </c>
      <c r="I41" s="10" t="str">
        <f>IF($A41="","",IF(AND(CLEANED_DATA!W41&lt;&gt;"",CLEANED_DATA!R41&lt;&gt;"",CLEANED_DATA!W41&gt;CLEANED_DATA!R41),"Flag: complications greater than deliveries by "&amp;(CLEANED_DATA!W41-CLEANED_DATA!R41),"OK"))</f>
        <v/>
      </c>
      <c r="J41" s="10" t="str">
        <f>IF($A41="","",IF(AND(CLEANED_DATA!AN41&lt;&gt;"",CLEANED_DATA!AO41&lt;&gt;"",CLEANED_DATA!AO41&gt;CLEANED_DATA!AN41),"Flag: new acceptors greater than counselled by "&amp;(CLEANED_DATA!AO41-CLEANED_DATA!AN41),"OK"))</f>
        <v/>
      </c>
      <c r="K41" s="10" t="str">
        <f>IF($A41="","",N(CLEANED_DATA!AQ41)+N(CLEANED_DATA!AR41)+N(CLEANED_DATA!AS41)+N(CLEANED_DATA!AT41)+N(CLEANED_DATA!AU41)+N(CLEANED_DATA!AV41)+N(CLEANED_DATA!AW41)+N(CLEANED_DATA!AX41)+N(CLEANED_DATA!AY41)+N(CLEANED_DATA!AZ41)+N(CLEANED_DATA!BA41)+N(CLEANED_DATA!BB41)+N(CLEANED_DATA!BC41))</f>
        <v/>
      </c>
      <c r="L41" s="10" t="str">
        <f>IF($A41="","",IF(CLEANED_DATA!AO41="","Missing FP new acceptors",IF(K41=CLEANED_DATA!AO41,"OK","FP method sum differs from new acceptors: method sum="&amp;K41&amp;", new acceptors="&amp;CLEANED_DATA!AO41&amp;", difference="&amp;(K41-CLEANED_DATA!AO41))))</f>
        <v/>
      </c>
      <c r="M41" s="11" t="str">
        <f t="shared" si="0"/>
        <v/>
      </c>
      <c r="N41" s="10" t="str">
        <f t="shared" si="1"/>
        <v/>
      </c>
      <c r="O41" s="10" t="str">
        <f t="shared" si="2"/>
        <v/>
      </c>
    </row>
    <row r="42" spans="1:15" ht="39.5" customHeight="1">
      <c r="A42" s="10" t="str">
        <f>IF(CLEANED_DATA!A42="","",CLEANED_DATA!A42)</f>
        <v/>
      </c>
      <c r="B42" s="10" t="str">
        <f>IF($A42="","",IF(
IF(CLEANED_DATA!D42="","ANC1; ","")&amp;
IF(CLEANED_DATA!G42="","ANC4; ","")&amp;
IF(CLEANED_DATA!Q42="","LLIN_DISTRIBUTED; ","")&amp;
IF(CLEANED_DATA!R42="","DELIVERIES_HF; ","")&amp;
IF(CLEANED_DATA!T42="","AMTSL; ","")&amp;
IF(CLEANED_DATA!V42="","CAESAREAN; ","")&amp;
IF(CLEANED_DATA!W42="","OBST_COMPLICATIONS; ","")&amp;
IF(CLEANED_DATA!AL42="","PNC_48H_PROXY; ","")&amp;
IF(CLEANED_DATA!AM42="","FP_VISITS; ","")&amp;
IF(CLEANED_DATA!AN42="","FP_COUNSELLED; ","")&amp;
IF(CLEANED_DATA!AO42="","FP_NEW_ACCEPTORS; ","")&amp;
IF(CLEANED_DATA!AQ42="","FP_PROGESTIN_PILL; ","")&amp;
IF(CLEANED_DATA!AR42="","FP_ESTRO_PROGESTIN_PILL; ","")&amp;
IF(CLEANED_DATA!AS42="","FP_MORNING_AFTER; ","")&amp;
IF(CLEANED_DATA!AT42="","FP_IM_INJECTION; ","")&amp;
IF(CLEANED_DATA!AU42="","FP_SC_INJECTION; ","")&amp;
IF(CLEANED_DATA!AV42="","FP_IMPLANT_IMPLANON; ","")&amp;
IF(CLEANED_DATA!AW42="","FP_IMPLANT_JADELLE; ","")&amp;
IF(CLEANED_DATA!AX42="","FP_IUD; ","")&amp;
IF(CLEANED_DATA!AY42="","FP_TUBAL_LIGATION; ","")&amp;
IF(CLEANED_DATA!AZ42="","FP_VASECTOMY; ","")&amp;
IF(CLEANED_DATA!BA42="","FP_MALE_CONDOM; ","")&amp;
IF(CLEANED_DATA!BB42="","FP_FEMALE_CONDOM; ","")&amp;
IF(CLEANED_DATA!BC42="","FP_NATURAL_METHOD; ","")
="","None",
IF(CLEANED_DATA!D42="","ANC1; ","")&amp;
IF(CLEANED_DATA!G42="","ANC4; ","")&amp;
IF(CLEANED_DATA!Q42="","LLIN_DISTRIBUTED; ","")&amp;
IF(CLEANED_DATA!R42="","DELIVERIES_HF; ","")&amp;
IF(CLEANED_DATA!T42="","AMTSL; ","")&amp;
IF(CLEANED_DATA!V42="","CAESAREAN; ","")&amp;
IF(CLEANED_DATA!W42="","OBST_COMPLICATIONS; ","")&amp;
IF(CLEANED_DATA!AL42="","PNC_48H_PROXY; ","")&amp;
IF(CLEANED_DATA!AM42="","FP_VISITS; ","")&amp;
IF(CLEANED_DATA!AN42="","FP_COUNSELLED; ","")&amp;
IF(CLEANED_DATA!AO42="","FP_NEW_ACCEPTORS; ","")&amp;
IF(CLEANED_DATA!AQ42="","FP_PROGESTIN_PILL; ","")&amp;
IF(CLEANED_DATA!AR42="","FP_ESTRO_PROGESTIN_PILL; ","")&amp;
IF(CLEANED_DATA!AS42="","FP_MORNING_AFTER; ","")&amp;
IF(CLEANED_DATA!AT42="","FP_IM_INJECTION; ","")&amp;
IF(CLEANED_DATA!AU42="","FP_SC_INJECTION; ","")&amp;
IF(CLEANED_DATA!AV42="","FP_IMPLANT_IMPLANON; ","")&amp;
IF(CLEANED_DATA!AW42="","FP_IMPLANT_JADELLE; ","")&amp;
IF(CLEANED_DATA!AX42="","FP_IUD; ","")&amp;
IF(CLEANED_DATA!AY42="","FP_TUBAL_LIGATION; ","")&amp;
IF(CLEANED_DATA!AZ42="","FP_VASECTOMY; ","")&amp;
IF(CLEANED_DATA!BA42="","FP_MALE_CONDOM; ","")&amp;
IF(CLEANED_DATA!BB42="","FP_FEMALE_CONDOM; ","")&amp;
IF(CLEANED_DATA!BC42="","FP_NATURAL_METHOD; ","")))</f>
        <v/>
      </c>
      <c r="C42" s="11" t="str">
        <f>IF($A42="","",IF(
COUNT(CLEANED_DATA!D42,CLEANED_DATA!G42,CLEANED_DATA!Q42,CLEANED_DATA!R42,CLEANED_DATA!T42,CLEANED_DATA!V42,CLEANED_DATA!W42,CLEANED_DATA!AL42,CLEANED_DATA!AM42,CLEANED_DATA!AN42,CLEANED_DATA!AO42,CLEANED_DATA!AQ42,CLEANED_DATA!AR42,CLEANED_DATA!AS42,CLEANED_DATA!AT42,CLEANED_DATA!AU42,CLEANED_DATA!AV42,CLEANED_DATA!AW42,CLEANED_DATA!AX42,CLEANED_DATA!AY42,CLEANED_DATA!AZ42,CLEANED_DATA!BA42,CLEANED_DATA!BB42,CLEANED_DATA!BC42)=0,
"No data reported",
IF(
SUM(CLEANED_DATA!D42,CLEANED_DATA!G42,CLEANED_DATA!Q42,CLEANED_DATA!R42,CLEANED_DATA!T42,CLEANED_DATA!V42,CLEANED_DATA!W42,CLEANED_DATA!AL42,CLEANED_DATA!AM42,CLEANED_DATA!AN42,CLEANED_DATA!AO42,CLEANED_DATA!AQ42,CLEANED_DATA!AR42,CLEANED_DATA!AS42,CLEANED_DATA!AT42,CLEANED_DATA!AU42,CLEANED_DATA!AV42,CLEANED_DATA!AW42,CLEANED_DATA!AX42,CLEANED_DATA!AY42,CLEANED_DATA!AZ42,CLEANED_DATA!BA42,CLEANED_DATA!BB42,CLEANED_DATA!BC42)=0,
"Zero-only reporting",
"Reported")))</f>
        <v/>
      </c>
      <c r="D42" s="10" t="str">
        <f>IF($A42="","",IF(AND(CLEANED_DATA!D42&lt;&gt;"",CLEANED_DATA!G42&lt;&gt;"",CLEANED_DATA!G42&gt;CLEANED_DATA!D42),"Flag: ANC4 higher than ANC1","OK"))</f>
        <v/>
      </c>
      <c r="E42" s="10" t="str">
        <f>IF($A42="","",IF(OR(CLEANED_DATA!D42="",CLEANED_DATA!Q42=""),"Missing value: verify ANC1 and LLIN reporting",IF(CLEANED_DATA!Q42=CLEANED_DATA!D42,"OK: LLIN equals ANC1",IF(CLEANED_DATA!Q42&gt;CLEANED_DATA!D42,"Flag: LLIN exceeds ANC1 by "&amp;(CLEANED_DATA!Q42-CLEANED_DATA!D42)&amp;"; verify ANC register and LLIN distribution tally","Flag: LLIN lower than ANC1 by "&amp;(CLEANED_DATA!D42-CLEANED_DATA!Q42)&amp;"; verify if all ANC1 clients received LLINs or correct reporting error"))))</f>
        <v/>
      </c>
      <c r="F42" s="10" t="str">
        <f>IF($A42="","",IF(AND(CLEANED_DATA!R42&lt;&gt;"",CLEANED_DATA!T42&lt;&gt;"",CLEANED_DATA!T42&gt;CLEANED_DATA!R42),"Flag: AMTSL greater than deliveries by "&amp;(CLEANED_DATA!T42-CLEANED_DATA!R42),IF(AND(CLEANED_DATA!R42&gt;0,CLEANED_DATA!T42=""),"Missing AMTSL where deliveries reported","OK")))</f>
        <v/>
      </c>
      <c r="G42" s="10" t="str">
        <f>IF($A42="","",IF(AND(CLEANED_DATA!R42&gt;0,CLEANED_DATA!AL42=""),"Flag: delivery reported but no PNC &lt;48h proxy value",IF(AND(CLEANED_DATA!R42&lt;&gt;"",CLEANED_DATA!AL42&lt;&gt;"",CLEANED_DATA!AL42&gt;CLEANED_DATA!R42),"Flag: PNC &lt;48h proxy greater than deliveries by "&amp;(CLEANED_DATA!AL42-CLEANED_DATA!R42),"OK")))</f>
        <v/>
      </c>
      <c r="H42" s="10" t="str">
        <f>IF($A42="","",IF(AND(CLEANED_DATA!V42&lt;&gt;"",CLEANED_DATA!R42&lt;&gt;"",CLEANED_DATA!V42&gt;CLEANED_DATA!R42),"Flag: caesareans greater than deliveries by "&amp;(CLEANED_DATA!V42-CLEANED_DATA!R42),"OK"))</f>
        <v/>
      </c>
      <c r="I42" s="10" t="str">
        <f>IF($A42="","",IF(AND(CLEANED_DATA!W42&lt;&gt;"",CLEANED_DATA!R42&lt;&gt;"",CLEANED_DATA!W42&gt;CLEANED_DATA!R42),"Flag: complications greater than deliveries by "&amp;(CLEANED_DATA!W42-CLEANED_DATA!R42),"OK"))</f>
        <v/>
      </c>
      <c r="J42" s="10" t="str">
        <f>IF($A42="","",IF(AND(CLEANED_DATA!AN42&lt;&gt;"",CLEANED_DATA!AO42&lt;&gt;"",CLEANED_DATA!AO42&gt;CLEANED_DATA!AN42),"Flag: new acceptors greater than counselled by "&amp;(CLEANED_DATA!AO42-CLEANED_DATA!AN42),"OK"))</f>
        <v/>
      </c>
      <c r="K42" s="10" t="str">
        <f>IF($A42="","",N(CLEANED_DATA!AQ42)+N(CLEANED_DATA!AR42)+N(CLEANED_DATA!AS42)+N(CLEANED_DATA!AT42)+N(CLEANED_DATA!AU42)+N(CLEANED_DATA!AV42)+N(CLEANED_DATA!AW42)+N(CLEANED_DATA!AX42)+N(CLEANED_DATA!AY42)+N(CLEANED_DATA!AZ42)+N(CLEANED_DATA!BA42)+N(CLEANED_DATA!BB42)+N(CLEANED_DATA!BC42))</f>
        <v/>
      </c>
      <c r="L42" s="10" t="str">
        <f>IF($A42="","",IF(CLEANED_DATA!AO42="","Missing FP new acceptors",IF(K42=CLEANED_DATA!AO42,"OK","FP method sum differs from new acceptors: method sum="&amp;K42&amp;", new acceptors="&amp;CLEANED_DATA!AO42&amp;", difference="&amp;(K42-CLEANED_DATA!AO42))))</f>
        <v/>
      </c>
      <c r="M42" s="11" t="str">
        <f t="shared" si="0"/>
        <v/>
      </c>
      <c r="N42" s="10" t="str">
        <f t="shared" si="1"/>
        <v/>
      </c>
      <c r="O42" s="10" t="str">
        <f t="shared" si="2"/>
        <v/>
      </c>
    </row>
    <row r="43" spans="1:15" ht="39.5" customHeight="1">
      <c r="A43" s="10" t="str">
        <f>IF(CLEANED_DATA!A43="","",CLEANED_DATA!A43)</f>
        <v/>
      </c>
      <c r="B43" s="10" t="str">
        <f>IF($A43="","",IF(
IF(CLEANED_DATA!D43="","ANC1; ","")&amp;
IF(CLEANED_DATA!G43="","ANC4; ","")&amp;
IF(CLEANED_DATA!Q43="","LLIN_DISTRIBUTED; ","")&amp;
IF(CLEANED_DATA!R43="","DELIVERIES_HF; ","")&amp;
IF(CLEANED_DATA!T43="","AMTSL; ","")&amp;
IF(CLEANED_DATA!V43="","CAESAREAN; ","")&amp;
IF(CLEANED_DATA!W43="","OBST_COMPLICATIONS; ","")&amp;
IF(CLEANED_DATA!AL43="","PNC_48H_PROXY; ","")&amp;
IF(CLEANED_DATA!AM43="","FP_VISITS; ","")&amp;
IF(CLEANED_DATA!AN43="","FP_COUNSELLED; ","")&amp;
IF(CLEANED_DATA!AO43="","FP_NEW_ACCEPTORS; ","")&amp;
IF(CLEANED_DATA!AQ43="","FP_PROGESTIN_PILL; ","")&amp;
IF(CLEANED_DATA!AR43="","FP_ESTRO_PROGESTIN_PILL; ","")&amp;
IF(CLEANED_DATA!AS43="","FP_MORNING_AFTER; ","")&amp;
IF(CLEANED_DATA!AT43="","FP_IM_INJECTION; ","")&amp;
IF(CLEANED_DATA!AU43="","FP_SC_INJECTION; ","")&amp;
IF(CLEANED_DATA!AV43="","FP_IMPLANT_IMPLANON; ","")&amp;
IF(CLEANED_DATA!AW43="","FP_IMPLANT_JADELLE; ","")&amp;
IF(CLEANED_DATA!AX43="","FP_IUD; ","")&amp;
IF(CLEANED_DATA!AY43="","FP_TUBAL_LIGATION; ","")&amp;
IF(CLEANED_DATA!AZ43="","FP_VASECTOMY; ","")&amp;
IF(CLEANED_DATA!BA43="","FP_MALE_CONDOM; ","")&amp;
IF(CLEANED_DATA!BB43="","FP_FEMALE_CONDOM; ","")&amp;
IF(CLEANED_DATA!BC43="","FP_NATURAL_METHOD; ","")
="","None",
IF(CLEANED_DATA!D43="","ANC1; ","")&amp;
IF(CLEANED_DATA!G43="","ANC4; ","")&amp;
IF(CLEANED_DATA!Q43="","LLIN_DISTRIBUTED; ","")&amp;
IF(CLEANED_DATA!R43="","DELIVERIES_HF; ","")&amp;
IF(CLEANED_DATA!T43="","AMTSL; ","")&amp;
IF(CLEANED_DATA!V43="","CAESAREAN; ","")&amp;
IF(CLEANED_DATA!W43="","OBST_COMPLICATIONS; ","")&amp;
IF(CLEANED_DATA!AL43="","PNC_48H_PROXY; ","")&amp;
IF(CLEANED_DATA!AM43="","FP_VISITS; ","")&amp;
IF(CLEANED_DATA!AN43="","FP_COUNSELLED; ","")&amp;
IF(CLEANED_DATA!AO43="","FP_NEW_ACCEPTORS; ","")&amp;
IF(CLEANED_DATA!AQ43="","FP_PROGESTIN_PILL; ","")&amp;
IF(CLEANED_DATA!AR43="","FP_ESTRO_PROGESTIN_PILL; ","")&amp;
IF(CLEANED_DATA!AS43="","FP_MORNING_AFTER; ","")&amp;
IF(CLEANED_DATA!AT43="","FP_IM_INJECTION; ","")&amp;
IF(CLEANED_DATA!AU43="","FP_SC_INJECTION; ","")&amp;
IF(CLEANED_DATA!AV43="","FP_IMPLANT_IMPLANON; ","")&amp;
IF(CLEANED_DATA!AW43="","FP_IMPLANT_JADELLE; ","")&amp;
IF(CLEANED_DATA!AX43="","FP_IUD; ","")&amp;
IF(CLEANED_DATA!AY43="","FP_TUBAL_LIGATION; ","")&amp;
IF(CLEANED_DATA!AZ43="","FP_VASECTOMY; ","")&amp;
IF(CLEANED_DATA!BA43="","FP_MALE_CONDOM; ","")&amp;
IF(CLEANED_DATA!BB43="","FP_FEMALE_CONDOM; ","")&amp;
IF(CLEANED_DATA!BC43="","FP_NATURAL_METHOD; ","")))</f>
        <v/>
      </c>
      <c r="C43" s="11" t="str">
        <f>IF($A43="","",IF(
COUNT(CLEANED_DATA!D43,CLEANED_DATA!G43,CLEANED_DATA!Q43,CLEANED_DATA!R43,CLEANED_DATA!T43,CLEANED_DATA!V43,CLEANED_DATA!W43,CLEANED_DATA!AL43,CLEANED_DATA!AM43,CLEANED_DATA!AN43,CLEANED_DATA!AO43,CLEANED_DATA!AQ43,CLEANED_DATA!AR43,CLEANED_DATA!AS43,CLEANED_DATA!AT43,CLEANED_DATA!AU43,CLEANED_DATA!AV43,CLEANED_DATA!AW43,CLEANED_DATA!AX43,CLEANED_DATA!AY43,CLEANED_DATA!AZ43,CLEANED_DATA!BA43,CLEANED_DATA!BB43,CLEANED_DATA!BC43)=0,
"No data reported",
IF(
SUM(CLEANED_DATA!D43,CLEANED_DATA!G43,CLEANED_DATA!Q43,CLEANED_DATA!R43,CLEANED_DATA!T43,CLEANED_DATA!V43,CLEANED_DATA!W43,CLEANED_DATA!AL43,CLEANED_DATA!AM43,CLEANED_DATA!AN43,CLEANED_DATA!AO43,CLEANED_DATA!AQ43,CLEANED_DATA!AR43,CLEANED_DATA!AS43,CLEANED_DATA!AT43,CLEANED_DATA!AU43,CLEANED_DATA!AV43,CLEANED_DATA!AW43,CLEANED_DATA!AX43,CLEANED_DATA!AY43,CLEANED_DATA!AZ43,CLEANED_DATA!BA43,CLEANED_DATA!BB43,CLEANED_DATA!BC43)=0,
"Zero-only reporting",
"Reported")))</f>
        <v/>
      </c>
      <c r="D43" s="10" t="str">
        <f>IF($A43="","",IF(AND(CLEANED_DATA!D43&lt;&gt;"",CLEANED_DATA!G43&lt;&gt;"",CLEANED_DATA!G43&gt;CLEANED_DATA!D43),"Flag: ANC4 higher than ANC1","OK"))</f>
        <v/>
      </c>
      <c r="E43" s="10" t="str">
        <f>IF($A43="","",IF(OR(CLEANED_DATA!D43="",CLEANED_DATA!Q43=""),"Missing value: verify ANC1 and LLIN reporting",IF(CLEANED_DATA!Q43=CLEANED_DATA!D43,"OK: LLIN equals ANC1",IF(CLEANED_DATA!Q43&gt;CLEANED_DATA!D43,"Flag: LLIN exceeds ANC1 by "&amp;(CLEANED_DATA!Q43-CLEANED_DATA!D43)&amp;"; verify ANC register and LLIN distribution tally","Flag: LLIN lower than ANC1 by "&amp;(CLEANED_DATA!D43-CLEANED_DATA!Q43)&amp;"; verify if all ANC1 clients received LLINs or correct reporting error"))))</f>
        <v/>
      </c>
      <c r="F43" s="10" t="str">
        <f>IF($A43="","",IF(AND(CLEANED_DATA!R43&lt;&gt;"",CLEANED_DATA!T43&lt;&gt;"",CLEANED_DATA!T43&gt;CLEANED_DATA!R43),"Flag: AMTSL greater than deliveries by "&amp;(CLEANED_DATA!T43-CLEANED_DATA!R43),IF(AND(CLEANED_DATA!R43&gt;0,CLEANED_DATA!T43=""),"Missing AMTSL where deliveries reported","OK")))</f>
        <v/>
      </c>
      <c r="G43" s="10" t="str">
        <f>IF($A43="","",IF(AND(CLEANED_DATA!R43&gt;0,CLEANED_DATA!AL43=""),"Flag: delivery reported but no PNC &lt;48h proxy value",IF(AND(CLEANED_DATA!R43&lt;&gt;"",CLEANED_DATA!AL43&lt;&gt;"",CLEANED_DATA!AL43&gt;CLEANED_DATA!R43),"Flag: PNC &lt;48h proxy greater than deliveries by "&amp;(CLEANED_DATA!AL43-CLEANED_DATA!R43),"OK")))</f>
        <v/>
      </c>
      <c r="H43" s="10" t="str">
        <f>IF($A43="","",IF(AND(CLEANED_DATA!V43&lt;&gt;"",CLEANED_DATA!R43&lt;&gt;"",CLEANED_DATA!V43&gt;CLEANED_DATA!R43),"Flag: caesareans greater than deliveries by "&amp;(CLEANED_DATA!V43-CLEANED_DATA!R43),"OK"))</f>
        <v/>
      </c>
      <c r="I43" s="10" t="str">
        <f>IF($A43="","",IF(AND(CLEANED_DATA!W43&lt;&gt;"",CLEANED_DATA!R43&lt;&gt;"",CLEANED_DATA!W43&gt;CLEANED_DATA!R43),"Flag: complications greater than deliveries by "&amp;(CLEANED_DATA!W43-CLEANED_DATA!R43),"OK"))</f>
        <v/>
      </c>
      <c r="J43" s="10" t="str">
        <f>IF($A43="","",IF(AND(CLEANED_DATA!AN43&lt;&gt;"",CLEANED_DATA!AO43&lt;&gt;"",CLEANED_DATA!AO43&gt;CLEANED_DATA!AN43),"Flag: new acceptors greater than counselled by "&amp;(CLEANED_DATA!AO43-CLEANED_DATA!AN43),"OK"))</f>
        <v/>
      </c>
      <c r="K43" s="10" t="str">
        <f>IF($A43="","",N(CLEANED_DATA!AQ43)+N(CLEANED_DATA!AR43)+N(CLEANED_DATA!AS43)+N(CLEANED_DATA!AT43)+N(CLEANED_DATA!AU43)+N(CLEANED_DATA!AV43)+N(CLEANED_DATA!AW43)+N(CLEANED_DATA!AX43)+N(CLEANED_DATA!AY43)+N(CLEANED_DATA!AZ43)+N(CLEANED_DATA!BA43)+N(CLEANED_DATA!BB43)+N(CLEANED_DATA!BC43))</f>
        <v/>
      </c>
      <c r="L43" s="10" t="str">
        <f>IF($A43="","",IF(CLEANED_DATA!AO43="","Missing FP new acceptors",IF(K43=CLEANED_DATA!AO43,"OK","FP method sum differs from new acceptors: method sum="&amp;K43&amp;", new acceptors="&amp;CLEANED_DATA!AO43&amp;", difference="&amp;(K43-CLEANED_DATA!AO43))))</f>
        <v/>
      </c>
      <c r="M43" s="11" t="str">
        <f t="shared" si="0"/>
        <v/>
      </c>
      <c r="N43" s="10" t="str">
        <f t="shared" si="1"/>
        <v/>
      </c>
      <c r="O43" s="10" t="str">
        <f t="shared" si="2"/>
        <v/>
      </c>
    </row>
    <row r="44" spans="1:15" ht="39.5" customHeight="1">
      <c r="A44" s="10" t="str">
        <f>IF(CLEANED_DATA!A44="","",CLEANED_DATA!A44)</f>
        <v/>
      </c>
      <c r="B44" s="10" t="str">
        <f>IF($A44="","",IF(
IF(CLEANED_DATA!D44="","ANC1; ","")&amp;
IF(CLEANED_DATA!G44="","ANC4; ","")&amp;
IF(CLEANED_DATA!Q44="","LLIN_DISTRIBUTED; ","")&amp;
IF(CLEANED_DATA!R44="","DELIVERIES_HF; ","")&amp;
IF(CLEANED_DATA!T44="","AMTSL; ","")&amp;
IF(CLEANED_DATA!V44="","CAESAREAN; ","")&amp;
IF(CLEANED_DATA!W44="","OBST_COMPLICATIONS; ","")&amp;
IF(CLEANED_DATA!AL44="","PNC_48H_PROXY; ","")&amp;
IF(CLEANED_DATA!AM44="","FP_VISITS; ","")&amp;
IF(CLEANED_DATA!AN44="","FP_COUNSELLED; ","")&amp;
IF(CLEANED_DATA!AO44="","FP_NEW_ACCEPTORS; ","")&amp;
IF(CLEANED_DATA!AQ44="","FP_PROGESTIN_PILL; ","")&amp;
IF(CLEANED_DATA!AR44="","FP_ESTRO_PROGESTIN_PILL; ","")&amp;
IF(CLEANED_DATA!AS44="","FP_MORNING_AFTER; ","")&amp;
IF(CLEANED_DATA!AT44="","FP_IM_INJECTION; ","")&amp;
IF(CLEANED_DATA!AU44="","FP_SC_INJECTION; ","")&amp;
IF(CLEANED_DATA!AV44="","FP_IMPLANT_IMPLANON; ","")&amp;
IF(CLEANED_DATA!AW44="","FP_IMPLANT_JADELLE; ","")&amp;
IF(CLEANED_DATA!AX44="","FP_IUD; ","")&amp;
IF(CLEANED_DATA!AY44="","FP_TUBAL_LIGATION; ","")&amp;
IF(CLEANED_DATA!AZ44="","FP_VASECTOMY; ","")&amp;
IF(CLEANED_DATA!BA44="","FP_MALE_CONDOM; ","")&amp;
IF(CLEANED_DATA!BB44="","FP_FEMALE_CONDOM; ","")&amp;
IF(CLEANED_DATA!BC44="","FP_NATURAL_METHOD; ","")
="","None",
IF(CLEANED_DATA!D44="","ANC1; ","")&amp;
IF(CLEANED_DATA!G44="","ANC4; ","")&amp;
IF(CLEANED_DATA!Q44="","LLIN_DISTRIBUTED; ","")&amp;
IF(CLEANED_DATA!R44="","DELIVERIES_HF; ","")&amp;
IF(CLEANED_DATA!T44="","AMTSL; ","")&amp;
IF(CLEANED_DATA!V44="","CAESAREAN; ","")&amp;
IF(CLEANED_DATA!W44="","OBST_COMPLICATIONS; ","")&amp;
IF(CLEANED_DATA!AL44="","PNC_48H_PROXY; ","")&amp;
IF(CLEANED_DATA!AM44="","FP_VISITS; ","")&amp;
IF(CLEANED_DATA!AN44="","FP_COUNSELLED; ","")&amp;
IF(CLEANED_DATA!AO44="","FP_NEW_ACCEPTORS; ","")&amp;
IF(CLEANED_DATA!AQ44="","FP_PROGESTIN_PILL; ","")&amp;
IF(CLEANED_DATA!AR44="","FP_ESTRO_PROGESTIN_PILL; ","")&amp;
IF(CLEANED_DATA!AS44="","FP_MORNING_AFTER; ","")&amp;
IF(CLEANED_DATA!AT44="","FP_IM_INJECTION; ","")&amp;
IF(CLEANED_DATA!AU44="","FP_SC_INJECTION; ","")&amp;
IF(CLEANED_DATA!AV44="","FP_IMPLANT_IMPLANON; ","")&amp;
IF(CLEANED_DATA!AW44="","FP_IMPLANT_JADELLE; ","")&amp;
IF(CLEANED_DATA!AX44="","FP_IUD; ","")&amp;
IF(CLEANED_DATA!AY44="","FP_TUBAL_LIGATION; ","")&amp;
IF(CLEANED_DATA!AZ44="","FP_VASECTOMY; ","")&amp;
IF(CLEANED_DATA!BA44="","FP_MALE_CONDOM; ","")&amp;
IF(CLEANED_DATA!BB44="","FP_FEMALE_CONDOM; ","")&amp;
IF(CLEANED_DATA!BC44="","FP_NATURAL_METHOD; ","")))</f>
        <v/>
      </c>
      <c r="C44" s="11" t="str">
        <f>IF($A44="","",IF(
COUNT(CLEANED_DATA!D44,CLEANED_DATA!G44,CLEANED_DATA!Q44,CLEANED_DATA!R44,CLEANED_DATA!T44,CLEANED_DATA!V44,CLEANED_DATA!W44,CLEANED_DATA!AL44,CLEANED_DATA!AM44,CLEANED_DATA!AN44,CLEANED_DATA!AO44,CLEANED_DATA!AQ44,CLEANED_DATA!AR44,CLEANED_DATA!AS44,CLEANED_DATA!AT44,CLEANED_DATA!AU44,CLEANED_DATA!AV44,CLEANED_DATA!AW44,CLEANED_DATA!AX44,CLEANED_DATA!AY44,CLEANED_DATA!AZ44,CLEANED_DATA!BA44,CLEANED_DATA!BB44,CLEANED_DATA!BC44)=0,
"No data reported",
IF(
SUM(CLEANED_DATA!D44,CLEANED_DATA!G44,CLEANED_DATA!Q44,CLEANED_DATA!R44,CLEANED_DATA!T44,CLEANED_DATA!V44,CLEANED_DATA!W44,CLEANED_DATA!AL44,CLEANED_DATA!AM44,CLEANED_DATA!AN44,CLEANED_DATA!AO44,CLEANED_DATA!AQ44,CLEANED_DATA!AR44,CLEANED_DATA!AS44,CLEANED_DATA!AT44,CLEANED_DATA!AU44,CLEANED_DATA!AV44,CLEANED_DATA!AW44,CLEANED_DATA!AX44,CLEANED_DATA!AY44,CLEANED_DATA!AZ44,CLEANED_DATA!BA44,CLEANED_DATA!BB44,CLEANED_DATA!BC44)=0,
"Zero-only reporting",
"Reported")))</f>
        <v/>
      </c>
      <c r="D44" s="10" t="str">
        <f>IF($A44="","",IF(AND(CLEANED_DATA!D44&lt;&gt;"",CLEANED_DATA!G44&lt;&gt;"",CLEANED_DATA!G44&gt;CLEANED_DATA!D44),"Flag: ANC4 higher than ANC1","OK"))</f>
        <v/>
      </c>
      <c r="E44" s="10" t="str">
        <f>IF($A44="","",IF(OR(CLEANED_DATA!D44="",CLEANED_DATA!Q44=""),"Missing value: verify ANC1 and LLIN reporting",IF(CLEANED_DATA!Q44=CLEANED_DATA!D44,"OK: LLIN equals ANC1",IF(CLEANED_DATA!Q44&gt;CLEANED_DATA!D44,"Flag: LLIN exceeds ANC1 by "&amp;(CLEANED_DATA!Q44-CLEANED_DATA!D44)&amp;"; verify ANC register and LLIN distribution tally","Flag: LLIN lower than ANC1 by "&amp;(CLEANED_DATA!D44-CLEANED_DATA!Q44)&amp;"; verify if all ANC1 clients received LLINs or correct reporting error"))))</f>
        <v/>
      </c>
      <c r="F44" s="10" t="str">
        <f>IF($A44="","",IF(AND(CLEANED_DATA!R44&lt;&gt;"",CLEANED_DATA!T44&lt;&gt;"",CLEANED_DATA!T44&gt;CLEANED_DATA!R44),"Flag: AMTSL greater than deliveries by "&amp;(CLEANED_DATA!T44-CLEANED_DATA!R44),IF(AND(CLEANED_DATA!R44&gt;0,CLEANED_DATA!T44=""),"Missing AMTSL where deliveries reported","OK")))</f>
        <v/>
      </c>
      <c r="G44" s="10" t="str">
        <f>IF($A44="","",IF(AND(CLEANED_DATA!R44&gt;0,CLEANED_DATA!AL44=""),"Flag: delivery reported but no PNC &lt;48h proxy value",IF(AND(CLEANED_DATA!R44&lt;&gt;"",CLEANED_DATA!AL44&lt;&gt;"",CLEANED_DATA!AL44&gt;CLEANED_DATA!R44),"Flag: PNC &lt;48h proxy greater than deliveries by "&amp;(CLEANED_DATA!AL44-CLEANED_DATA!R44),"OK")))</f>
        <v/>
      </c>
      <c r="H44" s="10" t="str">
        <f>IF($A44="","",IF(AND(CLEANED_DATA!V44&lt;&gt;"",CLEANED_DATA!R44&lt;&gt;"",CLEANED_DATA!V44&gt;CLEANED_DATA!R44),"Flag: caesareans greater than deliveries by "&amp;(CLEANED_DATA!V44-CLEANED_DATA!R44),"OK"))</f>
        <v/>
      </c>
      <c r="I44" s="10" t="str">
        <f>IF($A44="","",IF(AND(CLEANED_DATA!W44&lt;&gt;"",CLEANED_DATA!R44&lt;&gt;"",CLEANED_DATA!W44&gt;CLEANED_DATA!R44),"Flag: complications greater than deliveries by "&amp;(CLEANED_DATA!W44-CLEANED_DATA!R44),"OK"))</f>
        <v/>
      </c>
      <c r="J44" s="10" t="str">
        <f>IF($A44="","",IF(AND(CLEANED_DATA!AN44&lt;&gt;"",CLEANED_DATA!AO44&lt;&gt;"",CLEANED_DATA!AO44&gt;CLEANED_DATA!AN44),"Flag: new acceptors greater than counselled by "&amp;(CLEANED_DATA!AO44-CLEANED_DATA!AN44),"OK"))</f>
        <v/>
      </c>
      <c r="K44" s="10" t="str">
        <f>IF($A44="","",N(CLEANED_DATA!AQ44)+N(CLEANED_DATA!AR44)+N(CLEANED_DATA!AS44)+N(CLEANED_DATA!AT44)+N(CLEANED_DATA!AU44)+N(CLEANED_DATA!AV44)+N(CLEANED_DATA!AW44)+N(CLEANED_DATA!AX44)+N(CLEANED_DATA!AY44)+N(CLEANED_DATA!AZ44)+N(CLEANED_DATA!BA44)+N(CLEANED_DATA!BB44)+N(CLEANED_DATA!BC44))</f>
        <v/>
      </c>
      <c r="L44" s="10" t="str">
        <f>IF($A44="","",IF(CLEANED_DATA!AO44="","Missing FP new acceptors",IF(K44=CLEANED_DATA!AO44,"OK","FP method sum differs from new acceptors: method sum="&amp;K44&amp;", new acceptors="&amp;CLEANED_DATA!AO44&amp;", difference="&amp;(K44-CLEANED_DATA!AO44))))</f>
        <v/>
      </c>
      <c r="M44" s="11" t="str">
        <f t="shared" si="0"/>
        <v/>
      </c>
      <c r="N44" s="10" t="str">
        <f t="shared" si="1"/>
        <v/>
      </c>
      <c r="O44" s="10" t="str">
        <f t="shared" si="2"/>
        <v/>
      </c>
    </row>
    <row r="45" spans="1:15" ht="39.5" customHeight="1">
      <c r="A45" s="10" t="str">
        <f>IF(CLEANED_DATA!A45="","",CLEANED_DATA!A45)</f>
        <v/>
      </c>
      <c r="B45" s="10" t="str">
        <f>IF($A45="","",IF(
IF(CLEANED_DATA!D45="","ANC1; ","")&amp;
IF(CLEANED_DATA!G45="","ANC4; ","")&amp;
IF(CLEANED_DATA!Q45="","LLIN_DISTRIBUTED; ","")&amp;
IF(CLEANED_DATA!R45="","DELIVERIES_HF; ","")&amp;
IF(CLEANED_DATA!T45="","AMTSL; ","")&amp;
IF(CLEANED_DATA!V45="","CAESAREAN; ","")&amp;
IF(CLEANED_DATA!W45="","OBST_COMPLICATIONS; ","")&amp;
IF(CLEANED_DATA!AL45="","PNC_48H_PROXY; ","")&amp;
IF(CLEANED_DATA!AM45="","FP_VISITS; ","")&amp;
IF(CLEANED_DATA!AN45="","FP_COUNSELLED; ","")&amp;
IF(CLEANED_DATA!AO45="","FP_NEW_ACCEPTORS; ","")&amp;
IF(CLEANED_DATA!AQ45="","FP_PROGESTIN_PILL; ","")&amp;
IF(CLEANED_DATA!AR45="","FP_ESTRO_PROGESTIN_PILL; ","")&amp;
IF(CLEANED_DATA!AS45="","FP_MORNING_AFTER; ","")&amp;
IF(CLEANED_DATA!AT45="","FP_IM_INJECTION; ","")&amp;
IF(CLEANED_DATA!AU45="","FP_SC_INJECTION; ","")&amp;
IF(CLEANED_DATA!AV45="","FP_IMPLANT_IMPLANON; ","")&amp;
IF(CLEANED_DATA!AW45="","FP_IMPLANT_JADELLE; ","")&amp;
IF(CLEANED_DATA!AX45="","FP_IUD; ","")&amp;
IF(CLEANED_DATA!AY45="","FP_TUBAL_LIGATION; ","")&amp;
IF(CLEANED_DATA!AZ45="","FP_VASECTOMY; ","")&amp;
IF(CLEANED_DATA!BA45="","FP_MALE_CONDOM; ","")&amp;
IF(CLEANED_DATA!BB45="","FP_FEMALE_CONDOM; ","")&amp;
IF(CLEANED_DATA!BC45="","FP_NATURAL_METHOD; ","")
="","None",
IF(CLEANED_DATA!D45="","ANC1; ","")&amp;
IF(CLEANED_DATA!G45="","ANC4; ","")&amp;
IF(CLEANED_DATA!Q45="","LLIN_DISTRIBUTED; ","")&amp;
IF(CLEANED_DATA!R45="","DELIVERIES_HF; ","")&amp;
IF(CLEANED_DATA!T45="","AMTSL; ","")&amp;
IF(CLEANED_DATA!V45="","CAESAREAN; ","")&amp;
IF(CLEANED_DATA!W45="","OBST_COMPLICATIONS; ","")&amp;
IF(CLEANED_DATA!AL45="","PNC_48H_PROXY; ","")&amp;
IF(CLEANED_DATA!AM45="","FP_VISITS; ","")&amp;
IF(CLEANED_DATA!AN45="","FP_COUNSELLED; ","")&amp;
IF(CLEANED_DATA!AO45="","FP_NEW_ACCEPTORS; ","")&amp;
IF(CLEANED_DATA!AQ45="","FP_PROGESTIN_PILL; ","")&amp;
IF(CLEANED_DATA!AR45="","FP_ESTRO_PROGESTIN_PILL; ","")&amp;
IF(CLEANED_DATA!AS45="","FP_MORNING_AFTER; ","")&amp;
IF(CLEANED_DATA!AT45="","FP_IM_INJECTION; ","")&amp;
IF(CLEANED_DATA!AU45="","FP_SC_INJECTION; ","")&amp;
IF(CLEANED_DATA!AV45="","FP_IMPLANT_IMPLANON; ","")&amp;
IF(CLEANED_DATA!AW45="","FP_IMPLANT_JADELLE; ","")&amp;
IF(CLEANED_DATA!AX45="","FP_IUD; ","")&amp;
IF(CLEANED_DATA!AY45="","FP_TUBAL_LIGATION; ","")&amp;
IF(CLEANED_DATA!AZ45="","FP_VASECTOMY; ","")&amp;
IF(CLEANED_DATA!BA45="","FP_MALE_CONDOM; ","")&amp;
IF(CLEANED_DATA!BB45="","FP_FEMALE_CONDOM; ","")&amp;
IF(CLEANED_DATA!BC45="","FP_NATURAL_METHOD; ","")))</f>
        <v/>
      </c>
      <c r="C45" s="11" t="str">
        <f>IF($A45="","",IF(
COUNT(CLEANED_DATA!D45,CLEANED_DATA!G45,CLEANED_DATA!Q45,CLEANED_DATA!R45,CLEANED_DATA!T45,CLEANED_DATA!V45,CLEANED_DATA!W45,CLEANED_DATA!AL45,CLEANED_DATA!AM45,CLEANED_DATA!AN45,CLEANED_DATA!AO45,CLEANED_DATA!AQ45,CLEANED_DATA!AR45,CLEANED_DATA!AS45,CLEANED_DATA!AT45,CLEANED_DATA!AU45,CLEANED_DATA!AV45,CLEANED_DATA!AW45,CLEANED_DATA!AX45,CLEANED_DATA!AY45,CLEANED_DATA!AZ45,CLEANED_DATA!BA45,CLEANED_DATA!BB45,CLEANED_DATA!BC45)=0,
"No data reported",
IF(
SUM(CLEANED_DATA!D45,CLEANED_DATA!G45,CLEANED_DATA!Q45,CLEANED_DATA!R45,CLEANED_DATA!T45,CLEANED_DATA!V45,CLEANED_DATA!W45,CLEANED_DATA!AL45,CLEANED_DATA!AM45,CLEANED_DATA!AN45,CLEANED_DATA!AO45,CLEANED_DATA!AQ45,CLEANED_DATA!AR45,CLEANED_DATA!AS45,CLEANED_DATA!AT45,CLEANED_DATA!AU45,CLEANED_DATA!AV45,CLEANED_DATA!AW45,CLEANED_DATA!AX45,CLEANED_DATA!AY45,CLEANED_DATA!AZ45,CLEANED_DATA!BA45,CLEANED_DATA!BB45,CLEANED_DATA!BC45)=0,
"Zero-only reporting",
"Reported")))</f>
        <v/>
      </c>
      <c r="D45" s="10" t="str">
        <f>IF($A45="","",IF(AND(CLEANED_DATA!D45&lt;&gt;"",CLEANED_DATA!G45&lt;&gt;"",CLEANED_DATA!G45&gt;CLEANED_DATA!D45),"Flag: ANC4 higher than ANC1","OK"))</f>
        <v/>
      </c>
      <c r="E45" s="10" t="str">
        <f>IF($A45="","",IF(OR(CLEANED_DATA!D45="",CLEANED_DATA!Q45=""),"Missing value: verify ANC1 and LLIN reporting",IF(CLEANED_DATA!Q45=CLEANED_DATA!D45,"OK: LLIN equals ANC1",IF(CLEANED_DATA!Q45&gt;CLEANED_DATA!D45,"Flag: LLIN exceeds ANC1 by "&amp;(CLEANED_DATA!Q45-CLEANED_DATA!D45)&amp;"; verify ANC register and LLIN distribution tally","Flag: LLIN lower than ANC1 by "&amp;(CLEANED_DATA!D45-CLEANED_DATA!Q45)&amp;"; verify if all ANC1 clients received LLINs or correct reporting error"))))</f>
        <v/>
      </c>
      <c r="F45" s="10" t="str">
        <f>IF($A45="","",IF(AND(CLEANED_DATA!R45&lt;&gt;"",CLEANED_DATA!T45&lt;&gt;"",CLEANED_DATA!T45&gt;CLEANED_DATA!R45),"Flag: AMTSL greater than deliveries by "&amp;(CLEANED_DATA!T45-CLEANED_DATA!R45),IF(AND(CLEANED_DATA!R45&gt;0,CLEANED_DATA!T45=""),"Missing AMTSL where deliveries reported","OK")))</f>
        <v/>
      </c>
      <c r="G45" s="10" t="str">
        <f>IF($A45="","",IF(AND(CLEANED_DATA!R45&gt;0,CLEANED_DATA!AL45=""),"Flag: delivery reported but no PNC &lt;48h proxy value",IF(AND(CLEANED_DATA!R45&lt;&gt;"",CLEANED_DATA!AL45&lt;&gt;"",CLEANED_DATA!AL45&gt;CLEANED_DATA!R45),"Flag: PNC &lt;48h proxy greater than deliveries by "&amp;(CLEANED_DATA!AL45-CLEANED_DATA!R45),"OK")))</f>
        <v/>
      </c>
      <c r="H45" s="10" t="str">
        <f>IF($A45="","",IF(AND(CLEANED_DATA!V45&lt;&gt;"",CLEANED_DATA!R45&lt;&gt;"",CLEANED_DATA!V45&gt;CLEANED_DATA!R45),"Flag: caesareans greater than deliveries by "&amp;(CLEANED_DATA!V45-CLEANED_DATA!R45),"OK"))</f>
        <v/>
      </c>
      <c r="I45" s="10" t="str">
        <f>IF($A45="","",IF(AND(CLEANED_DATA!W45&lt;&gt;"",CLEANED_DATA!R45&lt;&gt;"",CLEANED_DATA!W45&gt;CLEANED_DATA!R45),"Flag: complications greater than deliveries by "&amp;(CLEANED_DATA!W45-CLEANED_DATA!R45),"OK"))</f>
        <v/>
      </c>
      <c r="J45" s="10" t="str">
        <f>IF($A45="","",IF(AND(CLEANED_DATA!AN45&lt;&gt;"",CLEANED_DATA!AO45&lt;&gt;"",CLEANED_DATA!AO45&gt;CLEANED_DATA!AN45),"Flag: new acceptors greater than counselled by "&amp;(CLEANED_DATA!AO45-CLEANED_DATA!AN45),"OK"))</f>
        <v/>
      </c>
      <c r="K45" s="10" t="str">
        <f>IF($A45="","",N(CLEANED_DATA!AQ45)+N(CLEANED_DATA!AR45)+N(CLEANED_DATA!AS45)+N(CLEANED_DATA!AT45)+N(CLEANED_DATA!AU45)+N(CLEANED_DATA!AV45)+N(CLEANED_DATA!AW45)+N(CLEANED_DATA!AX45)+N(CLEANED_DATA!AY45)+N(CLEANED_DATA!AZ45)+N(CLEANED_DATA!BA45)+N(CLEANED_DATA!BB45)+N(CLEANED_DATA!BC45))</f>
        <v/>
      </c>
      <c r="L45" s="10" t="str">
        <f>IF($A45="","",IF(CLEANED_DATA!AO45="","Missing FP new acceptors",IF(K45=CLEANED_DATA!AO45,"OK","FP method sum differs from new acceptors: method sum="&amp;K45&amp;", new acceptors="&amp;CLEANED_DATA!AO45&amp;", difference="&amp;(K45-CLEANED_DATA!AO45))))</f>
        <v/>
      </c>
      <c r="M45" s="11" t="str">
        <f t="shared" si="0"/>
        <v/>
      </c>
      <c r="N45" s="10" t="str">
        <f t="shared" si="1"/>
        <v/>
      </c>
      <c r="O45" s="10" t="str">
        <f t="shared" si="2"/>
        <v/>
      </c>
    </row>
    <row r="46" spans="1:15" ht="39.5" customHeight="1">
      <c r="A46" s="10" t="str">
        <f>IF(CLEANED_DATA!A46="","",CLEANED_DATA!A46)</f>
        <v/>
      </c>
      <c r="B46" s="10" t="str">
        <f>IF($A46="","",IF(
IF(CLEANED_DATA!D46="","ANC1; ","")&amp;
IF(CLEANED_DATA!G46="","ANC4; ","")&amp;
IF(CLEANED_DATA!Q46="","LLIN_DISTRIBUTED; ","")&amp;
IF(CLEANED_DATA!R46="","DELIVERIES_HF; ","")&amp;
IF(CLEANED_DATA!T46="","AMTSL; ","")&amp;
IF(CLEANED_DATA!V46="","CAESAREAN; ","")&amp;
IF(CLEANED_DATA!W46="","OBST_COMPLICATIONS; ","")&amp;
IF(CLEANED_DATA!AL46="","PNC_48H_PROXY; ","")&amp;
IF(CLEANED_DATA!AM46="","FP_VISITS; ","")&amp;
IF(CLEANED_DATA!AN46="","FP_COUNSELLED; ","")&amp;
IF(CLEANED_DATA!AO46="","FP_NEW_ACCEPTORS; ","")&amp;
IF(CLEANED_DATA!AQ46="","FP_PROGESTIN_PILL; ","")&amp;
IF(CLEANED_DATA!AR46="","FP_ESTRO_PROGESTIN_PILL; ","")&amp;
IF(CLEANED_DATA!AS46="","FP_MORNING_AFTER; ","")&amp;
IF(CLEANED_DATA!AT46="","FP_IM_INJECTION; ","")&amp;
IF(CLEANED_DATA!AU46="","FP_SC_INJECTION; ","")&amp;
IF(CLEANED_DATA!AV46="","FP_IMPLANT_IMPLANON; ","")&amp;
IF(CLEANED_DATA!AW46="","FP_IMPLANT_JADELLE; ","")&amp;
IF(CLEANED_DATA!AX46="","FP_IUD; ","")&amp;
IF(CLEANED_DATA!AY46="","FP_TUBAL_LIGATION; ","")&amp;
IF(CLEANED_DATA!AZ46="","FP_VASECTOMY; ","")&amp;
IF(CLEANED_DATA!BA46="","FP_MALE_CONDOM; ","")&amp;
IF(CLEANED_DATA!BB46="","FP_FEMALE_CONDOM; ","")&amp;
IF(CLEANED_DATA!BC46="","FP_NATURAL_METHOD; ","")
="","None",
IF(CLEANED_DATA!D46="","ANC1; ","")&amp;
IF(CLEANED_DATA!G46="","ANC4; ","")&amp;
IF(CLEANED_DATA!Q46="","LLIN_DISTRIBUTED; ","")&amp;
IF(CLEANED_DATA!R46="","DELIVERIES_HF; ","")&amp;
IF(CLEANED_DATA!T46="","AMTSL; ","")&amp;
IF(CLEANED_DATA!V46="","CAESAREAN; ","")&amp;
IF(CLEANED_DATA!W46="","OBST_COMPLICATIONS; ","")&amp;
IF(CLEANED_DATA!AL46="","PNC_48H_PROXY; ","")&amp;
IF(CLEANED_DATA!AM46="","FP_VISITS; ","")&amp;
IF(CLEANED_DATA!AN46="","FP_COUNSELLED; ","")&amp;
IF(CLEANED_DATA!AO46="","FP_NEW_ACCEPTORS; ","")&amp;
IF(CLEANED_DATA!AQ46="","FP_PROGESTIN_PILL; ","")&amp;
IF(CLEANED_DATA!AR46="","FP_ESTRO_PROGESTIN_PILL; ","")&amp;
IF(CLEANED_DATA!AS46="","FP_MORNING_AFTER; ","")&amp;
IF(CLEANED_DATA!AT46="","FP_IM_INJECTION; ","")&amp;
IF(CLEANED_DATA!AU46="","FP_SC_INJECTION; ","")&amp;
IF(CLEANED_DATA!AV46="","FP_IMPLANT_IMPLANON; ","")&amp;
IF(CLEANED_DATA!AW46="","FP_IMPLANT_JADELLE; ","")&amp;
IF(CLEANED_DATA!AX46="","FP_IUD; ","")&amp;
IF(CLEANED_DATA!AY46="","FP_TUBAL_LIGATION; ","")&amp;
IF(CLEANED_DATA!AZ46="","FP_VASECTOMY; ","")&amp;
IF(CLEANED_DATA!BA46="","FP_MALE_CONDOM; ","")&amp;
IF(CLEANED_DATA!BB46="","FP_FEMALE_CONDOM; ","")&amp;
IF(CLEANED_DATA!BC46="","FP_NATURAL_METHOD; ","")))</f>
        <v/>
      </c>
      <c r="C46" s="11" t="str">
        <f>IF($A46="","",IF(
COUNT(CLEANED_DATA!D46,CLEANED_DATA!G46,CLEANED_DATA!Q46,CLEANED_DATA!R46,CLEANED_DATA!T46,CLEANED_DATA!V46,CLEANED_DATA!W46,CLEANED_DATA!AL46,CLEANED_DATA!AM46,CLEANED_DATA!AN46,CLEANED_DATA!AO46,CLEANED_DATA!AQ46,CLEANED_DATA!AR46,CLEANED_DATA!AS46,CLEANED_DATA!AT46,CLEANED_DATA!AU46,CLEANED_DATA!AV46,CLEANED_DATA!AW46,CLEANED_DATA!AX46,CLEANED_DATA!AY46,CLEANED_DATA!AZ46,CLEANED_DATA!BA46,CLEANED_DATA!BB46,CLEANED_DATA!BC46)=0,
"No data reported",
IF(
SUM(CLEANED_DATA!D46,CLEANED_DATA!G46,CLEANED_DATA!Q46,CLEANED_DATA!R46,CLEANED_DATA!T46,CLEANED_DATA!V46,CLEANED_DATA!W46,CLEANED_DATA!AL46,CLEANED_DATA!AM46,CLEANED_DATA!AN46,CLEANED_DATA!AO46,CLEANED_DATA!AQ46,CLEANED_DATA!AR46,CLEANED_DATA!AS46,CLEANED_DATA!AT46,CLEANED_DATA!AU46,CLEANED_DATA!AV46,CLEANED_DATA!AW46,CLEANED_DATA!AX46,CLEANED_DATA!AY46,CLEANED_DATA!AZ46,CLEANED_DATA!BA46,CLEANED_DATA!BB46,CLEANED_DATA!BC46)=0,
"Zero-only reporting",
"Reported")))</f>
        <v/>
      </c>
      <c r="D46" s="10" t="str">
        <f>IF($A46="","",IF(AND(CLEANED_DATA!D46&lt;&gt;"",CLEANED_DATA!G46&lt;&gt;"",CLEANED_DATA!G46&gt;CLEANED_DATA!D46),"Flag: ANC4 higher than ANC1","OK"))</f>
        <v/>
      </c>
      <c r="E46" s="10" t="str">
        <f>IF($A46="","",IF(OR(CLEANED_DATA!D46="",CLEANED_DATA!Q46=""),"Missing value: verify ANC1 and LLIN reporting",IF(CLEANED_DATA!Q46=CLEANED_DATA!D46,"OK: LLIN equals ANC1",IF(CLEANED_DATA!Q46&gt;CLEANED_DATA!D46,"Flag: LLIN exceeds ANC1 by "&amp;(CLEANED_DATA!Q46-CLEANED_DATA!D46)&amp;"; verify ANC register and LLIN distribution tally","Flag: LLIN lower than ANC1 by "&amp;(CLEANED_DATA!D46-CLEANED_DATA!Q46)&amp;"; verify if all ANC1 clients received LLINs or correct reporting error"))))</f>
        <v/>
      </c>
      <c r="F46" s="10" t="str">
        <f>IF($A46="","",IF(AND(CLEANED_DATA!R46&lt;&gt;"",CLEANED_DATA!T46&lt;&gt;"",CLEANED_DATA!T46&gt;CLEANED_DATA!R46),"Flag: AMTSL greater than deliveries by "&amp;(CLEANED_DATA!T46-CLEANED_DATA!R46),IF(AND(CLEANED_DATA!R46&gt;0,CLEANED_DATA!T46=""),"Missing AMTSL where deliveries reported","OK")))</f>
        <v/>
      </c>
      <c r="G46" s="10" t="str">
        <f>IF($A46="","",IF(AND(CLEANED_DATA!R46&gt;0,CLEANED_DATA!AL46=""),"Flag: delivery reported but no PNC &lt;48h proxy value",IF(AND(CLEANED_DATA!R46&lt;&gt;"",CLEANED_DATA!AL46&lt;&gt;"",CLEANED_DATA!AL46&gt;CLEANED_DATA!R46),"Flag: PNC &lt;48h proxy greater than deliveries by "&amp;(CLEANED_DATA!AL46-CLEANED_DATA!R46),"OK")))</f>
        <v/>
      </c>
      <c r="H46" s="10" t="str">
        <f>IF($A46="","",IF(AND(CLEANED_DATA!V46&lt;&gt;"",CLEANED_DATA!R46&lt;&gt;"",CLEANED_DATA!V46&gt;CLEANED_DATA!R46),"Flag: caesareans greater than deliveries by "&amp;(CLEANED_DATA!V46-CLEANED_DATA!R46),"OK"))</f>
        <v/>
      </c>
      <c r="I46" s="10" t="str">
        <f>IF($A46="","",IF(AND(CLEANED_DATA!W46&lt;&gt;"",CLEANED_DATA!R46&lt;&gt;"",CLEANED_DATA!W46&gt;CLEANED_DATA!R46),"Flag: complications greater than deliveries by "&amp;(CLEANED_DATA!W46-CLEANED_DATA!R46),"OK"))</f>
        <v/>
      </c>
      <c r="J46" s="10" t="str">
        <f>IF($A46="","",IF(AND(CLEANED_DATA!AN46&lt;&gt;"",CLEANED_DATA!AO46&lt;&gt;"",CLEANED_DATA!AO46&gt;CLEANED_DATA!AN46),"Flag: new acceptors greater than counselled by "&amp;(CLEANED_DATA!AO46-CLEANED_DATA!AN46),"OK"))</f>
        <v/>
      </c>
      <c r="K46" s="10" t="str">
        <f>IF($A46="","",N(CLEANED_DATA!AQ46)+N(CLEANED_DATA!AR46)+N(CLEANED_DATA!AS46)+N(CLEANED_DATA!AT46)+N(CLEANED_DATA!AU46)+N(CLEANED_DATA!AV46)+N(CLEANED_DATA!AW46)+N(CLEANED_DATA!AX46)+N(CLEANED_DATA!AY46)+N(CLEANED_DATA!AZ46)+N(CLEANED_DATA!BA46)+N(CLEANED_DATA!BB46)+N(CLEANED_DATA!BC46))</f>
        <v/>
      </c>
      <c r="L46" s="10" t="str">
        <f>IF($A46="","",IF(CLEANED_DATA!AO46="","Missing FP new acceptors",IF(K46=CLEANED_DATA!AO46,"OK","FP method sum differs from new acceptors: method sum="&amp;K46&amp;", new acceptors="&amp;CLEANED_DATA!AO46&amp;", difference="&amp;(K46-CLEANED_DATA!AO46))))</f>
        <v/>
      </c>
      <c r="M46" s="11" t="str">
        <f t="shared" si="0"/>
        <v/>
      </c>
      <c r="N46" s="10" t="str">
        <f t="shared" si="1"/>
        <v/>
      </c>
      <c r="O46" s="10" t="str">
        <f t="shared" si="2"/>
        <v/>
      </c>
    </row>
    <row r="47" spans="1:15" ht="39.5" customHeight="1">
      <c r="A47" s="10" t="str">
        <f>IF(CLEANED_DATA!A47="","",CLEANED_DATA!A47)</f>
        <v/>
      </c>
      <c r="B47" s="10" t="str">
        <f>IF($A47="","",IF(
IF(CLEANED_DATA!D47="","ANC1; ","")&amp;
IF(CLEANED_DATA!G47="","ANC4; ","")&amp;
IF(CLEANED_DATA!Q47="","LLIN_DISTRIBUTED; ","")&amp;
IF(CLEANED_DATA!R47="","DELIVERIES_HF; ","")&amp;
IF(CLEANED_DATA!T47="","AMTSL; ","")&amp;
IF(CLEANED_DATA!V47="","CAESAREAN; ","")&amp;
IF(CLEANED_DATA!W47="","OBST_COMPLICATIONS; ","")&amp;
IF(CLEANED_DATA!AL47="","PNC_48H_PROXY; ","")&amp;
IF(CLEANED_DATA!AM47="","FP_VISITS; ","")&amp;
IF(CLEANED_DATA!AN47="","FP_COUNSELLED; ","")&amp;
IF(CLEANED_DATA!AO47="","FP_NEW_ACCEPTORS; ","")&amp;
IF(CLEANED_DATA!AQ47="","FP_PROGESTIN_PILL; ","")&amp;
IF(CLEANED_DATA!AR47="","FP_ESTRO_PROGESTIN_PILL; ","")&amp;
IF(CLEANED_DATA!AS47="","FP_MORNING_AFTER; ","")&amp;
IF(CLEANED_DATA!AT47="","FP_IM_INJECTION; ","")&amp;
IF(CLEANED_DATA!AU47="","FP_SC_INJECTION; ","")&amp;
IF(CLEANED_DATA!AV47="","FP_IMPLANT_IMPLANON; ","")&amp;
IF(CLEANED_DATA!AW47="","FP_IMPLANT_JADELLE; ","")&amp;
IF(CLEANED_DATA!AX47="","FP_IUD; ","")&amp;
IF(CLEANED_DATA!AY47="","FP_TUBAL_LIGATION; ","")&amp;
IF(CLEANED_DATA!AZ47="","FP_VASECTOMY; ","")&amp;
IF(CLEANED_DATA!BA47="","FP_MALE_CONDOM; ","")&amp;
IF(CLEANED_DATA!BB47="","FP_FEMALE_CONDOM; ","")&amp;
IF(CLEANED_DATA!BC47="","FP_NATURAL_METHOD; ","")
="","None",
IF(CLEANED_DATA!D47="","ANC1; ","")&amp;
IF(CLEANED_DATA!G47="","ANC4; ","")&amp;
IF(CLEANED_DATA!Q47="","LLIN_DISTRIBUTED; ","")&amp;
IF(CLEANED_DATA!R47="","DELIVERIES_HF; ","")&amp;
IF(CLEANED_DATA!T47="","AMTSL; ","")&amp;
IF(CLEANED_DATA!V47="","CAESAREAN; ","")&amp;
IF(CLEANED_DATA!W47="","OBST_COMPLICATIONS; ","")&amp;
IF(CLEANED_DATA!AL47="","PNC_48H_PROXY; ","")&amp;
IF(CLEANED_DATA!AM47="","FP_VISITS; ","")&amp;
IF(CLEANED_DATA!AN47="","FP_COUNSELLED; ","")&amp;
IF(CLEANED_DATA!AO47="","FP_NEW_ACCEPTORS; ","")&amp;
IF(CLEANED_DATA!AQ47="","FP_PROGESTIN_PILL; ","")&amp;
IF(CLEANED_DATA!AR47="","FP_ESTRO_PROGESTIN_PILL; ","")&amp;
IF(CLEANED_DATA!AS47="","FP_MORNING_AFTER; ","")&amp;
IF(CLEANED_DATA!AT47="","FP_IM_INJECTION; ","")&amp;
IF(CLEANED_DATA!AU47="","FP_SC_INJECTION; ","")&amp;
IF(CLEANED_DATA!AV47="","FP_IMPLANT_IMPLANON; ","")&amp;
IF(CLEANED_DATA!AW47="","FP_IMPLANT_JADELLE; ","")&amp;
IF(CLEANED_DATA!AX47="","FP_IUD; ","")&amp;
IF(CLEANED_DATA!AY47="","FP_TUBAL_LIGATION; ","")&amp;
IF(CLEANED_DATA!AZ47="","FP_VASECTOMY; ","")&amp;
IF(CLEANED_DATA!BA47="","FP_MALE_CONDOM; ","")&amp;
IF(CLEANED_DATA!BB47="","FP_FEMALE_CONDOM; ","")&amp;
IF(CLEANED_DATA!BC47="","FP_NATURAL_METHOD; ","")))</f>
        <v/>
      </c>
      <c r="C47" s="11" t="str">
        <f>IF($A47="","",IF(
COUNT(CLEANED_DATA!D47,CLEANED_DATA!G47,CLEANED_DATA!Q47,CLEANED_DATA!R47,CLEANED_DATA!T47,CLEANED_DATA!V47,CLEANED_DATA!W47,CLEANED_DATA!AL47,CLEANED_DATA!AM47,CLEANED_DATA!AN47,CLEANED_DATA!AO47,CLEANED_DATA!AQ47,CLEANED_DATA!AR47,CLEANED_DATA!AS47,CLEANED_DATA!AT47,CLEANED_DATA!AU47,CLEANED_DATA!AV47,CLEANED_DATA!AW47,CLEANED_DATA!AX47,CLEANED_DATA!AY47,CLEANED_DATA!AZ47,CLEANED_DATA!BA47,CLEANED_DATA!BB47,CLEANED_DATA!BC47)=0,
"No data reported",
IF(
SUM(CLEANED_DATA!D47,CLEANED_DATA!G47,CLEANED_DATA!Q47,CLEANED_DATA!R47,CLEANED_DATA!T47,CLEANED_DATA!V47,CLEANED_DATA!W47,CLEANED_DATA!AL47,CLEANED_DATA!AM47,CLEANED_DATA!AN47,CLEANED_DATA!AO47,CLEANED_DATA!AQ47,CLEANED_DATA!AR47,CLEANED_DATA!AS47,CLEANED_DATA!AT47,CLEANED_DATA!AU47,CLEANED_DATA!AV47,CLEANED_DATA!AW47,CLEANED_DATA!AX47,CLEANED_DATA!AY47,CLEANED_DATA!AZ47,CLEANED_DATA!BA47,CLEANED_DATA!BB47,CLEANED_DATA!BC47)=0,
"Zero-only reporting",
"Reported")))</f>
        <v/>
      </c>
      <c r="D47" s="10" t="str">
        <f>IF($A47="","",IF(AND(CLEANED_DATA!D47&lt;&gt;"",CLEANED_DATA!G47&lt;&gt;"",CLEANED_DATA!G47&gt;CLEANED_DATA!D47),"Flag: ANC4 higher than ANC1","OK"))</f>
        <v/>
      </c>
      <c r="E47" s="10" t="str">
        <f>IF($A47="","",IF(OR(CLEANED_DATA!D47="",CLEANED_DATA!Q47=""),"Missing value: verify ANC1 and LLIN reporting",IF(CLEANED_DATA!Q47=CLEANED_DATA!D47,"OK: LLIN equals ANC1",IF(CLEANED_DATA!Q47&gt;CLEANED_DATA!D47,"Flag: LLIN exceeds ANC1 by "&amp;(CLEANED_DATA!Q47-CLEANED_DATA!D47)&amp;"; verify ANC register and LLIN distribution tally","Flag: LLIN lower than ANC1 by "&amp;(CLEANED_DATA!D47-CLEANED_DATA!Q47)&amp;"; verify if all ANC1 clients received LLINs or correct reporting error"))))</f>
        <v/>
      </c>
      <c r="F47" s="10" t="str">
        <f>IF($A47="","",IF(AND(CLEANED_DATA!R47&lt;&gt;"",CLEANED_DATA!T47&lt;&gt;"",CLEANED_DATA!T47&gt;CLEANED_DATA!R47),"Flag: AMTSL greater than deliveries by "&amp;(CLEANED_DATA!T47-CLEANED_DATA!R47),IF(AND(CLEANED_DATA!R47&gt;0,CLEANED_DATA!T47=""),"Missing AMTSL where deliveries reported","OK")))</f>
        <v/>
      </c>
      <c r="G47" s="10" t="str">
        <f>IF($A47="","",IF(AND(CLEANED_DATA!R47&gt;0,CLEANED_DATA!AL47=""),"Flag: delivery reported but no PNC &lt;48h proxy value",IF(AND(CLEANED_DATA!R47&lt;&gt;"",CLEANED_DATA!AL47&lt;&gt;"",CLEANED_DATA!AL47&gt;CLEANED_DATA!R47),"Flag: PNC &lt;48h proxy greater than deliveries by "&amp;(CLEANED_DATA!AL47-CLEANED_DATA!R47),"OK")))</f>
        <v/>
      </c>
      <c r="H47" s="10" t="str">
        <f>IF($A47="","",IF(AND(CLEANED_DATA!V47&lt;&gt;"",CLEANED_DATA!R47&lt;&gt;"",CLEANED_DATA!V47&gt;CLEANED_DATA!R47),"Flag: caesareans greater than deliveries by "&amp;(CLEANED_DATA!V47-CLEANED_DATA!R47),"OK"))</f>
        <v/>
      </c>
      <c r="I47" s="10" t="str">
        <f>IF($A47="","",IF(AND(CLEANED_DATA!W47&lt;&gt;"",CLEANED_DATA!R47&lt;&gt;"",CLEANED_DATA!W47&gt;CLEANED_DATA!R47),"Flag: complications greater than deliveries by "&amp;(CLEANED_DATA!W47-CLEANED_DATA!R47),"OK"))</f>
        <v/>
      </c>
      <c r="J47" s="10" t="str">
        <f>IF($A47="","",IF(AND(CLEANED_DATA!AN47&lt;&gt;"",CLEANED_DATA!AO47&lt;&gt;"",CLEANED_DATA!AO47&gt;CLEANED_DATA!AN47),"Flag: new acceptors greater than counselled by "&amp;(CLEANED_DATA!AO47-CLEANED_DATA!AN47),"OK"))</f>
        <v/>
      </c>
      <c r="K47" s="10" t="str">
        <f>IF($A47="","",N(CLEANED_DATA!AQ47)+N(CLEANED_DATA!AR47)+N(CLEANED_DATA!AS47)+N(CLEANED_DATA!AT47)+N(CLEANED_DATA!AU47)+N(CLEANED_DATA!AV47)+N(CLEANED_DATA!AW47)+N(CLEANED_DATA!AX47)+N(CLEANED_DATA!AY47)+N(CLEANED_DATA!AZ47)+N(CLEANED_DATA!BA47)+N(CLEANED_DATA!BB47)+N(CLEANED_DATA!BC47))</f>
        <v/>
      </c>
      <c r="L47" s="10" t="str">
        <f>IF($A47="","",IF(CLEANED_DATA!AO47="","Missing FP new acceptors",IF(K47=CLEANED_DATA!AO47,"OK","FP method sum differs from new acceptors: method sum="&amp;K47&amp;", new acceptors="&amp;CLEANED_DATA!AO47&amp;", difference="&amp;(K47-CLEANED_DATA!AO47))))</f>
        <v/>
      </c>
      <c r="M47" s="11" t="str">
        <f t="shared" si="0"/>
        <v/>
      </c>
      <c r="N47" s="10" t="str">
        <f t="shared" si="1"/>
        <v/>
      </c>
      <c r="O47" s="10" t="str">
        <f t="shared" si="2"/>
        <v/>
      </c>
    </row>
    <row r="48" spans="1:15" ht="39.5" customHeight="1">
      <c r="A48" s="10" t="str">
        <f>IF(CLEANED_DATA!A48="","",CLEANED_DATA!A48)</f>
        <v/>
      </c>
      <c r="B48" s="10" t="str">
        <f>IF($A48="","",IF(
IF(CLEANED_DATA!D48="","ANC1; ","")&amp;
IF(CLEANED_DATA!G48="","ANC4; ","")&amp;
IF(CLEANED_DATA!Q48="","LLIN_DISTRIBUTED; ","")&amp;
IF(CLEANED_DATA!R48="","DELIVERIES_HF; ","")&amp;
IF(CLEANED_DATA!T48="","AMTSL; ","")&amp;
IF(CLEANED_DATA!V48="","CAESAREAN; ","")&amp;
IF(CLEANED_DATA!W48="","OBST_COMPLICATIONS; ","")&amp;
IF(CLEANED_DATA!AL48="","PNC_48H_PROXY; ","")&amp;
IF(CLEANED_DATA!AM48="","FP_VISITS; ","")&amp;
IF(CLEANED_DATA!AN48="","FP_COUNSELLED; ","")&amp;
IF(CLEANED_DATA!AO48="","FP_NEW_ACCEPTORS; ","")&amp;
IF(CLEANED_DATA!AQ48="","FP_PROGESTIN_PILL; ","")&amp;
IF(CLEANED_DATA!AR48="","FP_ESTRO_PROGESTIN_PILL; ","")&amp;
IF(CLEANED_DATA!AS48="","FP_MORNING_AFTER; ","")&amp;
IF(CLEANED_DATA!AT48="","FP_IM_INJECTION; ","")&amp;
IF(CLEANED_DATA!AU48="","FP_SC_INJECTION; ","")&amp;
IF(CLEANED_DATA!AV48="","FP_IMPLANT_IMPLANON; ","")&amp;
IF(CLEANED_DATA!AW48="","FP_IMPLANT_JADELLE; ","")&amp;
IF(CLEANED_DATA!AX48="","FP_IUD; ","")&amp;
IF(CLEANED_DATA!AY48="","FP_TUBAL_LIGATION; ","")&amp;
IF(CLEANED_DATA!AZ48="","FP_VASECTOMY; ","")&amp;
IF(CLEANED_DATA!BA48="","FP_MALE_CONDOM; ","")&amp;
IF(CLEANED_DATA!BB48="","FP_FEMALE_CONDOM; ","")&amp;
IF(CLEANED_DATA!BC48="","FP_NATURAL_METHOD; ","")
="","None",
IF(CLEANED_DATA!D48="","ANC1; ","")&amp;
IF(CLEANED_DATA!G48="","ANC4; ","")&amp;
IF(CLEANED_DATA!Q48="","LLIN_DISTRIBUTED; ","")&amp;
IF(CLEANED_DATA!R48="","DELIVERIES_HF; ","")&amp;
IF(CLEANED_DATA!T48="","AMTSL; ","")&amp;
IF(CLEANED_DATA!V48="","CAESAREAN; ","")&amp;
IF(CLEANED_DATA!W48="","OBST_COMPLICATIONS; ","")&amp;
IF(CLEANED_DATA!AL48="","PNC_48H_PROXY; ","")&amp;
IF(CLEANED_DATA!AM48="","FP_VISITS; ","")&amp;
IF(CLEANED_DATA!AN48="","FP_COUNSELLED; ","")&amp;
IF(CLEANED_DATA!AO48="","FP_NEW_ACCEPTORS; ","")&amp;
IF(CLEANED_DATA!AQ48="","FP_PROGESTIN_PILL; ","")&amp;
IF(CLEANED_DATA!AR48="","FP_ESTRO_PROGESTIN_PILL; ","")&amp;
IF(CLEANED_DATA!AS48="","FP_MORNING_AFTER; ","")&amp;
IF(CLEANED_DATA!AT48="","FP_IM_INJECTION; ","")&amp;
IF(CLEANED_DATA!AU48="","FP_SC_INJECTION; ","")&amp;
IF(CLEANED_DATA!AV48="","FP_IMPLANT_IMPLANON; ","")&amp;
IF(CLEANED_DATA!AW48="","FP_IMPLANT_JADELLE; ","")&amp;
IF(CLEANED_DATA!AX48="","FP_IUD; ","")&amp;
IF(CLEANED_DATA!AY48="","FP_TUBAL_LIGATION; ","")&amp;
IF(CLEANED_DATA!AZ48="","FP_VASECTOMY; ","")&amp;
IF(CLEANED_DATA!BA48="","FP_MALE_CONDOM; ","")&amp;
IF(CLEANED_DATA!BB48="","FP_FEMALE_CONDOM; ","")&amp;
IF(CLEANED_DATA!BC48="","FP_NATURAL_METHOD; ","")))</f>
        <v/>
      </c>
      <c r="C48" s="11" t="str">
        <f>IF($A48="","",IF(
COUNT(CLEANED_DATA!D48,CLEANED_DATA!G48,CLEANED_DATA!Q48,CLEANED_DATA!R48,CLEANED_DATA!T48,CLEANED_DATA!V48,CLEANED_DATA!W48,CLEANED_DATA!AL48,CLEANED_DATA!AM48,CLEANED_DATA!AN48,CLEANED_DATA!AO48,CLEANED_DATA!AQ48,CLEANED_DATA!AR48,CLEANED_DATA!AS48,CLEANED_DATA!AT48,CLEANED_DATA!AU48,CLEANED_DATA!AV48,CLEANED_DATA!AW48,CLEANED_DATA!AX48,CLEANED_DATA!AY48,CLEANED_DATA!AZ48,CLEANED_DATA!BA48,CLEANED_DATA!BB48,CLEANED_DATA!BC48)=0,
"No data reported",
IF(
SUM(CLEANED_DATA!D48,CLEANED_DATA!G48,CLEANED_DATA!Q48,CLEANED_DATA!R48,CLEANED_DATA!T48,CLEANED_DATA!V48,CLEANED_DATA!W48,CLEANED_DATA!AL48,CLEANED_DATA!AM48,CLEANED_DATA!AN48,CLEANED_DATA!AO48,CLEANED_DATA!AQ48,CLEANED_DATA!AR48,CLEANED_DATA!AS48,CLEANED_DATA!AT48,CLEANED_DATA!AU48,CLEANED_DATA!AV48,CLEANED_DATA!AW48,CLEANED_DATA!AX48,CLEANED_DATA!AY48,CLEANED_DATA!AZ48,CLEANED_DATA!BA48,CLEANED_DATA!BB48,CLEANED_DATA!BC48)=0,
"Zero-only reporting",
"Reported")))</f>
        <v/>
      </c>
      <c r="D48" s="10" t="str">
        <f>IF($A48="","",IF(AND(CLEANED_DATA!D48&lt;&gt;"",CLEANED_DATA!G48&lt;&gt;"",CLEANED_DATA!G48&gt;CLEANED_DATA!D48),"Flag: ANC4 higher than ANC1","OK"))</f>
        <v/>
      </c>
      <c r="E48" s="10" t="str">
        <f>IF($A48="","",IF(OR(CLEANED_DATA!D48="",CLEANED_DATA!Q48=""),"Missing value: verify ANC1 and LLIN reporting",IF(CLEANED_DATA!Q48=CLEANED_DATA!D48,"OK: LLIN equals ANC1",IF(CLEANED_DATA!Q48&gt;CLEANED_DATA!D48,"Flag: LLIN exceeds ANC1 by "&amp;(CLEANED_DATA!Q48-CLEANED_DATA!D48)&amp;"; verify ANC register and LLIN distribution tally","Flag: LLIN lower than ANC1 by "&amp;(CLEANED_DATA!D48-CLEANED_DATA!Q48)&amp;"; verify if all ANC1 clients received LLINs or correct reporting error"))))</f>
        <v/>
      </c>
      <c r="F48" s="10" t="str">
        <f>IF($A48="","",IF(AND(CLEANED_DATA!R48&lt;&gt;"",CLEANED_DATA!T48&lt;&gt;"",CLEANED_DATA!T48&gt;CLEANED_DATA!R48),"Flag: AMTSL greater than deliveries by "&amp;(CLEANED_DATA!T48-CLEANED_DATA!R48),IF(AND(CLEANED_DATA!R48&gt;0,CLEANED_DATA!T48=""),"Missing AMTSL where deliveries reported","OK")))</f>
        <v/>
      </c>
      <c r="G48" s="10" t="str">
        <f>IF($A48="","",IF(AND(CLEANED_DATA!R48&gt;0,CLEANED_DATA!AL48=""),"Flag: delivery reported but no PNC &lt;48h proxy value",IF(AND(CLEANED_DATA!R48&lt;&gt;"",CLEANED_DATA!AL48&lt;&gt;"",CLEANED_DATA!AL48&gt;CLEANED_DATA!R48),"Flag: PNC &lt;48h proxy greater than deliveries by "&amp;(CLEANED_DATA!AL48-CLEANED_DATA!R48),"OK")))</f>
        <v/>
      </c>
      <c r="H48" s="10" t="str">
        <f>IF($A48="","",IF(AND(CLEANED_DATA!V48&lt;&gt;"",CLEANED_DATA!R48&lt;&gt;"",CLEANED_DATA!V48&gt;CLEANED_DATA!R48),"Flag: caesareans greater than deliveries by "&amp;(CLEANED_DATA!V48-CLEANED_DATA!R48),"OK"))</f>
        <v/>
      </c>
      <c r="I48" s="10" t="str">
        <f>IF($A48="","",IF(AND(CLEANED_DATA!W48&lt;&gt;"",CLEANED_DATA!R48&lt;&gt;"",CLEANED_DATA!W48&gt;CLEANED_DATA!R48),"Flag: complications greater than deliveries by "&amp;(CLEANED_DATA!W48-CLEANED_DATA!R48),"OK"))</f>
        <v/>
      </c>
      <c r="J48" s="10" t="str">
        <f>IF($A48="","",IF(AND(CLEANED_DATA!AN48&lt;&gt;"",CLEANED_DATA!AO48&lt;&gt;"",CLEANED_DATA!AO48&gt;CLEANED_DATA!AN48),"Flag: new acceptors greater than counselled by "&amp;(CLEANED_DATA!AO48-CLEANED_DATA!AN48),"OK"))</f>
        <v/>
      </c>
      <c r="K48" s="10" t="str">
        <f>IF($A48="","",N(CLEANED_DATA!AQ48)+N(CLEANED_DATA!AR48)+N(CLEANED_DATA!AS48)+N(CLEANED_DATA!AT48)+N(CLEANED_DATA!AU48)+N(CLEANED_DATA!AV48)+N(CLEANED_DATA!AW48)+N(CLEANED_DATA!AX48)+N(CLEANED_DATA!AY48)+N(CLEANED_DATA!AZ48)+N(CLEANED_DATA!BA48)+N(CLEANED_DATA!BB48)+N(CLEANED_DATA!BC48))</f>
        <v/>
      </c>
      <c r="L48" s="10" t="str">
        <f>IF($A48="","",IF(CLEANED_DATA!AO48="","Missing FP new acceptors",IF(K48=CLEANED_DATA!AO48,"OK","FP method sum differs from new acceptors: method sum="&amp;K48&amp;", new acceptors="&amp;CLEANED_DATA!AO48&amp;", difference="&amp;(K48-CLEANED_DATA!AO48))))</f>
        <v/>
      </c>
      <c r="M48" s="11" t="str">
        <f t="shared" si="0"/>
        <v/>
      </c>
      <c r="N48" s="10" t="str">
        <f t="shared" si="1"/>
        <v/>
      </c>
      <c r="O48" s="10" t="str">
        <f t="shared" si="2"/>
        <v/>
      </c>
    </row>
    <row r="49" spans="1:15" ht="39.5" customHeight="1">
      <c r="A49" s="10" t="str">
        <f>IF(CLEANED_DATA!A49="","",CLEANED_DATA!A49)</f>
        <v/>
      </c>
      <c r="B49" s="10" t="str">
        <f>IF($A49="","",IF(
IF(CLEANED_DATA!D49="","ANC1; ","")&amp;
IF(CLEANED_DATA!G49="","ANC4; ","")&amp;
IF(CLEANED_DATA!Q49="","LLIN_DISTRIBUTED; ","")&amp;
IF(CLEANED_DATA!R49="","DELIVERIES_HF; ","")&amp;
IF(CLEANED_DATA!T49="","AMTSL; ","")&amp;
IF(CLEANED_DATA!V49="","CAESAREAN; ","")&amp;
IF(CLEANED_DATA!W49="","OBST_COMPLICATIONS; ","")&amp;
IF(CLEANED_DATA!AL49="","PNC_48H_PROXY; ","")&amp;
IF(CLEANED_DATA!AM49="","FP_VISITS; ","")&amp;
IF(CLEANED_DATA!AN49="","FP_COUNSELLED; ","")&amp;
IF(CLEANED_DATA!AO49="","FP_NEW_ACCEPTORS; ","")&amp;
IF(CLEANED_DATA!AQ49="","FP_PROGESTIN_PILL; ","")&amp;
IF(CLEANED_DATA!AR49="","FP_ESTRO_PROGESTIN_PILL; ","")&amp;
IF(CLEANED_DATA!AS49="","FP_MORNING_AFTER; ","")&amp;
IF(CLEANED_DATA!AT49="","FP_IM_INJECTION; ","")&amp;
IF(CLEANED_DATA!AU49="","FP_SC_INJECTION; ","")&amp;
IF(CLEANED_DATA!AV49="","FP_IMPLANT_IMPLANON; ","")&amp;
IF(CLEANED_DATA!AW49="","FP_IMPLANT_JADELLE; ","")&amp;
IF(CLEANED_DATA!AX49="","FP_IUD; ","")&amp;
IF(CLEANED_DATA!AY49="","FP_TUBAL_LIGATION; ","")&amp;
IF(CLEANED_DATA!AZ49="","FP_VASECTOMY; ","")&amp;
IF(CLEANED_DATA!BA49="","FP_MALE_CONDOM; ","")&amp;
IF(CLEANED_DATA!BB49="","FP_FEMALE_CONDOM; ","")&amp;
IF(CLEANED_DATA!BC49="","FP_NATURAL_METHOD; ","")
="","None",
IF(CLEANED_DATA!D49="","ANC1; ","")&amp;
IF(CLEANED_DATA!G49="","ANC4; ","")&amp;
IF(CLEANED_DATA!Q49="","LLIN_DISTRIBUTED; ","")&amp;
IF(CLEANED_DATA!R49="","DELIVERIES_HF; ","")&amp;
IF(CLEANED_DATA!T49="","AMTSL; ","")&amp;
IF(CLEANED_DATA!V49="","CAESAREAN; ","")&amp;
IF(CLEANED_DATA!W49="","OBST_COMPLICATIONS; ","")&amp;
IF(CLEANED_DATA!AL49="","PNC_48H_PROXY; ","")&amp;
IF(CLEANED_DATA!AM49="","FP_VISITS; ","")&amp;
IF(CLEANED_DATA!AN49="","FP_COUNSELLED; ","")&amp;
IF(CLEANED_DATA!AO49="","FP_NEW_ACCEPTORS; ","")&amp;
IF(CLEANED_DATA!AQ49="","FP_PROGESTIN_PILL; ","")&amp;
IF(CLEANED_DATA!AR49="","FP_ESTRO_PROGESTIN_PILL; ","")&amp;
IF(CLEANED_DATA!AS49="","FP_MORNING_AFTER; ","")&amp;
IF(CLEANED_DATA!AT49="","FP_IM_INJECTION; ","")&amp;
IF(CLEANED_DATA!AU49="","FP_SC_INJECTION; ","")&amp;
IF(CLEANED_DATA!AV49="","FP_IMPLANT_IMPLANON; ","")&amp;
IF(CLEANED_DATA!AW49="","FP_IMPLANT_JADELLE; ","")&amp;
IF(CLEANED_DATA!AX49="","FP_IUD; ","")&amp;
IF(CLEANED_DATA!AY49="","FP_TUBAL_LIGATION; ","")&amp;
IF(CLEANED_DATA!AZ49="","FP_VASECTOMY; ","")&amp;
IF(CLEANED_DATA!BA49="","FP_MALE_CONDOM; ","")&amp;
IF(CLEANED_DATA!BB49="","FP_FEMALE_CONDOM; ","")&amp;
IF(CLEANED_DATA!BC49="","FP_NATURAL_METHOD; ","")))</f>
        <v/>
      </c>
      <c r="C49" s="11" t="str">
        <f>IF($A49="","",IF(
COUNT(CLEANED_DATA!D49,CLEANED_DATA!G49,CLEANED_DATA!Q49,CLEANED_DATA!R49,CLEANED_DATA!T49,CLEANED_DATA!V49,CLEANED_DATA!W49,CLEANED_DATA!AL49,CLEANED_DATA!AM49,CLEANED_DATA!AN49,CLEANED_DATA!AO49,CLEANED_DATA!AQ49,CLEANED_DATA!AR49,CLEANED_DATA!AS49,CLEANED_DATA!AT49,CLEANED_DATA!AU49,CLEANED_DATA!AV49,CLEANED_DATA!AW49,CLEANED_DATA!AX49,CLEANED_DATA!AY49,CLEANED_DATA!AZ49,CLEANED_DATA!BA49,CLEANED_DATA!BB49,CLEANED_DATA!BC49)=0,
"No data reported",
IF(
SUM(CLEANED_DATA!D49,CLEANED_DATA!G49,CLEANED_DATA!Q49,CLEANED_DATA!R49,CLEANED_DATA!T49,CLEANED_DATA!V49,CLEANED_DATA!W49,CLEANED_DATA!AL49,CLEANED_DATA!AM49,CLEANED_DATA!AN49,CLEANED_DATA!AO49,CLEANED_DATA!AQ49,CLEANED_DATA!AR49,CLEANED_DATA!AS49,CLEANED_DATA!AT49,CLEANED_DATA!AU49,CLEANED_DATA!AV49,CLEANED_DATA!AW49,CLEANED_DATA!AX49,CLEANED_DATA!AY49,CLEANED_DATA!AZ49,CLEANED_DATA!BA49,CLEANED_DATA!BB49,CLEANED_DATA!BC49)=0,
"Zero-only reporting",
"Reported")))</f>
        <v/>
      </c>
      <c r="D49" s="10" t="str">
        <f>IF($A49="","",IF(AND(CLEANED_DATA!D49&lt;&gt;"",CLEANED_DATA!G49&lt;&gt;"",CLEANED_DATA!G49&gt;CLEANED_DATA!D49),"Flag: ANC4 higher than ANC1","OK"))</f>
        <v/>
      </c>
      <c r="E49" s="10" t="str">
        <f>IF($A49="","",IF(OR(CLEANED_DATA!D49="",CLEANED_DATA!Q49=""),"Missing value: verify ANC1 and LLIN reporting",IF(CLEANED_DATA!Q49=CLEANED_DATA!D49,"OK: LLIN equals ANC1",IF(CLEANED_DATA!Q49&gt;CLEANED_DATA!D49,"Flag: LLIN exceeds ANC1 by "&amp;(CLEANED_DATA!Q49-CLEANED_DATA!D49)&amp;"; verify ANC register and LLIN distribution tally","Flag: LLIN lower than ANC1 by "&amp;(CLEANED_DATA!D49-CLEANED_DATA!Q49)&amp;"; verify if all ANC1 clients received LLINs or correct reporting error"))))</f>
        <v/>
      </c>
      <c r="F49" s="10" t="str">
        <f>IF($A49="","",IF(AND(CLEANED_DATA!R49&lt;&gt;"",CLEANED_DATA!T49&lt;&gt;"",CLEANED_DATA!T49&gt;CLEANED_DATA!R49),"Flag: AMTSL greater than deliveries by "&amp;(CLEANED_DATA!T49-CLEANED_DATA!R49),IF(AND(CLEANED_DATA!R49&gt;0,CLEANED_DATA!T49=""),"Missing AMTSL where deliveries reported","OK")))</f>
        <v/>
      </c>
      <c r="G49" s="10" t="str">
        <f>IF($A49="","",IF(AND(CLEANED_DATA!R49&gt;0,CLEANED_DATA!AL49=""),"Flag: delivery reported but no PNC &lt;48h proxy value",IF(AND(CLEANED_DATA!R49&lt;&gt;"",CLEANED_DATA!AL49&lt;&gt;"",CLEANED_DATA!AL49&gt;CLEANED_DATA!R49),"Flag: PNC &lt;48h proxy greater than deliveries by "&amp;(CLEANED_DATA!AL49-CLEANED_DATA!R49),"OK")))</f>
        <v/>
      </c>
      <c r="H49" s="10" t="str">
        <f>IF($A49="","",IF(AND(CLEANED_DATA!V49&lt;&gt;"",CLEANED_DATA!R49&lt;&gt;"",CLEANED_DATA!V49&gt;CLEANED_DATA!R49),"Flag: caesareans greater than deliveries by "&amp;(CLEANED_DATA!V49-CLEANED_DATA!R49),"OK"))</f>
        <v/>
      </c>
      <c r="I49" s="10" t="str">
        <f>IF($A49="","",IF(AND(CLEANED_DATA!W49&lt;&gt;"",CLEANED_DATA!R49&lt;&gt;"",CLEANED_DATA!W49&gt;CLEANED_DATA!R49),"Flag: complications greater than deliveries by "&amp;(CLEANED_DATA!W49-CLEANED_DATA!R49),"OK"))</f>
        <v/>
      </c>
      <c r="J49" s="10" t="str">
        <f>IF($A49="","",IF(AND(CLEANED_DATA!AN49&lt;&gt;"",CLEANED_DATA!AO49&lt;&gt;"",CLEANED_DATA!AO49&gt;CLEANED_DATA!AN49),"Flag: new acceptors greater than counselled by "&amp;(CLEANED_DATA!AO49-CLEANED_DATA!AN49),"OK"))</f>
        <v/>
      </c>
      <c r="K49" s="10" t="str">
        <f>IF($A49="","",N(CLEANED_DATA!AQ49)+N(CLEANED_DATA!AR49)+N(CLEANED_DATA!AS49)+N(CLEANED_DATA!AT49)+N(CLEANED_DATA!AU49)+N(CLEANED_DATA!AV49)+N(CLEANED_DATA!AW49)+N(CLEANED_DATA!AX49)+N(CLEANED_DATA!AY49)+N(CLEANED_DATA!AZ49)+N(CLEANED_DATA!BA49)+N(CLEANED_DATA!BB49)+N(CLEANED_DATA!BC49))</f>
        <v/>
      </c>
      <c r="L49" s="10" t="str">
        <f>IF($A49="","",IF(CLEANED_DATA!AO49="","Missing FP new acceptors",IF(K49=CLEANED_DATA!AO49,"OK","FP method sum differs from new acceptors: method sum="&amp;K49&amp;", new acceptors="&amp;CLEANED_DATA!AO49&amp;", difference="&amp;(K49-CLEANED_DATA!AO49))))</f>
        <v/>
      </c>
      <c r="M49" s="11" t="str">
        <f t="shared" si="0"/>
        <v/>
      </c>
      <c r="N49" s="10" t="str">
        <f t="shared" si="1"/>
        <v/>
      </c>
      <c r="O49" s="10" t="str">
        <f t="shared" si="2"/>
        <v/>
      </c>
    </row>
    <row r="50" spans="1:15" ht="39.5" customHeight="1">
      <c r="A50" s="10" t="str">
        <f>IF(CLEANED_DATA!A50="","",CLEANED_DATA!A50)</f>
        <v/>
      </c>
      <c r="B50" s="10" t="str">
        <f>IF($A50="","",IF(
IF(CLEANED_DATA!D50="","ANC1; ","")&amp;
IF(CLEANED_DATA!G50="","ANC4; ","")&amp;
IF(CLEANED_DATA!Q50="","LLIN_DISTRIBUTED; ","")&amp;
IF(CLEANED_DATA!R50="","DELIVERIES_HF; ","")&amp;
IF(CLEANED_DATA!T50="","AMTSL; ","")&amp;
IF(CLEANED_DATA!V50="","CAESAREAN; ","")&amp;
IF(CLEANED_DATA!W50="","OBST_COMPLICATIONS; ","")&amp;
IF(CLEANED_DATA!AL50="","PNC_48H_PROXY; ","")&amp;
IF(CLEANED_DATA!AM50="","FP_VISITS; ","")&amp;
IF(CLEANED_DATA!AN50="","FP_COUNSELLED; ","")&amp;
IF(CLEANED_DATA!AO50="","FP_NEW_ACCEPTORS; ","")&amp;
IF(CLEANED_DATA!AQ50="","FP_PROGESTIN_PILL; ","")&amp;
IF(CLEANED_DATA!AR50="","FP_ESTRO_PROGESTIN_PILL; ","")&amp;
IF(CLEANED_DATA!AS50="","FP_MORNING_AFTER; ","")&amp;
IF(CLEANED_DATA!AT50="","FP_IM_INJECTION; ","")&amp;
IF(CLEANED_DATA!AU50="","FP_SC_INJECTION; ","")&amp;
IF(CLEANED_DATA!AV50="","FP_IMPLANT_IMPLANON; ","")&amp;
IF(CLEANED_DATA!AW50="","FP_IMPLANT_JADELLE; ","")&amp;
IF(CLEANED_DATA!AX50="","FP_IUD; ","")&amp;
IF(CLEANED_DATA!AY50="","FP_TUBAL_LIGATION; ","")&amp;
IF(CLEANED_DATA!AZ50="","FP_VASECTOMY; ","")&amp;
IF(CLEANED_DATA!BA50="","FP_MALE_CONDOM; ","")&amp;
IF(CLEANED_DATA!BB50="","FP_FEMALE_CONDOM; ","")&amp;
IF(CLEANED_DATA!BC50="","FP_NATURAL_METHOD; ","")
="","None",
IF(CLEANED_DATA!D50="","ANC1; ","")&amp;
IF(CLEANED_DATA!G50="","ANC4; ","")&amp;
IF(CLEANED_DATA!Q50="","LLIN_DISTRIBUTED; ","")&amp;
IF(CLEANED_DATA!R50="","DELIVERIES_HF; ","")&amp;
IF(CLEANED_DATA!T50="","AMTSL; ","")&amp;
IF(CLEANED_DATA!V50="","CAESAREAN; ","")&amp;
IF(CLEANED_DATA!W50="","OBST_COMPLICATIONS; ","")&amp;
IF(CLEANED_DATA!AL50="","PNC_48H_PROXY; ","")&amp;
IF(CLEANED_DATA!AM50="","FP_VISITS; ","")&amp;
IF(CLEANED_DATA!AN50="","FP_COUNSELLED; ","")&amp;
IF(CLEANED_DATA!AO50="","FP_NEW_ACCEPTORS; ","")&amp;
IF(CLEANED_DATA!AQ50="","FP_PROGESTIN_PILL; ","")&amp;
IF(CLEANED_DATA!AR50="","FP_ESTRO_PROGESTIN_PILL; ","")&amp;
IF(CLEANED_DATA!AS50="","FP_MORNING_AFTER; ","")&amp;
IF(CLEANED_DATA!AT50="","FP_IM_INJECTION; ","")&amp;
IF(CLEANED_DATA!AU50="","FP_SC_INJECTION; ","")&amp;
IF(CLEANED_DATA!AV50="","FP_IMPLANT_IMPLANON; ","")&amp;
IF(CLEANED_DATA!AW50="","FP_IMPLANT_JADELLE; ","")&amp;
IF(CLEANED_DATA!AX50="","FP_IUD; ","")&amp;
IF(CLEANED_DATA!AY50="","FP_TUBAL_LIGATION; ","")&amp;
IF(CLEANED_DATA!AZ50="","FP_VASECTOMY; ","")&amp;
IF(CLEANED_DATA!BA50="","FP_MALE_CONDOM; ","")&amp;
IF(CLEANED_DATA!BB50="","FP_FEMALE_CONDOM; ","")&amp;
IF(CLEANED_DATA!BC50="","FP_NATURAL_METHOD; ","")))</f>
        <v/>
      </c>
      <c r="C50" s="11" t="str">
        <f>IF($A50="","",IF(
COUNT(CLEANED_DATA!D50,CLEANED_DATA!G50,CLEANED_DATA!Q50,CLEANED_DATA!R50,CLEANED_DATA!T50,CLEANED_DATA!V50,CLEANED_DATA!W50,CLEANED_DATA!AL50,CLEANED_DATA!AM50,CLEANED_DATA!AN50,CLEANED_DATA!AO50,CLEANED_DATA!AQ50,CLEANED_DATA!AR50,CLEANED_DATA!AS50,CLEANED_DATA!AT50,CLEANED_DATA!AU50,CLEANED_DATA!AV50,CLEANED_DATA!AW50,CLEANED_DATA!AX50,CLEANED_DATA!AY50,CLEANED_DATA!AZ50,CLEANED_DATA!BA50,CLEANED_DATA!BB50,CLEANED_DATA!BC50)=0,
"No data reported",
IF(
SUM(CLEANED_DATA!D50,CLEANED_DATA!G50,CLEANED_DATA!Q50,CLEANED_DATA!R50,CLEANED_DATA!T50,CLEANED_DATA!V50,CLEANED_DATA!W50,CLEANED_DATA!AL50,CLEANED_DATA!AM50,CLEANED_DATA!AN50,CLEANED_DATA!AO50,CLEANED_DATA!AQ50,CLEANED_DATA!AR50,CLEANED_DATA!AS50,CLEANED_DATA!AT50,CLEANED_DATA!AU50,CLEANED_DATA!AV50,CLEANED_DATA!AW50,CLEANED_DATA!AX50,CLEANED_DATA!AY50,CLEANED_DATA!AZ50,CLEANED_DATA!BA50,CLEANED_DATA!BB50,CLEANED_DATA!BC50)=0,
"Zero-only reporting",
"Reported")))</f>
        <v/>
      </c>
      <c r="D50" s="10" t="str">
        <f>IF($A50="","",IF(AND(CLEANED_DATA!D50&lt;&gt;"",CLEANED_DATA!G50&lt;&gt;"",CLEANED_DATA!G50&gt;CLEANED_DATA!D50),"Flag: ANC4 higher than ANC1","OK"))</f>
        <v/>
      </c>
      <c r="E50" s="10" t="str">
        <f>IF($A50="","",IF(OR(CLEANED_DATA!D50="",CLEANED_DATA!Q50=""),"Missing value: verify ANC1 and LLIN reporting",IF(CLEANED_DATA!Q50=CLEANED_DATA!D50,"OK: LLIN equals ANC1",IF(CLEANED_DATA!Q50&gt;CLEANED_DATA!D50,"Flag: LLIN exceeds ANC1 by "&amp;(CLEANED_DATA!Q50-CLEANED_DATA!D50)&amp;"; verify ANC register and LLIN distribution tally","Flag: LLIN lower than ANC1 by "&amp;(CLEANED_DATA!D50-CLEANED_DATA!Q50)&amp;"; verify if all ANC1 clients received LLINs or correct reporting error"))))</f>
        <v/>
      </c>
      <c r="F50" s="10" t="str">
        <f>IF($A50="","",IF(AND(CLEANED_DATA!R50&lt;&gt;"",CLEANED_DATA!T50&lt;&gt;"",CLEANED_DATA!T50&gt;CLEANED_DATA!R50),"Flag: AMTSL greater than deliveries by "&amp;(CLEANED_DATA!T50-CLEANED_DATA!R50),IF(AND(CLEANED_DATA!R50&gt;0,CLEANED_DATA!T50=""),"Missing AMTSL where deliveries reported","OK")))</f>
        <v/>
      </c>
      <c r="G50" s="10" t="str">
        <f>IF($A50="","",IF(AND(CLEANED_DATA!R50&gt;0,CLEANED_DATA!AL50=""),"Flag: delivery reported but no PNC &lt;48h proxy value",IF(AND(CLEANED_DATA!R50&lt;&gt;"",CLEANED_DATA!AL50&lt;&gt;"",CLEANED_DATA!AL50&gt;CLEANED_DATA!R50),"Flag: PNC &lt;48h proxy greater than deliveries by "&amp;(CLEANED_DATA!AL50-CLEANED_DATA!R50),"OK")))</f>
        <v/>
      </c>
      <c r="H50" s="10" t="str">
        <f>IF($A50="","",IF(AND(CLEANED_DATA!V50&lt;&gt;"",CLEANED_DATA!R50&lt;&gt;"",CLEANED_DATA!V50&gt;CLEANED_DATA!R50),"Flag: caesareans greater than deliveries by "&amp;(CLEANED_DATA!V50-CLEANED_DATA!R50),"OK"))</f>
        <v/>
      </c>
      <c r="I50" s="10" t="str">
        <f>IF($A50="","",IF(AND(CLEANED_DATA!W50&lt;&gt;"",CLEANED_DATA!R50&lt;&gt;"",CLEANED_DATA!W50&gt;CLEANED_DATA!R50),"Flag: complications greater than deliveries by "&amp;(CLEANED_DATA!W50-CLEANED_DATA!R50),"OK"))</f>
        <v/>
      </c>
      <c r="J50" s="10" t="str">
        <f>IF($A50="","",IF(AND(CLEANED_DATA!AN50&lt;&gt;"",CLEANED_DATA!AO50&lt;&gt;"",CLEANED_DATA!AO50&gt;CLEANED_DATA!AN50),"Flag: new acceptors greater than counselled by "&amp;(CLEANED_DATA!AO50-CLEANED_DATA!AN50),"OK"))</f>
        <v/>
      </c>
      <c r="K50" s="10" t="str">
        <f>IF($A50="","",N(CLEANED_DATA!AQ50)+N(CLEANED_DATA!AR50)+N(CLEANED_DATA!AS50)+N(CLEANED_DATA!AT50)+N(CLEANED_DATA!AU50)+N(CLEANED_DATA!AV50)+N(CLEANED_DATA!AW50)+N(CLEANED_DATA!AX50)+N(CLEANED_DATA!AY50)+N(CLEANED_DATA!AZ50)+N(CLEANED_DATA!BA50)+N(CLEANED_DATA!BB50)+N(CLEANED_DATA!BC50))</f>
        <v/>
      </c>
      <c r="L50" s="10" t="str">
        <f>IF($A50="","",IF(CLEANED_DATA!AO50="","Missing FP new acceptors",IF(K50=CLEANED_DATA!AO50,"OK","FP method sum differs from new acceptors: method sum="&amp;K50&amp;", new acceptors="&amp;CLEANED_DATA!AO50&amp;", difference="&amp;(K50-CLEANED_DATA!AO50))))</f>
        <v/>
      </c>
      <c r="M50" s="11" t="str">
        <f t="shared" si="0"/>
        <v/>
      </c>
      <c r="N50" s="10" t="str">
        <f t="shared" si="1"/>
        <v/>
      </c>
      <c r="O50" s="10" t="str">
        <f t="shared" si="2"/>
        <v/>
      </c>
    </row>
    <row r="51" spans="1:15" ht="39.5" customHeight="1">
      <c r="A51" s="10" t="str">
        <f>IF(CLEANED_DATA!A51="","",CLEANED_DATA!A51)</f>
        <v/>
      </c>
      <c r="B51" s="10" t="str">
        <f>IF($A51="","",IF(
IF(CLEANED_DATA!D51="","ANC1; ","")&amp;
IF(CLEANED_DATA!G51="","ANC4; ","")&amp;
IF(CLEANED_DATA!Q51="","LLIN_DISTRIBUTED; ","")&amp;
IF(CLEANED_DATA!R51="","DELIVERIES_HF; ","")&amp;
IF(CLEANED_DATA!T51="","AMTSL; ","")&amp;
IF(CLEANED_DATA!V51="","CAESAREAN; ","")&amp;
IF(CLEANED_DATA!W51="","OBST_COMPLICATIONS; ","")&amp;
IF(CLEANED_DATA!AL51="","PNC_48H_PROXY; ","")&amp;
IF(CLEANED_DATA!AM51="","FP_VISITS; ","")&amp;
IF(CLEANED_DATA!AN51="","FP_COUNSELLED; ","")&amp;
IF(CLEANED_DATA!AO51="","FP_NEW_ACCEPTORS; ","")&amp;
IF(CLEANED_DATA!AQ51="","FP_PROGESTIN_PILL; ","")&amp;
IF(CLEANED_DATA!AR51="","FP_ESTRO_PROGESTIN_PILL; ","")&amp;
IF(CLEANED_DATA!AS51="","FP_MORNING_AFTER; ","")&amp;
IF(CLEANED_DATA!AT51="","FP_IM_INJECTION; ","")&amp;
IF(CLEANED_DATA!AU51="","FP_SC_INJECTION; ","")&amp;
IF(CLEANED_DATA!AV51="","FP_IMPLANT_IMPLANON; ","")&amp;
IF(CLEANED_DATA!AW51="","FP_IMPLANT_JADELLE; ","")&amp;
IF(CLEANED_DATA!AX51="","FP_IUD; ","")&amp;
IF(CLEANED_DATA!AY51="","FP_TUBAL_LIGATION; ","")&amp;
IF(CLEANED_DATA!AZ51="","FP_VASECTOMY; ","")&amp;
IF(CLEANED_DATA!BA51="","FP_MALE_CONDOM; ","")&amp;
IF(CLEANED_DATA!BB51="","FP_FEMALE_CONDOM; ","")&amp;
IF(CLEANED_DATA!BC51="","FP_NATURAL_METHOD; ","")
="","None",
IF(CLEANED_DATA!D51="","ANC1; ","")&amp;
IF(CLEANED_DATA!G51="","ANC4; ","")&amp;
IF(CLEANED_DATA!Q51="","LLIN_DISTRIBUTED; ","")&amp;
IF(CLEANED_DATA!R51="","DELIVERIES_HF; ","")&amp;
IF(CLEANED_DATA!T51="","AMTSL; ","")&amp;
IF(CLEANED_DATA!V51="","CAESAREAN; ","")&amp;
IF(CLEANED_DATA!W51="","OBST_COMPLICATIONS; ","")&amp;
IF(CLEANED_DATA!AL51="","PNC_48H_PROXY; ","")&amp;
IF(CLEANED_DATA!AM51="","FP_VISITS; ","")&amp;
IF(CLEANED_DATA!AN51="","FP_COUNSELLED; ","")&amp;
IF(CLEANED_DATA!AO51="","FP_NEW_ACCEPTORS; ","")&amp;
IF(CLEANED_DATA!AQ51="","FP_PROGESTIN_PILL; ","")&amp;
IF(CLEANED_DATA!AR51="","FP_ESTRO_PROGESTIN_PILL; ","")&amp;
IF(CLEANED_DATA!AS51="","FP_MORNING_AFTER; ","")&amp;
IF(CLEANED_DATA!AT51="","FP_IM_INJECTION; ","")&amp;
IF(CLEANED_DATA!AU51="","FP_SC_INJECTION; ","")&amp;
IF(CLEANED_DATA!AV51="","FP_IMPLANT_IMPLANON; ","")&amp;
IF(CLEANED_DATA!AW51="","FP_IMPLANT_JADELLE; ","")&amp;
IF(CLEANED_DATA!AX51="","FP_IUD; ","")&amp;
IF(CLEANED_DATA!AY51="","FP_TUBAL_LIGATION; ","")&amp;
IF(CLEANED_DATA!AZ51="","FP_VASECTOMY; ","")&amp;
IF(CLEANED_DATA!BA51="","FP_MALE_CONDOM; ","")&amp;
IF(CLEANED_DATA!BB51="","FP_FEMALE_CONDOM; ","")&amp;
IF(CLEANED_DATA!BC51="","FP_NATURAL_METHOD; ","")))</f>
        <v/>
      </c>
      <c r="C51" s="11" t="str">
        <f>IF($A51="","",IF(
COUNT(CLEANED_DATA!D51,CLEANED_DATA!G51,CLEANED_DATA!Q51,CLEANED_DATA!R51,CLEANED_DATA!T51,CLEANED_DATA!V51,CLEANED_DATA!W51,CLEANED_DATA!AL51,CLEANED_DATA!AM51,CLEANED_DATA!AN51,CLEANED_DATA!AO51,CLEANED_DATA!AQ51,CLEANED_DATA!AR51,CLEANED_DATA!AS51,CLEANED_DATA!AT51,CLEANED_DATA!AU51,CLEANED_DATA!AV51,CLEANED_DATA!AW51,CLEANED_DATA!AX51,CLEANED_DATA!AY51,CLEANED_DATA!AZ51,CLEANED_DATA!BA51,CLEANED_DATA!BB51,CLEANED_DATA!BC51)=0,
"No data reported",
IF(
SUM(CLEANED_DATA!D51,CLEANED_DATA!G51,CLEANED_DATA!Q51,CLEANED_DATA!R51,CLEANED_DATA!T51,CLEANED_DATA!V51,CLEANED_DATA!W51,CLEANED_DATA!AL51,CLEANED_DATA!AM51,CLEANED_DATA!AN51,CLEANED_DATA!AO51,CLEANED_DATA!AQ51,CLEANED_DATA!AR51,CLEANED_DATA!AS51,CLEANED_DATA!AT51,CLEANED_DATA!AU51,CLEANED_DATA!AV51,CLEANED_DATA!AW51,CLEANED_DATA!AX51,CLEANED_DATA!AY51,CLEANED_DATA!AZ51,CLEANED_DATA!BA51,CLEANED_DATA!BB51,CLEANED_DATA!BC51)=0,
"Zero-only reporting",
"Reported")))</f>
        <v/>
      </c>
      <c r="D51" s="10" t="str">
        <f>IF($A51="","",IF(AND(CLEANED_DATA!D51&lt;&gt;"",CLEANED_DATA!G51&lt;&gt;"",CLEANED_DATA!G51&gt;CLEANED_DATA!D51),"Flag: ANC4 higher than ANC1","OK"))</f>
        <v/>
      </c>
      <c r="E51" s="10" t="str">
        <f>IF($A51="","",IF(OR(CLEANED_DATA!D51="",CLEANED_DATA!Q51=""),"Missing value: verify ANC1 and LLIN reporting",IF(CLEANED_DATA!Q51=CLEANED_DATA!D51,"OK: LLIN equals ANC1",IF(CLEANED_DATA!Q51&gt;CLEANED_DATA!D51,"Flag: LLIN exceeds ANC1 by "&amp;(CLEANED_DATA!Q51-CLEANED_DATA!D51)&amp;"; verify ANC register and LLIN distribution tally","Flag: LLIN lower than ANC1 by "&amp;(CLEANED_DATA!D51-CLEANED_DATA!Q51)&amp;"; verify if all ANC1 clients received LLINs or correct reporting error"))))</f>
        <v/>
      </c>
      <c r="F51" s="10" t="str">
        <f>IF($A51="","",IF(AND(CLEANED_DATA!R51&lt;&gt;"",CLEANED_DATA!T51&lt;&gt;"",CLEANED_DATA!T51&gt;CLEANED_DATA!R51),"Flag: AMTSL greater than deliveries by "&amp;(CLEANED_DATA!T51-CLEANED_DATA!R51),IF(AND(CLEANED_DATA!R51&gt;0,CLEANED_DATA!T51=""),"Missing AMTSL where deliveries reported","OK")))</f>
        <v/>
      </c>
      <c r="G51" s="10" t="str">
        <f>IF($A51="","",IF(AND(CLEANED_DATA!R51&gt;0,CLEANED_DATA!AL51=""),"Flag: delivery reported but no PNC &lt;48h proxy value",IF(AND(CLEANED_DATA!R51&lt;&gt;"",CLEANED_DATA!AL51&lt;&gt;"",CLEANED_DATA!AL51&gt;CLEANED_DATA!R51),"Flag: PNC &lt;48h proxy greater than deliveries by "&amp;(CLEANED_DATA!AL51-CLEANED_DATA!R51),"OK")))</f>
        <v/>
      </c>
      <c r="H51" s="10" t="str">
        <f>IF($A51="","",IF(AND(CLEANED_DATA!V51&lt;&gt;"",CLEANED_DATA!R51&lt;&gt;"",CLEANED_DATA!V51&gt;CLEANED_DATA!R51),"Flag: caesareans greater than deliveries by "&amp;(CLEANED_DATA!V51-CLEANED_DATA!R51),"OK"))</f>
        <v/>
      </c>
      <c r="I51" s="10" t="str">
        <f>IF($A51="","",IF(AND(CLEANED_DATA!W51&lt;&gt;"",CLEANED_DATA!R51&lt;&gt;"",CLEANED_DATA!W51&gt;CLEANED_DATA!R51),"Flag: complications greater than deliveries by "&amp;(CLEANED_DATA!W51-CLEANED_DATA!R51),"OK"))</f>
        <v/>
      </c>
      <c r="J51" s="10" t="str">
        <f>IF($A51="","",IF(AND(CLEANED_DATA!AN51&lt;&gt;"",CLEANED_DATA!AO51&lt;&gt;"",CLEANED_DATA!AO51&gt;CLEANED_DATA!AN51),"Flag: new acceptors greater than counselled by "&amp;(CLEANED_DATA!AO51-CLEANED_DATA!AN51),"OK"))</f>
        <v/>
      </c>
      <c r="K51" s="10" t="str">
        <f>IF($A51="","",N(CLEANED_DATA!AQ51)+N(CLEANED_DATA!AR51)+N(CLEANED_DATA!AS51)+N(CLEANED_DATA!AT51)+N(CLEANED_DATA!AU51)+N(CLEANED_DATA!AV51)+N(CLEANED_DATA!AW51)+N(CLEANED_DATA!AX51)+N(CLEANED_DATA!AY51)+N(CLEANED_DATA!AZ51)+N(CLEANED_DATA!BA51)+N(CLEANED_DATA!BB51)+N(CLEANED_DATA!BC51))</f>
        <v/>
      </c>
      <c r="L51" s="10" t="str">
        <f>IF($A51="","",IF(CLEANED_DATA!AO51="","Missing FP new acceptors",IF(K51=CLEANED_DATA!AO51,"OK","FP method sum differs from new acceptors: method sum="&amp;K51&amp;", new acceptors="&amp;CLEANED_DATA!AO51&amp;", difference="&amp;(K51-CLEANED_DATA!AO51))))</f>
        <v/>
      </c>
      <c r="M51" s="11" t="str">
        <f t="shared" si="0"/>
        <v/>
      </c>
      <c r="N51" s="10" t="str">
        <f t="shared" si="1"/>
        <v/>
      </c>
      <c r="O51" s="10" t="str">
        <f t="shared" si="2"/>
        <v/>
      </c>
    </row>
    <row r="52" spans="1:15" ht="39.5" customHeight="1">
      <c r="A52" s="10" t="str">
        <f>IF(CLEANED_DATA!A52="","",CLEANED_DATA!A52)</f>
        <v/>
      </c>
      <c r="B52" s="10" t="str">
        <f>IF($A52="","",IF(
IF(CLEANED_DATA!D52="","ANC1; ","")&amp;
IF(CLEANED_DATA!G52="","ANC4; ","")&amp;
IF(CLEANED_DATA!Q52="","LLIN_DISTRIBUTED; ","")&amp;
IF(CLEANED_DATA!R52="","DELIVERIES_HF; ","")&amp;
IF(CLEANED_DATA!T52="","AMTSL; ","")&amp;
IF(CLEANED_DATA!V52="","CAESAREAN; ","")&amp;
IF(CLEANED_DATA!W52="","OBST_COMPLICATIONS; ","")&amp;
IF(CLEANED_DATA!AL52="","PNC_48H_PROXY; ","")&amp;
IF(CLEANED_DATA!AM52="","FP_VISITS; ","")&amp;
IF(CLEANED_DATA!AN52="","FP_COUNSELLED; ","")&amp;
IF(CLEANED_DATA!AO52="","FP_NEW_ACCEPTORS; ","")&amp;
IF(CLEANED_DATA!AQ52="","FP_PROGESTIN_PILL; ","")&amp;
IF(CLEANED_DATA!AR52="","FP_ESTRO_PROGESTIN_PILL; ","")&amp;
IF(CLEANED_DATA!AS52="","FP_MORNING_AFTER; ","")&amp;
IF(CLEANED_DATA!AT52="","FP_IM_INJECTION; ","")&amp;
IF(CLEANED_DATA!AU52="","FP_SC_INJECTION; ","")&amp;
IF(CLEANED_DATA!AV52="","FP_IMPLANT_IMPLANON; ","")&amp;
IF(CLEANED_DATA!AW52="","FP_IMPLANT_JADELLE; ","")&amp;
IF(CLEANED_DATA!AX52="","FP_IUD; ","")&amp;
IF(CLEANED_DATA!AY52="","FP_TUBAL_LIGATION; ","")&amp;
IF(CLEANED_DATA!AZ52="","FP_VASECTOMY; ","")&amp;
IF(CLEANED_DATA!BA52="","FP_MALE_CONDOM; ","")&amp;
IF(CLEANED_DATA!BB52="","FP_FEMALE_CONDOM; ","")&amp;
IF(CLEANED_DATA!BC52="","FP_NATURAL_METHOD; ","")
="","None",
IF(CLEANED_DATA!D52="","ANC1; ","")&amp;
IF(CLEANED_DATA!G52="","ANC4; ","")&amp;
IF(CLEANED_DATA!Q52="","LLIN_DISTRIBUTED; ","")&amp;
IF(CLEANED_DATA!R52="","DELIVERIES_HF; ","")&amp;
IF(CLEANED_DATA!T52="","AMTSL; ","")&amp;
IF(CLEANED_DATA!V52="","CAESAREAN; ","")&amp;
IF(CLEANED_DATA!W52="","OBST_COMPLICATIONS; ","")&amp;
IF(CLEANED_DATA!AL52="","PNC_48H_PROXY; ","")&amp;
IF(CLEANED_DATA!AM52="","FP_VISITS; ","")&amp;
IF(CLEANED_DATA!AN52="","FP_COUNSELLED; ","")&amp;
IF(CLEANED_DATA!AO52="","FP_NEW_ACCEPTORS; ","")&amp;
IF(CLEANED_DATA!AQ52="","FP_PROGESTIN_PILL; ","")&amp;
IF(CLEANED_DATA!AR52="","FP_ESTRO_PROGESTIN_PILL; ","")&amp;
IF(CLEANED_DATA!AS52="","FP_MORNING_AFTER; ","")&amp;
IF(CLEANED_DATA!AT52="","FP_IM_INJECTION; ","")&amp;
IF(CLEANED_DATA!AU52="","FP_SC_INJECTION; ","")&amp;
IF(CLEANED_DATA!AV52="","FP_IMPLANT_IMPLANON; ","")&amp;
IF(CLEANED_DATA!AW52="","FP_IMPLANT_JADELLE; ","")&amp;
IF(CLEANED_DATA!AX52="","FP_IUD; ","")&amp;
IF(CLEANED_DATA!AY52="","FP_TUBAL_LIGATION; ","")&amp;
IF(CLEANED_DATA!AZ52="","FP_VASECTOMY; ","")&amp;
IF(CLEANED_DATA!BA52="","FP_MALE_CONDOM; ","")&amp;
IF(CLEANED_DATA!BB52="","FP_FEMALE_CONDOM; ","")&amp;
IF(CLEANED_DATA!BC52="","FP_NATURAL_METHOD; ","")))</f>
        <v/>
      </c>
      <c r="C52" s="11" t="str">
        <f>IF($A52="","",IF(
COUNT(CLEANED_DATA!D52,CLEANED_DATA!G52,CLEANED_DATA!Q52,CLEANED_DATA!R52,CLEANED_DATA!T52,CLEANED_DATA!V52,CLEANED_DATA!W52,CLEANED_DATA!AL52,CLEANED_DATA!AM52,CLEANED_DATA!AN52,CLEANED_DATA!AO52,CLEANED_DATA!AQ52,CLEANED_DATA!AR52,CLEANED_DATA!AS52,CLEANED_DATA!AT52,CLEANED_DATA!AU52,CLEANED_DATA!AV52,CLEANED_DATA!AW52,CLEANED_DATA!AX52,CLEANED_DATA!AY52,CLEANED_DATA!AZ52,CLEANED_DATA!BA52,CLEANED_DATA!BB52,CLEANED_DATA!BC52)=0,
"No data reported",
IF(
SUM(CLEANED_DATA!D52,CLEANED_DATA!G52,CLEANED_DATA!Q52,CLEANED_DATA!R52,CLEANED_DATA!T52,CLEANED_DATA!V52,CLEANED_DATA!W52,CLEANED_DATA!AL52,CLEANED_DATA!AM52,CLEANED_DATA!AN52,CLEANED_DATA!AO52,CLEANED_DATA!AQ52,CLEANED_DATA!AR52,CLEANED_DATA!AS52,CLEANED_DATA!AT52,CLEANED_DATA!AU52,CLEANED_DATA!AV52,CLEANED_DATA!AW52,CLEANED_DATA!AX52,CLEANED_DATA!AY52,CLEANED_DATA!AZ52,CLEANED_DATA!BA52,CLEANED_DATA!BB52,CLEANED_DATA!BC52)=0,
"Zero-only reporting",
"Reported")))</f>
        <v/>
      </c>
      <c r="D52" s="10" t="str">
        <f>IF($A52="","",IF(AND(CLEANED_DATA!D52&lt;&gt;"",CLEANED_DATA!G52&lt;&gt;"",CLEANED_DATA!G52&gt;CLEANED_DATA!D52),"Flag: ANC4 higher than ANC1","OK"))</f>
        <v/>
      </c>
      <c r="E52" s="10" t="str">
        <f>IF($A52="","",IF(OR(CLEANED_DATA!D52="",CLEANED_DATA!Q52=""),"Missing value: verify ANC1 and LLIN reporting",IF(CLEANED_DATA!Q52=CLEANED_DATA!D52,"OK: LLIN equals ANC1",IF(CLEANED_DATA!Q52&gt;CLEANED_DATA!D52,"Flag: LLIN exceeds ANC1 by "&amp;(CLEANED_DATA!Q52-CLEANED_DATA!D52)&amp;"; verify ANC register and LLIN distribution tally","Flag: LLIN lower than ANC1 by "&amp;(CLEANED_DATA!D52-CLEANED_DATA!Q52)&amp;"; verify if all ANC1 clients received LLINs or correct reporting error"))))</f>
        <v/>
      </c>
      <c r="F52" s="10" t="str">
        <f>IF($A52="","",IF(AND(CLEANED_DATA!R52&lt;&gt;"",CLEANED_DATA!T52&lt;&gt;"",CLEANED_DATA!T52&gt;CLEANED_DATA!R52),"Flag: AMTSL greater than deliveries by "&amp;(CLEANED_DATA!T52-CLEANED_DATA!R52),IF(AND(CLEANED_DATA!R52&gt;0,CLEANED_DATA!T52=""),"Missing AMTSL where deliveries reported","OK")))</f>
        <v/>
      </c>
      <c r="G52" s="10" t="str">
        <f>IF($A52="","",IF(AND(CLEANED_DATA!R52&gt;0,CLEANED_DATA!AL52=""),"Flag: delivery reported but no PNC &lt;48h proxy value",IF(AND(CLEANED_DATA!R52&lt;&gt;"",CLEANED_DATA!AL52&lt;&gt;"",CLEANED_DATA!AL52&gt;CLEANED_DATA!R52),"Flag: PNC &lt;48h proxy greater than deliveries by "&amp;(CLEANED_DATA!AL52-CLEANED_DATA!R52),"OK")))</f>
        <v/>
      </c>
      <c r="H52" s="10" t="str">
        <f>IF($A52="","",IF(AND(CLEANED_DATA!V52&lt;&gt;"",CLEANED_DATA!R52&lt;&gt;"",CLEANED_DATA!V52&gt;CLEANED_DATA!R52),"Flag: caesareans greater than deliveries by "&amp;(CLEANED_DATA!V52-CLEANED_DATA!R52),"OK"))</f>
        <v/>
      </c>
      <c r="I52" s="10" t="str">
        <f>IF($A52="","",IF(AND(CLEANED_DATA!W52&lt;&gt;"",CLEANED_DATA!R52&lt;&gt;"",CLEANED_DATA!W52&gt;CLEANED_DATA!R52),"Flag: complications greater than deliveries by "&amp;(CLEANED_DATA!W52-CLEANED_DATA!R52),"OK"))</f>
        <v/>
      </c>
      <c r="J52" s="10" t="str">
        <f>IF($A52="","",IF(AND(CLEANED_DATA!AN52&lt;&gt;"",CLEANED_DATA!AO52&lt;&gt;"",CLEANED_DATA!AO52&gt;CLEANED_DATA!AN52),"Flag: new acceptors greater than counselled by "&amp;(CLEANED_DATA!AO52-CLEANED_DATA!AN52),"OK"))</f>
        <v/>
      </c>
      <c r="K52" s="10" t="str">
        <f>IF($A52="","",N(CLEANED_DATA!AQ52)+N(CLEANED_DATA!AR52)+N(CLEANED_DATA!AS52)+N(CLEANED_DATA!AT52)+N(CLEANED_DATA!AU52)+N(CLEANED_DATA!AV52)+N(CLEANED_DATA!AW52)+N(CLEANED_DATA!AX52)+N(CLEANED_DATA!AY52)+N(CLEANED_DATA!AZ52)+N(CLEANED_DATA!BA52)+N(CLEANED_DATA!BB52)+N(CLEANED_DATA!BC52))</f>
        <v/>
      </c>
      <c r="L52" s="10" t="str">
        <f>IF($A52="","",IF(CLEANED_DATA!AO52="","Missing FP new acceptors",IF(K52=CLEANED_DATA!AO52,"OK","FP method sum differs from new acceptors: method sum="&amp;K52&amp;", new acceptors="&amp;CLEANED_DATA!AO52&amp;", difference="&amp;(K52-CLEANED_DATA!AO52))))</f>
        <v/>
      </c>
      <c r="M52" s="11" t="str">
        <f t="shared" si="0"/>
        <v/>
      </c>
      <c r="N52" s="10" t="str">
        <f t="shared" si="1"/>
        <v/>
      </c>
      <c r="O52" s="10" t="str">
        <f t="shared" si="2"/>
        <v/>
      </c>
    </row>
    <row r="53" spans="1:15" ht="39.5" customHeight="1">
      <c r="A53" s="10" t="str">
        <f>IF(CLEANED_DATA!A53="","",CLEANED_DATA!A53)</f>
        <v/>
      </c>
      <c r="B53" s="10" t="str">
        <f>IF($A53="","",IF(
IF(CLEANED_DATA!D53="","ANC1; ","")&amp;
IF(CLEANED_DATA!G53="","ANC4; ","")&amp;
IF(CLEANED_DATA!Q53="","LLIN_DISTRIBUTED; ","")&amp;
IF(CLEANED_DATA!R53="","DELIVERIES_HF; ","")&amp;
IF(CLEANED_DATA!T53="","AMTSL; ","")&amp;
IF(CLEANED_DATA!V53="","CAESAREAN; ","")&amp;
IF(CLEANED_DATA!W53="","OBST_COMPLICATIONS; ","")&amp;
IF(CLEANED_DATA!AL53="","PNC_48H_PROXY; ","")&amp;
IF(CLEANED_DATA!AM53="","FP_VISITS; ","")&amp;
IF(CLEANED_DATA!AN53="","FP_COUNSELLED; ","")&amp;
IF(CLEANED_DATA!AO53="","FP_NEW_ACCEPTORS; ","")&amp;
IF(CLEANED_DATA!AQ53="","FP_PROGESTIN_PILL; ","")&amp;
IF(CLEANED_DATA!AR53="","FP_ESTRO_PROGESTIN_PILL; ","")&amp;
IF(CLEANED_DATA!AS53="","FP_MORNING_AFTER; ","")&amp;
IF(CLEANED_DATA!AT53="","FP_IM_INJECTION; ","")&amp;
IF(CLEANED_DATA!AU53="","FP_SC_INJECTION; ","")&amp;
IF(CLEANED_DATA!AV53="","FP_IMPLANT_IMPLANON; ","")&amp;
IF(CLEANED_DATA!AW53="","FP_IMPLANT_JADELLE; ","")&amp;
IF(CLEANED_DATA!AX53="","FP_IUD; ","")&amp;
IF(CLEANED_DATA!AY53="","FP_TUBAL_LIGATION; ","")&amp;
IF(CLEANED_DATA!AZ53="","FP_VASECTOMY; ","")&amp;
IF(CLEANED_DATA!BA53="","FP_MALE_CONDOM; ","")&amp;
IF(CLEANED_DATA!BB53="","FP_FEMALE_CONDOM; ","")&amp;
IF(CLEANED_DATA!BC53="","FP_NATURAL_METHOD; ","")
="","None",
IF(CLEANED_DATA!D53="","ANC1; ","")&amp;
IF(CLEANED_DATA!G53="","ANC4; ","")&amp;
IF(CLEANED_DATA!Q53="","LLIN_DISTRIBUTED; ","")&amp;
IF(CLEANED_DATA!R53="","DELIVERIES_HF; ","")&amp;
IF(CLEANED_DATA!T53="","AMTSL; ","")&amp;
IF(CLEANED_DATA!V53="","CAESAREAN; ","")&amp;
IF(CLEANED_DATA!W53="","OBST_COMPLICATIONS; ","")&amp;
IF(CLEANED_DATA!AL53="","PNC_48H_PROXY; ","")&amp;
IF(CLEANED_DATA!AM53="","FP_VISITS; ","")&amp;
IF(CLEANED_DATA!AN53="","FP_COUNSELLED; ","")&amp;
IF(CLEANED_DATA!AO53="","FP_NEW_ACCEPTORS; ","")&amp;
IF(CLEANED_DATA!AQ53="","FP_PROGESTIN_PILL; ","")&amp;
IF(CLEANED_DATA!AR53="","FP_ESTRO_PROGESTIN_PILL; ","")&amp;
IF(CLEANED_DATA!AS53="","FP_MORNING_AFTER; ","")&amp;
IF(CLEANED_DATA!AT53="","FP_IM_INJECTION; ","")&amp;
IF(CLEANED_DATA!AU53="","FP_SC_INJECTION; ","")&amp;
IF(CLEANED_DATA!AV53="","FP_IMPLANT_IMPLANON; ","")&amp;
IF(CLEANED_DATA!AW53="","FP_IMPLANT_JADELLE; ","")&amp;
IF(CLEANED_DATA!AX53="","FP_IUD; ","")&amp;
IF(CLEANED_DATA!AY53="","FP_TUBAL_LIGATION; ","")&amp;
IF(CLEANED_DATA!AZ53="","FP_VASECTOMY; ","")&amp;
IF(CLEANED_DATA!BA53="","FP_MALE_CONDOM; ","")&amp;
IF(CLEANED_DATA!BB53="","FP_FEMALE_CONDOM; ","")&amp;
IF(CLEANED_DATA!BC53="","FP_NATURAL_METHOD; ","")))</f>
        <v/>
      </c>
      <c r="C53" s="11" t="str">
        <f>IF($A53="","",IF(
COUNT(CLEANED_DATA!D53,CLEANED_DATA!G53,CLEANED_DATA!Q53,CLEANED_DATA!R53,CLEANED_DATA!T53,CLEANED_DATA!V53,CLEANED_DATA!W53,CLEANED_DATA!AL53,CLEANED_DATA!AM53,CLEANED_DATA!AN53,CLEANED_DATA!AO53,CLEANED_DATA!AQ53,CLEANED_DATA!AR53,CLEANED_DATA!AS53,CLEANED_DATA!AT53,CLEANED_DATA!AU53,CLEANED_DATA!AV53,CLEANED_DATA!AW53,CLEANED_DATA!AX53,CLEANED_DATA!AY53,CLEANED_DATA!AZ53,CLEANED_DATA!BA53,CLEANED_DATA!BB53,CLEANED_DATA!BC53)=0,
"No data reported",
IF(
SUM(CLEANED_DATA!D53,CLEANED_DATA!G53,CLEANED_DATA!Q53,CLEANED_DATA!R53,CLEANED_DATA!T53,CLEANED_DATA!V53,CLEANED_DATA!W53,CLEANED_DATA!AL53,CLEANED_DATA!AM53,CLEANED_DATA!AN53,CLEANED_DATA!AO53,CLEANED_DATA!AQ53,CLEANED_DATA!AR53,CLEANED_DATA!AS53,CLEANED_DATA!AT53,CLEANED_DATA!AU53,CLEANED_DATA!AV53,CLEANED_DATA!AW53,CLEANED_DATA!AX53,CLEANED_DATA!AY53,CLEANED_DATA!AZ53,CLEANED_DATA!BA53,CLEANED_DATA!BB53,CLEANED_DATA!BC53)=0,
"Zero-only reporting",
"Reported")))</f>
        <v/>
      </c>
      <c r="D53" s="10" t="str">
        <f>IF($A53="","",IF(AND(CLEANED_DATA!D53&lt;&gt;"",CLEANED_DATA!G53&lt;&gt;"",CLEANED_DATA!G53&gt;CLEANED_DATA!D53),"Flag: ANC4 higher than ANC1","OK"))</f>
        <v/>
      </c>
      <c r="E53" s="10" t="str">
        <f>IF($A53="","",IF(OR(CLEANED_DATA!D53="",CLEANED_DATA!Q53=""),"Missing value: verify ANC1 and LLIN reporting",IF(CLEANED_DATA!Q53=CLEANED_DATA!D53,"OK: LLIN equals ANC1",IF(CLEANED_DATA!Q53&gt;CLEANED_DATA!D53,"Flag: LLIN exceeds ANC1 by "&amp;(CLEANED_DATA!Q53-CLEANED_DATA!D53)&amp;"; verify ANC register and LLIN distribution tally","Flag: LLIN lower than ANC1 by "&amp;(CLEANED_DATA!D53-CLEANED_DATA!Q53)&amp;"; verify if all ANC1 clients received LLINs or correct reporting error"))))</f>
        <v/>
      </c>
      <c r="F53" s="10" t="str">
        <f>IF($A53="","",IF(AND(CLEANED_DATA!R53&lt;&gt;"",CLEANED_DATA!T53&lt;&gt;"",CLEANED_DATA!T53&gt;CLEANED_DATA!R53),"Flag: AMTSL greater than deliveries by "&amp;(CLEANED_DATA!T53-CLEANED_DATA!R53),IF(AND(CLEANED_DATA!R53&gt;0,CLEANED_DATA!T53=""),"Missing AMTSL where deliveries reported","OK")))</f>
        <v/>
      </c>
      <c r="G53" s="10" t="str">
        <f>IF($A53="","",IF(AND(CLEANED_DATA!R53&gt;0,CLEANED_DATA!AL53=""),"Flag: delivery reported but no PNC &lt;48h proxy value",IF(AND(CLEANED_DATA!R53&lt;&gt;"",CLEANED_DATA!AL53&lt;&gt;"",CLEANED_DATA!AL53&gt;CLEANED_DATA!R53),"Flag: PNC &lt;48h proxy greater than deliveries by "&amp;(CLEANED_DATA!AL53-CLEANED_DATA!R53),"OK")))</f>
        <v/>
      </c>
      <c r="H53" s="10" t="str">
        <f>IF($A53="","",IF(AND(CLEANED_DATA!V53&lt;&gt;"",CLEANED_DATA!R53&lt;&gt;"",CLEANED_DATA!V53&gt;CLEANED_DATA!R53),"Flag: caesareans greater than deliveries by "&amp;(CLEANED_DATA!V53-CLEANED_DATA!R53),"OK"))</f>
        <v/>
      </c>
      <c r="I53" s="10" t="str">
        <f>IF($A53="","",IF(AND(CLEANED_DATA!W53&lt;&gt;"",CLEANED_DATA!R53&lt;&gt;"",CLEANED_DATA!W53&gt;CLEANED_DATA!R53),"Flag: complications greater than deliveries by "&amp;(CLEANED_DATA!W53-CLEANED_DATA!R53),"OK"))</f>
        <v/>
      </c>
      <c r="J53" s="10" t="str">
        <f>IF($A53="","",IF(AND(CLEANED_DATA!AN53&lt;&gt;"",CLEANED_DATA!AO53&lt;&gt;"",CLEANED_DATA!AO53&gt;CLEANED_DATA!AN53),"Flag: new acceptors greater than counselled by "&amp;(CLEANED_DATA!AO53-CLEANED_DATA!AN53),"OK"))</f>
        <v/>
      </c>
      <c r="K53" s="10" t="str">
        <f>IF($A53="","",N(CLEANED_DATA!AQ53)+N(CLEANED_DATA!AR53)+N(CLEANED_DATA!AS53)+N(CLEANED_DATA!AT53)+N(CLEANED_DATA!AU53)+N(CLEANED_DATA!AV53)+N(CLEANED_DATA!AW53)+N(CLEANED_DATA!AX53)+N(CLEANED_DATA!AY53)+N(CLEANED_DATA!AZ53)+N(CLEANED_DATA!BA53)+N(CLEANED_DATA!BB53)+N(CLEANED_DATA!BC53))</f>
        <v/>
      </c>
      <c r="L53" s="10" t="str">
        <f>IF($A53="","",IF(CLEANED_DATA!AO53="","Missing FP new acceptors",IF(K53=CLEANED_DATA!AO53,"OK","FP method sum differs from new acceptors: method sum="&amp;K53&amp;", new acceptors="&amp;CLEANED_DATA!AO53&amp;", difference="&amp;(K53-CLEANED_DATA!AO53))))</f>
        <v/>
      </c>
      <c r="M53" s="11" t="str">
        <f t="shared" si="0"/>
        <v/>
      </c>
      <c r="N53" s="10" t="str">
        <f t="shared" si="1"/>
        <v/>
      </c>
      <c r="O53" s="10" t="str">
        <f t="shared" si="2"/>
        <v/>
      </c>
    </row>
    <row r="54" spans="1:15" ht="39.5" customHeight="1">
      <c r="A54" s="10" t="str">
        <f>IF(CLEANED_DATA!A54="","",CLEANED_DATA!A54)</f>
        <v/>
      </c>
      <c r="B54" s="10" t="str">
        <f>IF($A54="","",IF(
IF(CLEANED_DATA!D54="","ANC1; ","")&amp;
IF(CLEANED_DATA!G54="","ANC4; ","")&amp;
IF(CLEANED_DATA!Q54="","LLIN_DISTRIBUTED; ","")&amp;
IF(CLEANED_DATA!R54="","DELIVERIES_HF; ","")&amp;
IF(CLEANED_DATA!T54="","AMTSL; ","")&amp;
IF(CLEANED_DATA!V54="","CAESAREAN; ","")&amp;
IF(CLEANED_DATA!W54="","OBST_COMPLICATIONS; ","")&amp;
IF(CLEANED_DATA!AL54="","PNC_48H_PROXY; ","")&amp;
IF(CLEANED_DATA!AM54="","FP_VISITS; ","")&amp;
IF(CLEANED_DATA!AN54="","FP_COUNSELLED; ","")&amp;
IF(CLEANED_DATA!AO54="","FP_NEW_ACCEPTORS; ","")&amp;
IF(CLEANED_DATA!AQ54="","FP_PROGESTIN_PILL; ","")&amp;
IF(CLEANED_DATA!AR54="","FP_ESTRO_PROGESTIN_PILL; ","")&amp;
IF(CLEANED_DATA!AS54="","FP_MORNING_AFTER; ","")&amp;
IF(CLEANED_DATA!AT54="","FP_IM_INJECTION; ","")&amp;
IF(CLEANED_DATA!AU54="","FP_SC_INJECTION; ","")&amp;
IF(CLEANED_DATA!AV54="","FP_IMPLANT_IMPLANON; ","")&amp;
IF(CLEANED_DATA!AW54="","FP_IMPLANT_JADELLE; ","")&amp;
IF(CLEANED_DATA!AX54="","FP_IUD; ","")&amp;
IF(CLEANED_DATA!AY54="","FP_TUBAL_LIGATION; ","")&amp;
IF(CLEANED_DATA!AZ54="","FP_VASECTOMY; ","")&amp;
IF(CLEANED_DATA!BA54="","FP_MALE_CONDOM; ","")&amp;
IF(CLEANED_DATA!BB54="","FP_FEMALE_CONDOM; ","")&amp;
IF(CLEANED_DATA!BC54="","FP_NATURAL_METHOD; ","")
="","None",
IF(CLEANED_DATA!D54="","ANC1; ","")&amp;
IF(CLEANED_DATA!G54="","ANC4; ","")&amp;
IF(CLEANED_DATA!Q54="","LLIN_DISTRIBUTED; ","")&amp;
IF(CLEANED_DATA!R54="","DELIVERIES_HF; ","")&amp;
IF(CLEANED_DATA!T54="","AMTSL; ","")&amp;
IF(CLEANED_DATA!V54="","CAESAREAN; ","")&amp;
IF(CLEANED_DATA!W54="","OBST_COMPLICATIONS; ","")&amp;
IF(CLEANED_DATA!AL54="","PNC_48H_PROXY; ","")&amp;
IF(CLEANED_DATA!AM54="","FP_VISITS; ","")&amp;
IF(CLEANED_DATA!AN54="","FP_COUNSELLED; ","")&amp;
IF(CLEANED_DATA!AO54="","FP_NEW_ACCEPTORS; ","")&amp;
IF(CLEANED_DATA!AQ54="","FP_PROGESTIN_PILL; ","")&amp;
IF(CLEANED_DATA!AR54="","FP_ESTRO_PROGESTIN_PILL; ","")&amp;
IF(CLEANED_DATA!AS54="","FP_MORNING_AFTER; ","")&amp;
IF(CLEANED_DATA!AT54="","FP_IM_INJECTION; ","")&amp;
IF(CLEANED_DATA!AU54="","FP_SC_INJECTION; ","")&amp;
IF(CLEANED_DATA!AV54="","FP_IMPLANT_IMPLANON; ","")&amp;
IF(CLEANED_DATA!AW54="","FP_IMPLANT_JADELLE; ","")&amp;
IF(CLEANED_DATA!AX54="","FP_IUD; ","")&amp;
IF(CLEANED_DATA!AY54="","FP_TUBAL_LIGATION; ","")&amp;
IF(CLEANED_DATA!AZ54="","FP_VASECTOMY; ","")&amp;
IF(CLEANED_DATA!BA54="","FP_MALE_CONDOM; ","")&amp;
IF(CLEANED_DATA!BB54="","FP_FEMALE_CONDOM; ","")&amp;
IF(CLEANED_DATA!BC54="","FP_NATURAL_METHOD; ","")))</f>
        <v/>
      </c>
      <c r="C54" s="11" t="str">
        <f>IF($A54="","",IF(
COUNT(CLEANED_DATA!D54,CLEANED_DATA!G54,CLEANED_DATA!Q54,CLEANED_DATA!R54,CLEANED_DATA!T54,CLEANED_DATA!V54,CLEANED_DATA!W54,CLEANED_DATA!AL54,CLEANED_DATA!AM54,CLEANED_DATA!AN54,CLEANED_DATA!AO54,CLEANED_DATA!AQ54,CLEANED_DATA!AR54,CLEANED_DATA!AS54,CLEANED_DATA!AT54,CLEANED_DATA!AU54,CLEANED_DATA!AV54,CLEANED_DATA!AW54,CLEANED_DATA!AX54,CLEANED_DATA!AY54,CLEANED_DATA!AZ54,CLEANED_DATA!BA54,CLEANED_DATA!BB54,CLEANED_DATA!BC54)=0,
"No data reported",
IF(
SUM(CLEANED_DATA!D54,CLEANED_DATA!G54,CLEANED_DATA!Q54,CLEANED_DATA!R54,CLEANED_DATA!T54,CLEANED_DATA!V54,CLEANED_DATA!W54,CLEANED_DATA!AL54,CLEANED_DATA!AM54,CLEANED_DATA!AN54,CLEANED_DATA!AO54,CLEANED_DATA!AQ54,CLEANED_DATA!AR54,CLEANED_DATA!AS54,CLEANED_DATA!AT54,CLEANED_DATA!AU54,CLEANED_DATA!AV54,CLEANED_DATA!AW54,CLEANED_DATA!AX54,CLEANED_DATA!AY54,CLEANED_DATA!AZ54,CLEANED_DATA!BA54,CLEANED_DATA!BB54,CLEANED_DATA!BC54)=0,
"Zero-only reporting",
"Reported")))</f>
        <v/>
      </c>
      <c r="D54" s="10" t="str">
        <f>IF($A54="","",IF(AND(CLEANED_DATA!D54&lt;&gt;"",CLEANED_DATA!G54&lt;&gt;"",CLEANED_DATA!G54&gt;CLEANED_DATA!D54),"Flag: ANC4 higher than ANC1","OK"))</f>
        <v/>
      </c>
      <c r="E54" s="10" t="str">
        <f>IF($A54="","",IF(OR(CLEANED_DATA!D54="",CLEANED_DATA!Q54=""),"Missing value: verify ANC1 and LLIN reporting",IF(CLEANED_DATA!Q54=CLEANED_DATA!D54,"OK: LLIN equals ANC1",IF(CLEANED_DATA!Q54&gt;CLEANED_DATA!D54,"Flag: LLIN exceeds ANC1 by "&amp;(CLEANED_DATA!Q54-CLEANED_DATA!D54)&amp;"; verify ANC register and LLIN distribution tally","Flag: LLIN lower than ANC1 by "&amp;(CLEANED_DATA!D54-CLEANED_DATA!Q54)&amp;"; verify if all ANC1 clients received LLINs or correct reporting error"))))</f>
        <v/>
      </c>
      <c r="F54" s="10" t="str">
        <f>IF($A54="","",IF(AND(CLEANED_DATA!R54&lt;&gt;"",CLEANED_DATA!T54&lt;&gt;"",CLEANED_DATA!T54&gt;CLEANED_DATA!R54),"Flag: AMTSL greater than deliveries by "&amp;(CLEANED_DATA!T54-CLEANED_DATA!R54),IF(AND(CLEANED_DATA!R54&gt;0,CLEANED_DATA!T54=""),"Missing AMTSL where deliveries reported","OK")))</f>
        <v/>
      </c>
      <c r="G54" s="10" t="str">
        <f>IF($A54="","",IF(AND(CLEANED_DATA!R54&gt;0,CLEANED_DATA!AL54=""),"Flag: delivery reported but no PNC &lt;48h proxy value",IF(AND(CLEANED_DATA!R54&lt;&gt;"",CLEANED_DATA!AL54&lt;&gt;"",CLEANED_DATA!AL54&gt;CLEANED_DATA!R54),"Flag: PNC &lt;48h proxy greater than deliveries by "&amp;(CLEANED_DATA!AL54-CLEANED_DATA!R54),"OK")))</f>
        <v/>
      </c>
      <c r="H54" s="10" t="str">
        <f>IF($A54="","",IF(AND(CLEANED_DATA!V54&lt;&gt;"",CLEANED_DATA!R54&lt;&gt;"",CLEANED_DATA!V54&gt;CLEANED_DATA!R54),"Flag: caesareans greater than deliveries by "&amp;(CLEANED_DATA!V54-CLEANED_DATA!R54),"OK"))</f>
        <v/>
      </c>
      <c r="I54" s="10" t="str">
        <f>IF($A54="","",IF(AND(CLEANED_DATA!W54&lt;&gt;"",CLEANED_DATA!R54&lt;&gt;"",CLEANED_DATA!W54&gt;CLEANED_DATA!R54),"Flag: complications greater than deliveries by "&amp;(CLEANED_DATA!W54-CLEANED_DATA!R54),"OK"))</f>
        <v/>
      </c>
      <c r="J54" s="10" t="str">
        <f>IF($A54="","",IF(AND(CLEANED_DATA!AN54&lt;&gt;"",CLEANED_DATA!AO54&lt;&gt;"",CLEANED_DATA!AO54&gt;CLEANED_DATA!AN54),"Flag: new acceptors greater than counselled by "&amp;(CLEANED_DATA!AO54-CLEANED_DATA!AN54),"OK"))</f>
        <v/>
      </c>
      <c r="K54" s="10" t="str">
        <f>IF($A54="","",N(CLEANED_DATA!AQ54)+N(CLEANED_DATA!AR54)+N(CLEANED_DATA!AS54)+N(CLEANED_DATA!AT54)+N(CLEANED_DATA!AU54)+N(CLEANED_DATA!AV54)+N(CLEANED_DATA!AW54)+N(CLEANED_DATA!AX54)+N(CLEANED_DATA!AY54)+N(CLEANED_DATA!AZ54)+N(CLEANED_DATA!BA54)+N(CLEANED_DATA!BB54)+N(CLEANED_DATA!BC54))</f>
        <v/>
      </c>
      <c r="L54" s="10" t="str">
        <f>IF($A54="","",IF(CLEANED_DATA!AO54="","Missing FP new acceptors",IF(K54=CLEANED_DATA!AO54,"OK","FP method sum differs from new acceptors: method sum="&amp;K54&amp;", new acceptors="&amp;CLEANED_DATA!AO54&amp;", difference="&amp;(K54-CLEANED_DATA!AO54))))</f>
        <v/>
      </c>
      <c r="M54" s="11" t="str">
        <f t="shared" si="0"/>
        <v/>
      </c>
      <c r="N54" s="10" t="str">
        <f t="shared" si="1"/>
        <v/>
      </c>
      <c r="O54" s="10" t="str">
        <f t="shared" si="2"/>
        <v/>
      </c>
    </row>
    <row r="55" spans="1:15" ht="39.5" customHeight="1">
      <c r="A55" s="10" t="str">
        <f>IF(CLEANED_DATA!A55="","",CLEANED_DATA!A55)</f>
        <v/>
      </c>
      <c r="B55" s="10" t="str">
        <f>IF($A55="","",IF(
IF(CLEANED_DATA!D55="","ANC1; ","")&amp;
IF(CLEANED_DATA!G55="","ANC4; ","")&amp;
IF(CLEANED_DATA!Q55="","LLIN_DISTRIBUTED; ","")&amp;
IF(CLEANED_DATA!R55="","DELIVERIES_HF; ","")&amp;
IF(CLEANED_DATA!T55="","AMTSL; ","")&amp;
IF(CLEANED_DATA!V55="","CAESAREAN; ","")&amp;
IF(CLEANED_DATA!W55="","OBST_COMPLICATIONS; ","")&amp;
IF(CLEANED_DATA!AL55="","PNC_48H_PROXY; ","")&amp;
IF(CLEANED_DATA!AM55="","FP_VISITS; ","")&amp;
IF(CLEANED_DATA!AN55="","FP_COUNSELLED; ","")&amp;
IF(CLEANED_DATA!AO55="","FP_NEW_ACCEPTORS; ","")&amp;
IF(CLEANED_DATA!AQ55="","FP_PROGESTIN_PILL; ","")&amp;
IF(CLEANED_DATA!AR55="","FP_ESTRO_PROGESTIN_PILL; ","")&amp;
IF(CLEANED_DATA!AS55="","FP_MORNING_AFTER; ","")&amp;
IF(CLEANED_DATA!AT55="","FP_IM_INJECTION; ","")&amp;
IF(CLEANED_DATA!AU55="","FP_SC_INJECTION; ","")&amp;
IF(CLEANED_DATA!AV55="","FP_IMPLANT_IMPLANON; ","")&amp;
IF(CLEANED_DATA!AW55="","FP_IMPLANT_JADELLE; ","")&amp;
IF(CLEANED_DATA!AX55="","FP_IUD; ","")&amp;
IF(CLEANED_DATA!AY55="","FP_TUBAL_LIGATION; ","")&amp;
IF(CLEANED_DATA!AZ55="","FP_VASECTOMY; ","")&amp;
IF(CLEANED_DATA!BA55="","FP_MALE_CONDOM; ","")&amp;
IF(CLEANED_DATA!BB55="","FP_FEMALE_CONDOM; ","")&amp;
IF(CLEANED_DATA!BC55="","FP_NATURAL_METHOD; ","")
="","None",
IF(CLEANED_DATA!D55="","ANC1; ","")&amp;
IF(CLEANED_DATA!G55="","ANC4; ","")&amp;
IF(CLEANED_DATA!Q55="","LLIN_DISTRIBUTED; ","")&amp;
IF(CLEANED_DATA!R55="","DELIVERIES_HF; ","")&amp;
IF(CLEANED_DATA!T55="","AMTSL; ","")&amp;
IF(CLEANED_DATA!V55="","CAESAREAN; ","")&amp;
IF(CLEANED_DATA!W55="","OBST_COMPLICATIONS; ","")&amp;
IF(CLEANED_DATA!AL55="","PNC_48H_PROXY; ","")&amp;
IF(CLEANED_DATA!AM55="","FP_VISITS; ","")&amp;
IF(CLEANED_DATA!AN55="","FP_COUNSELLED; ","")&amp;
IF(CLEANED_DATA!AO55="","FP_NEW_ACCEPTORS; ","")&amp;
IF(CLEANED_DATA!AQ55="","FP_PROGESTIN_PILL; ","")&amp;
IF(CLEANED_DATA!AR55="","FP_ESTRO_PROGESTIN_PILL; ","")&amp;
IF(CLEANED_DATA!AS55="","FP_MORNING_AFTER; ","")&amp;
IF(CLEANED_DATA!AT55="","FP_IM_INJECTION; ","")&amp;
IF(CLEANED_DATA!AU55="","FP_SC_INJECTION; ","")&amp;
IF(CLEANED_DATA!AV55="","FP_IMPLANT_IMPLANON; ","")&amp;
IF(CLEANED_DATA!AW55="","FP_IMPLANT_JADELLE; ","")&amp;
IF(CLEANED_DATA!AX55="","FP_IUD; ","")&amp;
IF(CLEANED_DATA!AY55="","FP_TUBAL_LIGATION; ","")&amp;
IF(CLEANED_DATA!AZ55="","FP_VASECTOMY; ","")&amp;
IF(CLEANED_DATA!BA55="","FP_MALE_CONDOM; ","")&amp;
IF(CLEANED_DATA!BB55="","FP_FEMALE_CONDOM; ","")&amp;
IF(CLEANED_DATA!BC55="","FP_NATURAL_METHOD; ","")))</f>
        <v/>
      </c>
      <c r="C55" s="11" t="str">
        <f>IF($A55="","",IF(
COUNT(CLEANED_DATA!D55,CLEANED_DATA!G55,CLEANED_DATA!Q55,CLEANED_DATA!R55,CLEANED_DATA!T55,CLEANED_DATA!V55,CLEANED_DATA!W55,CLEANED_DATA!AL55,CLEANED_DATA!AM55,CLEANED_DATA!AN55,CLEANED_DATA!AO55,CLEANED_DATA!AQ55,CLEANED_DATA!AR55,CLEANED_DATA!AS55,CLEANED_DATA!AT55,CLEANED_DATA!AU55,CLEANED_DATA!AV55,CLEANED_DATA!AW55,CLEANED_DATA!AX55,CLEANED_DATA!AY55,CLEANED_DATA!AZ55,CLEANED_DATA!BA55,CLEANED_DATA!BB55,CLEANED_DATA!BC55)=0,
"No data reported",
IF(
SUM(CLEANED_DATA!D55,CLEANED_DATA!G55,CLEANED_DATA!Q55,CLEANED_DATA!R55,CLEANED_DATA!T55,CLEANED_DATA!V55,CLEANED_DATA!W55,CLEANED_DATA!AL55,CLEANED_DATA!AM55,CLEANED_DATA!AN55,CLEANED_DATA!AO55,CLEANED_DATA!AQ55,CLEANED_DATA!AR55,CLEANED_DATA!AS55,CLEANED_DATA!AT55,CLEANED_DATA!AU55,CLEANED_DATA!AV55,CLEANED_DATA!AW55,CLEANED_DATA!AX55,CLEANED_DATA!AY55,CLEANED_DATA!AZ55,CLEANED_DATA!BA55,CLEANED_DATA!BB55,CLEANED_DATA!BC55)=0,
"Zero-only reporting",
"Reported")))</f>
        <v/>
      </c>
      <c r="D55" s="10" t="str">
        <f>IF($A55="","",IF(AND(CLEANED_DATA!D55&lt;&gt;"",CLEANED_DATA!G55&lt;&gt;"",CLEANED_DATA!G55&gt;CLEANED_DATA!D55),"Flag: ANC4 higher than ANC1","OK"))</f>
        <v/>
      </c>
      <c r="E55" s="10" t="str">
        <f>IF($A55="","",IF(OR(CLEANED_DATA!D55="",CLEANED_DATA!Q55=""),"Missing value: verify ANC1 and LLIN reporting",IF(CLEANED_DATA!Q55=CLEANED_DATA!D55,"OK: LLIN equals ANC1",IF(CLEANED_DATA!Q55&gt;CLEANED_DATA!D55,"Flag: LLIN exceeds ANC1 by "&amp;(CLEANED_DATA!Q55-CLEANED_DATA!D55)&amp;"; verify ANC register and LLIN distribution tally","Flag: LLIN lower than ANC1 by "&amp;(CLEANED_DATA!D55-CLEANED_DATA!Q55)&amp;"; verify if all ANC1 clients received LLINs or correct reporting error"))))</f>
        <v/>
      </c>
      <c r="F55" s="10" t="str">
        <f>IF($A55="","",IF(AND(CLEANED_DATA!R55&lt;&gt;"",CLEANED_DATA!T55&lt;&gt;"",CLEANED_DATA!T55&gt;CLEANED_DATA!R55),"Flag: AMTSL greater than deliveries by "&amp;(CLEANED_DATA!T55-CLEANED_DATA!R55),IF(AND(CLEANED_DATA!R55&gt;0,CLEANED_DATA!T55=""),"Missing AMTSL where deliveries reported","OK")))</f>
        <v/>
      </c>
      <c r="G55" s="10" t="str">
        <f>IF($A55="","",IF(AND(CLEANED_DATA!R55&gt;0,CLEANED_DATA!AL55=""),"Flag: delivery reported but no PNC &lt;48h proxy value",IF(AND(CLEANED_DATA!R55&lt;&gt;"",CLEANED_DATA!AL55&lt;&gt;"",CLEANED_DATA!AL55&gt;CLEANED_DATA!R55),"Flag: PNC &lt;48h proxy greater than deliveries by "&amp;(CLEANED_DATA!AL55-CLEANED_DATA!R55),"OK")))</f>
        <v/>
      </c>
      <c r="H55" s="10" t="str">
        <f>IF($A55="","",IF(AND(CLEANED_DATA!V55&lt;&gt;"",CLEANED_DATA!R55&lt;&gt;"",CLEANED_DATA!V55&gt;CLEANED_DATA!R55),"Flag: caesareans greater than deliveries by "&amp;(CLEANED_DATA!V55-CLEANED_DATA!R55),"OK"))</f>
        <v/>
      </c>
      <c r="I55" s="10" t="str">
        <f>IF($A55="","",IF(AND(CLEANED_DATA!W55&lt;&gt;"",CLEANED_DATA!R55&lt;&gt;"",CLEANED_DATA!W55&gt;CLEANED_DATA!R55),"Flag: complications greater than deliveries by "&amp;(CLEANED_DATA!W55-CLEANED_DATA!R55),"OK"))</f>
        <v/>
      </c>
      <c r="J55" s="10" t="str">
        <f>IF($A55="","",IF(AND(CLEANED_DATA!AN55&lt;&gt;"",CLEANED_DATA!AO55&lt;&gt;"",CLEANED_DATA!AO55&gt;CLEANED_DATA!AN55),"Flag: new acceptors greater than counselled by "&amp;(CLEANED_DATA!AO55-CLEANED_DATA!AN55),"OK"))</f>
        <v/>
      </c>
      <c r="K55" s="10" t="str">
        <f>IF($A55="","",N(CLEANED_DATA!AQ55)+N(CLEANED_DATA!AR55)+N(CLEANED_DATA!AS55)+N(CLEANED_DATA!AT55)+N(CLEANED_DATA!AU55)+N(CLEANED_DATA!AV55)+N(CLEANED_DATA!AW55)+N(CLEANED_DATA!AX55)+N(CLEANED_DATA!AY55)+N(CLEANED_DATA!AZ55)+N(CLEANED_DATA!BA55)+N(CLEANED_DATA!BB55)+N(CLEANED_DATA!BC55))</f>
        <v/>
      </c>
      <c r="L55" s="10" t="str">
        <f>IF($A55="","",IF(CLEANED_DATA!AO55="","Missing FP new acceptors",IF(K55=CLEANED_DATA!AO55,"OK","FP method sum differs from new acceptors: method sum="&amp;K55&amp;", new acceptors="&amp;CLEANED_DATA!AO55&amp;", difference="&amp;(K55-CLEANED_DATA!AO55))))</f>
        <v/>
      </c>
      <c r="M55" s="11" t="str">
        <f t="shared" si="0"/>
        <v/>
      </c>
      <c r="N55" s="10" t="str">
        <f t="shared" si="1"/>
        <v/>
      </c>
      <c r="O55" s="10" t="str">
        <f t="shared" si="2"/>
        <v/>
      </c>
    </row>
    <row r="56" spans="1:15" ht="39.5" customHeight="1">
      <c r="A56" s="10" t="str">
        <f>IF(CLEANED_DATA!A56="","",CLEANED_DATA!A56)</f>
        <v/>
      </c>
      <c r="B56" s="10" t="str">
        <f>IF($A56="","",IF(
IF(CLEANED_DATA!D56="","ANC1; ","")&amp;
IF(CLEANED_DATA!G56="","ANC4; ","")&amp;
IF(CLEANED_DATA!Q56="","LLIN_DISTRIBUTED; ","")&amp;
IF(CLEANED_DATA!R56="","DELIVERIES_HF; ","")&amp;
IF(CLEANED_DATA!T56="","AMTSL; ","")&amp;
IF(CLEANED_DATA!V56="","CAESAREAN; ","")&amp;
IF(CLEANED_DATA!W56="","OBST_COMPLICATIONS; ","")&amp;
IF(CLEANED_DATA!AL56="","PNC_48H_PROXY; ","")&amp;
IF(CLEANED_DATA!AM56="","FP_VISITS; ","")&amp;
IF(CLEANED_DATA!AN56="","FP_COUNSELLED; ","")&amp;
IF(CLEANED_DATA!AO56="","FP_NEW_ACCEPTORS; ","")&amp;
IF(CLEANED_DATA!AQ56="","FP_PROGESTIN_PILL; ","")&amp;
IF(CLEANED_DATA!AR56="","FP_ESTRO_PROGESTIN_PILL; ","")&amp;
IF(CLEANED_DATA!AS56="","FP_MORNING_AFTER; ","")&amp;
IF(CLEANED_DATA!AT56="","FP_IM_INJECTION; ","")&amp;
IF(CLEANED_DATA!AU56="","FP_SC_INJECTION; ","")&amp;
IF(CLEANED_DATA!AV56="","FP_IMPLANT_IMPLANON; ","")&amp;
IF(CLEANED_DATA!AW56="","FP_IMPLANT_JADELLE; ","")&amp;
IF(CLEANED_DATA!AX56="","FP_IUD; ","")&amp;
IF(CLEANED_DATA!AY56="","FP_TUBAL_LIGATION; ","")&amp;
IF(CLEANED_DATA!AZ56="","FP_VASECTOMY; ","")&amp;
IF(CLEANED_DATA!BA56="","FP_MALE_CONDOM; ","")&amp;
IF(CLEANED_DATA!BB56="","FP_FEMALE_CONDOM; ","")&amp;
IF(CLEANED_DATA!BC56="","FP_NATURAL_METHOD; ","")
="","None",
IF(CLEANED_DATA!D56="","ANC1; ","")&amp;
IF(CLEANED_DATA!G56="","ANC4; ","")&amp;
IF(CLEANED_DATA!Q56="","LLIN_DISTRIBUTED; ","")&amp;
IF(CLEANED_DATA!R56="","DELIVERIES_HF; ","")&amp;
IF(CLEANED_DATA!T56="","AMTSL; ","")&amp;
IF(CLEANED_DATA!V56="","CAESAREAN; ","")&amp;
IF(CLEANED_DATA!W56="","OBST_COMPLICATIONS; ","")&amp;
IF(CLEANED_DATA!AL56="","PNC_48H_PROXY; ","")&amp;
IF(CLEANED_DATA!AM56="","FP_VISITS; ","")&amp;
IF(CLEANED_DATA!AN56="","FP_COUNSELLED; ","")&amp;
IF(CLEANED_DATA!AO56="","FP_NEW_ACCEPTORS; ","")&amp;
IF(CLEANED_DATA!AQ56="","FP_PROGESTIN_PILL; ","")&amp;
IF(CLEANED_DATA!AR56="","FP_ESTRO_PROGESTIN_PILL; ","")&amp;
IF(CLEANED_DATA!AS56="","FP_MORNING_AFTER; ","")&amp;
IF(CLEANED_DATA!AT56="","FP_IM_INJECTION; ","")&amp;
IF(CLEANED_DATA!AU56="","FP_SC_INJECTION; ","")&amp;
IF(CLEANED_DATA!AV56="","FP_IMPLANT_IMPLANON; ","")&amp;
IF(CLEANED_DATA!AW56="","FP_IMPLANT_JADELLE; ","")&amp;
IF(CLEANED_DATA!AX56="","FP_IUD; ","")&amp;
IF(CLEANED_DATA!AY56="","FP_TUBAL_LIGATION; ","")&amp;
IF(CLEANED_DATA!AZ56="","FP_VASECTOMY; ","")&amp;
IF(CLEANED_DATA!BA56="","FP_MALE_CONDOM; ","")&amp;
IF(CLEANED_DATA!BB56="","FP_FEMALE_CONDOM; ","")&amp;
IF(CLEANED_DATA!BC56="","FP_NATURAL_METHOD; ","")))</f>
        <v/>
      </c>
      <c r="C56" s="11" t="str">
        <f>IF($A56="","",IF(
COUNT(CLEANED_DATA!D56,CLEANED_DATA!G56,CLEANED_DATA!Q56,CLEANED_DATA!R56,CLEANED_DATA!T56,CLEANED_DATA!V56,CLEANED_DATA!W56,CLEANED_DATA!AL56,CLEANED_DATA!AM56,CLEANED_DATA!AN56,CLEANED_DATA!AO56,CLEANED_DATA!AQ56,CLEANED_DATA!AR56,CLEANED_DATA!AS56,CLEANED_DATA!AT56,CLEANED_DATA!AU56,CLEANED_DATA!AV56,CLEANED_DATA!AW56,CLEANED_DATA!AX56,CLEANED_DATA!AY56,CLEANED_DATA!AZ56,CLEANED_DATA!BA56,CLEANED_DATA!BB56,CLEANED_DATA!BC56)=0,
"No data reported",
IF(
SUM(CLEANED_DATA!D56,CLEANED_DATA!G56,CLEANED_DATA!Q56,CLEANED_DATA!R56,CLEANED_DATA!T56,CLEANED_DATA!V56,CLEANED_DATA!W56,CLEANED_DATA!AL56,CLEANED_DATA!AM56,CLEANED_DATA!AN56,CLEANED_DATA!AO56,CLEANED_DATA!AQ56,CLEANED_DATA!AR56,CLEANED_DATA!AS56,CLEANED_DATA!AT56,CLEANED_DATA!AU56,CLEANED_DATA!AV56,CLEANED_DATA!AW56,CLEANED_DATA!AX56,CLEANED_DATA!AY56,CLEANED_DATA!AZ56,CLEANED_DATA!BA56,CLEANED_DATA!BB56,CLEANED_DATA!BC56)=0,
"Zero-only reporting",
"Reported")))</f>
        <v/>
      </c>
      <c r="D56" s="10" t="str">
        <f>IF($A56="","",IF(AND(CLEANED_DATA!D56&lt;&gt;"",CLEANED_DATA!G56&lt;&gt;"",CLEANED_DATA!G56&gt;CLEANED_DATA!D56),"Flag: ANC4 higher than ANC1","OK"))</f>
        <v/>
      </c>
      <c r="E56" s="10" t="str">
        <f>IF($A56="","",IF(OR(CLEANED_DATA!D56="",CLEANED_DATA!Q56=""),"Missing value: verify ANC1 and LLIN reporting",IF(CLEANED_DATA!Q56=CLEANED_DATA!D56,"OK: LLIN equals ANC1",IF(CLEANED_DATA!Q56&gt;CLEANED_DATA!D56,"Flag: LLIN exceeds ANC1 by "&amp;(CLEANED_DATA!Q56-CLEANED_DATA!D56)&amp;"; verify ANC register and LLIN distribution tally","Flag: LLIN lower than ANC1 by "&amp;(CLEANED_DATA!D56-CLEANED_DATA!Q56)&amp;"; verify if all ANC1 clients received LLINs or correct reporting error"))))</f>
        <v/>
      </c>
      <c r="F56" s="10" t="str">
        <f>IF($A56="","",IF(AND(CLEANED_DATA!R56&lt;&gt;"",CLEANED_DATA!T56&lt;&gt;"",CLEANED_DATA!T56&gt;CLEANED_DATA!R56),"Flag: AMTSL greater than deliveries by "&amp;(CLEANED_DATA!T56-CLEANED_DATA!R56),IF(AND(CLEANED_DATA!R56&gt;0,CLEANED_DATA!T56=""),"Missing AMTSL where deliveries reported","OK")))</f>
        <v/>
      </c>
      <c r="G56" s="10" t="str">
        <f>IF($A56="","",IF(AND(CLEANED_DATA!R56&gt;0,CLEANED_DATA!AL56=""),"Flag: delivery reported but no PNC &lt;48h proxy value",IF(AND(CLEANED_DATA!R56&lt;&gt;"",CLEANED_DATA!AL56&lt;&gt;"",CLEANED_DATA!AL56&gt;CLEANED_DATA!R56),"Flag: PNC &lt;48h proxy greater than deliveries by "&amp;(CLEANED_DATA!AL56-CLEANED_DATA!R56),"OK")))</f>
        <v/>
      </c>
      <c r="H56" s="10" t="str">
        <f>IF($A56="","",IF(AND(CLEANED_DATA!V56&lt;&gt;"",CLEANED_DATA!R56&lt;&gt;"",CLEANED_DATA!V56&gt;CLEANED_DATA!R56),"Flag: caesareans greater than deliveries by "&amp;(CLEANED_DATA!V56-CLEANED_DATA!R56),"OK"))</f>
        <v/>
      </c>
      <c r="I56" s="10" t="str">
        <f>IF($A56="","",IF(AND(CLEANED_DATA!W56&lt;&gt;"",CLEANED_DATA!R56&lt;&gt;"",CLEANED_DATA!W56&gt;CLEANED_DATA!R56),"Flag: complications greater than deliveries by "&amp;(CLEANED_DATA!W56-CLEANED_DATA!R56),"OK"))</f>
        <v/>
      </c>
      <c r="J56" s="10" t="str">
        <f>IF($A56="","",IF(AND(CLEANED_DATA!AN56&lt;&gt;"",CLEANED_DATA!AO56&lt;&gt;"",CLEANED_DATA!AO56&gt;CLEANED_DATA!AN56),"Flag: new acceptors greater than counselled by "&amp;(CLEANED_DATA!AO56-CLEANED_DATA!AN56),"OK"))</f>
        <v/>
      </c>
      <c r="K56" s="10" t="str">
        <f>IF($A56="","",N(CLEANED_DATA!AQ56)+N(CLEANED_DATA!AR56)+N(CLEANED_DATA!AS56)+N(CLEANED_DATA!AT56)+N(CLEANED_DATA!AU56)+N(CLEANED_DATA!AV56)+N(CLEANED_DATA!AW56)+N(CLEANED_DATA!AX56)+N(CLEANED_DATA!AY56)+N(CLEANED_DATA!AZ56)+N(CLEANED_DATA!BA56)+N(CLEANED_DATA!BB56)+N(CLEANED_DATA!BC56))</f>
        <v/>
      </c>
      <c r="L56" s="10" t="str">
        <f>IF($A56="","",IF(CLEANED_DATA!AO56="","Missing FP new acceptors",IF(K56=CLEANED_DATA!AO56,"OK","FP method sum differs from new acceptors: method sum="&amp;K56&amp;", new acceptors="&amp;CLEANED_DATA!AO56&amp;", difference="&amp;(K56-CLEANED_DATA!AO56))))</f>
        <v/>
      </c>
      <c r="M56" s="11" t="str">
        <f t="shared" si="0"/>
        <v/>
      </c>
      <c r="N56" s="10" t="str">
        <f t="shared" si="1"/>
        <v/>
      </c>
      <c r="O56" s="10" t="str">
        <f t="shared" si="2"/>
        <v/>
      </c>
    </row>
    <row r="57" spans="1:15" ht="39.5" customHeight="1">
      <c r="A57" s="10" t="str">
        <f>IF(CLEANED_DATA!A57="","",CLEANED_DATA!A57)</f>
        <v/>
      </c>
      <c r="B57" s="10" t="str">
        <f>IF($A57="","",IF(
IF(CLEANED_DATA!D57="","ANC1; ","")&amp;
IF(CLEANED_DATA!G57="","ANC4; ","")&amp;
IF(CLEANED_DATA!Q57="","LLIN_DISTRIBUTED; ","")&amp;
IF(CLEANED_DATA!R57="","DELIVERIES_HF; ","")&amp;
IF(CLEANED_DATA!T57="","AMTSL; ","")&amp;
IF(CLEANED_DATA!V57="","CAESAREAN; ","")&amp;
IF(CLEANED_DATA!W57="","OBST_COMPLICATIONS; ","")&amp;
IF(CLEANED_DATA!AL57="","PNC_48H_PROXY; ","")&amp;
IF(CLEANED_DATA!AM57="","FP_VISITS; ","")&amp;
IF(CLEANED_DATA!AN57="","FP_COUNSELLED; ","")&amp;
IF(CLEANED_DATA!AO57="","FP_NEW_ACCEPTORS; ","")&amp;
IF(CLEANED_DATA!AQ57="","FP_PROGESTIN_PILL; ","")&amp;
IF(CLEANED_DATA!AR57="","FP_ESTRO_PROGESTIN_PILL; ","")&amp;
IF(CLEANED_DATA!AS57="","FP_MORNING_AFTER; ","")&amp;
IF(CLEANED_DATA!AT57="","FP_IM_INJECTION; ","")&amp;
IF(CLEANED_DATA!AU57="","FP_SC_INJECTION; ","")&amp;
IF(CLEANED_DATA!AV57="","FP_IMPLANT_IMPLANON; ","")&amp;
IF(CLEANED_DATA!AW57="","FP_IMPLANT_JADELLE; ","")&amp;
IF(CLEANED_DATA!AX57="","FP_IUD; ","")&amp;
IF(CLEANED_DATA!AY57="","FP_TUBAL_LIGATION; ","")&amp;
IF(CLEANED_DATA!AZ57="","FP_VASECTOMY; ","")&amp;
IF(CLEANED_DATA!BA57="","FP_MALE_CONDOM; ","")&amp;
IF(CLEANED_DATA!BB57="","FP_FEMALE_CONDOM; ","")&amp;
IF(CLEANED_DATA!BC57="","FP_NATURAL_METHOD; ","")
="","None",
IF(CLEANED_DATA!D57="","ANC1; ","")&amp;
IF(CLEANED_DATA!G57="","ANC4; ","")&amp;
IF(CLEANED_DATA!Q57="","LLIN_DISTRIBUTED; ","")&amp;
IF(CLEANED_DATA!R57="","DELIVERIES_HF; ","")&amp;
IF(CLEANED_DATA!T57="","AMTSL; ","")&amp;
IF(CLEANED_DATA!V57="","CAESAREAN; ","")&amp;
IF(CLEANED_DATA!W57="","OBST_COMPLICATIONS; ","")&amp;
IF(CLEANED_DATA!AL57="","PNC_48H_PROXY; ","")&amp;
IF(CLEANED_DATA!AM57="","FP_VISITS; ","")&amp;
IF(CLEANED_DATA!AN57="","FP_COUNSELLED; ","")&amp;
IF(CLEANED_DATA!AO57="","FP_NEW_ACCEPTORS; ","")&amp;
IF(CLEANED_DATA!AQ57="","FP_PROGESTIN_PILL; ","")&amp;
IF(CLEANED_DATA!AR57="","FP_ESTRO_PROGESTIN_PILL; ","")&amp;
IF(CLEANED_DATA!AS57="","FP_MORNING_AFTER; ","")&amp;
IF(CLEANED_DATA!AT57="","FP_IM_INJECTION; ","")&amp;
IF(CLEANED_DATA!AU57="","FP_SC_INJECTION; ","")&amp;
IF(CLEANED_DATA!AV57="","FP_IMPLANT_IMPLANON; ","")&amp;
IF(CLEANED_DATA!AW57="","FP_IMPLANT_JADELLE; ","")&amp;
IF(CLEANED_DATA!AX57="","FP_IUD; ","")&amp;
IF(CLEANED_DATA!AY57="","FP_TUBAL_LIGATION; ","")&amp;
IF(CLEANED_DATA!AZ57="","FP_VASECTOMY; ","")&amp;
IF(CLEANED_DATA!BA57="","FP_MALE_CONDOM; ","")&amp;
IF(CLEANED_DATA!BB57="","FP_FEMALE_CONDOM; ","")&amp;
IF(CLEANED_DATA!BC57="","FP_NATURAL_METHOD; ","")))</f>
        <v/>
      </c>
      <c r="C57" s="11" t="str">
        <f>IF($A57="","",IF(
COUNT(CLEANED_DATA!D57,CLEANED_DATA!G57,CLEANED_DATA!Q57,CLEANED_DATA!R57,CLEANED_DATA!T57,CLEANED_DATA!V57,CLEANED_DATA!W57,CLEANED_DATA!AL57,CLEANED_DATA!AM57,CLEANED_DATA!AN57,CLEANED_DATA!AO57,CLEANED_DATA!AQ57,CLEANED_DATA!AR57,CLEANED_DATA!AS57,CLEANED_DATA!AT57,CLEANED_DATA!AU57,CLEANED_DATA!AV57,CLEANED_DATA!AW57,CLEANED_DATA!AX57,CLEANED_DATA!AY57,CLEANED_DATA!AZ57,CLEANED_DATA!BA57,CLEANED_DATA!BB57,CLEANED_DATA!BC57)=0,
"No data reported",
IF(
SUM(CLEANED_DATA!D57,CLEANED_DATA!G57,CLEANED_DATA!Q57,CLEANED_DATA!R57,CLEANED_DATA!T57,CLEANED_DATA!V57,CLEANED_DATA!W57,CLEANED_DATA!AL57,CLEANED_DATA!AM57,CLEANED_DATA!AN57,CLEANED_DATA!AO57,CLEANED_DATA!AQ57,CLEANED_DATA!AR57,CLEANED_DATA!AS57,CLEANED_DATA!AT57,CLEANED_DATA!AU57,CLEANED_DATA!AV57,CLEANED_DATA!AW57,CLEANED_DATA!AX57,CLEANED_DATA!AY57,CLEANED_DATA!AZ57,CLEANED_DATA!BA57,CLEANED_DATA!BB57,CLEANED_DATA!BC57)=0,
"Zero-only reporting",
"Reported")))</f>
        <v/>
      </c>
      <c r="D57" s="10" t="str">
        <f>IF($A57="","",IF(AND(CLEANED_DATA!D57&lt;&gt;"",CLEANED_DATA!G57&lt;&gt;"",CLEANED_DATA!G57&gt;CLEANED_DATA!D57),"Flag: ANC4 higher than ANC1","OK"))</f>
        <v/>
      </c>
      <c r="E57" s="10" t="str">
        <f>IF($A57="","",IF(OR(CLEANED_DATA!D57="",CLEANED_DATA!Q57=""),"Missing value: verify ANC1 and LLIN reporting",IF(CLEANED_DATA!Q57=CLEANED_DATA!D57,"OK: LLIN equals ANC1",IF(CLEANED_DATA!Q57&gt;CLEANED_DATA!D57,"Flag: LLIN exceeds ANC1 by "&amp;(CLEANED_DATA!Q57-CLEANED_DATA!D57)&amp;"; verify ANC register and LLIN distribution tally","Flag: LLIN lower than ANC1 by "&amp;(CLEANED_DATA!D57-CLEANED_DATA!Q57)&amp;"; verify if all ANC1 clients received LLINs or correct reporting error"))))</f>
        <v/>
      </c>
      <c r="F57" s="10" t="str">
        <f>IF($A57="","",IF(AND(CLEANED_DATA!R57&lt;&gt;"",CLEANED_DATA!T57&lt;&gt;"",CLEANED_DATA!T57&gt;CLEANED_DATA!R57),"Flag: AMTSL greater than deliveries by "&amp;(CLEANED_DATA!T57-CLEANED_DATA!R57),IF(AND(CLEANED_DATA!R57&gt;0,CLEANED_DATA!T57=""),"Missing AMTSL where deliveries reported","OK")))</f>
        <v/>
      </c>
      <c r="G57" s="10" t="str">
        <f>IF($A57="","",IF(AND(CLEANED_DATA!R57&gt;0,CLEANED_DATA!AL57=""),"Flag: delivery reported but no PNC &lt;48h proxy value",IF(AND(CLEANED_DATA!R57&lt;&gt;"",CLEANED_DATA!AL57&lt;&gt;"",CLEANED_DATA!AL57&gt;CLEANED_DATA!R57),"Flag: PNC &lt;48h proxy greater than deliveries by "&amp;(CLEANED_DATA!AL57-CLEANED_DATA!R57),"OK")))</f>
        <v/>
      </c>
      <c r="H57" s="10" t="str">
        <f>IF($A57="","",IF(AND(CLEANED_DATA!V57&lt;&gt;"",CLEANED_DATA!R57&lt;&gt;"",CLEANED_DATA!V57&gt;CLEANED_DATA!R57),"Flag: caesareans greater than deliveries by "&amp;(CLEANED_DATA!V57-CLEANED_DATA!R57),"OK"))</f>
        <v/>
      </c>
      <c r="I57" s="10" t="str">
        <f>IF($A57="","",IF(AND(CLEANED_DATA!W57&lt;&gt;"",CLEANED_DATA!R57&lt;&gt;"",CLEANED_DATA!W57&gt;CLEANED_DATA!R57),"Flag: complications greater than deliveries by "&amp;(CLEANED_DATA!W57-CLEANED_DATA!R57),"OK"))</f>
        <v/>
      </c>
      <c r="J57" s="10" t="str">
        <f>IF($A57="","",IF(AND(CLEANED_DATA!AN57&lt;&gt;"",CLEANED_DATA!AO57&lt;&gt;"",CLEANED_DATA!AO57&gt;CLEANED_DATA!AN57),"Flag: new acceptors greater than counselled by "&amp;(CLEANED_DATA!AO57-CLEANED_DATA!AN57),"OK"))</f>
        <v/>
      </c>
      <c r="K57" s="10" t="str">
        <f>IF($A57="","",N(CLEANED_DATA!AQ57)+N(CLEANED_DATA!AR57)+N(CLEANED_DATA!AS57)+N(CLEANED_DATA!AT57)+N(CLEANED_DATA!AU57)+N(CLEANED_DATA!AV57)+N(CLEANED_DATA!AW57)+N(CLEANED_DATA!AX57)+N(CLEANED_DATA!AY57)+N(CLEANED_DATA!AZ57)+N(CLEANED_DATA!BA57)+N(CLEANED_DATA!BB57)+N(CLEANED_DATA!BC57))</f>
        <v/>
      </c>
      <c r="L57" s="10" t="str">
        <f>IF($A57="","",IF(CLEANED_DATA!AO57="","Missing FP new acceptors",IF(K57=CLEANED_DATA!AO57,"OK","FP method sum differs from new acceptors: method sum="&amp;K57&amp;", new acceptors="&amp;CLEANED_DATA!AO57&amp;", difference="&amp;(K57-CLEANED_DATA!AO57))))</f>
        <v/>
      </c>
      <c r="M57" s="11" t="str">
        <f t="shared" si="0"/>
        <v/>
      </c>
      <c r="N57" s="10" t="str">
        <f t="shared" si="1"/>
        <v/>
      </c>
      <c r="O57" s="10" t="str">
        <f t="shared" si="2"/>
        <v/>
      </c>
    </row>
    <row r="58" spans="1:15" ht="39.5" customHeight="1">
      <c r="A58" s="10" t="str">
        <f>IF(CLEANED_DATA!A58="","",CLEANED_DATA!A58)</f>
        <v/>
      </c>
      <c r="B58" s="10" t="str">
        <f>IF($A58="","",IF(
IF(CLEANED_DATA!D58="","ANC1; ","")&amp;
IF(CLEANED_DATA!G58="","ANC4; ","")&amp;
IF(CLEANED_DATA!Q58="","LLIN_DISTRIBUTED; ","")&amp;
IF(CLEANED_DATA!R58="","DELIVERIES_HF; ","")&amp;
IF(CLEANED_DATA!T58="","AMTSL; ","")&amp;
IF(CLEANED_DATA!V58="","CAESAREAN; ","")&amp;
IF(CLEANED_DATA!W58="","OBST_COMPLICATIONS; ","")&amp;
IF(CLEANED_DATA!AL58="","PNC_48H_PROXY; ","")&amp;
IF(CLEANED_DATA!AM58="","FP_VISITS; ","")&amp;
IF(CLEANED_DATA!AN58="","FP_COUNSELLED; ","")&amp;
IF(CLEANED_DATA!AO58="","FP_NEW_ACCEPTORS; ","")&amp;
IF(CLEANED_DATA!AQ58="","FP_PROGESTIN_PILL; ","")&amp;
IF(CLEANED_DATA!AR58="","FP_ESTRO_PROGESTIN_PILL; ","")&amp;
IF(CLEANED_DATA!AS58="","FP_MORNING_AFTER; ","")&amp;
IF(CLEANED_DATA!AT58="","FP_IM_INJECTION; ","")&amp;
IF(CLEANED_DATA!AU58="","FP_SC_INJECTION; ","")&amp;
IF(CLEANED_DATA!AV58="","FP_IMPLANT_IMPLANON; ","")&amp;
IF(CLEANED_DATA!AW58="","FP_IMPLANT_JADELLE; ","")&amp;
IF(CLEANED_DATA!AX58="","FP_IUD; ","")&amp;
IF(CLEANED_DATA!AY58="","FP_TUBAL_LIGATION; ","")&amp;
IF(CLEANED_DATA!AZ58="","FP_VASECTOMY; ","")&amp;
IF(CLEANED_DATA!BA58="","FP_MALE_CONDOM; ","")&amp;
IF(CLEANED_DATA!BB58="","FP_FEMALE_CONDOM; ","")&amp;
IF(CLEANED_DATA!BC58="","FP_NATURAL_METHOD; ","")
="","None",
IF(CLEANED_DATA!D58="","ANC1; ","")&amp;
IF(CLEANED_DATA!G58="","ANC4; ","")&amp;
IF(CLEANED_DATA!Q58="","LLIN_DISTRIBUTED; ","")&amp;
IF(CLEANED_DATA!R58="","DELIVERIES_HF; ","")&amp;
IF(CLEANED_DATA!T58="","AMTSL; ","")&amp;
IF(CLEANED_DATA!V58="","CAESAREAN; ","")&amp;
IF(CLEANED_DATA!W58="","OBST_COMPLICATIONS; ","")&amp;
IF(CLEANED_DATA!AL58="","PNC_48H_PROXY; ","")&amp;
IF(CLEANED_DATA!AM58="","FP_VISITS; ","")&amp;
IF(CLEANED_DATA!AN58="","FP_COUNSELLED; ","")&amp;
IF(CLEANED_DATA!AO58="","FP_NEW_ACCEPTORS; ","")&amp;
IF(CLEANED_DATA!AQ58="","FP_PROGESTIN_PILL; ","")&amp;
IF(CLEANED_DATA!AR58="","FP_ESTRO_PROGESTIN_PILL; ","")&amp;
IF(CLEANED_DATA!AS58="","FP_MORNING_AFTER; ","")&amp;
IF(CLEANED_DATA!AT58="","FP_IM_INJECTION; ","")&amp;
IF(CLEANED_DATA!AU58="","FP_SC_INJECTION; ","")&amp;
IF(CLEANED_DATA!AV58="","FP_IMPLANT_IMPLANON; ","")&amp;
IF(CLEANED_DATA!AW58="","FP_IMPLANT_JADELLE; ","")&amp;
IF(CLEANED_DATA!AX58="","FP_IUD; ","")&amp;
IF(CLEANED_DATA!AY58="","FP_TUBAL_LIGATION; ","")&amp;
IF(CLEANED_DATA!AZ58="","FP_VASECTOMY; ","")&amp;
IF(CLEANED_DATA!BA58="","FP_MALE_CONDOM; ","")&amp;
IF(CLEANED_DATA!BB58="","FP_FEMALE_CONDOM; ","")&amp;
IF(CLEANED_DATA!BC58="","FP_NATURAL_METHOD; ","")))</f>
        <v/>
      </c>
      <c r="C58" s="11" t="str">
        <f>IF($A58="","",IF(
COUNT(CLEANED_DATA!D58,CLEANED_DATA!G58,CLEANED_DATA!Q58,CLEANED_DATA!R58,CLEANED_DATA!T58,CLEANED_DATA!V58,CLEANED_DATA!W58,CLEANED_DATA!AL58,CLEANED_DATA!AM58,CLEANED_DATA!AN58,CLEANED_DATA!AO58,CLEANED_DATA!AQ58,CLEANED_DATA!AR58,CLEANED_DATA!AS58,CLEANED_DATA!AT58,CLEANED_DATA!AU58,CLEANED_DATA!AV58,CLEANED_DATA!AW58,CLEANED_DATA!AX58,CLEANED_DATA!AY58,CLEANED_DATA!AZ58,CLEANED_DATA!BA58,CLEANED_DATA!BB58,CLEANED_DATA!BC58)=0,
"No data reported",
IF(
SUM(CLEANED_DATA!D58,CLEANED_DATA!G58,CLEANED_DATA!Q58,CLEANED_DATA!R58,CLEANED_DATA!T58,CLEANED_DATA!V58,CLEANED_DATA!W58,CLEANED_DATA!AL58,CLEANED_DATA!AM58,CLEANED_DATA!AN58,CLEANED_DATA!AO58,CLEANED_DATA!AQ58,CLEANED_DATA!AR58,CLEANED_DATA!AS58,CLEANED_DATA!AT58,CLEANED_DATA!AU58,CLEANED_DATA!AV58,CLEANED_DATA!AW58,CLEANED_DATA!AX58,CLEANED_DATA!AY58,CLEANED_DATA!AZ58,CLEANED_DATA!BA58,CLEANED_DATA!BB58,CLEANED_DATA!BC58)=0,
"Zero-only reporting",
"Reported")))</f>
        <v/>
      </c>
      <c r="D58" s="10" t="str">
        <f>IF($A58="","",IF(AND(CLEANED_DATA!D58&lt;&gt;"",CLEANED_DATA!G58&lt;&gt;"",CLEANED_DATA!G58&gt;CLEANED_DATA!D58),"Flag: ANC4 higher than ANC1","OK"))</f>
        <v/>
      </c>
      <c r="E58" s="10" t="str">
        <f>IF($A58="","",IF(OR(CLEANED_DATA!D58="",CLEANED_DATA!Q58=""),"Missing value: verify ANC1 and LLIN reporting",IF(CLEANED_DATA!Q58=CLEANED_DATA!D58,"OK: LLIN equals ANC1",IF(CLEANED_DATA!Q58&gt;CLEANED_DATA!D58,"Flag: LLIN exceeds ANC1 by "&amp;(CLEANED_DATA!Q58-CLEANED_DATA!D58)&amp;"; verify ANC register and LLIN distribution tally","Flag: LLIN lower than ANC1 by "&amp;(CLEANED_DATA!D58-CLEANED_DATA!Q58)&amp;"; verify if all ANC1 clients received LLINs or correct reporting error"))))</f>
        <v/>
      </c>
      <c r="F58" s="10" t="str">
        <f>IF($A58="","",IF(AND(CLEANED_DATA!R58&lt;&gt;"",CLEANED_DATA!T58&lt;&gt;"",CLEANED_DATA!T58&gt;CLEANED_DATA!R58),"Flag: AMTSL greater than deliveries by "&amp;(CLEANED_DATA!T58-CLEANED_DATA!R58),IF(AND(CLEANED_DATA!R58&gt;0,CLEANED_DATA!T58=""),"Missing AMTSL where deliveries reported","OK")))</f>
        <v/>
      </c>
      <c r="G58" s="10" t="str">
        <f>IF($A58="","",IF(AND(CLEANED_DATA!R58&gt;0,CLEANED_DATA!AL58=""),"Flag: delivery reported but no PNC &lt;48h proxy value",IF(AND(CLEANED_DATA!R58&lt;&gt;"",CLEANED_DATA!AL58&lt;&gt;"",CLEANED_DATA!AL58&gt;CLEANED_DATA!R58),"Flag: PNC &lt;48h proxy greater than deliveries by "&amp;(CLEANED_DATA!AL58-CLEANED_DATA!R58),"OK")))</f>
        <v/>
      </c>
      <c r="H58" s="10" t="str">
        <f>IF($A58="","",IF(AND(CLEANED_DATA!V58&lt;&gt;"",CLEANED_DATA!R58&lt;&gt;"",CLEANED_DATA!V58&gt;CLEANED_DATA!R58),"Flag: caesareans greater than deliveries by "&amp;(CLEANED_DATA!V58-CLEANED_DATA!R58),"OK"))</f>
        <v/>
      </c>
      <c r="I58" s="10" t="str">
        <f>IF($A58="","",IF(AND(CLEANED_DATA!W58&lt;&gt;"",CLEANED_DATA!R58&lt;&gt;"",CLEANED_DATA!W58&gt;CLEANED_DATA!R58),"Flag: complications greater than deliveries by "&amp;(CLEANED_DATA!W58-CLEANED_DATA!R58),"OK"))</f>
        <v/>
      </c>
      <c r="J58" s="10" t="str">
        <f>IF($A58="","",IF(AND(CLEANED_DATA!AN58&lt;&gt;"",CLEANED_DATA!AO58&lt;&gt;"",CLEANED_DATA!AO58&gt;CLEANED_DATA!AN58),"Flag: new acceptors greater than counselled by "&amp;(CLEANED_DATA!AO58-CLEANED_DATA!AN58),"OK"))</f>
        <v/>
      </c>
      <c r="K58" s="10" t="str">
        <f>IF($A58="","",N(CLEANED_DATA!AQ58)+N(CLEANED_DATA!AR58)+N(CLEANED_DATA!AS58)+N(CLEANED_DATA!AT58)+N(CLEANED_DATA!AU58)+N(CLEANED_DATA!AV58)+N(CLEANED_DATA!AW58)+N(CLEANED_DATA!AX58)+N(CLEANED_DATA!AY58)+N(CLEANED_DATA!AZ58)+N(CLEANED_DATA!BA58)+N(CLEANED_DATA!BB58)+N(CLEANED_DATA!BC58))</f>
        <v/>
      </c>
      <c r="L58" s="10" t="str">
        <f>IF($A58="","",IF(CLEANED_DATA!AO58="","Missing FP new acceptors",IF(K58=CLEANED_DATA!AO58,"OK","FP method sum differs from new acceptors: method sum="&amp;K58&amp;", new acceptors="&amp;CLEANED_DATA!AO58&amp;", difference="&amp;(K58-CLEANED_DATA!AO58))))</f>
        <v/>
      </c>
      <c r="M58" s="11" t="str">
        <f t="shared" si="0"/>
        <v/>
      </c>
      <c r="N58" s="10" t="str">
        <f t="shared" si="1"/>
        <v/>
      </c>
      <c r="O58" s="10" t="str">
        <f t="shared" si="2"/>
        <v/>
      </c>
    </row>
    <row r="59" spans="1:15" ht="39.5" customHeight="1">
      <c r="A59" s="10" t="str">
        <f>IF(CLEANED_DATA!A59="","",CLEANED_DATA!A59)</f>
        <v/>
      </c>
      <c r="B59" s="10" t="str">
        <f>IF($A59="","",IF(
IF(CLEANED_DATA!D59="","ANC1; ","")&amp;
IF(CLEANED_DATA!G59="","ANC4; ","")&amp;
IF(CLEANED_DATA!Q59="","LLIN_DISTRIBUTED; ","")&amp;
IF(CLEANED_DATA!R59="","DELIVERIES_HF; ","")&amp;
IF(CLEANED_DATA!T59="","AMTSL; ","")&amp;
IF(CLEANED_DATA!V59="","CAESAREAN; ","")&amp;
IF(CLEANED_DATA!W59="","OBST_COMPLICATIONS; ","")&amp;
IF(CLEANED_DATA!AL59="","PNC_48H_PROXY; ","")&amp;
IF(CLEANED_DATA!AM59="","FP_VISITS; ","")&amp;
IF(CLEANED_DATA!AN59="","FP_COUNSELLED; ","")&amp;
IF(CLEANED_DATA!AO59="","FP_NEW_ACCEPTORS; ","")&amp;
IF(CLEANED_DATA!AQ59="","FP_PROGESTIN_PILL; ","")&amp;
IF(CLEANED_DATA!AR59="","FP_ESTRO_PROGESTIN_PILL; ","")&amp;
IF(CLEANED_DATA!AS59="","FP_MORNING_AFTER; ","")&amp;
IF(CLEANED_DATA!AT59="","FP_IM_INJECTION; ","")&amp;
IF(CLEANED_DATA!AU59="","FP_SC_INJECTION; ","")&amp;
IF(CLEANED_DATA!AV59="","FP_IMPLANT_IMPLANON; ","")&amp;
IF(CLEANED_DATA!AW59="","FP_IMPLANT_JADELLE; ","")&amp;
IF(CLEANED_DATA!AX59="","FP_IUD; ","")&amp;
IF(CLEANED_DATA!AY59="","FP_TUBAL_LIGATION; ","")&amp;
IF(CLEANED_DATA!AZ59="","FP_VASECTOMY; ","")&amp;
IF(CLEANED_DATA!BA59="","FP_MALE_CONDOM; ","")&amp;
IF(CLEANED_DATA!BB59="","FP_FEMALE_CONDOM; ","")&amp;
IF(CLEANED_DATA!BC59="","FP_NATURAL_METHOD; ","")
="","None",
IF(CLEANED_DATA!D59="","ANC1; ","")&amp;
IF(CLEANED_DATA!G59="","ANC4; ","")&amp;
IF(CLEANED_DATA!Q59="","LLIN_DISTRIBUTED; ","")&amp;
IF(CLEANED_DATA!R59="","DELIVERIES_HF; ","")&amp;
IF(CLEANED_DATA!T59="","AMTSL; ","")&amp;
IF(CLEANED_DATA!V59="","CAESAREAN; ","")&amp;
IF(CLEANED_DATA!W59="","OBST_COMPLICATIONS; ","")&amp;
IF(CLEANED_DATA!AL59="","PNC_48H_PROXY; ","")&amp;
IF(CLEANED_DATA!AM59="","FP_VISITS; ","")&amp;
IF(CLEANED_DATA!AN59="","FP_COUNSELLED; ","")&amp;
IF(CLEANED_DATA!AO59="","FP_NEW_ACCEPTORS; ","")&amp;
IF(CLEANED_DATA!AQ59="","FP_PROGESTIN_PILL; ","")&amp;
IF(CLEANED_DATA!AR59="","FP_ESTRO_PROGESTIN_PILL; ","")&amp;
IF(CLEANED_DATA!AS59="","FP_MORNING_AFTER; ","")&amp;
IF(CLEANED_DATA!AT59="","FP_IM_INJECTION; ","")&amp;
IF(CLEANED_DATA!AU59="","FP_SC_INJECTION; ","")&amp;
IF(CLEANED_DATA!AV59="","FP_IMPLANT_IMPLANON; ","")&amp;
IF(CLEANED_DATA!AW59="","FP_IMPLANT_JADELLE; ","")&amp;
IF(CLEANED_DATA!AX59="","FP_IUD; ","")&amp;
IF(CLEANED_DATA!AY59="","FP_TUBAL_LIGATION; ","")&amp;
IF(CLEANED_DATA!AZ59="","FP_VASECTOMY; ","")&amp;
IF(CLEANED_DATA!BA59="","FP_MALE_CONDOM; ","")&amp;
IF(CLEANED_DATA!BB59="","FP_FEMALE_CONDOM; ","")&amp;
IF(CLEANED_DATA!BC59="","FP_NATURAL_METHOD; ","")))</f>
        <v/>
      </c>
      <c r="C59" s="11" t="str">
        <f>IF($A59="","",IF(
COUNT(CLEANED_DATA!D59,CLEANED_DATA!G59,CLEANED_DATA!Q59,CLEANED_DATA!R59,CLEANED_DATA!T59,CLEANED_DATA!V59,CLEANED_DATA!W59,CLEANED_DATA!AL59,CLEANED_DATA!AM59,CLEANED_DATA!AN59,CLEANED_DATA!AO59,CLEANED_DATA!AQ59,CLEANED_DATA!AR59,CLEANED_DATA!AS59,CLEANED_DATA!AT59,CLEANED_DATA!AU59,CLEANED_DATA!AV59,CLEANED_DATA!AW59,CLEANED_DATA!AX59,CLEANED_DATA!AY59,CLEANED_DATA!AZ59,CLEANED_DATA!BA59,CLEANED_DATA!BB59,CLEANED_DATA!BC59)=0,
"No data reported",
IF(
SUM(CLEANED_DATA!D59,CLEANED_DATA!G59,CLEANED_DATA!Q59,CLEANED_DATA!R59,CLEANED_DATA!T59,CLEANED_DATA!V59,CLEANED_DATA!W59,CLEANED_DATA!AL59,CLEANED_DATA!AM59,CLEANED_DATA!AN59,CLEANED_DATA!AO59,CLEANED_DATA!AQ59,CLEANED_DATA!AR59,CLEANED_DATA!AS59,CLEANED_DATA!AT59,CLEANED_DATA!AU59,CLEANED_DATA!AV59,CLEANED_DATA!AW59,CLEANED_DATA!AX59,CLEANED_DATA!AY59,CLEANED_DATA!AZ59,CLEANED_DATA!BA59,CLEANED_DATA!BB59,CLEANED_DATA!BC59)=0,
"Zero-only reporting",
"Reported")))</f>
        <v/>
      </c>
      <c r="D59" s="10" t="str">
        <f>IF($A59="","",IF(AND(CLEANED_DATA!D59&lt;&gt;"",CLEANED_DATA!G59&lt;&gt;"",CLEANED_DATA!G59&gt;CLEANED_DATA!D59),"Flag: ANC4 higher than ANC1","OK"))</f>
        <v/>
      </c>
      <c r="E59" s="10" t="str">
        <f>IF($A59="","",IF(OR(CLEANED_DATA!D59="",CLEANED_DATA!Q59=""),"Missing value: verify ANC1 and LLIN reporting",IF(CLEANED_DATA!Q59=CLEANED_DATA!D59,"OK: LLIN equals ANC1",IF(CLEANED_DATA!Q59&gt;CLEANED_DATA!D59,"Flag: LLIN exceeds ANC1 by "&amp;(CLEANED_DATA!Q59-CLEANED_DATA!D59)&amp;"; verify ANC register and LLIN distribution tally","Flag: LLIN lower than ANC1 by "&amp;(CLEANED_DATA!D59-CLEANED_DATA!Q59)&amp;"; verify if all ANC1 clients received LLINs or correct reporting error"))))</f>
        <v/>
      </c>
      <c r="F59" s="10" t="str">
        <f>IF($A59="","",IF(AND(CLEANED_DATA!R59&lt;&gt;"",CLEANED_DATA!T59&lt;&gt;"",CLEANED_DATA!T59&gt;CLEANED_DATA!R59),"Flag: AMTSL greater than deliveries by "&amp;(CLEANED_DATA!T59-CLEANED_DATA!R59),IF(AND(CLEANED_DATA!R59&gt;0,CLEANED_DATA!T59=""),"Missing AMTSL where deliveries reported","OK")))</f>
        <v/>
      </c>
      <c r="G59" s="10" t="str">
        <f>IF($A59="","",IF(AND(CLEANED_DATA!R59&gt;0,CLEANED_DATA!AL59=""),"Flag: delivery reported but no PNC &lt;48h proxy value",IF(AND(CLEANED_DATA!R59&lt;&gt;"",CLEANED_DATA!AL59&lt;&gt;"",CLEANED_DATA!AL59&gt;CLEANED_DATA!R59),"Flag: PNC &lt;48h proxy greater than deliveries by "&amp;(CLEANED_DATA!AL59-CLEANED_DATA!R59),"OK")))</f>
        <v/>
      </c>
      <c r="H59" s="10" t="str">
        <f>IF($A59="","",IF(AND(CLEANED_DATA!V59&lt;&gt;"",CLEANED_DATA!R59&lt;&gt;"",CLEANED_DATA!V59&gt;CLEANED_DATA!R59),"Flag: caesareans greater than deliveries by "&amp;(CLEANED_DATA!V59-CLEANED_DATA!R59),"OK"))</f>
        <v/>
      </c>
      <c r="I59" s="10" t="str">
        <f>IF($A59="","",IF(AND(CLEANED_DATA!W59&lt;&gt;"",CLEANED_DATA!R59&lt;&gt;"",CLEANED_DATA!W59&gt;CLEANED_DATA!R59),"Flag: complications greater than deliveries by "&amp;(CLEANED_DATA!W59-CLEANED_DATA!R59),"OK"))</f>
        <v/>
      </c>
      <c r="J59" s="10" t="str">
        <f>IF($A59="","",IF(AND(CLEANED_DATA!AN59&lt;&gt;"",CLEANED_DATA!AO59&lt;&gt;"",CLEANED_DATA!AO59&gt;CLEANED_DATA!AN59),"Flag: new acceptors greater than counselled by "&amp;(CLEANED_DATA!AO59-CLEANED_DATA!AN59),"OK"))</f>
        <v/>
      </c>
      <c r="K59" s="10" t="str">
        <f>IF($A59="","",N(CLEANED_DATA!AQ59)+N(CLEANED_DATA!AR59)+N(CLEANED_DATA!AS59)+N(CLEANED_DATA!AT59)+N(CLEANED_DATA!AU59)+N(CLEANED_DATA!AV59)+N(CLEANED_DATA!AW59)+N(CLEANED_DATA!AX59)+N(CLEANED_DATA!AY59)+N(CLEANED_DATA!AZ59)+N(CLEANED_DATA!BA59)+N(CLEANED_DATA!BB59)+N(CLEANED_DATA!BC59))</f>
        <v/>
      </c>
      <c r="L59" s="10" t="str">
        <f>IF($A59="","",IF(CLEANED_DATA!AO59="","Missing FP new acceptors",IF(K59=CLEANED_DATA!AO59,"OK","FP method sum differs from new acceptors: method sum="&amp;K59&amp;", new acceptors="&amp;CLEANED_DATA!AO59&amp;", difference="&amp;(K59-CLEANED_DATA!AO59))))</f>
        <v/>
      </c>
      <c r="M59" s="11" t="str">
        <f t="shared" si="0"/>
        <v/>
      </c>
      <c r="N59" s="10" t="str">
        <f t="shared" si="1"/>
        <v/>
      </c>
      <c r="O59" s="10" t="str">
        <f t="shared" si="2"/>
        <v/>
      </c>
    </row>
    <row r="60" spans="1:15" ht="39.5" customHeight="1">
      <c r="A60" s="10" t="str">
        <f>IF(CLEANED_DATA!A60="","",CLEANED_DATA!A60)</f>
        <v/>
      </c>
      <c r="B60" s="10" t="str">
        <f>IF($A60="","",IF(
IF(CLEANED_DATA!D60="","ANC1; ","")&amp;
IF(CLEANED_DATA!G60="","ANC4; ","")&amp;
IF(CLEANED_DATA!Q60="","LLIN_DISTRIBUTED; ","")&amp;
IF(CLEANED_DATA!R60="","DELIVERIES_HF; ","")&amp;
IF(CLEANED_DATA!T60="","AMTSL; ","")&amp;
IF(CLEANED_DATA!V60="","CAESAREAN; ","")&amp;
IF(CLEANED_DATA!W60="","OBST_COMPLICATIONS; ","")&amp;
IF(CLEANED_DATA!AL60="","PNC_48H_PROXY; ","")&amp;
IF(CLEANED_DATA!AM60="","FP_VISITS; ","")&amp;
IF(CLEANED_DATA!AN60="","FP_COUNSELLED; ","")&amp;
IF(CLEANED_DATA!AO60="","FP_NEW_ACCEPTORS; ","")&amp;
IF(CLEANED_DATA!AQ60="","FP_PROGESTIN_PILL; ","")&amp;
IF(CLEANED_DATA!AR60="","FP_ESTRO_PROGESTIN_PILL; ","")&amp;
IF(CLEANED_DATA!AS60="","FP_MORNING_AFTER; ","")&amp;
IF(CLEANED_DATA!AT60="","FP_IM_INJECTION; ","")&amp;
IF(CLEANED_DATA!AU60="","FP_SC_INJECTION; ","")&amp;
IF(CLEANED_DATA!AV60="","FP_IMPLANT_IMPLANON; ","")&amp;
IF(CLEANED_DATA!AW60="","FP_IMPLANT_JADELLE; ","")&amp;
IF(CLEANED_DATA!AX60="","FP_IUD; ","")&amp;
IF(CLEANED_DATA!AY60="","FP_TUBAL_LIGATION; ","")&amp;
IF(CLEANED_DATA!AZ60="","FP_VASECTOMY; ","")&amp;
IF(CLEANED_DATA!BA60="","FP_MALE_CONDOM; ","")&amp;
IF(CLEANED_DATA!BB60="","FP_FEMALE_CONDOM; ","")&amp;
IF(CLEANED_DATA!BC60="","FP_NATURAL_METHOD; ","")
="","None",
IF(CLEANED_DATA!D60="","ANC1; ","")&amp;
IF(CLEANED_DATA!G60="","ANC4; ","")&amp;
IF(CLEANED_DATA!Q60="","LLIN_DISTRIBUTED; ","")&amp;
IF(CLEANED_DATA!R60="","DELIVERIES_HF; ","")&amp;
IF(CLEANED_DATA!T60="","AMTSL; ","")&amp;
IF(CLEANED_DATA!V60="","CAESAREAN; ","")&amp;
IF(CLEANED_DATA!W60="","OBST_COMPLICATIONS; ","")&amp;
IF(CLEANED_DATA!AL60="","PNC_48H_PROXY; ","")&amp;
IF(CLEANED_DATA!AM60="","FP_VISITS; ","")&amp;
IF(CLEANED_DATA!AN60="","FP_COUNSELLED; ","")&amp;
IF(CLEANED_DATA!AO60="","FP_NEW_ACCEPTORS; ","")&amp;
IF(CLEANED_DATA!AQ60="","FP_PROGESTIN_PILL; ","")&amp;
IF(CLEANED_DATA!AR60="","FP_ESTRO_PROGESTIN_PILL; ","")&amp;
IF(CLEANED_DATA!AS60="","FP_MORNING_AFTER; ","")&amp;
IF(CLEANED_DATA!AT60="","FP_IM_INJECTION; ","")&amp;
IF(CLEANED_DATA!AU60="","FP_SC_INJECTION; ","")&amp;
IF(CLEANED_DATA!AV60="","FP_IMPLANT_IMPLANON; ","")&amp;
IF(CLEANED_DATA!AW60="","FP_IMPLANT_JADELLE; ","")&amp;
IF(CLEANED_DATA!AX60="","FP_IUD; ","")&amp;
IF(CLEANED_DATA!AY60="","FP_TUBAL_LIGATION; ","")&amp;
IF(CLEANED_DATA!AZ60="","FP_VASECTOMY; ","")&amp;
IF(CLEANED_DATA!BA60="","FP_MALE_CONDOM; ","")&amp;
IF(CLEANED_DATA!BB60="","FP_FEMALE_CONDOM; ","")&amp;
IF(CLEANED_DATA!BC60="","FP_NATURAL_METHOD; ","")))</f>
        <v/>
      </c>
      <c r="C60" s="11" t="str">
        <f>IF($A60="","",IF(
COUNT(CLEANED_DATA!D60,CLEANED_DATA!G60,CLEANED_DATA!Q60,CLEANED_DATA!R60,CLEANED_DATA!T60,CLEANED_DATA!V60,CLEANED_DATA!W60,CLEANED_DATA!AL60,CLEANED_DATA!AM60,CLEANED_DATA!AN60,CLEANED_DATA!AO60,CLEANED_DATA!AQ60,CLEANED_DATA!AR60,CLEANED_DATA!AS60,CLEANED_DATA!AT60,CLEANED_DATA!AU60,CLEANED_DATA!AV60,CLEANED_DATA!AW60,CLEANED_DATA!AX60,CLEANED_DATA!AY60,CLEANED_DATA!AZ60,CLEANED_DATA!BA60,CLEANED_DATA!BB60,CLEANED_DATA!BC60)=0,
"No data reported",
IF(
SUM(CLEANED_DATA!D60,CLEANED_DATA!G60,CLEANED_DATA!Q60,CLEANED_DATA!R60,CLEANED_DATA!T60,CLEANED_DATA!V60,CLEANED_DATA!W60,CLEANED_DATA!AL60,CLEANED_DATA!AM60,CLEANED_DATA!AN60,CLEANED_DATA!AO60,CLEANED_DATA!AQ60,CLEANED_DATA!AR60,CLEANED_DATA!AS60,CLEANED_DATA!AT60,CLEANED_DATA!AU60,CLEANED_DATA!AV60,CLEANED_DATA!AW60,CLEANED_DATA!AX60,CLEANED_DATA!AY60,CLEANED_DATA!AZ60,CLEANED_DATA!BA60,CLEANED_DATA!BB60,CLEANED_DATA!BC60)=0,
"Zero-only reporting",
"Reported")))</f>
        <v/>
      </c>
      <c r="D60" s="10" t="str">
        <f>IF($A60="","",IF(AND(CLEANED_DATA!D60&lt;&gt;"",CLEANED_DATA!G60&lt;&gt;"",CLEANED_DATA!G60&gt;CLEANED_DATA!D60),"Flag: ANC4 higher than ANC1","OK"))</f>
        <v/>
      </c>
      <c r="E60" s="10" t="str">
        <f>IF($A60="","",IF(OR(CLEANED_DATA!D60="",CLEANED_DATA!Q60=""),"Missing value: verify ANC1 and LLIN reporting",IF(CLEANED_DATA!Q60=CLEANED_DATA!D60,"OK: LLIN equals ANC1",IF(CLEANED_DATA!Q60&gt;CLEANED_DATA!D60,"Flag: LLIN exceeds ANC1 by "&amp;(CLEANED_DATA!Q60-CLEANED_DATA!D60)&amp;"; verify ANC register and LLIN distribution tally","Flag: LLIN lower than ANC1 by "&amp;(CLEANED_DATA!D60-CLEANED_DATA!Q60)&amp;"; verify if all ANC1 clients received LLINs or correct reporting error"))))</f>
        <v/>
      </c>
      <c r="F60" s="10" t="str">
        <f>IF($A60="","",IF(AND(CLEANED_DATA!R60&lt;&gt;"",CLEANED_DATA!T60&lt;&gt;"",CLEANED_DATA!T60&gt;CLEANED_DATA!R60),"Flag: AMTSL greater than deliveries by "&amp;(CLEANED_DATA!T60-CLEANED_DATA!R60),IF(AND(CLEANED_DATA!R60&gt;0,CLEANED_DATA!T60=""),"Missing AMTSL where deliveries reported","OK")))</f>
        <v/>
      </c>
      <c r="G60" s="10" t="str">
        <f>IF($A60="","",IF(AND(CLEANED_DATA!R60&gt;0,CLEANED_DATA!AL60=""),"Flag: delivery reported but no PNC &lt;48h proxy value",IF(AND(CLEANED_DATA!R60&lt;&gt;"",CLEANED_DATA!AL60&lt;&gt;"",CLEANED_DATA!AL60&gt;CLEANED_DATA!R60),"Flag: PNC &lt;48h proxy greater than deliveries by "&amp;(CLEANED_DATA!AL60-CLEANED_DATA!R60),"OK")))</f>
        <v/>
      </c>
      <c r="H60" s="10" t="str">
        <f>IF($A60="","",IF(AND(CLEANED_DATA!V60&lt;&gt;"",CLEANED_DATA!R60&lt;&gt;"",CLEANED_DATA!V60&gt;CLEANED_DATA!R60),"Flag: caesareans greater than deliveries by "&amp;(CLEANED_DATA!V60-CLEANED_DATA!R60),"OK"))</f>
        <v/>
      </c>
      <c r="I60" s="10" t="str">
        <f>IF($A60="","",IF(AND(CLEANED_DATA!W60&lt;&gt;"",CLEANED_DATA!R60&lt;&gt;"",CLEANED_DATA!W60&gt;CLEANED_DATA!R60),"Flag: complications greater than deliveries by "&amp;(CLEANED_DATA!W60-CLEANED_DATA!R60),"OK"))</f>
        <v/>
      </c>
      <c r="J60" s="10" t="str">
        <f>IF($A60="","",IF(AND(CLEANED_DATA!AN60&lt;&gt;"",CLEANED_DATA!AO60&lt;&gt;"",CLEANED_DATA!AO60&gt;CLEANED_DATA!AN60),"Flag: new acceptors greater than counselled by "&amp;(CLEANED_DATA!AO60-CLEANED_DATA!AN60),"OK"))</f>
        <v/>
      </c>
      <c r="K60" s="10" t="str">
        <f>IF($A60="","",N(CLEANED_DATA!AQ60)+N(CLEANED_DATA!AR60)+N(CLEANED_DATA!AS60)+N(CLEANED_DATA!AT60)+N(CLEANED_DATA!AU60)+N(CLEANED_DATA!AV60)+N(CLEANED_DATA!AW60)+N(CLEANED_DATA!AX60)+N(CLEANED_DATA!AY60)+N(CLEANED_DATA!AZ60)+N(CLEANED_DATA!BA60)+N(CLEANED_DATA!BB60)+N(CLEANED_DATA!BC60))</f>
        <v/>
      </c>
      <c r="L60" s="10" t="str">
        <f>IF($A60="","",IF(CLEANED_DATA!AO60="","Missing FP new acceptors",IF(K60=CLEANED_DATA!AO60,"OK","FP method sum differs from new acceptors: method sum="&amp;K60&amp;", new acceptors="&amp;CLEANED_DATA!AO60&amp;", difference="&amp;(K60-CLEANED_DATA!AO60))))</f>
        <v/>
      </c>
      <c r="M60" s="11" t="str">
        <f t="shared" si="0"/>
        <v/>
      </c>
      <c r="N60" s="10" t="str">
        <f t="shared" si="1"/>
        <v/>
      </c>
      <c r="O60" s="10" t="str">
        <f t="shared" si="2"/>
        <v/>
      </c>
    </row>
    <row r="61" spans="1:15" ht="39.5" customHeight="1">
      <c r="A61" s="10" t="str">
        <f>IF(CLEANED_DATA!A61="","",CLEANED_DATA!A61)</f>
        <v/>
      </c>
      <c r="B61" s="10" t="str">
        <f>IF($A61="","",IF(
IF(CLEANED_DATA!D61="","ANC1; ","")&amp;
IF(CLEANED_DATA!G61="","ANC4; ","")&amp;
IF(CLEANED_DATA!Q61="","LLIN_DISTRIBUTED; ","")&amp;
IF(CLEANED_DATA!R61="","DELIVERIES_HF; ","")&amp;
IF(CLEANED_DATA!T61="","AMTSL; ","")&amp;
IF(CLEANED_DATA!V61="","CAESAREAN; ","")&amp;
IF(CLEANED_DATA!W61="","OBST_COMPLICATIONS; ","")&amp;
IF(CLEANED_DATA!AL61="","PNC_48H_PROXY; ","")&amp;
IF(CLEANED_DATA!AM61="","FP_VISITS; ","")&amp;
IF(CLEANED_DATA!AN61="","FP_COUNSELLED; ","")&amp;
IF(CLEANED_DATA!AO61="","FP_NEW_ACCEPTORS; ","")&amp;
IF(CLEANED_DATA!AQ61="","FP_PROGESTIN_PILL; ","")&amp;
IF(CLEANED_DATA!AR61="","FP_ESTRO_PROGESTIN_PILL; ","")&amp;
IF(CLEANED_DATA!AS61="","FP_MORNING_AFTER; ","")&amp;
IF(CLEANED_DATA!AT61="","FP_IM_INJECTION; ","")&amp;
IF(CLEANED_DATA!AU61="","FP_SC_INJECTION; ","")&amp;
IF(CLEANED_DATA!AV61="","FP_IMPLANT_IMPLANON; ","")&amp;
IF(CLEANED_DATA!AW61="","FP_IMPLANT_JADELLE; ","")&amp;
IF(CLEANED_DATA!AX61="","FP_IUD; ","")&amp;
IF(CLEANED_DATA!AY61="","FP_TUBAL_LIGATION; ","")&amp;
IF(CLEANED_DATA!AZ61="","FP_VASECTOMY; ","")&amp;
IF(CLEANED_DATA!BA61="","FP_MALE_CONDOM; ","")&amp;
IF(CLEANED_DATA!BB61="","FP_FEMALE_CONDOM; ","")&amp;
IF(CLEANED_DATA!BC61="","FP_NATURAL_METHOD; ","")
="","None",
IF(CLEANED_DATA!D61="","ANC1; ","")&amp;
IF(CLEANED_DATA!G61="","ANC4; ","")&amp;
IF(CLEANED_DATA!Q61="","LLIN_DISTRIBUTED; ","")&amp;
IF(CLEANED_DATA!R61="","DELIVERIES_HF; ","")&amp;
IF(CLEANED_DATA!T61="","AMTSL; ","")&amp;
IF(CLEANED_DATA!V61="","CAESAREAN; ","")&amp;
IF(CLEANED_DATA!W61="","OBST_COMPLICATIONS; ","")&amp;
IF(CLEANED_DATA!AL61="","PNC_48H_PROXY; ","")&amp;
IF(CLEANED_DATA!AM61="","FP_VISITS; ","")&amp;
IF(CLEANED_DATA!AN61="","FP_COUNSELLED; ","")&amp;
IF(CLEANED_DATA!AO61="","FP_NEW_ACCEPTORS; ","")&amp;
IF(CLEANED_DATA!AQ61="","FP_PROGESTIN_PILL; ","")&amp;
IF(CLEANED_DATA!AR61="","FP_ESTRO_PROGESTIN_PILL; ","")&amp;
IF(CLEANED_DATA!AS61="","FP_MORNING_AFTER; ","")&amp;
IF(CLEANED_DATA!AT61="","FP_IM_INJECTION; ","")&amp;
IF(CLEANED_DATA!AU61="","FP_SC_INJECTION; ","")&amp;
IF(CLEANED_DATA!AV61="","FP_IMPLANT_IMPLANON; ","")&amp;
IF(CLEANED_DATA!AW61="","FP_IMPLANT_JADELLE; ","")&amp;
IF(CLEANED_DATA!AX61="","FP_IUD; ","")&amp;
IF(CLEANED_DATA!AY61="","FP_TUBAL_LIGATION; ","")&amp;
IF(CLEANED_DATA!AZ61="","FP_VASECTOMY; ","")&amp;
IF(CLEANED_DATA!BA61="","FP_MALE_CONDOM; ","")&amp;
IF(CLEANED_DATA!BB61="","FP_FEMALE_CONDOM; ","")&amp;
IF(CLEANED_DATA!BC61="","FP_NATURAL_METHOD; ","")))</f>
        <v/>
      </c>
      <c r="C61" s="11" t="str">
        <f>IF($A61="","",IF(
COUNT(CLEANED_DATA!D61,CLEANED_DATA!G61,CLEANED_DATA!Q61,CLEANED_DATA!R61,CLEANED_DATA!T61,CLEANED_DATA!V61,CLEANED_DATA!W61,CLEANED_DATA!AL61,CLEANED_DATA!AM61,CLEANED_DATA!AN61,CLEANED_DATA!AO61,CLEANED_DATA!AQ61,CLEANED_DATA!AR61,CLEANED_DATA!AS61,CLEANED_DATA!AT61,CLEANED_DATA!AU61,CLEANED_DATA!AV61,CLEANED_DATA!AW61,CLEANED_DATA!AX61,CLEANED_DATA!AY61,CLEANED_DATA!AZ61,CLEANED_DATA!BA61,CLEANED_DATA!BB61,CLEANED_DATA!BC61)=0,
"No data reported",
IF(
SUM(CLEANED_DATA!D61,CLEANED_DATA!G61,CLEANED_DATA!Q61,CLEANED_DATA!R61,CLEANED_DATA!T61,CLEANED_DATA!V61,CLEANED_DATA!W61,CLEANED_DATA!AL61,CLEANED_DATA!AM61,CLEANED_DATA!AN61,CLEANED_DATA!AO61,CLEANED_DATA!AQ61,CLEANED_DATA!AR61,CLEANED_DATA!AS61,CLEANED_DATA!AT61,CLEANED_DATA!AU61,CLEANED_DATA!AV61,CLEANED_DATA!AW61,CLEANED_DATA!AX61,CLEANED_DATA!AY61,CLEANED_DATA!AZ61,CLEANED_DATA!BA61,CLEANED_DATA!BB61,CLEANED_DATA!BC61)=0,
"Zero-only reporting",
"Reported")))</f>
        <v/>
      </c>
      <c r="D61" s="10" t="str">
        <f>IF($A61="","",IF(AND(CLEANED_DATA!D61&lt;&gt;"",CLEANED_DATA!G61&lt;&gt;"",CLEANED_DATA!G61&gt;CLEANED_DATA!D61),"Flag: ANC4 higher than ANC1","OK"))</f>
        <v/>
      </c>
      <c r="E61" s="10" t="str">
        <f>IF($A61="","",IF(OR(CLEANED_DATA!D61="",CLEANED_DATA!Q61=""),"Missing value: verify ANC1 and LLIN reporting",IF(CLEANED_DATA!Q61=CLEANED_DATA!D61,"OK: LLIN equals ANC1",IF(CLEANED_DATA!Q61&gt;CLEANED_DATA!D61,"Flag: LLIN exceeds ANC1 by "&amp;(CLEANED_DATA!Q61-CLEANED_DATA!D61)&amp;"; verify ANC register and LLIN distribution tally","Flag: LLIN lower than ANC1 by "&amp;(CLEANED_DATA!D61-CLEANED_DATA!Q61)&amp;"; verify if all ANC1 clients received LLINs or correct reporting error"))))</f>
        <v/>
      </c>
      <c r="F61" s="10" t="str">
        <f>IF($A61="","",IF(AND(CLEANED_DATA!R61&lt;&gt;"",CLEANED_DATA!T61&lt;&gt;"",CLEANED_DATA!T61&gt;CLEANED_DATA!R61),"Flag: AMTSL greater than deliveries by "&amp;(CLEANED_DATA!T61-CLEANED_DATA!R61),IF(AND(CLEANED_DATA!R61&gt;0,CLEANED_DATA!T61=""),"Missing AMTSL where deliveries reported","OK")))</f>
        <v/>
      </c>
      <c r="G61" s="10" t="str">
        <f>IF($A61="","",IF(AND(CLEANED_DATA!R61&gt;0,CLEANED_DATA!AL61=""),"Flag: delivery reported but no PNC &lt;48h proxy value",IF(AND(CLEANED_DATA!R61&lt;&gt;"",CLEANED_DATA!AL61&lt;&gt;"",CLEANED_DATA!AL61&gt;CLEANED_DATA!R61),"Flag: PNC &lt;48h proxy greater than deliveries by "&amp;(CLEANED_DATA!AL61-CLEANED_DATA!R61),"OK")))</f>
        <v/>
      </c>
      <c r="H61" s="10" t="str">
        <f>IF($A61="","",IF(AND(CLEANED_DATA!V61&lt;&gt;"",CLEANED_DATA!R61&lt;&gt;"",CLEANED_DATA!V61&gt;CLEANED_DATA!R61),"Flag: caesareans greater than deliveries by "&amp;(CLEANED_DATA!V61-CLEANED_DATA!R61),"OK"))</f>
        <v/>
      </c>
      <c r="I61" s="10" t="str">
        <f>IF($A61="","",IF(AND(CLEANED_DATA!W61&lt;&gt;"",CLEANED_DATA!R61&lt;&gt;"",CLEANED_DATA!W61&gt;CLEANED_DATA!R61),"Flag: complications greater than deliveries by "&amp;(CLEANED_DATA!W61-CLEANED_DATA!R61),"OK"))</f>
        <v/>
      </c>
      <c r="J61" s="10" t="str">
        <f>IF($A61="","",IF(AND(CLEANED_DATA!AN61&lt;&gt;"",CLEANED_DATA!AO61&lt;&gt;"",CLEANED_DATA!AO61&gt;CLEANED_DATA!AN61),"Flag: new acceptors greater than counselled by "&amp;(CLEANED_DATA!AO61-CLEANED_DATA!AN61),"OK"))</f>
        <v/>
      </c>
      <c r="K61" s="10" t="str">
        <f>IF($A61="","",N(CLEANED_DATA!AQ61)+N(CLEANED_DATA!AR61)+N(CLEANED_DATA!AS61)+N(CLEANED_DATA!AT61)+N(CLEANED_DATA!AU61)+N(CLEANED_DATA!AV61)+N(CLEANED_DATA!AW61)+N(CLEANED_DATA!AX61)+N(CLEANED_DATA!AY61)+N(CLEANED_DATA!AZ61)+N(CLEANED_DATA!BA61)+N(CLEANED_DATA!BB61)+N(CLEANED_DATA!BC61))</f>
        <v/>
      </c>
      <c r="L61" s="10" t="str">
        <f>IF($A61="","",IF(CLEANED_DATA!AO61="","Missing FP new acceptors",IF(K61=CLEANED_DATA!AO61,"OK","FP method sum differs from new acceptors: method sum="&amp;K61&amp;", new acceptors="&amp;CLEANED_DATA!AO61&amp;", difference="&amp;(K61-CLEANED_DATA!AO61))))</f>
        <v/>
      </c>
      <c r="M61" s="11" t="str">
        <f t="shared" si="0"/>
        <v/>
      </c>
      <c r="N61" s="10" t="str">
        <f t="shared" si="1"/>
        <v/>
      </c>
      <c r="O61" s="10" t="str">
        <f t="shared" si="2"/>
        <v/>
      </c>
    </row>
    <row r="62" spans="1:15" ht="39.5" customHeight="1">
      <c r="A62" s="10" t="str">
        <f>IF(CLEANED_DATA!A62="","",CLEANED_DATA!A62)</f>
        <v/>
      </c>
      <c r="B62" s="10" t="str">
        <f>IF($A62="","",IF(
IF(CLEANED_DATA!D62="","ANC1; ","")&amp;
IF(CLEANED_DATA!G62="","ANC4; ","")&amp;
IF(CLEANED_DATA!Q62="","LLIN_DISTRIBUTED; ","")&amp;
IF(CLEANED_DATA!R62="","DELIVERIES_HF; ","")&amp;
IF(CLEANED_DATA!T62="","AMTSL; ","")&amp;
IF(CLEANED_DATA!V62="","CAESAREAN; ","")&amp;
IF(CLEANED_DATA!W62="","OBST_COMPLICATIONS; ","")&amp;
IF(CLEANED_DATA!AL62="","PNC_48H_PROXY; ","")&amp;
IF(CLEANED_DATA!AM62="","FP_VISITS; ","")&amp;
IF(CLEANED_DATA!AN62="","FP_COUNSELLED; ","")&amp;
IF(CLEANED_DATA!AO62="","FP_NEW_ACCEPTORS; ","")&amp;
IF(CLEANED_DATA!AQ62="","FP_PROGESTIN_PILL; ","")&amp;
IF(CLEANED_DATA!AR62="","FP_ESTRO_PROGESTIN_PILL; ","")&amp;
IF(CLEANED_DATA!AS62="","FP_MORNING_AFTER; ","")&amp;
IF(CLEANED_DATA!AT62="","FP_IM_INJECTION; ","")&amp;
IF(CLEANED_DATA!AU62="","FP_SC_INJECTION; ","")&amp;
IF(CLEANED_DATA!AV62="","FP_IMPLANT_IMPLANON; ","")&amp;
IF(CLEANED_DATA!AW62="","FP_IMPLANT_JADELLE; ","")&amp;
IF(CLEANED_DATA!AX62="","FP_IUD; ","")&amp;
IF(CLEANED_DATA!AY62="","FP_TUBAL_LIGATION; ","")&amp;
IF(CLEANED_DATA!AZ62="","FP_VASECTOMY; ","")&amp;
IF(CLEANED_DATA!BA62="","FP_MALE_CONDOM; ","")&amp;
IF(CLEANED_DATA!BB62="","FP_FEMALE_CONDOM; ","")&amp;
IF(CLEANED_DATA!BC62="","FP_NATURAL_METHOD; ","")
="","None",
IF(CLEANED_DATA!D62="","ANC1; ","")&amp;
IF(CLEANED_DATA!G62="","ANC4; ","")&amp;
IF(CLEANED_DATA!Q62="","LLIN_DISTRIBUTED; ","")&amp;
IF(CLEANED_DATA!R62="","DELIVERIES_HF; ","")&amp;
IF(CLEANED_DATA!T62="","AMTSL; ","")&amp;
IF(CLEANED_DATA!V62="","CAESAREAN; ","")&amp;
IF(CLEANED_DATA!W62="","OBST_COMPLICATIONS; ","")&amp;
IF(CLEANED_DATA!AL62="","PNC_48H_PROXY; ","")&amp;
IF(CLEANED_DATA!AM62="","FP_VISITS; ","")&amp;
IF(CLEANED_DATA!AN62="","FP_COUNSELLED; ","")&amp;
IF(CLEANED_DATA!AO62="","FP_NEW_ACCEPTORS; ","")&amp;
IF(CLEANED_DATA!AQ62="","FP_PROGESTIN_PILL; ","")&amp;
IF(CLEANED_DATA!AR62="","FP_ESTRO_PROGESTIN_PILL; ","")&amp;
IF(CLEANED_DATA!AS62="","FP_MORNING_AFTER; ","")&amp;
IF(CLEANED_DATA!AT62="","FP_IM_INJECTION; ","")&amp;
IF(CLEANED_DATA!AU62="","FP_SC_INJECTION; ","")&amp;
IF(CLEANED_DATA!AV62="","FP_IMPLANT_IMPLANON; ","")&amp;
IF(CLEANED_DATA!AW62="","FP_IMPLANT_JADELLE; ","")&amp;
IF(CLEANED_DATA!AX62="","FP_IUD; ","")&amp;
IF(CLEANED_DATA!AY62="","FP_TUBAL_LIGATION; ","")&amp;
IF(CLEANED_DATA!AZ62="","FP_VASECTOMY; ","")&amp;
IF(CLEANED_DATA!BA62="","FP_MALE_CONDOM; ","")&amp;
IF(CLEANED_DATA!BB62="","FP_FEMALE_CONDOM; ","")&amp;
IF(CLEANED_DATA!BC62="","FP_NATURAL_METHOD; ","")))</f>
        <v/>
      </c>
      <c r="C62" s="11" t="str">
        <f>IF($A62="","",IF(
COUNT(CLEANED_DATA!D62,CLEANED_DATA!G62,CLEANED_DATA!Q62,CLEANED_DATA!R62,CLEANED_DATA!T62,CLEANED_DATA!V62,CLEANED_DATA!W62,CLEANED_DATA!AL62,CLEANED_DATA!AM62,CLEANED_DATA!AN62,CLEANED_DATA!AO62,CLEANED_DATA!AQ62,CLEANED_DATA!AR62,CLEANED_DATA!AS62,CLEANED_DATA!AT62,CLEANED_DATA!AU62,CLEANED_DATA!AV62,CLEANED_DATA!AW62,CLEANED_DATA!AX62,CLEANED_DATA!AY62,CLEANED_DATA!AZ62,CLEANED_DATA!BA62,CLEANED_DATA!BB62,CLEANED_DATA!BC62)=0,
"No data reported",
IF(
SUM(CLEANED_DATA!D62,CLEANED_DATA!G62,CLEANED_DATA!Q62,CLEANED_DATA!R62,CLEANED_DATA!T62,CLEANED_DATA!V62,CLEANED_DATA!W62,CLEANED_DATA!AL62,CLEANED_DATA!AM62,CLEANED_DATA!AN62,CLEANED_DATA!AO62,CLEANED_DATA!AQ62,CLEANED_DATA!AR62,CLEANED_DATA!AS62,CLEANED_DATA!AT62,CLEANED_DATA!AU62,CLEANED_DATA!AV62,CLEANED_DATA!AW62,CLEANED_DATA!AX62,CLEANED_DATA!AY62,CLEANED_DATA!AZ62,CLEANED_DATA!BA62,CLEANED_DATA!BB62,CLEANED_DATA!BC62)=0,
"Zero-only reporting",
"Reported")))</f>
        <v/>
      </c>
      <c r="D62" s="10" t="str">
        <f>IF($A62="","",IF(AND(CLEANED_DATA!D62&lt;&gt;"",CLEANED_DATA!G62&lt;&gt;"",CLEANED_DATA!G62&gt;CLEANED_DATA!D62),"Flag: ANC4 higher than ANC1","OK"))</f>
        <v/>
      </c>
      <c r="E62" s="10" t="str">
        <f>IF($A62="","",IF(OR(CLEANED_DATA!D62="",CLEANED_DATA!Q62=""),"Missing value: verify ANC1 and LLIN reporting",IF(CLEANED_DATA!Q62=CLEANED_DATA!D62,"OK: LLIN equals ANC1",IF(CLEANED_DATA!Q62&gt;CLEANED_DATA!D62,"Flag: LLIN exceeds ANC1 by "&amp;(CLEANED_DATA!Q62-CLEANED_DATA!D62)&amp;"; verify ANC register and LLIN distribution tally","Flag: LLIN lower than ANC1 by "&amp;(CLEANED_DATA!D62-CLEANED_DATA!Q62)&amp;"; verify if all ANC1 clients received LLINs or correct reporting error"))))</f>
        <v/>
      </c>
      <c r="F62" s="10" t="str">
        <f>IF($A62="","",IF(AND(CLEANED_DATA!R62&lt;&gt;"",CLEANED_DATA!T62&lt;&gt;"",CLEANED_DATA!T62&gt;CLEANED_DATA!R62),"Flag: AMTSL greater than deliveries by "&amp;(CLEANED_DATA!T62-CLEANED_DATA!R62),IF(AND(CLEANED_DATA!R62&gt;0,CLEANED_DATA!T62=""),"Missing AMTSL where deliveries reported","OK")))</f>
        <v/>
      </c>
      <c r="G62" s="10" t="str">
        <f>IF($A62="","",IF(AND(CLEANED_DATA!R62&gt;0,CLEANED_DATA!AL62=""),"Flag: delivery reported but no PNC &lt;48h proxy value",IF(AND(CLEANED_DATA!R62&lt;&gt;"",CLEANED_DATA!AL62&lt;&gt;"",CLEANED_DATA!AL62&gt;CLEANED_DATA!R62),"Flag: PNC &lt;48h proxy greater than deliveries by "&amp;(CLEANED_DATA!AL62-CLEANED_DATA!R62),"OK")))</f>
        <v/>
      </c>
      <c r="H62" s="10" t="str">
        <f>IF($A62="","",IF(AND(CLEANED_DATA!V62&lt;&gt;"",CLEANED_DATA!R62&lt;&gt;"",CLEANED_DATA!V62&gt;CLEANED_DATA!R62),"Flag: caesareans greater than deliveries by "&amp;(CLEANED_DATA!V62-CLEANED_DATA!R62),"OK"))</f>
        <v/>
      </c>
      <c r="I62" s="10" t="str">
        <f>IF($A62="","",IF(AND(CLEANED_DATA!W62&lt;&gt;"",CLEANED_DATA!R62&lt;&gt;"",CLEANED_DATA!W62&gt;CLEANED_DATA!R62),"Flag: complications greater than deliveries by "&amp;(CLEANED_DATA!W62-CLEANED_DATA!R62),"OK"))</f>
        <v/>
      </c>
      <c r="J62" s="10" t="str">
        <f>IF($A62="","",IF(AND(CLEANED_DATA!AN62&lt;&gt;"",CLEANED_DATA!AO62&lt;&gt;"",CLEANED_DATA!AO62&gt;CLEANED_DATA!AN62),"Flag: new acceptors greater than counselled by "&amp;(CLEANED_DATA!AO62-CLEANED_DATA!AN62),"OK"))</f>
        <v/>
      </c>
      <c r="K62" s="10" t="str">
        <f>IF($A62="","",N(CLEANED_DATA!AQ62)+N(CLEANED_DATA!AR62)+N(CLEANED_DATA!AS62)+N(CLEANED_DATA!AT62)+N(CLEANED_DATA!AU62)+N(CLEANED_DATA!AV62)+N(CLEANED_DATA!AW62)+N(CLEANED_DATA!AX62)+N(CLEANED_DATA!AY62)+N(CLEANED_DATA!AZ62)+N(CLEANED_DATA!BA62)+N(CLEANED_DATA!BB62)+N(CLEANED_DATA!BC62))</f>
        <v/>
      </c>
      <c r="L62" s="10" t="str">
        <f>IF($A62="","",IF(CLEANED_DATA!AO62="","Missing FP new acceptors",IF(K62=CLEANED_DATA!AO62,"OK","FP method sum differs from new acceptors: method sum="&amp;K62&amp;", new acceptors="&amp;CLEANED_DATA!AO62&amp;", difference="&amp;(K62-CLEANED_DATA!AO62))))</f>
        <v/>
      </c>
      <c r="M62" s="11" t="str">
        <f t="shared" si="0"/>
        <v/>
      </c>
      <c r="N62" s="10" t="str">
        <f t="shared" si="1"/>
        <v/>
      </c>
      <c r="O62" s="10" t="str">
        <f t="shared" si="2"/>
        <v/>
      </c>
    </row>
    <row r="63" spans="1:15" ht="39.5" customHeight="1">
      <c r="A63" s="10" t="str">
        <f>IF(CLEANED_DATA!A63="","",CLEANED_DATA!A63)</f>
        <v/>
      </c>
      <c r="B63" s="10" t="str">
        <f>IF($A63="","",IF(
IF(CLEANED_DATA!D63="","ANC1; ","")&amp;
IF(CLEANED_DATA!G63="","ANC4; ","")&amp;
IF(CLEANED_DATA!Q63="","LLIN_DISTRIBUTED; ","")&amp;
IF(CLEANED_DATA!R63="","DELIVERIES_HF; ","")&amp;
IF(CLEANED_DATA!T63="","AMTSL; ","")&amp;
IF(CLEANED_DATA!V63="","CAESAREAN; ","")&amp;
IF(CLEANED_DATA!W63="","OBST_COMPLICATIONS; ","")&amp;
IF(CLEANED_DATA!AL63="","PNC_48H_PROXY; ","")&amp;
IF(CLEANED_DATA!AM63="","FP_VISITS; ","")&amp;
IF(CLEANED_DATA!AN63="","FP_COUNSELLED; ","")&amp;
IF(CLEANED_DATA!AO63="","FP_NEW_ACCEPTORS; ","")&amp;
IF(CLEANED_DATA!AQ63="","FP_PROGESTIN_PILL; ","")&amp;
IF(CLEANED_DATA!AR63="","FP_ESTRO_PROGESTIN_PILL; ","")&amp;
IF(CLEANED_DATA!AS63="","FP_MORNING_AFTER; ","")&amp;
IF(CLEANED_DATA!AT63="","FP_IM_INJECTION; ","")&amp;
IF(CLEANED_DATA!AU63="","FP_SC_INJECTION; ","")&amp;
IF(CLEANED_DATA!AV63="","FP_IMPLANT_IMPLANON; ","")&amp;
IF(CLEANED_DATA!AW63="","FP_IMPLANT_JADELLE; ","")&amp;
IF(CLEANED_DATA!AX63="","FP_IUD; ","")&amp;
IF(CLEANED_DATA!AY63="","FP_TUBAL_LIGATION; ","")&amp;
IF(CLEANED_DATA!AZ63="","FP_VASECTOMY; ","")&amp;
IF(CLEANED_DATA!BA63="","FP_MALE_CONDOM; ","")&amp;
IF(CLEANED_DATA!BB63="","FP_FEMALE_CONDOM; ","")&amp;
IF(CLEANED_DATA!BC63="","FP_NATURAL_METHOD; ","")
="","None",
IF(CLEANED_DATA!D63="","ANC1; ","")&amp;
IF(CLEANED_DATA!G63="","ANC4; ","")&amp;
IF(CLEANED_DATA!Q63="","LLIN_DISTRIBUTED; ","")&amp;
IF(CLEANED_DATA!R63="","DELIVERIES_HF; ","")&amp;
IF(CLEANED_DATA!T63="","AMTSL; ","")&amp;
IF(CLEANED_DATA!V63="","CAESAREAN; ","")&amp;
IF(CLEANED_DATA!W63="","OBST_COMPLICATIONS; ","")&amp;
IF(CLEANED_DATA!AL63="","PNC_48H_PROXY; ","")&amp;
IF(CLEANED_DATA!AM63="","FP_VISITS; ","")&amp;
IF(CLEANED_DATA!AN63="","FP_COUNSELLED; ","")&amp;
IF(CLEANED_DATA!AO63="","FP_NEW_ACCEPTORS; ","")&amp;
IF(CLEANED_DATA!AQ63="","FP_PROGESTIN_PILL; ","")&amp;
IF(CLEANED_DATA!AR63="","FP_ESTRO_PROGESTIN_PILL; ","")&amp;
IF(CLEANED_DATA!AS63="","FP_MORNING_AFTER; ","")&amp;
IF(CLEANED_DATA!AT63="","FP_IM_INJECTION; ","")&amp;
IF(CLEANED_DATA!AU63="","FP_SC_INJECTION; ","")&amp;
IF(CLEANED_DATA!AV63="","FP_IMPLANT_IMPLANON; ","")&amp;
IF(CLEANED_DATA!AW63="","FP_IMPLANT_JADELLE; ","")&amp;
IF(CLEANED_DATA!AX63="","FP_IUD; ","")&amp;
IF(CLEANED_DATA!AY63="","FP_TUBAL_LIGATION; ","")&amp;
IF(CLEANED_DATA!AZ63="","FP_VASECTOMY; ","")&amp;
IF(CLEANED_DATA!BA63="","FP_MALE_CONDOM; ","")&amp;
IF(CLEANED_DATA!BB63="","FP_FEMALE_CONDOM; ","")&amp;
IF(CLEANED_DATA!BC63="","FP_NATURAL_METHOD; ","")))</f>
        <v/>
      </c>
      <c r="C63" s="11" t="str">
        <f>IF($A63="","",IF(
COUNT(CLEANED_DATA!D63,CLEANED_DATA!G63,CLEANED_DATA!Q63,CLEANED_DATA!R63,CLEANED_DATA!T63,CLEANED_DATA!V63,CLEANED_DATA!W63,CLEANED_DATA!AL63,CLEANED_DATA!AM63,CLEANED_DATA!AN63,CLEANED_DATA!AO63,CLEANED_DATA!AQ63,CLEANED_DATA!AR63,CLEANED_DATA!AS63,CLEANED_DATA!AT63,CLEANED_DATA!AU63,CLEANED_DATA!AV63,CLEANED_DATA!AW63,CLEANED_DATA!AX63,CLEANED_DATA!AY63,CLEANED_DATA!AZ63,CLEANED_DATA!BA63,CLEANED_DATA!BB63,CLEANED_DATA!BC63)=0,
"No data reported",
IF(
SUM(CLEANED_DATA!D63,CLEANED_DATA!G63,CLEANED_DATA!Q63,CLEANED_DATA!R63,CLEANED_DATA!T63,CLEANED_DATA!V63,CLEANED_DATA!W63,CLEANED_DATA!AL63,CLEANED_DATA!AM63,CLEANED_DATA!AN63,CLEANED_DATA!AO63,CLEANED_DATA!AQ63,CLEANED_DATA!AR63,CLEANED_DATA!AS63,CLEANED_DATA!AT63,CLEANED_DATA!AU63,CLEANED_DATA!AV63,CLEANED_DATA!AW63,CLEANED_DATA!AX63,CLEANED_DATA!AY63,CLEANED_DATA!AZ63,CLEANED_DATA!BA63,CLEANED_DATA!BB63,CLEANED_DATA!BC63)=0,
"Zero-only reporting",
"Reported")))</f>
        <v/>
      </c>
      <c r="D63" s="10" t="str">
        <f>IF($A63="","",IF(AND(CLEANED_DATA!D63&lt;&gt;"",CLEANED_DATA!G63&lt;&gt;"",CLEANED_DATA!G63&gt;CLEANED_DATA!D63),"Flag: ANC4 higher than ANC1","OK"))</f>
        <v/>
      </c>
      <c r="E63" s="10" t="str">
        <f>IF($A63="","",IF(OR(CLEANED_DATA!D63="",CLEANED_DATA!Q63=""),"Missing value: verify ANC1 and LLIN reporting",IF(CLEANED_DATA!Q63=CLEANED_DATA!D63,"OK: LLIN equals ANC1",IF(CLEANED_DATA!Q63&gt;CLEANED_DATA!D63,"Flag: LLIN exceeds ANC1 by "&amp;(CLEANED_DATA!Q63-CLEANED_DATA!D63)&amp;"; verify ANC register and LLIN distribution tally","Flag: LLIN lower than ANC1 by "&amp;(CLEANED_DATA!D63-CLEANED_DATA!Q63)&amp;"; verify if all ANC1 clients received LLINs or correct reporting error"))))</f>
        <v/>
      </c>
      <c r="F63" s="10" t="str">
        <f>IF($A63="","",IF(AND(CLEANED_DATA!R63&lt;&gt;"",CLEANED_DATA!T63&lt;&gt;"",CLEANED_DATA!T63&gt;CLEANED_DATA!R63),"Flag: AMTSL greater than deliveries by "&amp;(CLEANED_DATA!T63-CLEANED_DATA!R63),IF(AND(CLEANED_DATA!R63&gt;0,CLEANED_DATA!T63=""),"Missing AMTSL where deliveries reported","OK")))</f>
        <v/>
      </c>
      <c r="G63" s="10" t="str">
        <f>IF($A63="","",IF(AND(CLEANED_DATA!R63&gt;0,CLEANED_DATA!AL63=""),"Flag: delivery reported but no PNC &lt;48h proxy value",IF(AND(CLEANED_DATA!R63&lt;&gt;"",CLEANED_DATA!AL63&lt;&gt;"",CLEANED_DATA!AL63&gt;CLEANED_DATA!R63),"Flag: PNC &lt;48h proxy greater than deliveries by "&amp;(CLEANED_DATA!AL63-CLEANED_DATA!R63),"OK")))</f>
        <v/>
      </c>
      <c r="H63" s="10" t="str">
        <f>IF($A63="","",IF(AND(CLEANED_DATA!V63&lt;&gt;"",CLEANED_DATA!R63&lt;&gt;"",CLEANED_DATA!V63&gt;CLEANED_DATA!R63),"Flag: caesareans greater than deliveries by "&amp;(CLEANED_DATA!V63-CLEANED_DATA!R63),"OK"))</f>
        <v/>
      </c>
      <c r="I63" s="10" t="str">
        <f>IF($A63="","",IF(AND(CLEANED_DATA!W63&lt;&gt;"",CLEANED_DATA!R63&lt;&gt;"",CLEANED_DATA!W63&gt;CLEANED_DATA!R63),"Flag: complications greater than deliveries by "&amp;(CLEANED_DATA!W63-CLEANED_DATA!R63),"OK"))</f>
        <v/>
      </c>
      <c r="J63" s="10" t="str">
        <f>IF($A63="","",IF(AND(CLEANED_DATA!AN63&lt;&gt;"",CLEANED_DATA!AO63&lt;&gt;"",CLEANED_DATA!AO63&gt;CLEANED_DATA!AN63),"Flag: new acceptors greater than counselled by "&amp;(CLEANED_DATA!AO63-CLEANED_DATA!AN63),"OK"))</f>
        <v/>
      </c>
      <c r="K63" s="10" t="str">
        <f>IF($A63="","",N(CLEANED_DATA!AQ63)+N(CLEANED_DATA!AR63)+N(CLEANED_DATA!AS63)+N(CLEANED_DATA!AT63)+N(CLEANED_DATA!AU63)+N(CLEANED_DATA!AV63)+N(CLEANED_DATA!AW63)+N(CLEANED_DATA!AX63)+N(CLEANED_DATA!AY63)+N(CLEANED_DATA!AZ63)+N(CLEANED_DATA!BA63)+N(CLEANED_DATA!BB63)+N(CLEANED_DATA!BC63))</f>
        <v/>
      </c>
      <c r="L63" s="10" t="str">
        <f>IF($A63="","",IF(CLEANED_DATA!AO63="","Missing FP new acceptors",IF(K63=CLEANED_DATA!AO63,"OK","FP method sum differs from new acceptors: method sum="&amp;K63&amp;", new acceptors="&amp;CLEANED_DATA!AO63&amp;", difference="&amp;(K63-CLEANED_DATA!AO63))))</f>
        <v/>
      </c>
      <c r="M63" s="11" t="str">
        <f t="shared" si="0"/>
        <v/>
      </c>
      <c r="N63" s="10" t="str">
        <f t="shared" si="1"/>
        <v/>
      </c>
      <c r="O63" s="10" t="str">
        <f t="shared" si="2"/>
        <v/>
      </c>
    </row>
    <row r="64" spans="1:15" ht="39.5" customHeight="1">
      <c r="A64" s="10" t="str">
        <f>IF(CLEANED_DATA!A64="","",CLEANED_DATA!A64)</f>
        <v/>
      </c>
      <c r="B64" s="10" t="str">
        <f>IF($A64="","",IF(
IF(CLEANED_DATA!D64="","ANC1; ","")&amp;
IF(CLEANED_DATA!G64="","ANC4; ","")&amp;
IF(CLEANED_DATA!Q64="","LLIN_DISTRIBUTED; ","")&amp;
IF(CLEANED_DATA!R64="","DELIVERIES_HF; ","")&amp;
IF(CLEANED_DATA!T64="","AMTSL; ","")&amp;
IF(CLEANED_DATA!V64="","CAESAREAN; ","")&amp;
IF(CLEANED_DATA!W64="","OBST_COMPLICATIONS; ","")&amp;
IF(CLEANED_DATA!AL64="","PNC_48H_PROXY; ","")&amp;
IF(CLEANED_DATA!AM64="","FP_VISITS; ","")&amp;
IF(CLEANED_DATA!AN64="","FP_COUNSELLED; ","")&amp;
IF(CLEANED_DATA!AO64="","FP_NEW_ACCEPTORS; ","")&amp;
IF(CLEANED_DATA!AQ64="","FP_PROGESTIN_PILL; ","")&amp;
IF(CLEANED_DATA!AR64="","FP_ESTRO_PROGESTIN_PILL; ","")&amp;
IF(CLEANED_DATA!AS64="","FP_MORNING_AFTER; ","")&amp;
IF(CLEANED_DATA!AT64="","FP_IM_INJECTION; ","")&amp;
IF(CLEANED_DATA!AU64="","FP_SC_INJECTION; ","")&amp;
IF(CLEANED_DATA!AV64="","FP_IMPLANT_IMPLANON; ","")&amp;
IF(CLEANED_DATA!AW64="","FP_IMPLANT_JADELLE; ","")&amp;
IF(CLEANED_DATA!AX64="","FP_IUD; ","")&amp;
IF(CLEANED_DATA!AY64="","FP_TUBAL_LIGATION; ","")&amp;
IF(CLEANED_DATA!AZ64="","FP_VASECTOMY; ","")&amp;
IF(CLEANED_DATA!BA64="","FP_MALE_CONDOM; ","")&amp;
IF(CLEANED_DATA!BB64="","FP_FEMALE_CONDOM; ","")&amp;
IF(CLEANED_DATA!BC64="","FP_NATURAL_METHOD; ","")
="","None",
IF(CLEANED_DATA!D64="","ANC1; ","")&amp;
IF(CLEANED_DATA!G64="","ANC4; ","")&amp;
IF(CLEANED_DATA!Q64="","LLIN_DISTRIBUTED; ","")&amp;
IF(CLEANED_DATA!R64="","DELIVERIES_HF; ","")&amp;
IF(CLEANED_DATA!T64="","AMTSL; ","")&amp;
IF(CLEANED_DATA!V64="","CAESAREAN; ","")&amp;
IF(CLEANED_DATA!W64="","OBST_COMPLICATIONS; ","")&amp;
IF(CLEANED_DATA!AL64="","PNC_48H_PROXY; ","")&amp;
IF(CLEANED_DATA!AM64="","FP_VISITS; ","")&amp;
IF(CLEANED_DATA!AN64="","FP_COUNSELLED; ","")&amp;
IF(CLEANED_DATA!AO64="","FP_NEW_ACCEPTORS; ","")&amp;
IF(CLEANED_DATA!AQ64="","FP_PROGESTIN_PILL; ","")&amp;
IF(CLEANED_DATA!AR64="","FP_ESTRO_PROGESTIN_PILL; ","")&amp;
IF(CLEANED_DATA!AS64="","FP_MORNING_AFTER; ","")&amp;
IF(CLEANED_DATA!AT64="","FP_IM_INJECTION; ","")&amp;
IF(CLEANED_DATA!AU64="","FP_SC_INJECTION; ","")&amp;
IF(CLEANED_DATA!AV64="","FP_IMPLANT_IMPLANON; ","")&amp;
IF(CLEANED_DATA!AW64="","FP_IMPLANT_JADELLE; ","")&amp;
IF(CLEANED_DATA!AX64="","FP_IUD; ","")&amp;
IF(CLEANED_DATA!AY64="","FP_TUBAL_LIGATION; ","")&amp;
IF(CLEANED_DATA!AZ64="","FP_VASECTOMY; ","")&amp;
IF(CLEANED_DATA!BA64="","FP_MALE_CONDOM; ","")&amp;
IF(CLEANED_DATA!BB64="","FP_FEMALE_CONDOM; ","")&amp;
IF(CLEANED_DATA!BC64="","FP_NATURAL_METHOD; ","")))</f>
        <v/>
      </c>
      <c r="C64" s="11" t="str">
        <f>IF($A64="","",IF(
COUNT(CLEANED_DATA!D64,CLEANED_DATA!G64,CLEANED_DATA!Q64,CLEANED_DATA!R64,CLEANED_DATA!T64,CLEANED_DATA!V64,CLEANED_DATA!W64,CLEANED_DATA!AL64,CLEANED_DATA!AM64,CLEANED_DATA!AN64,CLEANED_DATA!AO64,CLEANED_DATA!AQ64,CLEANED_DATA!AR64,CLEANED_DATA!AS64,CLEANED_DATA!AT64,CLEANED_DATA!AU64,CLEANED_DATA!AV64,CLEANED_DATA!AW64,CLEANED_DATA!AX64,CLEANED_DATA!AY64,CLEANED_DATA!AZ64,CLEANED_DATA!BA64,CLEANED_DATA!BB64,CLEANED_DATA!BC64)=0,
"No data reported",
IF(
SUM(CLEANED_DATA!D64,CLEANED_DATA!G64,CLEANED_DATA!Q64,CLEANED_DATA!R64,CLEANED_DATA!T64,CLEANED_DATA!V64,CLEANED_DATA!W64,CLEANED_DATA!AL64,CLEANED_DATA!AM64,CLEANED_DATA!AN64,CLEANED_DATA!AO64,CLEANED_DATA!AQ64,CLEANED_DATA!AR64,CLEANED_DATA!AS64,CLEANED_DATA!AT64,CLEANED_DATA!AU64,CLEANED_DATA!AV64,CLEANED_DATA!AW64,CLEANED_DATA!AX64,CLEANED_DATA!AY64,CLEANED_DATA!AZ64,CLEANED_DATA!BA64,CLEANED_DATA!BB64,CLEANED_DATA!BC64)=0,
"Zero-only reporting",
"Reported")))</f>
        <v/>
      </c>
      <c r="D64" s="10" t="str">
        <f>IF($A64="","",IF(AND(CLEANED_DATA!D64&lt;&gt;"",CLEANED_DATA!G64&lt;&gt;"",CLEANED_DATA!G64&gt;CLEANED_DATA!D64),"Flag: ANC4 higher than ANC1","OK"))</f>
        <v/>
      </c>
      <c r="E64" s="10" t="str">
        <f>IF($A64="","",IF(OR(CLEANED_DATA!D64="",CLEANED_DATA!Q64=""),"Missing value: verify ANC1 and LLIN reporting",IF(CLEANED_DATA!Q64=CLEANED_DATA!D64,"OK: LLIN equals ANC1",IF(CLEANED_DATA!Q64&gt;CLEANED_DATA!D64,"Flag: LLIN exceeds ANC1 by "&amp;(CLEANED_DATA!Q64-CLEANED_DATA!D64)&amp;"; verify ANC register and LLIN distribution tally","Flag: LLIN lower than ANC1 by "&amp;(CLEANED_DATA!D64-CLEANED_DATA!Q64)&amp;"; verify if all ANC1 clients received LLINs or correct reporting error"))))</f>
        <v/>
      </c>
      <c r="F64" s="10" t="str">
        <f>IF($A64="","",IF(AND(CLEANED_DATA!R64&lt;&gt;"",CLEANED_DATA!T64&lt;&gt;"",CLEANED_DATA!T64&gt;CLEANED_DATA!R64),"Flag: AMTSL greater than deliveries by "&amp;(CLEANED_DATA!T64-CLEANED_DATA!R64),IF(AND(CLEANED_DATA!R64&gt;0,CLEANED_DATA!T64=""),"Missing AMTSL where deliveries reported","OK")))</f>
        <v/>
      </c>
      <c r="G64" s="10" t="str">
        <f>IF($A64="","",IF(AND(CLEANED_DATA!R64&gt;0,CLEANED_DATA!AL64=""),"Flag: delivery reported but no PNC &lt;48h proxy value",IF(AND(CLEANED_DATA!R64&lt;&gt;"",CLEANED_DATA!AL64&lt;&gt;"",CLEANED_DATA!AL64&gt;CLEANED_DATA!R64),"Flag: PNC &lt;48h proxy greater than deliveries by "&amp;(CLEANED_DATA!AL64-CLEANED_DATA!R64),"OK")))</f>
        <v/>
      </c>
      <c r="H64" s="10" t="str">
        <f>IF($A64="","",IF(AND(CLEANED_DATA!V64&lt;&gt;"",CLEANED_DATA!R64&lt;&gt;"",CLEANED_DATA!V64&gt;CLEANED_DATA!R64),"Flag: caesareans greater than deliveries by "&amp;(CLEANED_DATA!V64-CLEANED_DATA!R64),"OK"))</f>
        <v/>
      </c>
      <c r="I64" s="10" t="str">
        <f>IF($A64="","",IF(AND(CLEANED_DATA!W64&lt;&gt;"",CLEANED_DATA!R64&lt;&gt;"",CLEANED_DATA!W64&gt;CLEANED_DATA!R64),"Flag: complications greater than deliveries by "&amp;(CLEANED_DATA!W64-CLEANED_DATA!R64),"OK"))</f>
        <v/>
      </c>
      <c r="J64" s="10" t="str">
        <f>IF($A64="","",IF(AND(CLEANED_DATA!AN64&lt;&gt;"",CLEANED_DATA!AO64&lt;&gt;"",CLEANED_DATA!AO64&gt;CLEANED_DATA!AN64),"Flag: new acceptors greater than counselled by "&amp;(CLEANED_DATA!AO64-CLEANED_DATA!AN64),"OK"))</f>
        <v/>
      </c>
      <c r="K64" s="10" t="str">
        <f>IF($A64="","",N(CLEANED_DATA!AQ64)+N(CLEANED_DATA!AR64)+N(CLEANED_DATA!AS64)+N(CLEANED_DATA!AT64)+N(CLEANED_DATA!AU64)+N(CLEANED_DATA!AV64)+N(CLEANED_DATA!AW64)+N(CLEANED_DATA!AX64)+N(CLEANED_DATA!AY64)+N(CLEANED_DATA!AZ64)+N(CLEANED_DATA!BA64)+N(CLEANED_DATA!BB64)+N(CLEANED_DATA!BC64))</f>
        <v/>
      </c>
      <c r="L64" s="10" t="str">
        <f>IF($A64="","",IF(CLEANED_DATA!AO64="","Missing FP new acceptors",IF(K64=CLEANED_DATA!AO64,"OK","FP method sum differs from new acceptors: method sum="&amp;K64&amp;", new acceptors="&amp;CLEANED_DATA!AO64&amp;", difference="&amp;(K64-CLEANED_DATA!AO64))))</f>
        <v/>
      </c>
      <c r="M64" s="11" t="str">
        <f t="shared" si="0"/>
        <v/>
      </c>
      <c r="N64" s="10" t="str">
        <f t="shared" si="1"/>
        <v/>
      </c>
      <c r="O64" s="10" t="str">
        <f t="shared" si="2"/>
        <v/>
      </c>
    </row>
    <row r="65" spans="1:15" ht="39.5" customHeight="1">
      <c r="A65" s="10" t="str">
        <f>IF(CLEANED_DATA!A65="","",CLEANED_DATA!A65)</f>
        <v/>
      </c>
      <c r="B65" s="10" t="str">
        <f>IF($A65="","",IF(
IF(CLEANED_DATA!D65="","ANC1; ","")&amp;
IF(CLEANED_DATA!G65="","ANC4; ","")&amp;
IF(CLEANED_DATA!Q65="","LLIN_DISTRIBUTED; ","")&amp;
IF(CLEANED_DATA!R65="","DELIVERIES_HF; ","")&amp;
IF(CLEANED_DATA!T65="","AMTSL; ","")&amp;
IF(CLEANED_DATA!V65="","CAESAREAN; ","")&amp;
IF(CLEANED_DATA!W65="","OBST_COMPLICATIONS; ","")&amp;
IF(CLEANED_DATA!AL65="","PNC_48H_PROXY; ","")&amp;
IF(CLEANED_DATA!AM65="","FP_VISITS; ","")&amp;
IF(CLEANED_DATA!AN65="","FP_COUNSELLED; ","")&amp;
IF(CLEANED_DATA!AO65="","FP_NEW_ACCEPTORS; ","")&amp;
IF(CLEANED_DATA!AQ65="","FP_PROGESTIN_PILL; ","")&amp;
IF(CLEANED_DATA!AR65="","FP_ESTRO_PROGESTIN_PILL; ","")&amp;
IF(CLEANED_DATA!AS65="","FP_MORNING_AFTER; ","")&amp;
IF(CLEANED_DATA!AT65="","FP_IM_INJECTION; ","")&amp;
IF(CLEANED_DATA!AU65="","FP_SC_INJECTION; ","")&amp;
IF(CLEANED_DATA!AV65="","FP_IMPLANT_IMPLANON; ","")&amp;
IF(CLEANED_DATA!AW65="","FP_IMPLANT_JADELLE; ","")&amp;
IF(CLEANED_DATA!AX65="","FP_IUD; ","")&amp;
IF(CLEANED_DATA!AY65="","FP_TUBAL_LIGATION; ","")&amp;
IF(CLEANED_DATA!AZ65="","FP_VASECTOMY; ","")&amp;
IF(CLEANED_DATA!BA65="","FP_MALE_CONDOM; ","")&amp;
IF(CLEANED_DATA!BB65="","FP_FEMALE_CONDOM; ","")&amp;
IF(CLEANED_DATA!BC65="","FP_NATURAL_METHOD; ","")
="","None",
IF(CLEANED_DATA!D65="","ANC1; ","")&amp;
IF(CLEANED_DATA!G65="","ANC4; ","")&amp;
IF(CLEANED_DATA!Q65="","LLIN_DISTRIBUTED; ","")&amp;
IF(CLEANED_DATA!R65="","DELIVERIES_HF; ","")&amp;
IF(CLEANED_DATA!T65="","AMTSL; ","")&amp;
IF(CLEANED_DATA!V65="","CAESAREAN; ","")&amp;
IF(CLEANED_DATA!W65="","OBST_COMPLICATIONS; ","")&amp;
IF(CLEANED_DATA!AL65="","PNC_48H_PROXY; ","")&amp;
IF(CLEANED_DATA!AM65="","FP_VISITS; ","")&amp;
IF(CLEANED_DATA!AN65="","FP_COUNSELLED; ","")&amp;
IF(CLEANED_DATA!AO65="","FP_NEW_ACCEPTORS; ","")&amp;
IF(CLEANED_DATA!AQ65="","FP_PROGESTIN_PILL; ","")&amp;
IF(CLEANED_DATA!AR65="","FP_ESTRO_PROGESTIN_PILL; ","")&amp;
IF(CLEANED_DATA!AS65="","FP_MORNING_AFTER; ","")&amp;
IF(CLEANED_DATA!AT65="","FP_IM_INJECTION; ","")&amp;
IF(CLEANED_DATA!AU65="","FP_SC_INJECTION; ","")&amp;
IF(CLEANED_DATA!AV65="","FP_IMPLANT_IMPLANON; ","")&amp;
IF(CLEANED_DATA!AW65="","FP_IMPLANT_JADELLE; ","")&amp;
IF(CLEANED_DATA!AX65="","FP_IUD; ","")&amp;
IF(CLEANED_DATA!AY65="","FP_TUBAL_LIGATION; ","")&amp;
IF(CLEANED_DATA!AZ65="","FP_VASECTOMY; ","")&amp;
IF(CLEANED_DATA!BA65="","FP_MALE_CONDOM; ","")&amp;
IF(CLEANED_DATA!BB65="","FP_FEMALE_CONDOM; ","")&amp;
IF(CLEANED_DATA!BC65="","FP_NATURAL_METHOD; ","")))</f>
        <v/>
      </c>
      <c r="C65" s="11" t="str">
        <f>IF($A65="","",IF(
COUNT(CLEANED_DATA!D65,CLEANED_DATA!G65,CLEANED_DATA!Q65,CLEANED_DATA!R65,CLEANED_DATA!T65,CLEANED_DATA!V65,CLEANED_DATA!W65,CLEANED_DATA!AL65,CLEANED_DATA!AM65,CLEANED_DATA!AN65,CLEANED_DATA!AO65,CLEANED_DATA!AQ65,CLEANED_DATA!AR65,CLEANED_DATA!AS65,CLEANED_DATA!AT65,CLEANED_DATA!AU65,CLEANED_DATA!AV65,CLEANED_DATA!AW65,CLEANED_DATA!AX65,CLEANED_DATA!AY65,CLEANED_DATA!AZ65,CLEANED_DATA!BA65,CLEANED_DATA!BB65,CLEANED_DATA!BC65)=0,
"No data reported",
IF(
SUM(CLEANED_DATA!D65,CLEANED_DATA!G65,CLEANED_DATA!Q65,CLEANED_DATA!R65,CLEANED_DATA!T65,CLEANED_DATA!V65,CLEANED_DATA!W65,CLEANED_DATA!AL65,CLEANED_DATA!AM65,CLEANED_DATA!AN65,CLEANED_DATA!AO65,CLEANED_DATA!AQ65,CLEANED_DATA!AR65,CLEANED_DATA!AS65,CLEANED_DATA!AT65,CLEANED_DATA!AU65,CLEANED_DATA!AV65,CLEANED_DATA!AW65,CLEANED_DATA!AX65,CLEANED_DATA!AY65,CLEANED_DATA!AZ65,CLEANED_DATA!BA65,CLEANED_DATA!BB65,CLEANED_DATA!BC65)=0,
"Zero-only reporting",
"Reported")))</f>
        <v/>
      </c>
      <c r="D65" s="10" t="str">
        <f>IF($A65="","",IF(AND(CLEANED_DATA!D65&lt;&gt;"",CLEANED_DATA!G65&lt;&gt;"",CLEANED_DATA!G65&gt;CLEANED_DATA!D65),"Flag: ANC4 higher than ANC1","OK"))</f>
        <v/>
      </c>
      <c r="E65" s="10" t="str">
        <f>IF($A65="","",IF(OR(CLEANED_DATA!D65="",CLEANED_DATA!Q65=""),"Missing value: verify ANC1 and LLIN reporting",IF(CLEANED_DATA!Q65=CLEANED_DATA!D65,"OK: LLIN equals ANC1",IF(CLEANED_DATA!Q65&gt;CLEANED_DATA!D65,"Flag: LLIN exceeds ANC1 by "&amp;(CLEANED_DATA!Q65-CLEANED_DATA!D65)&amp;"; verify ANC register and LLIN distribution tally","Flag: LLIN lower than ANC1 by "&amp;(CLEANED_DATA!D65-CLEANED_DATA!Q65)&amp;"; verify if all ANC1 clients received LLINs or correct reporting error"))))</f>
        <v/>
      </c>
      <c r="F65" s="10" t="str">
        <f>IF($A65="","",IF(AND(CLEANED_DATA!R65&lt;&gt;"",CLEANED_DATA!T65&lt;&gt;"",CLEANED_DATA!T65&gt;CLEANED_DATA!R65),"Flag: AMTSL greater than deliveries by "&amp;(CLEANED_DATA!T65-CLEANED_DATA!R65),IF(AND(CLEANED_DATA!R65&gt;0,CLEANED_DATA!T65=""),"Missing AMTSL where deliveries reported","OK")))</f>
        <v/>
      </c>
      <c r="G65" s="10" t="str">
        <f>IF($A65="","",IF(AND(CLEANED_DATA!R65&gt;0,CLEANED_DATA!AL65=""),"Flag: delivery reported but no PNC &lt;48h proxy value",IF(AND(CLEANED_DATA!R65&lt;&gt;"",CLEANED_DATA!AL65&lt;&gt;"",CLEANED_DATA!AL65&gt;CLEANED_DATA!R65),"Flag: PNC &lt;48h proxy greater than deliveries by "&amp;(CLEANED_DATA!AL65-CLEANED_DATA!R65),"OK")))</f>
        <v/>
      </c>
      <c r="H65" s="10" t="str">
        <f>IF($A65="","",IF(AND(CLEANED_DATA!V65&lt;&gt;"",CLEANED_DATA!R65&lt;&gt;"",CLEANED_DATA!V65&gt;CLEANED_DATA!R65),"Flag: caesareans greater than deliveries by "&amp;(CLEANED_DATA!V65-CLEANED_DATA!R65),"OK"))</f>
        <v/>
      </c>
      <c r="I65" s="10" t="str">
        <f>IF($A65="","",IF(AND(CLEANED_DATA!W65&lt;&gt;"",CLEANED_DATA!R65&lt;&gt;"",CLEANED_DATA!W65&gt;CLEANED_DATA!R65),"Flag: complications greater than deliveries by "&amp;(CLEANED_DATA!W65-CLEANED_DATA!R65),"OK"))</f>
        <v/>
      </c>
      <c r="J65" s="10" t="str">
        <f>IF($A65="","",IF(AND(CLEANED_DATA!AN65&lt;&gt;"",CLEANED_DATA!AO65&lt;&gt;"",CLEANED_DATA!AO65&gt;CLEANED_DATA!AN65),"Flag: new acceptors greater than counselled by "&amp;(CLEANED_DATA!AO65-CLEANED_DATA!AN65),"OK"))</f>
        <v/>
      </c>
      <c r="K65" s="10" t="str">
        <f>IF($A65="","",N(CLEANED_DATA!AQ65)+N(CLEANED_DATA!AR65)+N(CLEANED_DATA!AS65)+N(CLEANED_DATA!AT65)+N(CLEANED_DATA!AU65)+N(CLEANED_DATA!AV65)+N(CLEANED_DATA!AW65)+N(CLEANED_DATA!AX65)+N(CLEANED_DATA!AY65)+N(CLEANED_DATA!AZ65)+N(CLEANED_DATA!BA65)+N(CLEANED_DATA!BB65)+N(CLEANED_DATA!BC65))</f>
        <v/>
      </c>
      <c r="L65" s="10" t="str">
        <f>IF($A65="","",IF(CLEANED_DATA!AO65="","Missing FP new acceptors",IF(K65=CLEANED_DATA!AO65,"OK","FP method sum differs from new acceptors: method sum="&amp;K65&amp;", new acceptors="&amp;CLEANED_DATA!AO65&amp;", difference="&amp;(K65-CLEANED_DATA!AO65))))</f>
        <v/>
      </c>
      <c r="M65" s="11" t="str">
        <f t="shared" si="0"/>
        <v/>
      </c>
      <c r="N65" s="10" t="str">
        <f t="shared" si="1"/>
        <v/>
      </c>
      <c r="O65" s="10" t="str">
        <f t="shared" si="2"/>
        <v/>
      </c>
    </row>
    <row r="66" spans="1:15" ht="39.5" customHeight="1">
      <c r="A66" s="10" t="str">
        <f>IF(CLEANED_DATA!A66="","",CLEANED_DATA!A66)</f>
        <v/>
      </c>
      <c r="B66" s="10" t="str">
        <f>IF($A66="","",IF(
IF(CLEANED_DATA!D66="","ANC1; ","")&amp;
IF(CLEANED_DATA!G66="","ANC4; ","")&amp;
IF(CLEANED_DATA!Q66="","LLIN_DISTRIBUTED; ","")&amp;
IF(CLEANED_DATA!R66="","DELIVERIES_HF; ","")&amp;
IF(CLEANED_DATA!T66="","AMTSL; ","")&amp;
IF(CLEANED_DATA!V66="","CAESAREAN; ","")&amp;
IF(CLEANED_DATA!W66="","OBST_COMPLICATIONS; ","")&amp;
IF(CLEANED_DATA!AL66="","PNC_48H_PROXY; ","")&amp;
IF(CLEANED_DATA!AM66="","FP_VISITS; ","")&amp;
IF(CLEANED_DATA!AN66="","FP_COUNSELLED; ","")&amp;
IF(CLEANED_DATA!AO66="","FP_NEW_ACCEPTORS; ","")&amp;
IF(CLEANED_DATA!AQ66="","FP_PROGESTIN_PILL; ","")&amp;
IF(CLEANED_DATA!AR66="","FP_ESTRO_PROGESTIN_PILL; ","")&amp;
IF(CLEANED_DATA!AS66="","FP_MORNING_AFTER; ","")&amp;
IF(CLEANED_DATA!AT66="","FP_IM_INJECTION; ","")&amp;
IF(CLEANED_DATA!AU66="","FP_SC_INJECTION; ","")&amp;
IF(CLEANED_DATA!AV66="","FP_IMPLANT_IMPLANON; ","")&amp;
IF(CLEANED_DATA!AW66="","FP_IMPLANT_JADELLE; ","")&amp;
IF(CLEANED_DATA!AX66="","FP_IUD; ","")&amp;
IF(CLEANED_DATA!AY66="","FP_TUBAL_LIGATION; ","")&amp;
IF(CLEANED_DATA!AZ66="","FP_VASECTOMY; ","")&amp;
IF(CLEANED_DATA!BA66="","FP_MALE_CONDOM; ","")&amp;
IF(CLEANED_DATA!BB66="","FP_FEMALE_CONDOM; ","")&amp;
IF(CLEANED_DATA!BC66="","FP_NATURAL_METHOD; ","")
="","None",
IF(CLEANED_DATA!D66="","ANC1; ","")&amp;
IF(CLEANED_DATA!G66="","ANC4; ","")&amp;
IF(CLEANED_DATA!Q66="","LLIN_DISTRIBUTED; ","")&amp;
IF(CLEANED_DATA!R66="","DELIVERIES_HF; ","")&amp;
IF(CLEANED_DATA!T66="","AMTSL; ","")&amp;
IF(CLEANED_DATA!V66="","CAESAREAN; ","")&amp;
IF(CLEANED_DATA!W66="","OBST_COMPLICATIONS; ","")&amp;
IF(CLEANED_DATA!AL66="","PNC_48H_PROXY; ","")&amp;
IF(CLEANED_DATA!AM66="","FP_VISITS; ","")&amp;
IF(CLEANED_DATA!AN66="","FP_COUNSELLED; ","")&amp;
IF(CLEANED_DATA!AO66="","FP_NEW_ACCEPTORS; ","")&amp;
IF(CLEANED_DATA!AQ66="","FP_PROGESTIN_PILL; ","")&amp;
IF(CLEANED_DATA!AR66="","FP_ESTRO_PROGESTIN_PILL; ","")&amp;
IF(CLEANED_DATA!AS66="","FP_MORNING_AFTER; ","")&amp;
IF(CLEANED_DATA!AT66="","FP_IM_INJECTION; ","")&amp;
IF(CLEANED_DATA!AU66="","FP_SC_INJECTION; ","")&amp;
IF(CLEANED_DATA!AV66="","FP_IMPLANT_IMPLANON; ","")&amp;
IF(CLEANED_DATA!AW66="","FP_IMPLANT_JADELLE; ","")&amp;
IF(CLEANED_DATA!AX66="","FP_IUD; ","")&amp;
IF(CLEANED_DATA!AY66="","FP_TUBAL_LIGATION; ","")&amp;
IF(CLEANED_DATA!AZ66="","FP_VASECTOMY; ","")&amp;
IF(CLEANED_DATA!BA66="","FP_MALE_CONDOM; ","")&amp;
IF(CLEANED_DATA!BB66="","FP_FEMALE_CONDOM; ","")&amp;
IF(CLEANED_DATA!BC66="","FP_NATURAL_METHOD; ","")))</f>
        <v/>
      </c>
      <c r="C66" s="11" t="str">
        <f>IF($A66="","",IF(
COUNT(CLEANED_DATA!D66,CLEANED_DATA!G66,CLEANED_DATA!Q66,CLEANED_DATA!R66,CLEANED_DATA!T66,CLEANED_DATA!V66,CLEANED_DATA!W66,CLEANED_DATA!AL66,CLEANED_DATA!AM66,CLEANED_DATA!AN66,CLEANED_DATA!AO66,CLEANED_DATA!AQ66,CLEANED_DATA!AR66,CLEANED_DATA!AS66,CLEANED_DATA!AT66,CLEANED_DATA!AU66,CLEANED_DATA!AV66,CLEANED_DATA!AW66,CLEANED_DATA!AX66,CLEANED_DATA!AY66,CLEANED_DATA!AZ66,CLEANED_DATA!BA66,CLEANED_DATA!BB66,CLEANED_DATA!BC66)=0,
"No data reported",
IF(
SUM(CLEANED_DATA!D66,CLEANED_DATA!G66,CLEANED_DATA!Q66,CLEANED_DATA!R66,CLEANED_DATA!T66,CLEANED_DATA!V66,CLEANED_DATA!W66,CLEANED_DATA!AL66,CLEANED_DATA!AM66,CLEANED_DATA!AN66,CLEANED_DATA!AO66,CLEANED_DATA!AQ66,CLEANED_DATA!AR66,CLEANED_DATA!AS66,CLEANED_DATA!AT66,CLEANED_DATA!AU66,CLEANED_DATA!AV66,CLEANED_DATA!AW66,CLEANED_DATA!AX66,CLEANED_DATA!AY66,CLEANED_DATA!AZ66,CLEANED_DATA!BA66,CLEANED_DATA!BB66,CLEANED_DATA!BC66)=0,
"Zero-only reporting",
"Reported")))</f>
        <v/>
      </c>
      <c r="D66" s="10" t="str">
        <f>IF($A66="","",IF(AND(CLEANED_DATA!D66&lt;&gt;"",CLEANED_DATA!G66&lt;&gt;"",CLEANED_DATA!G66&gt;CLEANED_DATA!D66),"Flag: ANC4 higher than ANC1","OK"))</f>
        <v/>
      </c>
      <c r="E66" s="10" t="str">
        <f>IF($A66="","",IF(OR(CLEANED_DATA!D66="",CLEANED_DATA!Q66=""),"Missing value: verify ANC1 and LLIN reporting",IF(CLEANED_DATA!Q66=CLEANED_DATA!D66,"OK: LLIN equals ANC1",IF(CLEANED_DATA!Q66&gt;CLEANED_DATA!D66,"Flag: LLIN exceeds ANC1 by "&amp;(CLEANED_DATA!Q66-CLEANED_DATA!D66)&amp;"; verify ANC register and LLIN distribution tally","Flag: LLIN lower than ANC1 by "&amp;(CLEANED_DATA!D66-CLEANED_DATA!Q66)&amp;"; verify if all ANC1 clients received LLINs or correct reporting error"))))</f>
        <v/>
      </c>
      <c r="F66" s="10" t="str">
        <f>IF($A66="","",IF(AND(CLEANED_DATA!R66&lt;&gt;"",CLEANED_DATA!T66&lt;&gt;"",CLEANED_DATA!T66&gt;CLEANED_DATA!R66),"Flag: AMTSL greater than deliveries by "&amp;(CLEANED_DATA!T66-CLEANED_DATA!R66),IF(AND(CLEANED_DATA!R66&gt;0,CLEANED_DATA!T66=""),"Missing AMTSL where deliveries reported","OK")))</f>
        <v/>
      </c>
      <c r="G66" s="10" t="str">
        <f>IF($A66="","",IF(AND(CLEANED_DATA!R66&gt;0,CLEANED_DATA!AL66=""),"Flag: delivery reported but no PNC &lt;48h proxy value",IF(AND(CLEANED_DATA!R66&lt;&gt;"",CLEANED_DATA!AL66&lt;&gt;"",CLEANED_DATA!AL66&gt;CLEANED_DATA!R66),"Flag: PNC &lt;48h proxy greater than deliveries by "&amp;(CLEANED_DATA!AL66-CLEANED_DATA!R66),"OK")))</f>
        <v/>
      </c>
      <c r="H66" s="10" t="str">
        <f>IF($A66="","",IF(AND(CLEANED_DATA!V66&lt;&gt;"",CLEANED_DATA!R66&lt;&gt;"",CLEANED_DATA!V66&gt;CLEANED_DATA!R66),"Flag: caesareans greater than deliveries by "&amp;(CLEANED_DATA!V66-CLEANED_DATA!R66),"OK"))</f>
        <v/>
      </c>
      <c r="I66" s="10" t="str">
        <f>IF($A66="","",IF(AND(CLEANED_DATA!W66&lt;&gt;"",CLEANED_DATA!R66&lt;&gt;"",CLEANED_DATA!W66&gt;CLEANED_DATA!R66),"Flag: complications greater than deliveries by "&amp;(CLEANED_DATA!W66-CLEANED_DATA!R66),"OK"))</f>
        <v/>
      </c>
      <c r="J66" s="10" t="str">
        <f>IF($A66="","",IF(AND(CLEANED_DATA!AN66&lt;&gt;"",CLEANED_DATA!AO66&lt;&gt;"",CLEANED_DATA!AO66&gt;CLEANED_DATA!AN66),"Flag: new acceptors greater than counselled by "&amp;(CLEANED_DATA!AO66-CLEANED_DATA!AN66),"OK"))</f>
        <v/>
      </c>
      <c r="K66" s="10" t="str">
        <f>IF($A66="","",N(CLEANED_DATA!AQ66)+N(CLEANED_DATA!AR66)+N(CLEANED_DATA!AS66)+N(CLEANED_DATA!AT66)+N(CLEANED_DATA!AU66)+N(CLEANED_DATA!AV66)+N(CLEANED_DATA!AW66)+N(CLEANED_DATA!AX66)+N(CLEANED_DATA!AY66)+N(CLEANED_DATA!AZ66)+N(CLEANED_DATA!BA66)+N(CLEANED_DATA!BB66)+N(CLEANED_DATA!BC66))</f>
        <v/>
      </c>
      <c r="L66" s="10" t="str">
        <f>IF($A66="","",IF(CLEANED_DATA!AO66="","Missing FP new acceptors",IF(K66=CLEANED_DATA!AO66,"OK","FP method sum differs from new acceptors: method sum="&amp;K66&amp;", new acceptors="&amp;CLEANED_DATA!AO66&amp;", difference="&amp;(K66-CLEANED_DATA!AO66))))</f>
        <v/>
      </c>
      <c r="M66" s="11" t="str">
        <f t="shared" si="0"/>
        <v/>
      </c>
      <c r="N66" s="10" t="str">
        <f t="shared" si="1"/>
        <v/>
      </c>
      <c r="O66" s="10" t="str">
        <f t="shared" si="2"/>
        <v/>
      </c>
    </row>
    <row r="67" spans="1:15" ht="39.5" customHeight="1">
      <c r="A67" s="10" t="str">
        <f>IF(CLEANED_DATA!A67="","",CLEANED_DATA!A67)</f>
        <v/>
      </c>
      <c r="B67" s="10" t="str">
        <f>IF($A67="","",IF(
IF(CLEANED_DATA!D67="","ANC1; ","")&amp;
IF(CLEANED_DATA!G67="","ANC4; ","")&amp;
IF(CLEANED_DATA!Q67="","LLIN_DISTRIBUTED; ","")&amp;
IF(CLEANED_DATA!R67="","DELIVERIES_HF; ","")&amp;
IF(CLEANED_DATA!T67="","AMTSL; ","")&amp;
IF(CLEANED_DATA!V67="","CAESAREAN; ","")&amp;
IF(CLEANED_DATA!W67="","OBST_COMPLICATIONS; ","")&amp;
IF(CLEANED_DATA!AL67="","PNC_48H_PROXY; ","")&amp;
IF(CLEANED_DATA!AM67="","FP_VISITS; ","")&amp;
IF(CLEANED_DATA!AN67="","FP_COUNSELLED; ","")&amp;
IF(CLEANED_DATA!AO67="","FP_NEW_ACCEPTORS; ","")&amp;
IF(CLEANED_DATA!AQ67="","FP_PROGESTIN_PILL; ","")&amp;
IF(CLEANED_DATA!AR67="","FP_ESTRO_PROGESTIN_PILL; ","")&amp;
IF(CLEANED_DATA!AS67="","FP_MORNING_AFTER; ","")&amp;
IF(CLEANED_DATA!AT67="","FP_IM_INJECTION; ","")&amp;
IF(CLEANED_DATA!AU67="","FP_SC_INJECTION; ","")&amp;
IF(CLEANED_DATA!AV67="","FP_IMPLANT_IMPLANON; ","")&amp;
IF(CLEANED_DATA!AW67="","FP_IMPLANT_JADELLE; ","")&amp;
IF(CLEANED_DATA!AX67="","FP_IUD; ","")&amp;
IF(CLEANED_DATA!AY67="","FP_TUBAL_LIGATION; ","")&amp;
IF(CLEANED_DATA!AZ67="","FP_VASECTOMY; ","")&amp;
IF(CLEANED_DATA!BA67="","FP_MALE_CONDOM; ","")&amp;
IF(CLEANED_DATA!BB67="","FP_FEMALE_CONDOM; ","")&amp;
IF(CLEANED_DATA!BC67="","FP_NATURAL_METHOD; ","")
="","None",
IF(CLEANED_DATA!D67="","ANC1; ","")&amp;
IF(CLEANED_DATA!G67="","ANC4; ","")&amp;
IF(CLEANED_DATA!Q67="","LLIN_DISTRIBUTED; ","")&amp;
IF(CLEANED_DATA!R67="","DELIVERIES_HF; ","")&amp;
IF(CLEANED_DATA!T67="","AMTSL; ","")&amp;
IF(CLEANED_DATA!V67="","CAESAREAN; ","")&amp;
IF(CLEANED_DATA!W67="","OBST_COMPLICATIONS; ","")&amp;
IF(CLEANED_DATA!AL67="","PNC_48H_PROXY; ","")&amp;
IF(CLEANED_DATA!AM67="","FP_VISITS; ","")&amp;
IF(CLEANED_DATA!AN67="","FP_COUNSELLED; ","")&amp;
IF(CLEANED_DATA!AO67="","FP_NEW_ACCEPTORS; ","")&amp;
IF(CLEANED_DATA!AQ67="","FP_PROGESTIN_PILL; ","")&amp;
IF(CLEANED_DATA!AR67="","FP_ESTRO_PROGESTIN_PILL; ","")&amp;
IF(CLEANED_DATA!AS67="","FP_MORNING_AFTER; ","")&amp;
IF(CLEANED_DATA!AT67="","FP_IM_INJECTION; ","")&amp;
IF(CLEANED_DATA!AU67="","FP_SC_INJECTION; ","")&amp;
IF(CLEANED_DATA!AV67="","FP_IMPLANT_IMPLANON; ","")&amp;
IF(CLEANED_DATA!AW67="","FP_IMPLANT_JADELLE; ","")&amp;
IF(CLEANED_DATA!AX67="","FP_IUD; ","")&amp;
IF(CLEANED_DATA!AY67="","FP_TUBAL_LIGATION; ","")&amp;
IF(CLEANED_DATA!AZ67="","FP_VASECTOMY; ","")&amp;
IF(CLEANED_DATA!BA67="","FP_MALE_CONDOM; ","")&amp;
IF(CLEANED_DATA!BB67="","FP_FEMALE_CONDOM; ","")&amp;
IF(CLEANED_DATA!BC67="","FP_NATURAL_METHOD; ","")))</f>
        <v/>
      </c>
      <c r="C67" s="11" t="str">
        <f>IF($A67="","",IF(
COUNT(CLEANED_DATA!D67,CLEANED_DATA!G67,CLEANED_DATA!Q67,CLEANED_DATA!R67,CLEANED_DATA!T67,CLEANED_DATA!V67,CLEANED_DATA!W67,CLEANED_DATA!AL67,CLEANED_DATA!AM67,CLEANED_DATA!AN67,CLEANED_DATA!AO67,CLEANED_DATA!AQ67,CLEANED_DATA!AR67,CLEANED_DATA!AS67,CLEANED_DATA!AT67,CLEANED_DATA!AU67,CLEANED_DATA!AV67,CLEANED_DATA!AW67,CLEANED_DATA!AX67,CLEANED_DATA!AY67,CLEANED_DATA!AZ67,CLEANED_DATA!BA67,CLEANED_DATA!BB67,CLEANED_DATA!BC67)=0,
"No data reported",
IF(
SUM(CLEANED_DATA!D67,CLEANED_DATA!G67,CLEANED_DATA!Q67,CLEANED_DATA!R67,CLEANED_DATA!T67,CLEANED_DATA!V67,CLEANED_DATA!W67,CLEANED_DATA!AL67,CLEANED_DATA!AM67,CLEANED_DATA!AN67,CLEANED_DATA!AO67,CLEANED_DATA!AQ67,CLEANED_DATA!AR67,CLEANED_DATA!AS67,CLEANED_DATA!AT67,CLEANED_DATA!AU67,CLEANED_DATA!AV67,CLEANED_DATA!AW67,CLEANED_DATA!AX67,CLEANED_DATA!AY67,CLEANED_DATA!AZ67,CLEANED_DATA!BA67,CLEANED_DATA!BB67,CLEANED_DATA!BC67)=0,
"Zero-only reporting",
"Reported")))</f>
        <v/>
      </c>
      <c r="D67" s="10" t="str">
        <f>IF($A67="","",IF(AND(CLEANED_DATA!D67&lt;&gt;"",CLEANED_DATA!G67&lt;&gt;"",CLEANED_DATA!G67&gt;CLEANED_DATA!D67),"Flag: ANC4 higher than ANC1","OK"))</f>
        <v/>
      </c>
      <c r="E67" s="10" t="str">
        <f>IF($A67="","",IF(OR(CLEANED_DATA!D67="",CLEANED_DATA!Q67=""),"Missing value: verify ANC1 and LLIN reporting",IF(CLEANED_DATA!Q67=CLEANED_DATA!D67,"OK: LLIN equals ANC1",IF(CLEANED_DATA!Q67&gt;CLEANED_DATA!D67,"Flag: LLIN exceeds ANC1 by "&amp;(CLEANED_DATA!Q67-CLEANED_DATA!D67)&amp;"; verify ANC register and LLIN distribution tally","Flag: LLIN lower than ANC1 by "&amp;(CLEANED_DATA!D67-CLEANED_DATA!Q67)&amp;"; verify if all ANC1 clients received LLINs or correct reporting error"))))</f>
        <v/>
      </c>
      <c r="F67" s="10" t="str">
        <f>IF($A67="","",IF(AND(CLEANED_DATA!R67&lt;&gt;"",CLEANED_DATA!T67&lt;&gt;"",CLEANED_DATA!T67&gt;CLEANED_DATA!R67),"Flag: AMTSL greater than deliveries by "&amp;(CLEANED_DATA!T67-CLEANED_DATA!R67),IF(AND(CLEANED_DATA!R67&gt;0,CLEANED_DATA!T67=""),"Missing AMTSL where deliveries reported","OK")))</f>
        <v/>
      </c>
      <c r="G67" s="10" t="str">
        <f>IF($A67="","",IF(AND(CLEANED_DATA!R67&gt;0,CLEANED_DATA!AL67=""),"Flag: delivery reported but no PNC &lt;48h proxy value",IF(AND(CLEANED_DATA!R67&lt;&gt;"",CLEANED_DATA!AL67&lt;&gt;"",CLEANED_DATA!AL67&gt;CLEANED_DATA!R67),"Flag: PNC &lt;48h proxy greater than deliveries by "&amp;(CLEANED_DATA!AL67-CLEANED_DATA!R67),"OK")))</f>
        <v/>
      </c>
      <c r="H67" s="10" t="str">
        <f>IF($A67="","",IF(AND(CLEANED_DATA!V67&lt;&gt;"",CLEANED_DATA!R67&lt;&gt;"",CLEANED_DATA!V67&gt;CLEANED_DATA!R67),"Flag: caesareans greater than deliveries by "&amp;(CLEANED_DATA!V67-CLEANED_DATA!R67),"OK"))</f>
        <v/>
      </c>
      <c r="I67" s="10" t="str">
        <f>IF($A67="","",IF(AND(CLEANED_DATA!W67&lt;&gt;"",CLEANED_DATA!R67&lt;&gt;"",CLEANED_DATA!W67&gt;CLEANED_DATA!R67),"Flag: complications greater than deliveries by "&amp;(CLEANED_DATA!W67-CLEANED_DATA!R67),"OK"))</f>
        <v/>
      </c>
      <c r="J67" s="10" t="str">
        <f>IF($A67="","",IF(AND(CLEANED_DATA!AN67&lt;&gt;"",CLEANED_DATA!AO67&lt;&gt;"",CLEANED_DATA!AO67&gt;CLEANED_DATA!AN67),"Flag: new acceptors greater than counselled by "&amp;(CLEANED_DATA!AO67-CLEANED_DATA!AN67),"OK"))</f>
        <v/>
      </c>
      <c r="K67" s="10" t="str">
        <f>IF($A67="","",N(CLEANED_DATA!AQ67)+N(CLEANED_DATA!AR67)+N(CLEANED_DATA!AS67)+N(CLEANED_DATA!AT67)+N(CLEANED_DATA!AU67)+N(CLEANED_DATA!AV67)+N(CLEANED_DATA!AW67)+N(CLEANED_DATA!AX67)+N(CLEANED_DATA!AY67)+N(CLEANED_DATA!AZ67)+N(CLEANED_DATA!BA67)+N(CLEANED_DATA!BB67)+N(CLEANED_DATA!BC67))</f>
        <v/>
      </c>
      <c r="L67" s="10" t="str">
        <f>IF($A67="","",IF(CLEANED_DATA!AO67="","Missing FP new acceptors",IF(K67=CLEANED_DATA!AO67,"OK","FP method sum differs from new acceptors: method sum="&amp;K67&amp;", new acceptors="&amp;CLEANED_DATA!AO67&amp;", difference="&amp;(K67-CLEANED_DATA!AO67))))</f>
        <v/>
      </c>
      <c r="M67" s="11" t="str">
        <f t="shared" ref="M67:M130" si="3">IF($A67="","",IF(C67="No data reported","Not scored",IF(C67="Zero-only reporting","Not scored - zero-only report",
MAX(0,MIN(100,
20+
MAX(0,80-(
IF(AND(D67&lt;&gt;"",D67&lt;&gt;"OK",LEFT(D67,3)&lt;&gt;"OK:"),1,0)+
IF(AND(E67&lt;&gt;"",E67&lt;&gt;"OK",LEFT(E67,3)&lt;&gt;"OK:"),1,0)+
IF(AND(F67&lt;&gt;"",F67&lt;&gt;"OK",LEFT(F67,3)&lt;&gt;"OK:"),1,0)+
IF(AND(G67&lt;&gt;"",G67&lt;&gt;"OK",LEFT(G67,3)&lt;&gt;"OK:"),1,0)+
IF(AND(H67&lt;&gt;"",H67&lt;&gt;"OK",LEFT(H67,3)&lt;&gt;"OK:"),1,0)+
IF(AND(I67&lt;&gt;"",I67&lt;&gt;"OK",LEFT(I67,3)&lt;&gt;"OK:"),1,0)+
IF(AND(J67&lt;&gt;"",J67&lt;&gt;"OK",LEFT(J67,3)&lt;&gt;"OK:"),1,0)+
IF(AND(L67&lt;&gt;"",L67&lt;&gt;"OK",LEFT(L67,3)&lt;&gt;"OK:"),1,0)
)*10)
)))))</f>
        <v/>
      </c>
      <c r="N67" s="10" t="str">
        <f t="shared" ref="N67:N130" si="4">IF($A67="","",IF(M67="Not scored","No data reported",IF(M67="Not scored - zero-only report","Zero-only reporting",IF(M67&lt;50,"Red / Critical",IF(M67&lt;80,"Yellow / Review","Green / Acceptable")))))</f>
        <v/>
      </c>
      <c r="O67" s="10" t="str">
        <f t="shared" ref="O67:O130" si="5">IF($A67="","",IF(C67="No data reported","No RH data reported for selected required indicators",IF(C67="Zero-only reporting","Zero-only reporting: verify whether this reflects true zero events or incomplete reporting",
IF(
IF(AND(D67&lt;&gt;"",D67&lt;&gt;"OK",LEFT(D67,3)&lt;&gt;"OK:"),D67&amp;"; ","")&amp;
IF(AND(E67&lt;&gt;"",E67&lt;&gt;"OK",LEFT(E67,3)&lt;&gt;"OK:"),E67&amp;"; ","")&amp;
IF(AND(F67&lt;&gt;"",F67&lt;&gt;"OK",LEFT(F67,3)&lt;&gt;"OK:"),F67&amp;"; ","")&amp;
IF(AND(G67&lt;&gt;"",G67&lt;&gt;"OK",LEFT(G67,3)&lt;&gt;"OK:"),G67&amp;"; ","")&amp;
IF(AND(H67&lt;&gt;"",H67&lt;&gt;"OK",LEFT(H67,3)&lt;&gt;"OK:"),H67&amp;"; ","")&amp;
IF(AND(I67&lt;&gt;"",I67&lt;&gt;"OK",LEFT(I67,3)&lt;&gt;"OK:"),I67&amp;"; ","")&amp;
IF(AND(J67&lt;&gt;"",J67&lt;&gt;"OK",LEFT(J67,3)&lt;&gt;"OK:"),J67&amp;"; ","")&amp;
IF(AND(L67&lt;&gt;"",L67&lt;&gt;"OK",LEFT(L67,3)&lt;&gt;"OK:"),L67,"")
="","No major DQ issue detected",
IF(AND(D67&lt;&gt;"",D67&lt;&gt;"OK",LEFT(D67,3)&lt;&gt;"OK:"),D67&amp;"; ","")&amp;
IF(AND(E67&lt;&gt;"",E67&lt;&gt;"OK",LEFT(E67,3)&lt;&gt;"OK:"),E67&amp;"; ","")&amp;
IF(AND(F67&lt;&gt;"",F67&lt;&gt;"OK",LEFT(F67,3)&lt;&gt;"OK:"),F67&amp;"; ","")&amp;
IF(AND(G67&lt;&gt;"",G67&lt;&gt;"OK",LEFT(G67,3)&lt;&gt;"OK:"),G67&amp;"; ","")&amp;
IF(AND(H67&lt;&gt;"",H67&lt;&gt;"OK",LEFT(H67,3)&lt;&gt;"OK:"),H67&amp;"; ","")&amp;
IF(AND(I67&lt;&gt;"",I67&lt;&gt;"OK",LEFT(I67,3)&lt;&gt;"OK:"),I67&amp;"; ","")&amp;
IF(AND(J67&lt;&gt;"",J67&lt;&gt;"OK",LEFT(J67,3)&lt;&gt;"OK:"),J67&amp;"; ","")&amp;
IF(AND(L67&lt;&gt;"",L67&lt;&gt;"OK",LEFT(L67,3)&lt;&gt;"OK:"),L67,"")))))</f>
        <v/>
      </c>
    </row>
    <row r="68" spans="1:15" ht="39.5" customHeight="1">
      <c r="A68" s="10" t="str">
        <f>IF(CLEANED_DATA!A68="","",CLEANED_DATA!A68)</f>
        <v/>
      </c>
      <c r="B68" s="10" t="str">
        <f>IF($A68="","",IF(
IF(CLEANED_DATA!D68="","ANC1; ","")&amp;
IF(CLEANED_DATA!G68="","ANC4; ","")&amp;
IF(CLEANED_DATA!Q68="","LLIN_DISTRIBUTED; ","")&amp;
IF(CLEANED_DATA!R68="","DELIVERIES_HF; ","")&amp;
IF(CLEANED_DATA!T68="","AMTSL; ","")&amp;
IF(CLEANED_DATA!V68="","CAESAREAN; ","")&amp;
IF(CLEANED_DATA!W68="","OBST_COMPLICATIONS; ","")&amp;
IF(CLEANED_DATA!AL68="","PNC_48H_PROXY; ","")&amp;
IF(CLEANED_DATA!AM68="","FP_VISITS; ","")&amp;
IF(CLEANED_DATA!AN68="","FP_COUNSELLED; ","")&amp;
IF(CLEANED_DATA!AO68="","FP_NEW_ACCEPTORS; ","")&amp;
IF(CLEANED_DATA!AQ68="","FP_PROGESTIN_PILL; ","")&amp;
IF(CLEANED_DATA!AR68="","FP_ESTRO_PROGESTIN_PILL; ","")&amp;
IF(CLEANED_DATA!AS68="","FP_MORNING_AFTER; ","")&amp;
IF(CLEANED_DATA!AT68="","FP_IM_INJECTION; ","")&amp;
IF(CLEANED_DATA!AU68="","FP_SC_INJECTION; ","")&amp;
IF(CLEANED_DATA!AV68="","FP_IMPLANT_IMPLANON; ","")&amp;
IF(CLEANED_DATA!AW68="","FP_IMPLANT_JADELLE; ","")&amp;
IF(CLEANED_DATA!AX68="","FP_IUD; ","")&amp;
IF(CLEANED_DATA!AY68="","FP_TUBAL_LIGATION; ","")&amp;
IF(CLEANED_DATA!AZ68="","FP_VASECTOMY; ","")&amp;
IF(CLEANED_DATA!BA68="","FP_MALE_CONDOM; ","")&amp;
IF(CLEANED_DATA!BB68="","FP_FEMALE_CONDOM; ","")&amp;
IF(CLEANED_DATA!BC68="","FP_NATURAL_METHOD; ","")
="","None",
IF(CLEANED_DATA!D68="","ANC1; ","")&amp;
IF(CLEANED_DATA!G68="","ANC4; ","")&amp;
IF(CLEANED_DATA!Q68="","LLIN_DISTRIBUTED; ","")&amp;
IF(CLEANED_DATA!R68="","DELIVERIES_HF; ","")&amp;
IF(CLEANED_DATA!T68="","AMTSL; ","")&amp;
IF(CLEANED_DATA!V68="","CAESAREAN; ","")&amp;
IF(CLEANED_DATA!W68="","OBST_COMPLICATIONS; ","")&amp;
IF(CLEANED_DATA!AL68="","PNC_48H_PROXY; ","")&amp;
IF(CLEANED_DATA!AM68="","FP_VISITS; ","")&amp;
IF(CLEANED_DATA!AN68="","FP_COUNSELLED; ","")&amp;
IF(CLEANED_DATA!AO68="","FP_NEW_ACCEPTORS; ","")&amp;
IF(CLEANED_DATA!AQ68="","FP_PROGESTIN_PILL; ","")&amp;
IF(CLEANED_DATA!AR68="","FP_ESTRO_PROGESTIN_PILL; ","")&amp;
IF(CLEANED_DATA!AS68="","FP_MORNING_AFTER; ","")&amp;
IF(CLEANED_DATA!AT68="","FP_IM_INJECTION; ","")&amp;
IF(CLEANED_DATA!AU68="","FP_SC_INJECTION; ","")&amp;
IF(CLEANED_DATA!AV68="","FP_IMPLANT_IMPLANON; ","")&amp;
IF(CLEANED_DATA!AW68="","FP_IMPLANT_JADELLE; ","")&amp;
IF(CLEANED_DATA!AX68="","FP_IUD; ","")&amp;
IF(CLEANED_DATA!AY68="","FP_TUBAL_LIGATION; ","")&amp;
IF(CLEANED_DATA!AZ68="","FP_VASECTOMY; ","")&amp;
IF(CLEANED_DATA!BA68="","FP_MALE_CONDOM; ","")&amp;
IF(CLEANED_DATA!BB68="","FP_FEMALE_CONDOM; ","")&amp;
IF(CLEANED_DATA!BC68="","FP_NATURAL_METHOD; ","")))</f>
        <v/>
      </c>
      <c r="C68" s="11" t="str">
        <f>IF($A68="","",IF(
COUNT(CLEANED_DATA!D68,CLEANED_DATA!G68,CLEANED_DATA!Q68,CLEANED_DATA!R68,CLEANED_DATA!T68,CLEANED_DATA!V68,CLEANED_DATA!W68,CLEANED_DATA!AL68,CLEANED_DATA!AM68,CLEANED_DATA!AN68,CLEANED_DATA!AO68,CLEANED_DATA!AQ68,CLEANED_DATA!AR68,CLEANED_DATA!AS68,CLEANED_DATA!AT68,CLEANED_DATA!AU68,CLEANED_DATA!AV68,CLEANED_DATA!AW68,CLEANED_DATA!AX68,CLEANED_DATA!AY68,CLEANED_DATA!AZ68,CLEANED_DATA!BA68,CLEANED_DATA!BB68,CLEANED_DATA!BC68)=0,
"No data reported",
IF(
SUM(CLEANED_DATA!D68,CLEANED_DATA!G68,CLEANED_DATA!Q68,CLEANED_DATA!R68,CLEANED_DATA!T68,CLEANED_DATA!V68,CLEANED_DATA!W68,CLEANED_DATA!AL68,CLEANED_DATA!AM68,CLEANED_DATA!AN68,CLEANED_DATA!AO68,CLEANED_DATA!AQ68,CLEANED_DATA!AR68,CLEANED_DATA!AS68,CLEANED_DATA!AT68,CLEANED_DATA!AU68,CLEANED_DATA!AV68,CLEANED_DATA!AW68,CLEANED_DATA!AX68,CLEANED_DATA!AY68,CLEANED_DATA!AZ68,CLEANED_DATA!BA68,CLEANED_DATA!BB68,CLEANED_DATA!BC68)=0,
"Zero-only reporting",
"Reported")))</f>
        <v/>
      </c>
      <c r="D68" s="10" t="str">
        <f>IF($A68="","",IF(AND(CLEANED_DATA!D68&lt;&gt;"",CLEANED_DATA!G68&lt;&gt;"",CLEANED_DATA!G68&gt;CLEANED_DATA!D68),"Flag: ANC4 higher than ANC1","OK"))</f>
        <v/>
      </c>
      <c r="E68" s="10" t="str">
        <f>IF($A68="","",IF(OR(CLEANED_DATA!D68="",CLEANED_DATA!Q68=""),"Missing value: verify ANC1 and LLIN reporting",IF(CLEANED_DATA!Q68=CLEANED_DATA!D68,"OK: LLIN equals ANC1",IF(CLEANED_DATA!Q68&gt;CLEANED_DATA!D68,"Flag: LLIN exceeds ANC1 by "&amp;(CLEANED_DATA!Q68-CLEANED_DATA!D68)&amp;"; verify ANC register and LLIN distribution tally","Flag: LLIN lower than ANC1 by "&amp;(CLEANED_DATA!D68-CLEANED_DATA!Q68)&amp;"; verify if all ANC1 clients received LLINs or correct reporting error"))))</f>
        <v/>
      </c>
      <c r="F68" s="10" t="str">
        <f>IF($A68="","",IF(AND(CLEANED_DATA!R68&lt;&gt;"",CLEANED_DATA!T68&lt;&gt;"",CLEANED_DATA!T68&gt;CLEANED_DATA!R68),"Flag: AMTSL greater than deliveries by "&amp;(CLEANED_DATA!T68-CLEANED_DATA!R68),IF(AND(CLEANED_DATA!R68&gt;0,CLEANED_DATA!T68=""),"Missing AMTSL where deliveries reported","OK")))</f>
        <v/>
      </c>
      <c r="G68" s="10" t="str">
        <f>IF($A68="","",IF(AND(CLEANED_DATA!R68&gt;0,CLEANED_DATA!AL68=""),"Flag: delivery reported but no PNC &lt;48h proxy value",IF(AND(CLEANED_DATA!R68&lt;&gt;"",CLEANED_DATA!AL68&lt;&gt;"",CLEANED_DATA!AL68&gt;CLEANED_DATA!R68),"Flag: PNC &lt;48h proxy greater than deliveries by "&amp;(CLEANED_DATA!AL68-CLEANED_DATA!R68),"OK")))</f>
        <v/>
      </c>
      <c r="H68" s="10" t="str">
        <f>IF($A68="","",IF(AND(CLEANED_DATA!V68&lt;&gt;"",CLEANED_DATA!R68&lt;&gt;"",CLEANED_DATA!V68&gt;CLEANED_DATA!R68),"Flag: caesareans greater than deliveries by "&amp;(CLEANED_DATA!V68-CLEANED_DATA!R68),"OK"))</f>
        <v/>
      </c>
      <c r="I68" s="10" t="str">
        <f>IF($A68="","",IF(AND(CLEANED_DATA!W68&lt;&gt;"",CLEANED_DATA!R68&lt;&gt;"",CLEANED_DATA!W68&gt;CLEANED_DATA!R68),"Flag: complications greater than deliveries by "&amp;(CLEANED_DATA!W68-CLEANED_DATA!R68),"OK"))</f>
        <v/>
      </c>
      <c r="J68" s="10" t="str">
        <f>IF($A68="","",IF(AND(CLEANED_DATA!AN68&lt;&gt;"",CLEANED_DATA!AO68&lt;&gt;"",CLEANED_DATA!AO68&gt;CLEANED_DATA!AN68),"Flag: new acceptors greater than counselled by "&amp;(CLEANED_DATA!AO68-CLEANED_DATA!AN68),"OK"))</f>
        <v/>
      </c>
      <c r="K68" s="10" t="str">
        <f>IF($A68="","",N(CLEANED_DATA!AQ68)+N(CLEANED_DATA!AR68)+N(CLEANED_DATA!AS68)+N(CLEANED_DATA!AT68)+N(CLEANED_DATA!AU68)+N(CLEANED_DATA!AV68)+N(CLEANED_DATA!AW68)+N(CLEANED_DATA!AX68)+N(CLEANED_DATA!AY68)+N(CLEANED_DATA!AZ68)+N(CLEANED_DATA!BA68)+N(CLEANED_DATA!BB68)+N(CLEANED_DATA!BC68))</f>
        <v/>
      </c>
      <c r="L68" s="10" t="str">
        <f>IF($A68="","",IF(CLEANED_DATA!AO68="","Missing FP new acceptors",IF(K68=CLEANED_DATA!AO68,"OK","FP method sum differs from new acceptors: method sum="&amp;K68&amp;", new acceptors="&amp;CLEANED_DATA!AO68&amp;", difference="&amp;(K68-CLEANED_DATA!AO68))))</f>
        <v/>
      </c>
      <c r="M68" s="11" t="str">
        <f t="shared" si="3"/>
        <v/>
      </c>
      <c r="N68" s="10" t="str">
        <f t="shared" si="4"/>
        <v/>
      </c>
      <c r="O68" s="10" t="str">
        <f t="shared" si="5"/>
        <v/>
      </c>
    </row>
    <row r="69" spans="1:15" ht="39.5" customHeight="1">
      <c r="A69" s="10" t="str">
        <f>IF(CLEANED_DATA!A69="","",CLEANED_DATA!A69)</f>
        <v/>
      </c>
      <c r="B69" s="10" t="str">
        <f>IF($A69="","",IF(
IF(CLEANED_DATA!D69="","ANC1; ","")&amp;
IF(CLEANED_DATA!G69="","ANC4; ","")&amp;
IF(CLEANED_DATA!Q69="","LLIN_DISTRIBUTED; ","")&amp;
IF(CLEANED_DATA!R69="","DELIVERIES_HF; ","")&amp;
IF(CLEANED_DATA!T69="","AMTSL; ","")&amp;
IF(CLEANED_DATA!V69="","CAESAREAN; ","")&amp;
IF(CLEANED_DATA!W69="","OBST_COMPLICATIONS; ","")&amp;
IF(CLEANED_DATA!AL69="","PNC_48H_PROXY; ","")&amp;
IF(CLEANED_DATA!AM69="","FP_VISITS; ","")&amp;
IF(CLEANED_DATA!AN69="","FP_COUNSELLED; ","")&amp;
IF(CLEANED_DATA!AO69="","FP_NEW_ACCEPTORS; ","")&amp;
IF(CLEANED_DATA!AQ69="","FP_PROGESTIN_PILL; ","")&amp;
IF(CLEANED_DATA!AR69="","FP_ESTRO_PROGESTIN_PILL; ","")&amp;
IF(CLEANED_DATA!AS69="","FP_MORNING_AFTER; ","")&amp;
IF(CLEANED_DATA!AT69="","FP_IM_INJECTION; ","")&amp;
IF(CLEANED_DATA!AU69="","FP_SC_INJECTION; ","")&amp;
IF(CLEANED_DATA!AV69="","FP_IMPLANT_IMPLANON; ","")&amp;
IF(CLEANED_DATA!AW69="","FP_IMPLANT_JADELLE; ","")&amp;
IF(CLEANED_DATA!AX69="","FP_IUD; ","")&amp;
IF(CLEANED_DATA!AY69="","FP_TUBAL_LIGATION; ","")&amp;
IF(CLEANED_DATA!AZ69="","FP_VASECTOMY; ","")&amp;
IF(CLEANED_DATA!BA69="","FP_MALE_CONDOM; ","")&amp;
IF(CLEANED_DATA!BB69="","FP_FEMALE_CONDOM; ","")&amp;
IF(CLEANED_DATA!BC69="","FP_NATURAL_METHOD; ","")
="","None",
IF(CLEANED_DATA!D69="","ANC1; ","")&amp;
IF(CLEANED_DATA!G69="","ANC4; ","")&amp;
IF(CLEANED_DATA!Q69="","LLIN_DISTRIBUTED; ","")&amp;
IF(CLEANED_DATA!R69="","DELIVERIES_HF; ","")&amp;
IF(CLEANED_DATA!T69="","AMTSL; ","")&amp;
IF(CLEANED_DATA!V69="","CAESAREAN; ","")&amp;
IF(CLEANED_DATA!W69="","OBST_COMPLICATIONS; ","")&amp;
IF(CLEANED_DATA!AL69="","PNC_48H_PROXY; ","")&amp;
IF(CLEANED_DATA!AM69="","FP_VISITS; ","")&amp;
IF(CLEANED_DATA!AN69="","FP_COUNSELLED; ","")&amp;
IF(CLEANED_DATA!AO69="","FP_NEW_ACCEPTORS; ","")&amp;
IF(CLEANED_DATA!AQ69="","FP_PROGESTIN_PILL; ","")&amp;
IF(CLEANED_DATA!AR69="","FP_ESTRO_PROGESTIN_PILL; ","")&amp;
IF(CLEANED_DATA!AS69="","FP_MORNING_AFTER; ","")&amp;
IF(CLEANED_DATA!AT69="","FP_IM_INJECTION; ","")&amp;
IF(CLEANED_DATA!AU69="","FP_SC_INJECTION; ","")&amp;
IF(CLEANED_DATA!AV69="","FP_IMPLANT_IMPLANON; ","")&amp;
IF(CLEANED_DATA!AW69="","FP_IMPLANT_JADELLE; ","")&amp;
IF(CLEANED_DATA!AX69="","FP_IUD; ","")&amp;
IF(CLEANED_DATA!AY69="","FP_TUBAL_LIGATION; ","")&amp;
IF(CLEANED_DATA!AZ69="","FP_VASECTOMY; ","")&amp;
IF(CLEANED_DATA!BA69="","FP_MALE_CONDOM; ","")&amp;
IF(CLEANED_DATA!BB69="","FP_FEMALE_CONDOM; ","")&amp;
IF(CLEANED_DATA!BC69="","FP_NATURAL_METHOD; ","")))</f>
        <v/>
      </c>
      <c r="C69" s="11" t="str">
        <f>IF($A69="","",IF(
COUNT(CLEANED_DATA!D69,CLEANED_DATA!G69,CLEANED_DATA!Q69,CLEANED_DATA!R69,CLEANED_DATA!T69,CLEANED_DATA!V69,CLEANED_DATA!W69,CLEANED_DATA!AL69,CLEANED_DATA!AM69,CLEANED_DATA!AN69,CLEANED_DATA!AO69,CLEANED_DATA!AQ69,CLEANED_DATA!AR69,CLEANED_DATA!AS69,CLEANED_DATA!AT69,CLEANED_DATA!AU69,CLEANED_DATA!AV69,CLEANED_DATA!AW69,CLEANED_DATA!AX69,CLEANED_DATA!AY69,CLEANED_DATA!AZ69,CLEANED_DATA!BA69,CLEANED_DATA!BB69,CLEANED_DATA!BC69)=0,
"No data reported",
IF(
SUM(CLEANED_DATA!D69,CLEANED_DATA!G69,CLEANED_DATA!Q69,CLEANED_DATA!R69,CLEANED_DATA!T69,CLEANED_DATA!V69,CLEANED_DATA!W69,CLEANED_DATA!AL69,CLEANED_DATA!AM69,CLEANED_DATA!AN69,CLEANED_DATA!AO69,CLEANED_DATA!AQ69,CLEANED_DATA!AR69,CLEANED_DATA!AS69,CLEANED_DATA!AT69,CLEANED_DATA!AU69,CLEANED_DATA!AV69,CLEANED_DATA!AW69,CLEANED_DATA!AX69,CLEANED_DATA!AY69,CLEANED_DATA!AZ69,CLEANED_DATA!BA69,CLEANED_DATA!BB69,CLEANED_DATA!BC69)=0,
"Zero-only reporting",
"Reported")))</f>
        <v/>
      </c>
      <c r="D69" s="10" t="str">
        <f>IF($A69="","",IF(AND(CLEANED_DATA!D69&lt;&gt;"",CLEANED_DATA!G69&lt;&gt;"",CLEANED_DATA!G69&gt;CLEANED_DATA!D69),"Flag: ANC4 higher than ANC1","OK"))</f>
        <v/>
      </c>
      <c r="E69" s="10" t="str">
        <f>IF($A69="","",IF(OR(CLEANED_DATA!D69="",CLEANED_DATA!Q69=""),"Missing value: verify ANC1 and LLIN reporting",IF(CLEANED_DATA!Q69=CLEANED_DATA!D69,"OK: LLIN equals ANC1",IF(CLEANED_DATA!Q69&gt;CLEANED_DATA!D69,"Flag: LLIN exceeds ANC1 by "&amp;(CLEANED_DATA!Q69-CLEANED_DATA!D69)&amp;"; verify ANC register and LLIN distribution tally","Flag: LLIN lower than ANC1 by "&amp;(CLEANED_DATA!D69-CLEANED_DATA!Q69)&amp;"; verify if all ANC1 clients received LLINs or correct reporting error"))))</f>
        <v/>
      </c>
      <c r="F69" s="10" t="str">
        <f>IF($A69="","",IF(AND(CLEANED_DATA!R69&lt;&gt;"",CLEANED_DATA!T69&lt;&gt;"",CLEANED_DATA!T69&gt;CLEANED_DATA!R69),"Flag: AMTSL greater than deliveries by "&amp;(CLEANED_DATA!T69-CLEANED_DATA!R69),IF(AND(CLEANED_DATA!R69&gt;0,CLEANED_DATA!T69=""),"Missing AMTSL where deliveries reported","OK")))</f>
        <v/>
      </c>
      <c r="G69" s="10" t="str">
        <f>IF($A69="","",IF(AND(CLEANED_DATA!R69&gt;0,CLEANED_DATA!AL69=""),"Flag: delivery reported but no PNC &lt;48h proxy value",IF(AND(CLEANED_DATA!R69&lt;&gt;"",CLEANED_DATA!AL69&lt;&gt;"",CLEANED_DATA!AL69&gt;CLEANED_DATA!R69),"Flag: PNC &lt;48h proxy greater than deliveries by "&amp;(CLEANED_DATA!AL69-CLEANED_DATA!R69),"OK")))</f>
        <v/>
      </c>
      <c r="H69" s="10" t="str">
        <f>IF($A69="","",IF(AND(CLEANED_DATA!V69&lt;&gt;"",CLEANED_DATA!R69&lt;&gt;"",CLEANED_DATA!V69&gt;CLEANED_DATA!R69),"Flag: caesareans greater than deliveries by "&amp;(CLEANED_DATA!V69-CLEANED_DATA!R69),"OK"))</f>
        <v/>
      </c>
      <c r="I69" s="10" t="str">
        <f>IF($A69="","",IF(AND(CLEANED_DATA!W69&lt;&gt;"",CLEANED_DATA!R69&lt;&gt;"",CLEANED_DATA!W69&gt;CLEANED_DATA!R69),"Flag: complications greater than deliveries by "&amp;(CLEANED_DATA!W69-CLEANED_DATA!R69),"OK"))</f>
        <v/>
      </c>
      <c r="J69" s="10" t="str">
        <f>IF($A69="","",IF(AND(CLEANED_DATA!AN69&lt;&gt;"",CLEANED_DATA!AO69&lt;&gt;"",CLEANED_DATA!AO69&gt;CLEANED_DATA!AN69),"Flag: new acceptors greater than counselled by "&amp;(CLEANED_DATA!AO69-CLEANED_DATA!AN69),"OK"))</f>
        <v/>
      </c>
      <c r="K69" s="10" t="str">
        <f>IF($A69="","",N(CLEANED_DATA!AQ69)+N(CLEANED_DATA!AR69)+N(CLEANED_DATA!AS69)+N(CLEANED_DATA!AT69)+N(CLEANED_DATA!AU69)+N(CLEANED_DATA!AV69)+N(CLEANED_DATA!AW69)+N(CLEANED_DATA!AX69)+N(CLEANED_DATA!AY69)+N(CLEANED_DATA!AZ69)+N(CLEANED_DATA!BA69)+N(CLEANED_DATA!BB69)+N(CLEANED_DATA!BC69))</f>
        <v/>
      </c>
      <c r="L69" s="10" t="str">
        <f>IF($A69="","",IF(CLEANED_DATA!AO69="","Missing FP new acceptors",IF(K69=CLEANED_DATA!AO69,"OK","FP method sum differs from new acceptors: method sum="&amp;K69&amp;", new acceptors="&amp;CLEANED_DATA!AO69&amp;", difference="&amp;(K69-CLEANED_DATA!AO69))))</f>
        <v/>
      </c>
      <c r="M69" s="11" t="str">
        <f t="shared" si="3"/>
        <v/>
      </c>
      <c r="N69" s="10" t="str">
        <f t="shared" si="4"/>
        <v/>
      </c>
      <c r="O69" s="10" t="str">
        <f t="shared" si="5"/>
        <v/>
      </c>
    </row>
    <row r="70" spans="1:15" ht="39.5" customHeight="1">
      <c r="A70" s="10" t="str">
        <f>IF(CLEANED_DATA!A70="","",CLEANED_DATA!A70)</f>
        <v/>
      </c>
      <c r="B70" s="10" t="str">
        <f>IF($A70="","",IF(
IF(CLEANED_DATA!D70="","ANC1; ","")&amp;
IF(CLEANED_DATA!G70="","ANC4; ","")&amp;
IF(CLEANED_DATA!Q70="","LLIN_DISTRIBUTED; ","")&amp;
IF(CLEANED_DATA!R70="","DELIVERIES_HF; ","")&amp;
IF(CLEANED_DATA!T70="","AMTSL; ","")&amp;
IF(CLEANED_DATA!V70="","CAESAREAN; ","")&amp;
IF(CLEANED_DATA!W70="","OBST_COMPLICATIONS; ","")&amp;
IF(CLEANED_DATA!AL70="","PNC_48H_PROXY; ","")&amp;
IF(CLEANED_DATA!AM70="","FP_VISITS; ","")&amp;
IF(CLEANED_DATA!AN70="","FP_COUNSELLED; ","")&amp;
IF(CLEANED_DATA!AO70="","FP_NEW_ACCEPTORS; ","")&amp;
IF(CLEANED_DATA!AQ70="","FP_PROGESTIN_PILL; ","")&amp;
IF(CLEANED_DATA!AR70="","FP_ESTRO_PROGESTIN_PILL; ","")&amp;
IF(CLEANED_DATA!AS70="","FP_MORNING_AFTER; ","")&amp;
IF(CLEANED_DATA!AT70="","FP_IM_INJECTION; ","")&amp;
IF(CLEANED_DATA!AU70="","FP_SC_INJECTION; ","")&amp;
IF(CLEANED_DATA!AV70="","FP_IMPLANT_IMPLANON; ","")&amp;
IF(CLEANED_DATA!AW70="","FP_IMPLANT_JADELLE; ","")&amp;
IF(CLEANED_DATA!AX70="","FP_IUD; ","")&amp;
IF(CLEANED_DATA!AY70="","FP_TUBAL_LIGATION; ","")&amp;
IF(CLEANED_DATA!AZ70="","FP_VASECTOMY; ","")&amp;
IF(CLEANED_DATA!BA70="","FP_MALE_CONDOM; ","")&amp;
IF(CLEANED_DATA!BB70="","FP_FEMALE_CONDOM; ","")&amp;
IF(CLEANED_DATA!BC70="","FP_NATURAL_METHOD; ","")
="","None",
IF(CLEANED_DATA!D70="","ANC1; ","")&amp;
IF(CLEANED_DATA!G70="","ANC4; ","")&amp;
IF(CLEANED_DATA!Q70="","LLIN_DISTRIBUTED; ","")&amp;
IF(CLEANED_DATA!R70="","DELIVERIES_HF; ","")&amp;
IF(CLEANED_DATA!T70="","AMTSL; ","")&amp;
IF(CLEANED_DATA!V70="","CAESAREAN; ","")&amp;
IF(CLEANED_DATA!W70="","OBST_COMPLICATIONS; ","")&amp;
IF(CLEANED_DATA!AL70="","PNC_48H_PROXY; ","")&amp;
IF(CLEANED_DATA!AM70="","FP_VISITS; ","")&amp;
IF(CLEANED_DATA!AN70="","FP_COUNSELLED; ","")&amp;
IF(CLEANED_DATA!AO70="","FP_NEW_ACCEPTORS; ","")&amp;
IF(CLEANED_DATA!AQ70="","FP_PROGESTIN_PILL; ","")&amp;
IF(CLEANED_DATA!AR70="","FP_ESTRO_PROGESTIN_PILL; ","")&amp;
IF(CLEANED_DATA!AS70="","FP_MORNING_AFTER; ","")&amp;
IF(CLEANED_DATA!AT70="","FP_IM_INJECTION; ","")&amp;
IF(CLEANED_DATA!AU70="","FP_SC_INJECTION; ","")&amp;
IF(CLEANED_DATA!AV70="","FP_IMPLANT_IMPLANON; ","")&amp;
IF(CLEANED_DATA!AW70="","FP_IMPLANT_JADELLE; ","")&amp;
IF(CLEANED_DATA!AX70="","FP_IUD; ","")&amp;
IF(CLEANED_DATA!AY70="","FP_TUBAL_LIGATION; ","")&amp;
IF(CLEANED_DATA!AZ70="","FP_VASECTOMY; ","")&amp;
IF(CLEANED_DATA!BA70="","FP_MALE_CONDOM; ","")&amp;
IF(CLEANED_DATA!BB70="","FP_FEMALE_CONDOM; ","")&amp;
IF(CLEANED_DATA!BC70="","FP_NATURAL_METHOD; ","")))</f>
        <v/>
      </c>
      <c r="C70" s="11" t="str">
        <f>IF($A70="","",IF(
COUNT(CLEANED_DATA!D70,CLEANED_DATA!G70,CLEANED_DATA!Q70,CLEANED_DATA!R70,CLEANED_DATA!T70,CLEANED_DATA!V70,CLEANED_DATA!W70,CLEANED_DATA!AL70,CLEANED_DATA!AM70,CLEANED_DATA!AN70,CLEANED_DATA!AO70,CLEANED_DATA!AQ70,CLEANED_DATA!AR70,CLEANED_DATA!AS70,CLEANED_DATA!AT70,CLEANED_DATA!AU70,CLEANED_DATA!AV70,CLEANED_DATA!AW70,CLEANED_DATA!AX70,CLEANED_DATA!AY70,CLEANED_DATA!AZ70,CLEANED_DATA!BA70,CLEANED_DATA!BB70,CLEANED_DATA!BC70)=0,
"No data reported",
IF(
SUM(CLEANED_DATA!D70,CLEANED_DATA!G70,CLEANED_DATA!Q70,CLEANED_DATA!R70,CLEANED_DATA!T70,CLEANED_DATA!V70,CLEANED_DATA!W70,CLEANED_DATA!AL70,CLEANED_DATA!AM70,CLEANED_DATA!AN70,CLEANED_DATA!AO70,CLEANED_DATA!AQ70,CLEANED_DATA!AR70,CLEANED_DATA!AS70,CLEANED_DATA!AT70,CLEANED_DATA!AU70,CLEANED_DATA!AV70,CLEANED_DATA!AW70,CLEANED_DATA!AX70,CLEANED_DATA!AY70,CLEANED_DATA!AZ70,CLEANED_DATA!BA70,CLEANED_DATA!BB70,CLEANED_DATA!BC70)=0,
"Zero-only reporting",
"Reported")))</f>
        <v/>
      </c>
      <c r="D70" s="10" t="str">
        <f>IF($A70="","",IF(AND(CLEANED_DATA!D70&lt;&gt;"",CLEANED_DATA!G70&lt;&gt;"",CLEANED_DATA!G70&gt;CLEANED_DATA!D70),"Flag: ANC4 higher than ANC1","OK"))</f>
        <v/>
      </c>
      <c r="E70" s="10" t="str">
        <f>IF($A70="","",IF(OR(CLEANED_DATA!D70="",CLEANED_DATA!Q70=""),"Missing value: verify ANC1 and LLIN reporting",IF(CLEANED_DATA!Q70=CLEANED_DATA!D70,"OK: LLIN equals ANC1",IF(CLEANED_DATA!Q70&gt;CLEANED_DATA!D70,"Flag: LLIN exceeds ANC1 by "&amp;(CLEANED_DATA!Q70-CLEANED_DATA!D70)&amp;"; verify ANC register and LLIN distribution tally","Flag: LLIN lower than ANC1 by "&amp;(CLEANED_DATA!D70-CLEANED_DATA!Q70)&amp;"; verify if all ANC1 clients received LLINs or correct reporting error"))))</f>
        <v/>
      </c>
      <c r="F70" s="10" t="str">
        <f>IF($A70="","",IF(AND(CLEANED_DATA!R70&lt;&gt;"",CLEANED_DATA!T70&lt;&gt;"",CLEANED_DATA!T70&gt;CLEANED_DATA!R70),"Flag: AMTSL greater than deliveries by "&amp;(CLEANED_DATA!T70-CLEANED_DATA!R70),IF(AND(CLEANED_DATA!R70&gt;0,CLEANED_DATA!T70=""),"Missing AMTSL where deliveries reported","OK")))</f>
        <v/>
      </c>
      <c r="G70" s="10" t="str">
        <f>IF($A70="","",IF(AND(CLEANED_DATA!R70&gt;0,CLEANED_DATA!AL70=""),"Flag: delivery reported but no PNC &lt;48h proxy value",IF(AND(CLEANED_DATA!R70&lt;&gt;"",CLEANED_DATA!AL70&lt;&gt;"",CLEANED_DATA!AL70&gt;CLEANED_DATA!R70),"Flag: PNC &lt;48h proxy greater than deliveries by "&amp;(CLEANED_DATA!AL70-CLEANED_DATA!R70),"OK")))</f>
        <v/>
      </c>
      <c r="H70" s="10" t="str">
        <f>IF($A70="","",IF(AND(CLEANED_DATA!V70&lt;&gt;"",CLEANED_DATA!R70&lt;&gt;"",CLEANED_DATA!V70&gt;CLEANED_DATA!R70),"Flag: caesareans greater than deliveries by "&amp;(CLEANED_DATA!V70-CLEANED_DATA!R70),"OK"))</f>
        <v/>
      </c>
      <c r="I70" s="10" t="str">
        <f>IF($A70="","",IF(AND(CLEANED_DATA!W70&lt;&gt;"",CLEANED_DATA!R70&lt;&gt;"",CLEANED_DATA!W70&gt;CLEANED_DATA!R70),"Flag: complications greater than deliveries by "&amp;(CLEANED_DATA!W70-CLEANED_DATA!R70),"OK"))</f>
        <v/>
      </c>
      <c r="J70" s="10" t="str">
        <f>IF($A70="","",IF(AND(CLEANED_DATA!AN70&lt;&gt;"",CLEANED_DATA!AO70&lt;&gt;"",CLEANED_DATA!AO70&gt;CLEANED_DATA!AN70),"Flag: new acceptors greater than counselled by "&amp;(CLEANED_DATA!AO70-CLEANED_DATA!AN70),"OK"))</f>
        <v/>
      </c>
      <c r="K70" s="10" t="str">
        <f>IF($A70="","",N(CLEANED_DATA!AQ70)+N(CLEANED_DATA!AR70)+N(CLEANED_DATA!AS70)+N(CLEANED_DATA!AT70)+N(CLEANED_DATA!AU70)+N(CLEANED_DATA!AV70)+N(CLEANED_DATA!AW70)+N(CLEANED_DATA!AX70)+N(CLEANED_DATA!AY70)+N(CLEANED_DATA!AZ70)+N(CLEANED_DATA!BA70)+N(CLEANED_DATA!BB70)+N(CLEANED_DATA!BC70))</f>
        <v/>
      </c>
      <c r="L70" s="10" t="str">
        <f>IF($A70="","",IF(CLEANED_DATA!AO70="","Missing FP new acceptors",IF(K70=CLEANED_DATA!AO70,"OK","FP method sum differs from new acceptors: method sum="&amp;K70&amp;", new acceptors="&amp;CLEANED_DATA!AO70&amp;", difference="&amp;(K70-CLEANED_DATA!AO70))))</f>
        <v/>
      </c>
      <c r="M70" s="11" t="str">
        <f t="shared" si="3"/>
        <v/>
      </c>
      <c r="N70" s="10" t="str">
        <f t="shared" si="4"/>
        <v/>
      </c>
      <c r="O70" s="10" t="str">
        <f t="shared" si="5"/>
        <v/>
      </c>
    </row>
    <row r="71" spans="1:15" ht="39.5" customHeight="1">
      <c r="A71" s="10" t="str">
        <f>IF(CLEANED_DATA!A71="","",CLEANED_DATA!A71)</f>
        <v/>
      </c>
      <c r="B71" s="10" t="str">
        <f>IF($A71="","",IF(
IF(CLEANED_DATA!D71="","ANC1; ","")&amp;
IF(CLEANED_DATA!G71="","ANC4; ","")&amp;
IF(CLEANED_DATA!Q71="","LLIN_DISTRIBUTED; ","")&amp;
IF(CLEANED_DATA!R71="","DELIVERIES_HF; ","")&amp;
IF(CLEANED_DATA!T71="","AMTSL; ","")&amp;
IF(CLEANED_DATA!V71="","CAESAREAN; ","")&amp;
IF(CLEANED_DATA!W71="","OBST_COMPLICATIONS; ","")&amp;
IF(CLEANED_DATA!AL71="","PNC_48H_PROXY; ","")&amp;
IF(CLEANED_DATA!AM71="","FP_VISITS; ","")&amp;
IF(CLEANED_DATA!AN71="","FP_COUNSELLED; ","")&amp;
IF(CLEANED_DATA!AO71="","FP_NEW_ACCEPTORS; ","")&amp;
IF(CLEANED_DATA!AQ71="","FP_PROGESTIN_PILL; ","")&amp;
IF(CLEANED_DATA!AR71="","FP_ESTRO_PROGESTIN_PILL; ","")&amp;
IF(CLEANED_DATA!AS71="","FP_MORNING_AFTER; ","")&amp;
IF(CLEANED_DATA!AT71="","FP_IM_INJECTION; ","")&amp;
IF(CLEANED_DATA!AU71="","FP_SC_INJECTION; ","")&amp;
IF(CLEANED_DATA!AV71="","FP_IMPLANT_IMPLANON; ","")&amp;
IF(CLEANED_DATA!AW71="","FP_IMPLANT_JADELLE; ","")&amp;
IF(CLEANED_DATA!AX71="","FP_IUD; ","")&amp;
IF(CLEANED_DATA!AY71="","FP_TUBAL_LIGATION; ","")&amp;
IF(CLEANED_DATA!AZ71="","FP_VASECTOMY; ","")&amp;
IF(CLEANED_DATA!BA71="","FP_MALE_CONDOM; ","")&amp;
IF(CLEANED_DATA!BB71="","FP_FEMALE_CONDOM; ","")&amp;
IF(CLEANED_DATA!BC71="","FP_NATURAL_METHOD; ","")
="","None",
IF(CLEANED_DATA!D71="","ANC1; ","")&amp;
IF(CLEANED_DATA!G71="","ANC4; ","")&amp;
IF(CLEANED_DATA!Q71="","LLIN_DISTRIBUTED; ","")&amp;
IF(CLEANED_DATA!R71="","DELIVERIES_HF; ","")&amp;
IF(CLEANED_DATA!T71="","AMTSL; ","")&amp;
IF(CLEANED_DATA!V71="","CAESAREAN; ","")&amp;
IF(CLEANED_DATA!W71="","OBST_COMPLICATIONS; ","")&amp;
IF(CLEANED_DATA!AL71="","PNC_48H_PROXY; ","")&amp;
IF(CLEANED_DATA!AM71="","FP_VISITS; ","")&amp;
IF(CLEANED_DATA!AN71="","FP_COUNSELLED; ","")&amp;
IF(CLEANED_DATA!AO71="","FP_NEW_ACCEPTORS; ","")&amp;
IF(CLEANED_DATA!AQ71="","FP_PROGESTIN_PILL; ","")&amp;
IF(CLEANED_DATA!AR71="","FP_ESTRO_PROGESTIN_PILL; ","")&amp;
IF(CLEANED_DATA!AS71="","FP_MORNING_AFTER; ","")&amp;
IF(CLEANED_DATA!AT71="","FP_IM_INJECTION; ","")&amp;
IF(CLEANED_DATA!AU71="","FP_SC_INJECTION; ","")&amp;
IF(CLEANED_DATA!AV71="","FP_IMPLANT_IMPLANON; ","")&amp;
IF(CLEANED_DATA!AW71="","FP_IMPLANT_JADELLE; ","")&amp;
IF(CLEANED_DATA!AX71="","FP_IUD; ","")&amp;
IF(CLEANED_DATA!AY71="","FP_TUBAL_LIGATION; ","")&amp;
IF(CLEANED_DATA!AZ71="","FP_VASECTOMY; ","")&amp;
IF(CLEANED_DATA!BA71="","FP_MALE_CONDOM; ","")&amp;
IF(CLEANED_DATA!BB71="","FP_FEMALE_CONDOM; ","")&amp;
IF(CLEANED_DATA!BC71="","FP_NATURAL_METHOD; ","")))</f>
        <v/>
      </c>
      <c r="C71" s="11" t="str">
        <f>IF($A71="","",IF(
COUNT(CLEANED_DATA!D71,CLEANED_DATA!G71,CLEANED_DATA!Q71,CLEANED_DATA!R71,CLEANED_DATA!T71,CLEANED_DATA!V71,CLEANED_DATA!W71,CLEANED_DATA!AL71,CLEANED_DATA!AM71,CLEANED_DATA!AN71,CLEANED_DATA!AO71,CLEANED_DATA!AQ71,CLEANED_DATA!AR71,CLEANED_DATA!AS71,CLEANED_DATA!AT71,CLEANED_DATA!AU71,CLEANED_DATA!AV71,CLEANED_DATA!AW71,CLEANED_DATA!AX71,CLEANED_DATA!AY71,CLEANED_DATA!AZ71,CLEANED_DATA!BA71,CLEANED_DATA!BB71,CLEANED_DATA!BC71)=0,
"No data reported",
IF(
SUM(CLEANED_DATA!D71,CLEANED_DATA!G71,CLEANED_DATA!Q71,CLEANED_DATA!R71,CLEANED_DATA!T71,CLEANED_DATA!V71,CLEANED_DATA!W71,CLEANED_DATA!AL71,CLEANED_DATA!AM71,CLEANED_DATA!AN71,CLEANED_DATA!AO71,CLEANED_DATA!AQ71,CLEANED_DATA!AR71,CLEANED_DATA!AS71,CLEANED_DATA!AT71,CLEANED_DATA!AU71,CLEANED_DATA!AV71,CLEANED_DATA!AW71,CLEANED_DATA!AX71,CLEANED_DATA!AY71,CLEANED_DATA!AZ71,CLEANED_DATA!BA71,CLEANED_DATA!BB71,CLEANED_DATA!BC71)=0,
"Zero-only reporting",
"Reported")))</f>
        <v/>
      </c>
      <c r="D71" s="10" t="str">
        <f>IF($A71="","",IF(AND(CLEANED_DATA!D71&lt;&gt;"",CLEANED_DATA!G71&lt;&gt;"",CLEANED_DATA!G71&gt;CLEANED_DATA!D71),"Flag: ANC4 higher than ANC1","OK"))</f>
        <v/>
      </c>
      <c r="E71" s="10" t="str">
        <f>IF($A71="","",IF(OR(CLEANED_DATA!D71="",CLEANED_DATA!Q71=""),"Missing value: verify ANC1 and LLIN reporting",IF(CLEANED_DATA!Q71=CLEANED_DATA!D71,"OK: LLIN equals ANC1",IF(CLEANED_DATA!Q71&gt;CLEANED_DATA!D71,"Flag: LLIN exceeds ANC1 by "&amp;(CLEANED_DATA!Q71-CLEANED_DATA!D71)&amp;"; verify ANC register and LLIN distribution tally","Flag: LLIN lower than ANC1 by "&amp;(CLEANED_DATA!D71-CLEANED_DATA!Q71)&amp;"; verify if all ANC1 clients received LLINs or correct reporting error"))))</f>
        <v/>
      </c>
      <c r="F71" s="10" t="str">
        <f>IF($A71="","",IF(AND(CLEANED_DATA!R71&lt;&gt;"",CLEANED_DATA!T71&lt;&gt;"",CLEANED_DATA!T71&gt;CLEANED_DATA!R71),"Flag: AMTSL greater than deliveries by "&amp;(CLEANED_DATA!T71-CLEANED_DATA!R71),IF(AND(CLEANED_DATA!R71&gt;0,CLEANED_DATA!T71=""),"Missing AMTSL where deliveries reported","OK")))</f>
        <v/>
      </c>
      <c r="G71" s="10" t="str">
        <f>IF($A71="","",IF(AND(CLEANED_DATA!R71&gt;0,CLEANED_DATA!AL71=""),"Flag: delivery reported but no PNC &lt;48h proxy value",IF(AND(CLEANED_DATA!R71&lt;&gt;"",CLEANED_DATA!AL71&lt;&gt;"",CLEANED_DATA!AL71&gt;CLEANED_DATA!R71),"Flag: PNC &lt;48h proxy greater than deliveries by "&amp;(CLEANED_DATA!AL71-CLEANED_DATA!R71),"OK")))</f>
        <v/>
      </c>
      <c r="H71" s="10" t="str">
        <f>IF($A71="","",IF(AND(CLEANED_DATA!V71&lt;&gt;"",CLEANED_DATA!R71&lt;&gt;"",CLEANED_DATA!V71&gt;CLEANED_DATA!R71),"Flag: caesareans greater than deliveries by "&amp;(CLEANED_DATA!V71-CLEANED_DATA!R71),"OK"))</f>
        <v/>
      </c>
      <c r="I71" s="10" t="str">
        <f>IF($A71="","",IF(AND(CLEANED_DATA!W71&lt;&gt;"",CLEANED_DATA!R71&lt;&gt;"",CLEANED_DATA!W71&gt;CLEANED_DATA!R71),"Flag: complications greater than deliveries by "&amp;(CLEANED_DATA!W71-CLEANED_DATA!R71),"OK"))</f>
        <v/>
      </c>
      <c r="J71" s="10" t="str">
        <f>IF($A71="","",IF(AND(CLEANED_DATA!AN71&lt;&gt;"",CLEANED_DATA!AO71&lt;&gt;"",CLEANED_DATA!AO71&gt;CLEANED_DATA!AN71),"Flag: new acceptors greater than counselled by "&amp;(CLEANED_DATA!AO71-CLEANED_DATA!AN71),"OK"))</f>
        <v/>
      </c>
      <c r="K71" s="10" t="str">
        <f>IF($A71="","",N(CLEANED_DATA!AQ71)+N(CLEANED_DATA!AR71)+N(CLEANED_DATA!AS71)+N(CLEANED_DATA!AT71)+N(CLEANED_DATA!AU71)+N(CLEANED_DATA!AV71)+N(CLEANED_DATA!AW71)+N(CLEANED_DATA!AX71)+N(CLEANED_DATA!AY71)+N(CLEANED_DATA!AZ71)+N(CLEANED_DATA!BA71)+N(CLEANED_DATA!BB71)+N(CLEANED_DATA!BC71))</f>
        <v/>
      </c>
      <c r="L71" s="10" t="str">
        <f>IF($A71="","",IF(CLEANED_DATA!AO71="","Missing FP new acceptors",IF(K71=CLEANED_DATA!AO71,"OK","FP method sum differs from new acceptors: method sum="&amp;K71&amp;", new acceptors="&amp;CLEANED_DATA!AO71&amp;", difference="&amp;(K71-CLEANED_DATA!AO71))))</f>
        <v/>
      </c>
      <c r="M71" s="11" t="str">
        <f t="shared" si="3"/>
        <v/>
      </c>
      <c r="N71" s="10" t="str">
        <f t="shared" si="4"/>
        <v/>
      </c>
      <c r="O71" s="10" t="str">
        <f t="shared" si="5"/>
        <v/>
      </c>
    </row>
    <row r="72" spans="1:15" ht="39.5" customHeight="1">
      <c r="A72" s="10" t="str">
        <f>IF(CLEANED_DATA!A72="","",CLEANED_DATA!A72)</f>
        <v/>
      </c>
      <c r="B72" s="10" t="str">
        <f>IF($A72="","",IF(
IF(CLEANED_DATA!D72="","ANC1; ","")&amp;
IF(CLEANED_DATA!G72="","ANC4; ","")&amp;
IF(CLEANED_DATA!Q72="","LLIN_DISTRIBUTED; ","")&amp;
IF(CLEANED_DATA!R72="","DELIVERIES_HF; ","")&amp;
IF(CLEANED_DATA!T72="","AMTSL; ","")&amp;
IF(CLEANED_DATA!V72="","CAESAREAN; ","")&amp;
IF(CLEANED_DATA!W72="","OBST_COMPLICATIONS; ","")&amp;
IF(CLEANED_DATA!AL72="","PNC_48H_PROXY; ","")&amp;
IF(CLEANED_DATA!AM72="","FP_VISITS; ","")&amp;
IF(CLEANED_DATA!AN72="","FP_COUNSELLED; ","")&amp;
IF(CLEANED_DATA!AO72="","FP_NEW_ACCEPTORS; ","")&amp;
IF(CLEANED_DATA!AQ72="","FP_PROGESTIN_PILL; ","")&amp;
IF(CLEANED_DATA!AR72="","FP_ESTRO_PROGESTIN_PILL; ","")&amp;
IF(CLEANED_DATA!AS72="","FP_MORNING_AFTER; ","")&amp;
IF(CLEANED_DATA!AT72="","FP_IM_INJECTION; ","")&amp;
IF(CLEANED_DATA!AU72="","FP_SC_INJECTION; ","")&amp;
IF(CLEANED_DATA!AV72="","FP_IMPLANT_IMPLANON; ","")&amp;
IF(CLEANED_DATA!AW72="","FP_IMPLANT_JADELLE; ","")&amp;
IF(CLEANED_DATA!AX72="","FP_IUD; ","")&amp;
IF(CLEANED_DATA!AY72="","FP_TUBAL_LIGATION; ","")&amp;
IF(CLEANED_DATA!AZ72="","FP_VASECTOMY; ","")&amp;
IF(CLEANED_DATA!BA72="","FP_MALE_CONDOM; ","")&amp;
IF(CLEANED_DATA!BB72="","FP_FEMALE_CONDOM; ","")&amp;
IF(CLEANED_DATA!BC72="","FP_NATURAL_METHOD; ","")
="","None",
IF(CLEANED_DATA!D72="","ANC1; ","")&amp;
IF(CLEANED_DATA!G72="","ANC4; ","")&amp;
IF(CLEANED_DATA!Q72="","LLIN_DISTRIBUTED; ","")&amp;
IF(CLEANED_DATA!R72="","DELIVERIES_HF; ","")&amp;
IF(CLEANED_DATA!T72="","AMTSL; ","")&amp;
IF(CLEANED_DATA!V72="","CAESAREAN; ","")&amp;
IF(CLEANED_DATA!W72="","OBST_COMPLICATIONS; ","")&amp;
IF(CLEANED_DATA!AL72="","PNC_48H_PROXY; ","")&amp;
IF(CLEANED_DATA!AM72="","FP_VISITS; ","")&amp;
IF(CLEANED_DATA!AN72="","FP_COUNSELLED; ","")&amp;
IF(CLEANED_DATA!AO72="","FP_NEW_ACCEPTORS; ","")&amp;
IF(CLEANED_DATA!AQ72="","FP_PROGESTIN_PILL; ","")&amp;
IF(CLEANED_DATA!AR72="","FP_ESTRO_PROGESTIN_PILL; ","")&amp;
IF(CLEANED_DATA!AS72="","FP_MORNING_AFTER; ","")&amp;
IF(CLEANED_DATA!AT72="","FP_IM_INJECTION; ","")&amp;
IF(CLEANED_DATA!AU72="","FP_SC_INJECTION; ","")&amp;
IF(CLEANED_DATA!AV72="","FP_IMPLANT_IMPLANON; ","")&amp;
IF(CLEANED_DATA!AW72="","FP_IMPLANT_JADELLE; ","")&amp;
IF(CLEANED_DATA!AX72="","FP_IUD; ","")&amp;
IF(CLEANED_DATA!AY72="","FP_TUBAL_LIGATION; ","")&amp;
IF(CLEANED_DATA!AZ72="","FP_VASECTOMY; ","")&amp;
IF(CLEANED_DATA!BA72="","FP_MALE_CONDOM; ","")&amp;
IF(CLEANED_DATA!BB72="","FP_FEMALE_CONDOM; ","")&amp;
IF(CLEANED_DATA!BC72="","FP_NATURAL_METHOD; ","")))</f>
        <v/>
      </c>
      <c r="C72" s="11" t="str">
        <f>IF($A72="","",IF(
COUNT(CLEANED_DATA!D72,CLEANED_DATA!G72,CLEANED_DATA!Q72,CLEANED_DATA!R72,CLEANED_DATA!T72,CLEANED_DATA!V72,CLEANED_DATA!W72,CLEANED_DATA!AL72,CLEANED_DATA!AM72,CLEANED_DATA!AN72,CLEANED_DATA!AO72,CLEANED_DATA!AQ72,CLEANED_DATA!AR72,CLEANED_DATA!AS72,CLEANED_DATA!AT72,CLEANED_DATA!AU72,CLEANED_DATA!AV72,CLEANED_DATA!AW72,CLEANED_DATA!AX72,CLEANED_DATA!AY72,CLEANED_DATA!AZ72,CLEANED_DATA!BA72,CLEANED_DATA!BB72,CLEANED_DATA!BC72)=0,
"No data reported",
IF(
SUM(CLEANED_DATA!D72,CLEANED_DATA!G72,CLEANED_DATA!Q72,CLEANED_DATA!R72,CLEANED_DATA!T72,CLEANED_DATA!V72,CLEANED_DATA!W72,CLEANED_DATA!AL72,CLEANED_DATA!AM72,CLEANED_DATA!AN72,CLEANED_DATA!AO72,CLEANED_DATA!AQ72,CLEANED_DATA!AR72,CLEANED_DATA!AS72,CLEANED_DATA!AT72,CLEANED_DATA!AU72,CLEANED_DATA!AV72,CLEANED_DATA!AW72,CLEANED_DATA!AX72,CLEANED_DATA!AY72,CLEANED_DATA!AZ72,CLEANED_DATA!BA72,CLEANED_DATA!BB72,CLEANED_DATA!BC72)=0,
"Zero-only reporting",
"Reported")))</f>
        <v/>
      </c>
      <c r="D72" s="10" t="str">
        <f>IF($A72="","",IF(AND(CLEANED_DATA!D72&lt;&gt;"",CLEANED_DATA!G72&lt;&gt;"",CLEANED_DATA!G72&gt;CLEANED_DATA!D72),"Flag: ANC4 higher than ANC1","OK"))</f>
        <v/>
      </c>
      <c r="E72" s="10" t="str">
        <f>IF($A72="","",IF(OR(CLEANED_DATA!D72="",CLEANED_DATA!Q72=""),"Missing value: verify ANC1 and LLIN reporting",IF(CLEANED_DATA!Q72=CLEANED_DATA!D72,"OK: LLIN equals ANC1",IF(CLEANED_DATA!Q72&gt;CLEANED_DATA!D72,"Flag: LLIN exceeds ANC1 by "&amp;(CLEANED_DATA!Q72-CLEANED_DATA!D72)&amp;"; verify ANC register and LLIN distribution tally","Flag: LLIN lower than ANC1 by "&amp;(CLEANED_DATA!D72-CLEANED_DATA!Q72)&amp;"; verify if all ANC1 clients received LLINs or correct reporting error"))))</f>
        <v/>
      </c>
      <c r="F72" s="10" t="str">
        <f>IF($A72="","",IF(AND(CLEANED_DATA!R72&lt;&gt;"",CLEANED_DATA!T72&lt;&gt;"",CLEANED_DATA!T72&gt;CLEANED_DATA!R72),"Flag: AMTSL greater than deliveries by "&amp;(CLEANED_DATA!T72-CLEANED_DATA!R72),IF(AND(CLEANED_DATA!R72&gt;0,CLEANED_DATA!T72=""),"Missing AMTSL where deliveries reported","OK")))</f>
        <v/>
      </c>
      <c r="G72" s="10" t="str">
        <f>IF($A72="","",IF(AND(CLEANED_DATA!R72&gt;0,CLEANED_DATA!AL72=""),"Flag: delivery reported but no PNC &lt;48h proxy value",IF(AND(CLEANED_DATA!R72&lt;&gt;"",CLEANED_DATA!AL72&lt;&gt;"",CLEANED_DATA!AL72&gt;CLEANED_DATA!R72),"Flag: PNC &lt;48h proxy greater than deliveries by "&amp;(CLEANED_DATA!AL72-CLEANED_DATA!R72),"OK")))</f>
        <v/>
      </c>
      <c r="H72" s="10" t="str">
        <f>IF($A72="","",IF(AND(CLEANED_DATA!V72&lt;&gt;"",CLEANED_DATA!R72&lt;&gt;"",CLEANED_DATA!V72&gt;CLEANED_DATA!R72),"Flag: caesareans greater than deliveries by "&amp;(CLEANED_DATA!V72-CLEANED_DATA!R72),"OK"))</f>
        <v/>
      </c>
      <c r="I72" s="10" t="str">
        <f>IF($A72="","",IF(AND(CLEANED_DATA!W72&lt;&gt;"",CLEANED_DATA!R72&lt;&gt;"",CLEANED_DATA!W72&gt;CLEANED_DATA!R72),"Flag: complications greater than deliveries by "&amp;(CLEANED_DATA!W72-CLEANED_DATA!R72),"OK"))</f>
        <v/>
      </c>
      <c r="J72" s="10" t="str">
        <f>IF($A72="","",IF(AND(CLEANED_DATA!AN72&lt;&gt;"",CLEANED_DATA!AO72&lt;&gt;"",CLEANED_DATA!AO72&gt;CLEANED_DATA!AN72),"Flag: new acceptors greater than counselled by "&amp;(CLEANED_DATA!AO72-CLEANED_DATA!AN72),"OK"))</f>
        <v/>
      </c>
      <c r="K72" s="10" t="str">
        <f>IF($A72="","",N(CLEANED_DATA!AQ72)+N(CLEANED_DATA!AR72)+N(CLEANED_DATA!AS72)+N(CLEANED_DATA!AT72)+N(CLEANED_DATA!AU72)+N(CLEANED_DATA!AV72)+N(CLEANED_DATA!AW72)+N(CLEANED_DATA!AX72)+N(CLEANED_DATA!AY72)+N(CLEANED_DATA!AZ72)+N(CLEANED_DATA!BA72)+N(CLEANED_DATA!BB72)+N(CLEANED_DATA!BC72))</f>
        <v/>
      </c>
      <c r="L72" s="10" t="str">
        <f>IF($A72="","",IF(CLEANED_DATA!AO72="","Missing FP new acceptors",IF(K72=CLEANED_DATA!AO72,"OK","FP method sum differs from new acceptors: method sum="&amp;K72&amp;", new acceptors="&amp;CLEANED_DATA!AO72&amp;", difference="&amp;(K72-CLEANED_DATA!AO72))))</f>
        <v/>
      </c>
      <c r="M72" s="11" t="str">
        <f t="shared" si="3"/>
        <v/>
      </c>
      <c r="N72" s="10" t="str">
        <f t="shared" si="4"/>
        <v/>
      </c>
      <c r="O72" s="10" t="str">
        <f t="shared" si="5"/>
        <v/>
      </c>
    </row>
    <row r="73" spans="1:15" ht="39.5" customHeight="1">
      <c r="A73" s="10" t="str">
        <f>IF(CLEANED_DATA!A73="","",CLEANED_DATA!A73)</f>
        <v/>
      </c>
      <c r="B73" s="10" t="str">
        <f>IF($A73="","",IF(
IF(CLEANED_DATA!D73="","ANC1; ","")&amp;
IF(CLEANED_DATA!G73="","ANC4; ","")&amp;
IF(CLEANED_DATA!Q73="","LLIN_DISTRIBUTED; ","")&amp;
IF(CLEANED_DATA!R73="","DELIVERIES_HF; ","")&amp;
IF(CLEANED_DATA!T73="","AMTSL; ","")&amp;
IF(CLEANED_DATA!V73="","CAESAREAN; ","")&amp;
IF(CLEANED_DATA!W73="","OBST_COMPLICATIONS; ","")&amp;
IF(CLEANED_DATA!AL73="","PNC_48H_PROXY; ","")&amp;
IF(CLEANED_DATA!AM73="","FP_VISITS; ","")&amp;
IF(CLEANED_DATA!AN73="","FP_COUNSELLED; ","")&amp;
IF(CLEANED_DATA!AO73="","FP_NEW_ACCEPTORS; ","")&amp;
IF(CLEANED_DATA!AQ73="","FP_PROGESTIN_PILL; ","")&amp;
IF(CLEANED_DATA!AR73="","FP_ESTRO_PROGESTIN_PILL; ","")&amp;
IF(CLEANED_DATA!AS73="","FP_MORNING_AFTER; ","")&amp;
IF(CLEANED_DATA!AT73="","FP_IM_INJECTION; ","")&amp;
IF(CLEANED_DATA!AU73="","FP_SC_INJECTION; ","")&amp;
IF(CLEANED_DATA!AV73="","FP_IMPLANT_IMPLANON; ","")&amp;
IF(CLEANED_DATA!AW73="","FP_IMPLANT_JADELLE; ","")&amp;
IF(CLEANED_DATA!AX73="","FP_IUD; ","")&amp;
IF(CLEANED_DATA!AY73="","FP_TUBAL_LIGATION; ","")&amp;
IF(CLEANED_DATA!AZ73="","FP_VASECTOMY; ","")&amp;
IF(CLEANED_DATA!BA73="","FP_MALE_CONDOM; ","")&amp;
IF(CLEANED_DATA!BB73="","FP_FEMALE_CONDOM; ","")&amp;
IF(CLEANED_DATA!BC73="","FP_NATURAL_METHOD; ","")
="","None",
IF(CLEANED_DATA!D73="","ANC1; ","")&amp;
IF(CLEANED_DATA!G73="","ANC4; ","")&amp;
IF(CLEANED_DATA!Q73="","LLIN_DISTRIBUTED; ","")&amp;
IF(CLEANED_DATA!R73="","DELIVERIES_HF; ","")&amp;
IF(CLEANED_DATA!T73="","AMTSL; ","")&amp;
IF(CLEANED_DATA!V73="","CAESAREAN; ","")&amp;
IF(CLEANED_DATA!W73="","OBST_COMPLICATIONS; ","")&amp;
IF(CLEANED_DATA!AL73="","PNC_48H_PROXY; ","")&amp;
IF(CLEANED_DATA!AM73="","FP_VISITS; ","")&amp;
IF(CLEANED_DATA!AN73="","FP_COUNSELLED; ","")&amp;
IF(CLEANED_DATA!AO73="","FP_NEW_ACCEPTORS; ","")&amp;
IF(CLEANED_DATA!AQ73="","FP_PROGESTIN_PILL; ","")&amp;
IF(CLEANED_DATA!AR73="","FP_ESTRO_PROGESTIN_PILL; ","")&amp;
IF(CLEANED_DATA!AS73="","FP_MORNING_AFTER; ","")&amp;
IF(CLEANED_DATA!AT73="","FP_IM_INJECTION; ","")&amp;
IF(CLEANED_DATA!AU73="","FP_SC_INJECTION; ","")&amp;
IF(CLEANED_DATA!AV73="","FP_IMPLANT_IMPLANON; ","")&amp;
IF(CLEANED_DATA!AW73="","FP_IMPLANT_JADELLE; ","")&amp;
IF(CLEANED_DATA!AX73="","FP_IUD; ","")&amp;
IF(CLEANED_DATA!AY73="","FP_TUBAL_LIGATION; ","")&amp;
IF(CLEANED_DATA!AZ73="","FP_VASECTOMY; ","")&amp;
IF(CLEANED_DATA!BA73="","FP_MALE_CONDOM; ","")&amp;
IF(CLEANED_DATA!BB73="","FP_FEMALE_CONDOM; ","")&amp;
IF(CLEANED_DATA!BC73="","FP_NATURAL_METHOD; ","")))</f>
        <v/>
      </c>
      <c r="C73" s="11" t="str">
        <f>IF($A73="","",IF(
COUNT(CLEANED_DATA!D73,CLEANED_DATA!G73,CLEANED_DATA!Q73,CLEANED_DATA!R73,CLEANED_DATA!T73,CLEANED_DATA!V73,CLEANED_DATA!W73,CLEANED_DATA!AL73,CLEANED_DATA!AM73,CLEANED_DATA!AN73,CLEANED_DATA!AO73,CLEANED_DATA!AQ73,CLEANED_DATA!AR73,CLEANED_DATA!AS73,CLEANED_DATA!AT73,CLEANED_DATA!AU73,CLEANED_DATA!AV73,CLEANED_DATA!AW73,CLEANED_DATA!AX73,CLEANED_DATA!AY73,CLEANED_DATA!AZ73,CLEANED_DATA!BA73,CLEANED_DATA!BB73,CLEANED_DATA!BC73)=0,
"No data reported",
IF(
SUM(CLEANED_DATA!D73,CLEANED_DATA!G73,CLEANED_DATA!Q73,CLEANED_DATA!R73,CLEANED_DATA!T73,CLEANED_DATA!V73,CLEANED_DATA!W73,CLEANED_DATA!AL73,CLEANED_DATA!AM73,CLEANED_DATA!AN73,CLEANED_DATA!AO73,CLEANED_DATA!AQ73,CLEANED_DATA!AR73,CLEANED_DATA!AS73,CLEANED_DATA!AT73,CLEANED_DATA!AU73,CLEANED_DATA!AV73,CLEANED_DATA!AW73,CLEANED_DATA!AX73,CLEANED_DATA!AY73,CLEANED_DATA!AZ73,CLEANED_DATA!BA73,CLEANED_DATA!BB73,CLEANED_DATA!BC73)=0,
"Zero-only reporting",
"Reported")))</f>
        <v/>
      </c>
      <c r="D73" s="10" t="str">
        <f>IF($A73="","",IF(AND(CLEANED_DATA!D73&lt;&gt;"",CLEANED_DATA!G73&lt;&gt;"",CLEANED_DATA!G73&gt;CLEANED_DATA!D73),"Flag: ANC4 higher than ANC1","OK"))</f>
        <v/>
      </c>
      <c r="E73" s="10" t="str">
        <f>IF($A73="","",IF(OR(CLEANED_DATA!D73="",CLEANED_DATA!Q73=""),"Missing value: verify ANC1 and LLIN reporting",IF(CLEANED_DATA!Q73=CLEANED_DATA!D73,"OK: LLIN equals ANC1",IF(CLEANED_DATA!Q73&gt;CLEANED_DATA!D73,"Flag: LLIN exceeds ANC1 by "&amp;(CLEANED_DATA!Q73-CLEANED_DATA!D73)&amp;"; verify ANC register and LLIN distribution tally","Flag: LLIN lower than ANC1 by "&amp;(CLEANED_DATA!D73-CLEANED_DATA!Q73)&amp;"; verify if all ANC1 clients received LLINs or correct reporting error"))))</f>
        <v/>
      </c>
      <c r="F73" s="10" t="str">
        <f>IF($A73="","",IF(AND(CLEANED_DATA!R73&lt;&gt;"",CLEANED_DATA!T73&lt;&gt;"",CLEANED_DATA!T73&gt;CLEANED_DATA!R73),"Flag: AMTSL greater than deliveries by "&amp;(CLEANED_DATA!T73-CLEANED_DATA!R73),IF(AND(CLEANED_DATA!R73&gt;0,CLEANED_DATA!T73=""),"Missing AMTSL where deliveries reported","OK")))</f>
        <v/>
      </c>
      <c r="G73" s="10" t="str">
        <f>IF($A73="","",IF(AND(CLEANED_DATA!R73&gt;0,CLEANED_DATA!AL73=""),"Flag: delivery reported but no PNC &lt;48h proxy value",IF(AND(CLEANED_DATA!R73&lt;&gt;"",CLEANED_DATA!AL73&lt;&gt;"",CLEANED_DATA!AL73&gt;CLEANED_DATA!R73),"Flag: PNC &lt;48h proxy greater than deliveries by "&amp;(CLEANED_DATA!AL73-CLEANED_DATA!R73),"OK")))</f>
        <v/>
      </c>
      <c r="H73" s="10" t="str">
        <f>IF($A73="","",IF(AND(CLEANED_DATA!V73&lt;&gt;"",CLEANED_DATA!R73&lt;&gt;"",CLEANED_DATA!V73&gt;CLEANED_DATA!R73),"Flag: caesareans greater than deliveries by "&amp;(CLEANED_DATA!V73-CLEANED_DATA!R73),"OK"))</f>
        <v/>
      </c>
      <c r="I73" s="10" t="str">
        <f>IF($A73="","",IF(AND(CLEANED_DATA!W73&lt;&gt;"",CLEANED_DATA!R73&lt;&gt;"",CLEANED_DATA!W73&gt;CLEANED_DATA!R73),"Flag: complications greater than deliveries by "&amp;(CLEANED_DATA!W73-CLEANED_DATA!R73),"OK"))</f>
        <v/>
      </c>
      <c r="J73" s="10" t="str">
        <f>IF($A73="","",IF(AND(CLEANED_DATA!AN73&lt;&gt;"",CLEANED_DATA!AO73&lt;&gt;"",CLEANED_DATA!AO73&gt;CLEANED_DATA!AN73),"Flag: new acceptors greater than counselled by "&amp;(CLEANED_DATA!AO73-CLEANED_DATA!AN73),"OK"))</f>
        <v/>
      </c>
      <c r="K73" s="10" t="str">
        <f>IF($A73="","",N(CLEANED_DATA!AQ73)+N(CLEANED_DATA!AR73)+N(CLEANED_DATA!AS73)+N(CLEANED_DATA!AT73)+N(CLEANED_DATA!AU73)+N(CLEANED_DATA!AV73)+N(CLEANED_DATA!AW73)+N(CLEANED_DATA!AX73)+N(CLEANED_DATA!AY73)+N(CLEANED_DATA!AZ73)+N(CLEANED_DATA!BA73)+N(CLEANED_DATA!BB73)+N(CLEANED_DATA!BC73))</f>
        <v/>
      </c>
      <c r="L73" s="10" t="str">
        <f>IF($A73="","",IF(CLEANED_DATA!AO73="","Missing FP new acceptors",IF(K73=CLEANED_DATA!AO73,"OK","FP method sum differs from new acceptors: method sum="&amp;K73&amp;", new acceptors="&amp;CLEANED_DATA!AO73&amp;", difference="&amp;(K73-CLEANED_DATA!AO73))))</f>
        <v/>
      </c>
      <c r="M73" s="11" t="str">
        <f t="shared" si="3"/>
        <v/>
      </c>
      <c r="N73" s="10" t="str">
        <f t="shared" si="4"/>
        <v/>
      </c>
      <c r="O73" s="10" t="str">
        <f t="shared" si="5"/>
        <v/>
      </c>
    </row>
    <row r="74" spans="1:15" ht="39.5" customHeight="1">
      <c r="A74" s="10" t="str">
        <f>IF(CLEANED_DATA!A74="","",CLEANED_DATA!A74)</f>
        <v/>
      </c>
      <c r="B74" s="10" t="str">
        <f>IF($A74="","",IF(
IF(CLEANED_DATA!D74="","ANC1; ","")&amp;
IF(CLEANED_DATA!G74="","ANC4; ","")&amp;
IF(CLEANED_DATA!Q74="","LLIN_DISTRIBUTED; ","")&amp;
IF(CLEANED_DATA!R74="","DELIVERIES_HF; ","")&amp;
IF(CLEANED_DATA!T74="","AMTSL; ","")&amp;
IF(CLEANED_DATA!V74="","CAESAREAN; ","")&amp;
IF(CLEANED_DATA!W74="","OBST_COMPLICATIONS; ","")&amp;
IF(CLEANED_DATA!AL74="","PNC_48H_PROXY; ","")&amp;
IF(CLEANED_DATA!AM74="","FP_VISITS; ","")&amp;
IF(CLEANED_DATA!AN74="","FP_COUNSELLED; ","")&amp;
IF(CLEANED_DATA!AO74="","FP_NEW_ACCEPTORS; ","")&amp;
IF(CLEANED_DATA!AQ74="","FP_PROGESTIN_PILL; ","")&amp;
IF(CLEANED_DATA!AR74="","FP_ESTRO_PROGESTIN_PILL; ","")&amp;
IF(CLEANED_DATA!AS74="","FP_MORNING_AFTER; ","")&amp;
IF(CLEANED_DATA!AT74="","FP_IM_INJECTION; ","")&amp;
IF(CLEANED_DATA!AU74="","FP_SC_INJECTION; ","")&amp;
IF(CLEANED_DATA!AV74="","FP_IMPLANT_IMPLANON; ","")&amp;
IF(CLEANED_DATA!AW74="","FP_IMPLANT_JADELLE; ","")&amp;
IF(CLEANED_DATA!AX74="","FP_IUD; ","")&amp;
IF(CLEANED_DATA!AY74="","FP_TUBAL_LIGATION; ","")&amp;
IF(CLEANED_DATA!AZ74="","FP_VASECTOMY; ","")&amp;
IF(CLEANED_DATA!BA74="","FP_MALE_CONDOM; ","")&amp;
IF(CLEANED_DATA!BB74="","FP_FEMALE_CONDOM; ","")&amp;
IF(CLEANED_DATA!BC74="","FP_NATURAL_METHOD; ","")
="","None",
IF(CLEANED_DATA!D74="","ANC1; ","")&amp;
IF(CLEANED_DATA!G74="","ANC4; ","")&amp;
IF(CLEANED_DATA!Q74="","LLIN_DISTRIBUTED; ","")&amp;
IF(CLEANED_DATA!R74="","DELIVERIES_HF; ","")&amp;
IF(CLEANED_DATA!T74="","AMTSL; ","")&amp;
IF(CLEANED_DATA!V74="","CAESAREAN; ","")&amp;
IF(CLEANED_DATA!W74="","OBST_COMPLICATIONS; ","")&amp;
IF(CLEANED_DATA!AL74="","PNC_48H_PROXY; ","")&amp;
IF(CLEANED_DATA!AM74="","FP_VISITS; ","")&amp;
IF(CLEANED_DATA!AN74="","FP_COUNSELLED; ","")&amp;
IF(CLEANED_DATA!AO74="","FP_NEW_ACCEPTORS; ","")&amp;
IF(CLEANED_DATA!AQ74="","FP_PROGESTIN_PILL; ","")&amp;
IF(CLEANED_DATA!AR74="","FP_ESTRO_PROGESTIN_PILL; ","")&amp;
IF(CLEANED_DATA!AS74="","FP_MORNING_AFTER; ","")&amp;
IF(CLEANED_DATA!AT74="","FP_IM_INJECTION; ","")&amp;
IF(CLEANED_DATA!AU74="","FP_SC_INJECTION; ","")&amp;
IF(CLEANED_DATA!AV74="","FP_IMPLANT_IMPLANON; ","")&amp;
IF(CLEANED_DATA!AW74="","FP_IMPLANT_JADELLE; ","")&amp;
IF(CLEANED_DATA!AX74="","FP_IUD; ","")&amp;
IF(CLEANED_DATA!AY74="","FP_TUBAL_LIGATION; ","")&amp;
IF(CLEANED_DATA!AZ74="","FP_VASECTOMY; ","")&amp;
IF(CLEANED_DATA!BA74="","FP_MALE_CONDOM; ","")&amp;
IF(CLEANED_DATA!BB74="","FP_FEMALE_CONDOM; ","")&amp;
IF(CLEANED_DATA!BC74="","FP_NATURAL_METHOD; ","")))</f>
        <v/>
      </c>
      <c r="C74" s="11" t="str">
        <f>IF($A74="","",IF(
COUNT(CLEANED_DATA!D74,CLEANED_DATA!G74,CLEANED_DATA!Q74,CLEANED_DATA!R74,CLEANED_DATA!T74,CLEANED_DATA!V74,CLEANED_DATA!W74,CLEANED_DATA!AL74,CLEANED_DATA!AM74,CLEANED_DATA!AN74,CLEANED_DATA!AO74,CLEANED_DATA!AQ74,CLEANED_DATA!AR74,CLEANED_DATA!AS74,CLEANED_DATA!AT74,CLEANED_DATA!AU74,CLEANED_DATA!AV74,CLEANED_DATA!AW74,CLEANED_DATA!AX74,CLEANED_DATA!AY74,CLEANED_DATA!AZ74,CLEANED_DATA!BA74,CLEANED_DATA!BB74,CLEANED_DATA!BC74)=0,
"No data reported",
IF(
SUM(CLEANED_DATA!D74,CLEANED_DATA!G74,CLEANED_DATA!Q74,CLEANED_DATA!R74,CLEANED_DATA!T74,CLEANED_DATA!V74,CLEANED_DATA!W74,CLEANED_DATA!AL74,CLEANED_DATA!AM74,CLEANED_DATA!AN74,CLEANED_DATA!AO74,CLEANED_DATA!AQ74,CLEANED_DATA!AR74,CLEANED_DATA!AS74,CLEANED_DATA!AT74,CLEANED_DATA!AU74,CLEANED_DATA!AV74,CLEANED_DATA!AW74,CLEANED_DATA!AX74,CLEANED_DATA!AY74,CLEANED_DATA!AZ74,CLEANED_DATA!BA74,CLEANED_DATA!BB74,CLEANED_DATA!BC74)=0,
"Zero-only reporting",
"Reported")))</f>
        <v/>
      </c>
      <c r="D74" s="10" t="str">
        <f>IF($A74="","",IF(AND(CLEANED_DATA!D74&lt;&gt;"",CLEANED_DATA!G74&lt;&gt;"",CLEANED_DATA!G74&gt;CLEANED_DATA!D74),"Flag: ANC4 higher than ANC1","OK"))</f>
        <v/>
      </c>
      <c r="E74" s="10" t="str">
        <f>IF($A74="","",IF(OR(CLEANED_DATA!D74="",CLEANED_DATA!Q74=""),"Missing value: verify ANC1 and LLIN reporting",IF(CLEANED_DATA!Q74=CLEANED_DATA!D74,"OK: LLIN equals ANC1",IF(CLEANED_DATA!Q74&gt;CLEANED_DATA!D74,"Flag: LLIN exceeds ANC1 by "&amp;(CLEANED_DATA!Q74-CLEANED_DATA!D74)&amp;"; verify ANC register and LLIN distribution tally","Flag: LLIN lower than ANC1 by "&amp;(CLEANED_DATA!D74-CLEANED_DATA!Q74)&amp;"; verify if all ANC1 clients received LLINs or correct reporting error"))))</f>
        <v/>
      </c>
      <c r="F74" s="10" t="str">
        <f>IF($A74="","",IF(AND(CLEANED_DATA!R74&lt;&gt;"",CLEANED_DATA!T74&lt;&gt;"",CLEANED_DATA!T74&gt;CLEANED_DATA!R74),"Flag: AMTSL greater than deliveries by "&amp;(CLEANED_DATA!T74-CLEANED_DATA!R74),IF(AND(CLEANED_DATA!R74&gt;0,CLEANED_DATA!T74=""),"Missing AMTSL where deliveries reported","OK")))</f>
        <v/>
      </c>
      <c r="G74" s="10" t="str">
        <f>IF($A74="","",IF(AND(CLEANED_DATA!R74&gt;0,CLEANED_DATA!AL74=""),"Flag: delivery reported but no PNC &lt;48h proxy value",IF(AND(CLEANED_DATA!R74&lt;&gt;"",CLEANED_DATA!AL74&lt;&gt;"",CLEANED_DATA!AL74&gt;CLEANED_DATA!R74),"Flag: PNC &lt;48h proxy greater than deliveries by "&amp;(CLEANED_DATA!AL74-CLEANED_DATA!R74),"OK")))</f>
        <v/>
      </c>
      <c r="H74" s="10" t="str">
        <f>IF($A74="","",IF(AND(CLEANED_DATA!V74&lt;&gt;"",CLEANED_DATA!R74&lt;&gt;"",CLEANED_DATA!V74&gt;CLEANED_DATA!R74),"Flag: caesareans greater than deliveries by "&amp;(CLEANED_DATA!V74-CLEANED_DATA!R74),"OK"))</f>
        <v/>
      </c>
      <c r="I74" s="10" t="str">
        <f>IF($A74="","",IF(AND(CLEANED_DATA!W74&lt;&gt;"",CLEANED_DATA!R74&lt;&gt;"",CLEANED_DATA!W74&gt;CLEANED_DATA!R74),"Flag: complications greater than deliveries by "&amp;(CLEANED_DATA!W74-CLEANED_DATA!R74),"OK"))</f>
        <v/>
      </c>
      <c r="J74" s="10" t="str">
        <f>IF($A74="","",IF(AND(CLEANED_DATA!AN74&lt;&gt;"",CLEANED_DATA!AO74&lt;&gt;"",CLEANED_DATA!AO74&gt;CLEANED_DATA!AN74),"Flag: new acceptors greater than counselled by "&amp;(CLEANED_DATA!AO74-CLEANED_DATA!AN74),"OK"))</f>
        <v/>
      </c>
      <c r="K74" s="10" t="str">
        <f>IF($A74="","",N(CLEANED_DATA!AQ74)+N(CLEANED_DATA!AR74)+N(CLEANED_DATA!AS74)+N(CLEANED_DATA!AT74)+N(CLEANED_DATA!AU74)+N(CLEANED_DATA!AV74)+N(CLEANED_DATA!AW74)+N(CLEANED_DATA!AX74)+N(CLEANED_DATA!AY74)+N(CLEANED_DATA!AZ74)+N(CLEANED_DATA!BA74)+N(CLEANED_DATA!BB74)+N(CLEANED_DATA!BC74))</f>
        <v/>
      </c>
      <c r="L74" s="10" t="str">
        <f>IF($A74="","",IF(CLEANED_DATA!AO74="","Missing FP new acceptors",IF(K74=CLEANED_DATA!AO74,"OK","FP method sum differs from new acceptors: method sum="&amp;K74&amp;", new acceptors="&amp;CLEANED_DATA!AO74&amp;", difference="&amp;(K74-CLEANED_DATA!AO74))))</f>
        <v/>
      </c>
      <c r="M74" s="11" t="str">
        <f t="shared" si="3"/>
        <v/>
      </c>
      <c r="N74" s="10" t="str">
        <f t="shared" si="4"/>
        <v/>
      </c>
      <c r="O74" s="10" t="str">
        <f t="shared" si="5"/>
        <v/>
      </c>
    </row>
    <row r="75" spans="1:15" ht="39.5" customHeight="1">
      <c r="A75" s="10" t="str">
        <f>IF(CLEANED_DATA!A75="","",CLEANED_DATA!A75)</f>
        <v/>
      </c>
      <c r="B75" s="10" t="str">
        <f>IF($A75="","",IF(
IF(CLEANED_DATA!D75="","ANC1; ","")&amp;
IF(CLEANED_DATA!G75="","ANC4; ","")&amp;
IF(CLEANED_DATA!Q75="","LLIN_DISTRIBUTED; ","")&amp;
IF(CLEANED_DATA!R75="","DELIVERIES_HF; ","")&amp;
IF(CLEANED_DATA!T75="","AMTSL; ","")&amp;
IF(CLEANED_DATA!V75="","CAESAREAN; ","")&amp;
IF(CLEANED_DATA!W75="","OBST_COMPLICATIONS; ","")&amp;
IF(CLEANED_DATA!AL75="","PNC_48H_PROXY; ","")&amp;
IF(CLEANED_DATA!AM75="","FP_VISITS; ","")&amp;
IF(CLEANED_DATA!AN75="","FP_COUNSELLED; ","")&amp;
IF(CLEANED_DATA!AO75="","FP_NEW_ACCEPTORS; ","")&amp;
IF(CLEANED_DATA!AQ75="","FP_PROGESTIN_PILL; ","")&amp;
IF(CLEANED_DATA!AR75="","FP_ESTRO_PROGESTIN_PILL; ","")&amp;
IF(CLEANED_DATA!AS75="","FP_MORNING_AFTER; ","")&amp;
IF(CLEANED_DATA!AT75="","FP_IM_INJECTION; ","")&amp;
IF(CLEANED_DATA!AU75="","FP_SC_INJECTION; ","")&amp;
IF(CLEANED_DATA!AV75="","FP_IMPLANT_IMPLANON; ","")&amp;
IF(CLEANED_DATA!AW75="","FP_IMPLANT_JADELLE; ","")&amp;
IF(CLEANED_DATA!AX75="","FP_IUD; ","")&amp;
IF(CLEANED_DATA!AY75="","FP_TUBAL_LIGATION; ","")&amp;
IF(CLEANED_DATA!AZ75="","FP_VASECTOMY; ","")&amp;
IF(CLEANED_DATA!BA75="","FP_MALE_CONDOM; ","")&amp;
IF(CLEANED_DATA!BB75="","FP_FEMALE_CONDOM; ","")&amp;
IF(CLEANED_DATA!BC75="","FP_NATURAL_METHOD; ","")
="","None",
IF(CLEANED_DATA!D75="","ANC1; ","")&amp;
IF(CLEANED_DATA!G75="","ANC4; ","")&amp;
IF(CLEANED_DATA!Q75="","LLIN_DISTRIBUTED; ","")&amp;
IF(CLEANED_DATA!R75="","DELIVERIES_HF; ","")&amp;
IF(CLEANED_DATA!T75="","AMTSL; ","")&amp;
IF(CLEANED_DATA!V75="","CAESAREAN; ","")&amp;
IF(CLEANED_DATA!W75="","OBST_COMPLICATIONS; ","")&amp;
IF(CLEANED_DATA!AL75="","PNC_48H_PROXY; ","")&amp;
IF(CLEANED_DATA!AM75="","FP_VISITS; ","")&amp;
IF(CLEANED_DATA!AN75="","FP_COUNSELLED; ","")&amp;
IF(CLEANED_DATA!AO75="","FP_NEW_ACCEPTORS; ","")&amp;
IF(CLEANED_DATA!AQ75="","FP_PROGESTIN_PILL; ","")&amp;
IF(CLEANED_DATA!AR75="","FP_ESTRO_PROGESTIN_PILL; ","")&amp;
IF(CLEANED_DATA!AS75="","FP_MORNING_AFTER; ","")&amp;
IF(CLEANED_DATA!AT75="","FP_IM_INJECTION; ","")&amp;
IF(CLEANED_DATA!AU75="","FP_SC_INJECTION; ","")&amp;
IF(CLEANED_DATA!AV75="","FP_IMPLANT_IMPLANON; ","")&amp;
IF(CLEANED_DATA!AW75="","FP_IMPLANT_JADELLE; ","")&amp;
IF(CLEANED_DATA!AX75="","FP_IUD; ","")&amp;
IF(CLEANED_DATA!AY75="","FP_TUBAL_LIGATION; ","")&amp;
IF(CLEANED_DATA!AZ75="","FP_VASECTOMY; ","")&amp;
IF(CLEANED_DATA!BA75="","FP_MALE_CONDOM; ","")&amp;
IF(CLEANED_DATA!BB75="","FP_FEMALE_CONDOM; ","")&amp;
IF(CLEANED_DATA!BC75="","FP_NATURAL_METHOD; ","")))</f>
        <v/>
      </c>
      <c r="C75" s="11" t="str">
        <f>IF($A75="","",IF(
COUNT(CLEANED_DATA!D75,CLEANED_DATA!G75,CLEANED_DATA!Q75,CLEANED_DATA!R75,CLEANED_DATA!T75,CLEANED_DATA!V75,CLEANED_DATA!W75,CLEANED_DATA!AL75,CLEANED_DATA!AM75,CLEANED_DATA!AN75,CLEANED_DATA!AO75,CLEANED_DATA!AQ75,CLEANED_DATA!AR75,CLEANED_DATA!AS75,CLEANED_DATA!AT75,CLEANED_DATA!AU75,CLEANED_DATA!AV75,CLEANED_DATA!AW75,CLEANED_DATA!AX75,CLEANED_DATA!AY75,CLEANED_DATA!AZ75,CLEANED_DATA!BA75,CLEANED_DATA!BB75,CLEANED_DATA!BC75)=0,
"No data reported",
IF(
SUM(CLEANED_DATA!D75,CLEANED_DATA!G75,CLEANED_DATA!Q75,CLEANED_DATA!R75,CLEANED_DATA!T75,CLEANED_DATA!V75,CLEANED_DATA!W75,CLEANED_DATA!AL75,CLEANED_DATA!AM75,CLEANED_DATA!AN75,CLEANED_DATA!AO75,CLEANED_DATA!AQ75,CLEANED_DATA!AR75,CLEANED_DATA!AS75,CLEANED_DATA!AT75,CLEANED_DATA!AU75,CLEANED_DATA!AV75,CLEANED_DATA!AW75,CLEANED_DATA!AX75,CLEANED_DATA!AY75,CLEANED_DATA!AZ75,CLEANED_DATA!BA75,CLEANED_DATA!BB75,CLEANED_DATA!BC75)=0,
"Zero-only reporting",
"Reported")))</f>
        <v/>
      </c>
      <c r="D75" s="10" t="str">
        <f>IF($A75="","",IF(AND(CLEANED_DATA!D75&lt;&gt;"",CLEANED_DATA!G75&lt;&gt;"",CLEANED_DATA!G75&gt;CLEANED_DATA!D75),"Flag: ANC4 higher than ANC1","OK"))</f>
        <v/>
      </c>
      <c r="E75" s="10" t="str">
        <f>IF($A75="","",IF(OR(CLEANED_DATA!D75="",CLEANED_DATA!Q75=""),"Missing value: verify ANC1 and LLIN reporting",IF(CLEANED_DATA!Q75=CLEANED_DATA!D75,"OK: LLIN equals ANC1",IF(CLEANED_DATA!Q75&gt;CLEANED_DATA!D75,"Flag: LLIN exceeds ANC1 by "&amp;(CLEANED_DATA!Q75-CLEANED_DATA!D75)&amp;"; verify ANC register and LLIN distribution tally","Flag: LLIN lower than ANC1 by "&amp;(CLEANED_DATA!D75-CLEANED_DATA!Q75)&amp;"; verify if all ANC1 clients received LLINs or correct reporting error"))))</f>
        <v/>
      </c>
      <c r="F75" s="10" t="str">
        <f>IF($A75="","",IF(AND(CLEANED_DATA!R75&lt;&gt;"",CLEANED_DATA!T75&lt;&gt;"",CLEANED_DATA!T75&gt;CLEANED_DATA!R75),"Flag: AMTSL greater than deliveries by "&amp;(CLEANED_DATA!T75-CLEANED_DATA!R75),IF(AND(CLEANED_DATA!R75&gt;0,CLEANED_DATA!T75=""),"Missing AMTSL where deliveries reported","OK")))</f>
        <v/>
      </c>
      <c r="G75" s="10" t="str">
        <f>IF($A75="","",IF(AND(CLEANED_DATA!R75&gt;0,CLEANED_DATA!AL75=""),"Flag: delivery reported but no PNC &lt;48h proxy value",IF(AND(CLEANED_DATA!R75&lt;&gt;"",CLEANED_DATA!AL75&lt;&gt;"",CLEANED_DATA!AL75&gt;CLEANED_DATA!R75),"Flag: PNC &lt;48h proxy greater than deliveries by "&amp;(CLEANED_DATA!AL75-CLEANED_DATA!R75),"OK")))</f>
        <v/>
      </c>
      <c r="H75" s="10" t="str">
        <f>IF($A75="","",IF(AND(CLEANED_DATA!V75&lt;&gt;"",CLEANED_DATA!R75&lt;&gt;"",CLEANED_DATA!V75&gt;CLEANED_DATA!R75),"Flag: caesareans greater than deliveries by "&amp;(CLEANED_DATA!V75-CLEANED_DATA!R75),"OK"))</f>
        <v/>
      </c>
      <c r="I75" s="10" t="str">
        <f>IF($A75="","",IF(AND(CLEANED_DATA!W75&lt;&gt;"",CLEANED_DATA!R75&lt;&gt;"",CLEANED_DATA!W75&gt;CLEANED_DATA!R75),"Flag: complications greater than deliveries by "&amp;(CLEANED_DATA!W75-CLEANED_DATA!R75),"OK"))</f>
        <v/>
      </c>
      <c r="J75" s="10" t="str">
        <f>IF($A75="","",IF(AND(CLEANED_DATA!AN75&lt;&gt;"",CLEANED_DATA!AO75&lt;&gt;"",CLEANED_DATA!AO75&gt;CLEANED_DATA!AN75),"Flag: new acceptors greater than counselled by "&amp;(CLEANED_DATA!AO75-CLEANED_DATA!AN75),"OK"))</f>
        <v/>
      </c>
      <c r="K75" s="10" t="str">
        <f>IF($A75="","",N(CLEANED_DATA!AQ75)+N(CLEANED_DATA!AR75)+N(CLEANED_DATA!AS75)+N(CLEANED_DATA!AT75)+N(CLEANED_DATA!AU75)+N(CLEANED_DATA!AV75)+N(CLEANED_DATA!AW75)+N(CLEANED_DATA!AX75)+N(CLEANED_DATA!AY75)+N(CLEANED_DATA!AZ75)+N(CLEANED_DATA!BA75)+N(CLEANED_DATA!BB75)+N(CLEANED_DATA!BC75))</f>
        <v/>
      </c>
      <c r="L75" s="10" t="str">
        <f>IF($A75="","",IF(CLEANED_DATA!AO75="","Missing FP new acceptors",IF(K75=CLEANED_DATA!AO75,"OK","FP method sum differs from new acceptors: method sum="&amp;K75&amp;", new acceptors="&amp;CLEANED_DATA!AO75&amp;", difference="&amp;(K75-CLEANED_DATA!AO75))))</f>
        <v/>
      </c>
      <c r="M75" s="11" t="str">
        <f t="shared" si="3"/>
        <v/>
      </c>
      <c r="N75" s="10" t="str">
        <f t="shared" si="4"/>
        <v/>
      </c>
      <c r="O75" s="10" t="str">
        <f t="shared" si="5"/>
        <v/>
      </c>
    </row>
    <row r="76" spans="1:15" ht="39.5" customHeight="1">
      <c r="A76" s="10" t="str">
        <f>IF(CLEANED_DATA!A76="","",CLEANED_DATA!A76)</f>
        <v/>
      </c>
      <c r="B76" s="10" t="str">
        <f>IF($A76="","",IF(
IF(CLEANED_DATA!D76="","ANC1; ","")&amp;
IF(CLEANED_DATA!G76="","ANC4; ","")&amp;
IF(CLEANED_DATA!Q76="","LLIN_DISTRIBUTED; ","")&amp;
IF(CLEANED_DATA!R76="","DELIVERIES_HF; ","")&amp;
IF(CLEANED_DATA!T76="","AMTSL; ","")&amp;
IF(CLEANED_DATA!V76="","CAESAREAN; ","")&amp;
IF(CLEANED_DATA!W76="","OBST_COMPLICATIONS; ","")&amp;
IF(CLEANED_DATA!AL76="","PNC_48H_PROXY; ","")&amp;
IF(CLEANED_DATA!AM76="","FP_VISITS; ","")&amp;
IF(CLEANED_DATA!AN76="","FP_COUNSELLED; ","")&amp;
IF(CLEANED_DATA!AO76="","FP_NEW_ACCEPTORS; ","")&amp;
IF(CLEANED_DATA!AQ76="","FP_PROGESTIN_PILL; ","")&amp;
IF(CLEANED_DATA!AR76="","FP_ESTRO_PROGESTIN_PILL; ","")&amp;
IF(CLEANED_DATA!AS76="","FP_MORNING_AFTER; ","")&amp;
IF(CLEANED_DATA!AT76="","FP_IM_INJECTION; ","")&amp;
IF(CLEANED_DATA!AU76="","FP_SC_INJECTION; ","")&amp;
IF(CLEANED_DATA!AV76="","FP_IMPLANT_IMPLANON; ","")&amp;
IF(CLEANED_DATA!AW76="","FP_IMPLANT_JADELLE; ","")&amp;
IF(CLEANED_DATA!AX76="","FP_IUD; ","")&amp;
IF(CLEANED_DATA!AY76="","FP_TUBAL_LIGATION; ","")&amp;
IF(CLEANED_DATA!AZ76="","FP_VASECTOMY; ","")&amp;
IF(CLEANED_DATA!BA76="","FP_MALE_CONDOM; ","")&amp;
IF(CLEANED_DATA!BB76="","FP_FEMALE_CONDOM; ","")&amp;
IF(CLEANED_DATA!BC76="","FP_NATURAL_METHOD; ","")
="","None",
IF(CLEANED_DATA!D76="","ANC1; ","")&amp;
IF(CLEANED_DATA!G76="","ANC4; ","")&amp;
IF(CLEANED_DATA!Q76="","LLIN_DISTRIBUTED; ","")&amp;
IF(CLEANED_DATA!R76="","DELIVERIES_HF; ","")&amp;
IF(CLEANED_DATA!T76="","AMTSL; ","")&amp;
IF(CLEANED_DATA!V76="","CAESAREAN; ","")&amp;
IF(CLEANED_DATA!W76="","OBST_COMPLICATIONS; ","")&amp;
IF(CLEANED_DATA!AL76="","PNC_48H_PROXY; ","")&amp;
IF(CLEANED_DATA!AM76="","FP_VISITS; ","")&amp;
IF(CLEANED_DATA!AN76="","FP_COUNSELLED; ","")&amp;
IF(CLEANED_DATA!AO76="","FP_NEW_ACCEPTORS; ","")&amp;
IF(CLEANED_DATA!AQ76="","FP_PROGESTIN_PILL; ","")&amp;
IF(CLEANED_DATA!AR76="","FP_ESTRO_PROGESTIN_PILL; ","")&amp;
IF(CLEANED_DATA!AS76="","FP_MORNING_AFTER; ","")&amp;
IF(CLEANED_DATA!AT76="","FP_IM_INJECTION; ","")&amp;
IF(CLEANED_DATA!AU76="","FP_SC_INJECTION; ","")&amp;
IF(CLEANED_DATA!AV76="","FP_IMPLANT_IMPLANON; ","")&amp;
IF(CLEANED_DATA!AW76="","FP_IMPLANT_JADELLE; ","")&amp;
IF(CLEANED_DATA!AX76="","FP_IUD; ","")&amp;
IF(CLEANED_DATA!AY76="","FP_TUBAL_LIGATION; ","")&amp;
IF(CLEANED_DATA!AZ76="","FP_VASECTOMY; ","")&amp;
IF(CLEANED_DATA!BA76="","FP_MALE_CONDOM; ","")&amp;
IF(CLEANED_DATA!BB76="","FP_FEMALE_CONDOM; ","")&amp;
IF(CLEANED_DATA!BC76="","FP_NATURAL_METHOD; ","")))</f>
        <v/>
      </c>
      <c r="C76" s="11" t="str">
        <f>IF($A76="","",IF(
COUNT(CLEANED_DATA!D76,CLEANED_DATA!G76,CLEANED_DATA!Q76,CLEANED_DATA!R76,CLEANED_DATA!T76,CLEANED_DATA!V76,CLEANED_DATA!W76,CLEANED_DATA!AL76,CLEANED_DATA!AM76,CLEANED_DATA!AN76,CLEANED_DATA!AO76,CLEANED_DATA!AQ76,CLEANED_DATA!AR76,CLEANED_DATA!AS76,CLEANED_DATA!AT76,CLEANED_DATA!AU76,CLEANED_DATA!AV76,CLEANED_DATA!AW76,CLEANED_DATA!AX76,CLEANED_DATA!AY76,CLEANED_DATA!AZ76,CLEANED_DATA!BA76,CLEANED_DATA!BB76,CLEANED_DATA!BC76)=0,
"No data reported",
IF(
SUM(CLEANED_DATA!D76,CLEANED_DATA!G76,CLEANED_DATA!Q76,CLEANED_DATA!R76,CLEANED_DATA!T76,CLEANED_DATA!V76,CLEANED_DATA!W76,CLEANED_DATA!AL76,CLEANED_DATA!AM76,CLEANED_DATA!AN76,CLEANED_DATA!AO76,CLEANED_DATA!AQ76,CLEANED_DATA!AR76,CLEANED_DATA!AS76,CLEANED_DATA!AT76,CLEANED_DATA!AU76,CLEANED_DATA!AV76,CLEANED_DATA!AW76,CLEANED_DATA!AX76,CLEANED_DATA!AY76,CLEANED_DATA!AZ76,CLEANED_DATA!BA76,CLEANED_DATA!BB76,CLEANED_DATA!BC76)=0,
"Zero-only reporting",
"Reported")))</f>
        <v/>
      </c>
      <c r="D76" s="10" t="str">
        <f>IF($A76="","",IF(AND(CLEANED_DATA!D76&lt;&gt;"",CLEANED_DATA!G76&lt;&gt;"",CLEANED_DATA!G76&gt;CLEANED_DATA!D76),"Flag: ANC4 higher than ANC1","OK"))</f>
        <v/>
      </c>
      <c r="E76" s="10" t="str">
        <f>IF($A76="","",IF(OR(CLEANED_DATA!D76="",CLEANED_DATA!Q76=""),"Missing value: verify ANC1 and LLIN reporting",IF(CLEANED_DATA!Q76=CLEANED_DATA!D76,"OK: LLIN equals ANC1",IF(CLEANED_DATA!Q76&gt;CLEANED_DATA!D76,"Flag: LLIN exceeds ANC1 by "&amp;(CLEANED_DATA!Q76-CLEANED_DATA!D76)&amp;"; verify ANC register and LLIN distribution tally","Flag: LLIN lower than ANC1 by "&amp;(CLEANED_DATA!D76-CLEANED_DATA!Q76)&amp;"; verify if all ANC1 clients received LLINs or correct reporting error"))))</f>
        <v/>
      </c>
      <c r="F76" s="10" t="str">
        <f>IF($A76="","",IF(AND(CLEANED_DATA!R76&lt;&gt;"",CLEANED_DATA!T76&lt;&gt;"",CLEANED_DATA!T76&gt;CLEANED_DATA!R76),"Flag: AMTSL greater than deliveries by "&amp;(CLEANED_DATA!T76-CLEANED_DATA!R76),IF(AND(CLEANED_DATA!R76&gt;0,CLEANED_DATA!T76=""),"Missing AMTSL where deliveries reported","OK")))</f>
        <v/>
      </c>
      <c r="G76" s="10" t="str">
        <f>IF($A76="","",IF(AND(CLEANED_DATA!R76&gt;0,CLEANED_DATA!AL76=""),"Flag: delivery reported but no PNC &lt;48h proxy value",IF(AND(CLEANED_DATA!R76&lt;&gt;"",CLEANED_DATA!AL76&lt;&gt;"",CLEANED_DATA!AL76&gt;CLEANED_DATA!R76),"Flag: PNC &lt;48h proxy greater than deliveries by "&amp;(CLEANED_DATA!AL76-CLEANED_DATA!R76),"OK")))</f>
        <v/>
      </c>
      <c r="H76" s="10" t="str">
        <f>IF($A76="","",IF(AND(CLEANED_DATA!V76&lt;&gt;"",CLEANED_DATA!R76&lt;&gt;"",CLEANED_DATA!V76&gt;CLEANED_DATA!R76),"Flag: caesareans greater than deliveries by "&amp;(CLEANED_DATA!V76-CLEANED_DATA!R76),"OK"))</f>
        <v/>
      </c>
      <c r="I76" s="10" t="str">
        <f>IF($A76="","",IF(AND(CLEANED_DATA!W76&lt;&gt;"",CLEANED_DATA!R76&lt;&gt;"",CLEANED_DATA!W76&gt;CLEANED_DATA!R76),"Flag: complications greater than deliveries by "&amp;(CLEANED_DATA!W76-CLEANED_DATA!R76),"OK"))</f>
        <v/>
      </c>
      <c r="J76" s="10" t="str">
        <f>IF($A76="","",IF(AND(CLEANED_DATA!AN76&lt;&gt;"",CLEANED_DATA!AO76&lt;&gt;"",CLEANED_DATA!AO76&gt;CLEANED_DATA!AN76),"Flag: new acceptors greater than counselled by "&amp;(CLEANED_DATA!AO76-CLEANED_DATA!AN76),"OK"))</f>
        <v/>
      </c>
      <c r="K76" s="10" t="str">
        <f>IF($A76="","",N(CLEANED_DATA!AQ76)+N(CLEANED_DATA!AR76)+N(CLEANED_DATA!AS76)+N(CLEANED_DATA!AT76)+N(CLEANED_DATA!AU76)+N(CLEANED_DATA!AV76)+N(CLEANED_DATA!AW76)+N(CLEANED_DATA!AX76)+N(CLEANED_DATA!AY76)+N(CLEANED_DATA!AZ76)+N(CLEANED_DATA!BA76)+N(CLEANED_DATA!BB76)+N(CLEANED_DATA!BC76))</f>
        <v/>
      </c>
      <c r="L76" s="10" t="str">
        <f>IF($A76="","",IF(CLEANED_DATA!AO76="","Missing FP new acceptors",IF(K76=CLEANED_DATA!AO76,"OK","FP method sum differs from new acceptors: method sum="&amp;K76&amp;", new acceptors="&amp;CLEANED_DATA!AO76&amp;", difference="&amp;(K76-CLEANED_DATA!AO76))))</f>
        <v/>
      </c>
      <c r="M76" s="11" t="str">
        <f t="shared" si="3"/>
        <v/>
      </c>
      <c r="N76" s="10" t="str">
        <f t="shared" si="4"/>
        <v/>
      </c>
      <c r="O76" s="10" t="str">
        <f t="shared" si="5"/>
        <v/>
      </c>
    </row>
    <row r="77" spans="1:15" ht="39.5" customHeight="1">
      <c r="A77" s="10" t="str">
        <f>IF(CLEANED_DATA!A77="","",CLEANED_DATA!A77)</f>
        <v/>
      </c>
      <c r="B77" s="10" t="str">
        <f>IF($A77="","",IF(
IF(CLEANED_DATA!D77="","ANC1; ","")&amp;
IF(CLEANED_DATA!G77="","ANC4; ","")&amp;
IF(CLEANED_DATA!Q77="","LLIN_DISTRIBUTED; ","")&amp;
IF(CLEANED_DATA!R77="","DELIVERIES_HF; ","")&amp;
IF(CLEANED_DATA!T77="","AMTSL; ","")&amp;
IF(CLEANED_DATA!V77="","CAESAREAN; ","")&amp;
IF(CLEANED_DATA!W77="","OBST_COMPLICATIONS; ","")&amp;
IF(CLEANED_DATA!AL77="","PNC_48H_PROXY; ","")&amp;
IF(CLEANED_DATA!AM77="","FP_VISITS; ","")&amp;
IF(CLEANED_DATA!AN77="","FP_COUNSELLED; ","")&amp;
IF(CLEANED_DATA!AO77="","FP_NEW_ACCEPTORS; ","")&amp;
IF(CLEANED_DATA!AQ77="","FP_PROGESTIN_PILL; ","")&amp;
IF(CLEANED_DATA!AR77="","FP_ESTRO_PROGESTIN_PILL; ","")&amp;
IF(CLEANED_DATA!AS77="","FP_MORNING_AFTER; ","")&amp;
IF(CLEANED_DATA!AT77="","FP_IM_INJECTION; ","")&amp;
IF(CLEANED_DATA!AU77="","FP_SC_INJECTION; ","")&amp;
IF(CLEANED_DATA!AV77="","FP_IMPLANT_IMPLANON; ","")&amp;
IF(CLEANED_DATA!AW77="","FP_IMPLANT_JADELLE; ","")&amp;
IF(CLEANED_DATA!AX77="","FP_IUD; ","")&amp;
IF(CLEANED_DATA!AY77="","FP_TUBAL_LIGATION; ","")&amp;
IF(CLEANED_DATA!AZ77="","FP_VASECTOMY; ","")&amp;
IF(CLEANED_DATA!BA77="","FP_MALE_CONDOM; ","")&amp;
IF(CLEANED_DATA!BB77="","FP_FEMALE_CONDOM; ","")&amp;
IF(CLEANED_DATA!BC77="","FP_NATURAL_METHOD; ","")
="","None",
IF(CLEANED_DATA!D77="","ANC1; ","")&amp;
IF(CLEANED_DATA!G77="","ANC4; ","")&amp;
IF(CLEANED_DATA!Q77="","LLIN_DISTRIBUTED; ","")&amp;
IF(CLEANED_DATA!R77="","DELIVERIES_HF; ","")&amp;
IF(CLEANED_DATA!T77="","AMTSL; ","")&amp;
IF(CLEANED_DATA!V77="","CAESAREAN; ","")&amp;
IF(CLEANED_DATA!W77="","OBST_COMPLICATIONS; ","")&amp;
IF(CLEANED_DATA!AL77="","PNC_48H_PROXY; ","")&amp;
IF(CLEANED_DATA!AM77="","FP_VISITS; ","")&amp;
IF(CLEANED_DATA!AN77="","FP_COUNSELLED; ","")&amp;
IF(CLEANED_DATA!AO77="","FP_NEW_ACCEPTORS; ","")&amp;
IF(CLEANED_DATA!AQ77="","FP_PROGESTIN_PILL; ","")&amp;
IF(CLEANED_DATA!AR77="","FP_ESTRO_PROGESTIN_PILL; ","")&amp;
IF(CLEANED_DATA!AS77="","FP_MORNING_AFTER; ","")&amp;
IF(CLEANED_DATA!AT77="","FP_IM_INJECTION; ","")&amp;
IF(CLEANED_DATA!AU77="","FP_SC_INJECTION; ","")&amp;
IF(CLEANED_DATA!AV77="","FP_IMPLANT_IMPLANON; ","")&amp;
IF(CLEANED_DATA!AW77="","FP_IMPLANT_JADELLE; ","")&amp;
IF(CLEANED_DATA!AX77="","FP_IUD; ","")&amp;
IF(CLEANED_DATA!AY77="","FP_TUBAL_LIGATION; ","")&amp;
IF(CLEANED_DATA!AZ77="","FP_VASECTOMY; ","")&amp;
IF(CLEANED_DATA!BA77="","FP_MALE_CONDOM; ","")&amp;
IF(CLEANED_DATA!BB77="","FP_FEMALE_CONDOM; ","")&amp;
IF(CLEANED_DATA!BC77="","FP_NATURAL_METHOD; ","")))</f>
        <v/>
      </c>
      <c r="C77" s="11" t="str">
        <f>IF($A77="","",IF(
COUNT(CLEANED_DATA!D77,CLEANED_DATA!G77,CLEANED_DATA!Q77,CLEANED_DATA!R77,CLEANED_DATA!T77,CLEANED_DATA!V77,CLEANED_DATA!W77,CLEANED_DATA!AL77,CLEANED_DATA!AM77,CLEANED_DATA!AN77,CLEANED_DATA!AO77,CLEANED_DATA!AQ77,CLEANED_DATA!AR77,CLEANED_DATA!AS77,CLEANED_DATA!AT77,CLEANED_DATA!AU77,CLEANED_DATA!AV77,CLEANED_DATA!AW77,CLEANED_DATA!AX77,CLEANED_DATA!AY77,CLEANED_DATA!AZ77,CLEANED_DATA!BA77,CLEANED_DATA!BB77,CLEANED_DATA!BC77)=0,
"No data reported",
IF(
SUM(CLEANED_DATA!D77,CLEANED_DATA!G77,CLEANED_DATA!Q77,CLEANED_DATA!R77,CLEANED_DATA!T77,CLEANED_DATA!V77,CLEANED_DATA!W77,CLEANED_DATA!AL77,CLEANED_DATA!AM77,CLEANED_DATA!AN77,CLEANED_DATA!AO77,CLEANED_DATA!AQ77,CLEANED_DATA!AR77,CLEANED_DATA!AS77,CLEANED_DATA!AT77,CLEANED_DATA!AU77,CLEANED_DATA!AV77,CLEANED_DATA!AW77,CLEANED_DATA!AX77,CLEANED_DATA!AY77,CLEANED_DATA!AZ77,CLEANED_DATA!BA77,CLEANED_DATA!BB77,CLEANED_DATA!BC77)=0,
"Zero-only reporting",
"Reported")))</f>
        <v/>
      </c>
      <c r="D77" s="10" t="str">
        <f>IF($A77="","",IF(AND(CLEANED_DATA!D77&lt;&gt;"",CLEANED_DATA!G77&lt;&gt;"",CLEANED_DATA!G77&gt;CLEANED_DATA!D77),"Flag: ANC4 higher than ANC1","OK"))</f>
        <v/>
      </c>
      <c r="E77" s="10" t="str">
        <f>IF($A77="","",IF(OR(CLEANED_DATA!D77="",CLEANED_DATA!Q77=""),"Missing value: verify ANC1 and LLIN reporting",IF(CLEANED_DATA!Q77=CLEANED_DATA!D77,"OK: LLIN equals ANC1",IF(CLEANED_DATA!Q77&gt;CLEANED_DATA!D77,"Flag: LLIN exceeds ANC1 by "&amp;(CLEANED_DATA!Q77-CLEANED_DATA!D77)&amp;"; verify ANC register and LLIN distribution tally","Flag: LLIN lower than ANC1 by "&amp;(CLEANED_DATA!D77-CLEANED_DATA!Q77)&amp;"; verify if all ANC1 clients received LLINs or correct reporting error"))))</f>
        <v/>
      </c>
      <c r="F77" s="10" t="str">
        <f>IF($A77="","",IF(AND(CLEANED_DATA!R77&lt;&gt;"",CLEANED_DATA!T77&lt;&gt;"",CLEANED_DATA!T77&gt;CLEANED_DATA!R77),"Flag: AMTSL greater than deliveries by "&amp;(CLEANED_DATA!T77-CLEANED_DATA!R77),IF(AND(CLEANED_DATA!R77&gt;0,CLEANED_DATA!T77=""),"Missing AMTSL where deliveries reported","OK")))</f>
        <v/>
      </c>
      <c r="G77" s="10" t="str">
        <f>IF($A77="","",IF(AND(CLEANED_DATA!R77&gt;0,CLEANED_DATA!AL77=""),"Flag: delivery reported but no PNC &lt;48h proxy value",IF(AND(CLEANED_DATA!R77&lt;&gt;"",CLEANED_DATA!AL77&lt;&gt;"",CLEANED_DATA!AL77&gt;CLEANED_DATA!R77),"Flag: PNC &lt;48h proxy greater than deliveries by "&amp;(CLEANED_DATA!AL77-CLEANED_DATA!R77),"OK")))</f>
        <v/>
      </c>
      <c r="H77" s="10" t="str">
        <f>IF($A77="","",IF(AND(CLEANED_DATA!V77&lt;&gt;"",CLEANED_DATA!R77&lt;&gt;"",CLEANED_DATA!V77&gt;CLEANED_DATA!R77),"Flag: caesareans greater than deliveries by "&amp;(CLEANED_DATA!V77-CLEANED_DATA!R77),"OK"))</f>
        <v/>
      </c>
      <c r="I77" s="10" t="str">
        <f>IF($A77="","",IF(AND(CLEANED_DATA!W77&lt;&gt;"",CLEANED_DATA!R77&lt;&gt;"",CLEANED_DATA!W77&gt;CLEANED_DATA!R77),"Flag: complications greater than deliveries by "&amp;(CLEANED_DATA!W77-CLEANED_DATA!R77),"OK"))</f>
        <v/>
      </c>
      <c r="J77" s="10" t="str">
        <f>IF($A77="","",IF(AND(CLEANED_DATA!AN77&lt;&gt;"",CLEANED_DATA!AO77&lt;&gt;"",CLEANED_DATA!AO77&gt;CLEANED_DATA!AN77),"Flag: new acceptors greater than counselled by "&amp;(CLEANED_DATA!AO77-CLEANED_DATA!AN77),"OK"))</f>
        <v/>
      </c>
      <c r="K77" s="10" t="str">
        <f>IF($A77="","",N(CLEANED_DATA!AQ77)+N(CLEANED_DATA!AR77)+N(CLEANED_DATA!AS77)+N(CLEANED_DATA!AT77)+N(CLEANED_DATA!AU77)+N(CLEANED_DATA!AV77)+N(CLEANED_DATA!AW77)+N(CLEANED_DATA!AX77)+N(CLEANED_DATA!AY77)+N(CLEANED_DATA!AZ77)+N(CLEANED_DATA!BA77)+N(CLEANED_DATA!BB77)+N(CLEANED_DATA!BC77))</f>
        <v/>
      </c>
      <c r="L77" s="10" t="str">
        <f>IF($A77="","",IF(CLEANED_DATA!AO77="","Missing FP new acceptors",IF(K77=CLEANED_DATA!AO77,"OK","FP method sum differs from new acceptors: method sum="&amp;K77&amp;", new acceptors="&amp;CLEANED_DATA!AO77&amp;", difference="&amp;(K77-CLEANED_DATA!AO77))))</f>
        <v/>
      </c>
      <c r="M77" s="11" t="str">
        <f t="shared" si="3"/>
        <v/>
      </c>
      <c r="N77" s="10" t="str">
        <f t="shared" si="4"/>
        <v/>
      </c>
      <c r="O77" s="10" t="str">
        <f t="shared" si="5"/>
        <v/>
      </c>
    </row>
    <row r="78" spans="1:15" ht="39.5" customHeight="1">
      <c r="A78" s="10" t="str">
        <f>IF(CLEANED_DATA!A78="","",CLEANED_DATA!A78)</f>
        <v/>
      </c>
      <c r="B78" s="10" t="str">
        <f>IF($A78="","",IF(
IF(CLEANED_DATA!D78="","ANC1; ","")&amp;
IF(CLEANED_DATA!G78="","ANC4; ","")&amp;
IF(CLEANED_DATA!Q78="","LLIN_DISTRIBUTED; ","")&amp;
IF(CLEANED_DATA!R78="","DELIVERIES_HF; ","")&amp;
IF(CLEANED_DATA!T78="","AMTSL; ","")&amp;
IF(CLEANED_DATA!V78="","CAESAREAN; ","")&amp;
IF(CLEANED_DATA!W78="","OBST_COMPLICATIONS; ","")&amp;
IF(CLEANED_DATA!AL78="","PNC_48H_PROXY; ","")&amp;
IF(CLEANED_DATA!AM78="","FP_VISITS; ","")&amp;
IF(CLEANED_DATA!AN78="","FP_COUNSELLED; ","")&amp;
IF(CLEANED_DATA!AO78="","FP_NEW_ACCEPTORS; ","")&amp;
IF(CLEANED_DATA!AQ78="","FP_PROGESTIN_PILL; ","")&amp;
IF(CLEANED_DATA!AR78="","FP_ESTRO_PROGESTIN_PILL; ","")&amp;
IF(CLEANED_DATA!AS78="","FP_MORNING_AFTER; ","")&amp;
IF(CLEANED_DATA!AT78="","FP_IM_INJECTION; ","")&amp;
IF(CLEANED_DATA!AU78="","FP_SC_INJECTION; ","")&amp;
IF(CLEANED_DATA!AV78="","FP_IMPLANT_IMPLANON; ","")&amp;
IF(CLEANED_DATA!AW78="","FP_IMPLANT_JADELLE; ","")&amp;
IF(CLEANED_DATA!AX78="","FP_IUD; ","")&amp;
IF(CLEANED_DATA!AY78="","FP_TUBAL_LIGATION; ","")&amp;
IF(CLEANED_DATA!AZ78="","FP_VASECTOMY; ","")&amp;
IF(CLEANED_DATA!BA78="","FP_MALE_CONDOM; ","")&amp;
IF(CLEANED_DATA!BB78="","FP_FEMALE_CONDOM; ","")&amp;
IF(CLEANED_DATA!BC78="","FP_NATURAL_METHOD; ","")
="","None",
IF(CLEANED_DATA!D78="","ANC1; ","")&amp;
IF(CLEANED_DATA!G78="","ANC4; ","")&amp;
IF(CLEANED_DATA!Q78="","LLIN_DISTRIBUTED; ","")&amp;
IF(CLEANED_DATA!R78="","DELIVERIES_HF; ","")&amp;
IF(CLEANED_DATA!T78="","AMTSL; ","")&amp;
IF(CLEANED_DATA!V78="","CAESAREAN; ","")&amp;
IF(CLEANED_DATA!W78="","OBST_COMPLICATIONS; ","")&amp;
IF(CLEANED_DATA!AL78="","PNC_48H_PROXY; ","")&amp;
IF(CLEANED_DATA!AM78="","FP_VISITS; ","")&amp;
IF(CLEANED_DATA!AN78="","FP_COUNSELLED; ","")&amp;
IF(CLEANED_DATA!AO78="","FP_NEW_ACCEPTORS; ","")&amp;
IF(CLEANED_DATA!AQ78="","FP_PROGESTIN_PILL; ","")&amp;
IF(CLEANED_DATA!AR78="","FP_ESTRO_PROGESTIN_PILL; ","")&amp;
IF(CLEANED_DATA!AS78="","FP_MORNING_AFTER; ","")&amp;
IF(CLEANED_DATA!AT78="","FP_IM_INJECTION; ","")&amp;
IF(CLEANED_DATA!AU78="","FP_SC_INJECTION; ","")&amp;
IF(CLEANED_DATA!AV78="","FP_IMPLANT_IMPLANON; ","")&amp;
IF(CLEANED_DATA!AW78="","FP_IMPLANT_JADELLE; ","")&amp;
IF(CLEANED_DATA!AX78="","FP_IUD; ","")&amp;
IF(CLEANED_DATA!AY78="","FP_TUBAL_LIGATION; ","")&amp;
IF(CLEANED_DATA!AZ78="","FP_VASECTOMY; ","")&amp;
IF(CLEANED_DATA!BA78="","FP_MALE_CONDOM; ","")&amp;
IF(CLEANED_DATA!BB78="","FP_FEMALE_CONDOM; ","")&amp;
IF(CLEANED_DATA!BC78="","FP_NATURAL_METHOD; ","")))</f>
        <v/>
      </c>
      <c r="C78" s="11" t="str">
        <f>IF($A78="","",IF(
COUNT(CLEANED_DATA!D78,CLEANED_DATA!G78,CLEANED_DATA!Q78,CLEANED_DATA!R78,CLEANED_DATA!T78,CLEANED_DATA!V78,CLEANED_DATA!W78,CLEANED_DATA!AL78,CLEANED_DATA!AM78,CLEANED_DATA!AN78,CLEANED_DATA!AO78,CLEANED_DATA!AQ78,CLEANED_DATA!AR78,CLEANED_DATA!AS78,CLEANED_DATA!AT78,CLEANED_DATA!AU78,CLEANED_DATA!AV78,CLEANED_DATA!AW78,CLEANED_DATA!AX78,CLEANED_DATA!AY78,CLEANED_DATA!AZ78,CLEANED_DATA!BA78,CLEANED_DATA!BB78,CLEANED_DATA!BC78)=0,
"No data reported",
IF(
SUM(CLEANED_DATA!D78,CLEANED_DATA!G78,CLEANED_DATA!Q78,CLEANED_DATA!R78,CLEANED_DATA!T78,CLEANED_DATA!V78,CLEANED_DATA!W78,CLEANED_DATA!AL78,CLEANED_DATA!AM78,CLEANED_DATA!AN78,CLEANED_DATA!AO78,CLEANED_DATA!AQ78,CLEANED_DATA!AR78,CLEANED_DATA!AS78,CLEANED_DATA!AT78,CLEANED_DATA!AU78,CLEANED_DATA!AV78,CLEANED_DATA!AW78,CLEANED_DATA!AX78,CLEANED_DATA!AY78,CLEANED_DATA!AZ78,CLEANED_DATA!BA78,CLEANED_DATA!BB78,CLEANED_DATA!BC78)=0,
"Zero-only reporting",
"Reported")))</f>
        <v/>
      </c>
      <c r="D78" s="10" t="str">
        <f>IF($A78="","",IF(AND(CLEANED_DATA!D78&lt;&gt;"",CLEANED_DATA!G78&lt;&gt;"",CLEANED_DATA!G78&gt;CLEANED_DATA!D78),"Flag: ANC4 higher than ANC1","OK"))</f>
        <v/>
      </c>
      <c r="E78" s="10" t="str">
        <f>IF($A78="","",IF(OR(CLEANED_DATA!D78="",CLEANED_DATA!Q78=""),"Missing value: verify ANC1 and LLIN reporting",IF(CLEANED_DATA!Q78=CLEANED_DATA!D78,"OK: LLIN equals ANC1",IF(CLEANED_DATA!Q78&gt;CLEANED_DATA!D78,"Flag: LLIN exceeds ANC1 by "&amp;(CLEANED_DATA!Q78-CLEANED_DATA!D78)&amp;"; verify ANC register and LLIN distribution tally","Flag: LLIN lower than ANC1 by "&amp;(CLEANED_DATA!D78-CLEANED_DATA!Q78)&amp;"; verify if all ANC1 clients received LLINs or correct reporting error"))))</f>
        <v/>
      </c>
      <c r="F78" s="10" t="str">
        <f>IF($A78="","",IF(AND(CLEANED_DATA!R78&lt;&gt;"",CLEANED_DATA!T78&lt;&gt;"",CLEANED_DATA!T78&gt;CLEANED_DATA!R78),"Flag: AMTSL greater than deliveries by "&amp;(CLEANED_DATA!T78-CLEANED_DATA!R78),IF(AND(CLEANED_DATA!R78&gt;0,CLEANED_DATA!T78=""),"Missing AMTSL where deliveries reported","OK")))</f>
        <v/>
      </c>
      <c r="G78" s="10" t="str">
        <f>IF($A78="","",IF(AND(CLEANED_DATA!R78&gt;0,CLEANED_DATA!AL78=""),"Flag: delivery reported but no PNC &lt;48h proxy value",IF(AND(CLEANED_DATA!R78&lt;&gt;"",CLEANED_DATA!AL78&lt;&gt;"",CLEANED_DATA!AL78&gt;CLEANED_DATA!R78),"Flag: PNC &lt;48h proxy greater than deliveries by "&amp;(CLEANED_DATA!AL78-CLEANED_DATA!R78),"OK")))</f>
        <v/>
      </c>
      <c r="H78" s="10" t="str">
        <f>IF($A78="","",IF(AND(CLEANED_DATA!V78&lt;&gt;"",CLEANED_DATA!R78&lt;&gt;"",CLEANED_DATA!V78&gt;CLEANED_DATA!R78),"Flag: caesareans greater than deliveries by "&amp;(CLEANED_DATA!V78-CLEANED_DATA!R78),"OK"))</f>
        <v/>
      </c>
      <c r="I78" s="10" t="str">
        <f>IF($A78="","",IF(AND(CLEANED_DATA!W78&lt;&gt;"",CLEANED_DATA!R78&lt;&gt;"",CLEANED_DATA!W78&gt;CLEANED_DATA!R78),"Flag: complications greater than deliveries by "&amp;(CLEANED_DATA!W78-CLEANED_DATA!R78),"OK"))</f>
        <v/>
      </c>
      <c r="J78" s="10" t="str">
        <f>IF($A78="","",IF(AND(CLEANED_DATA!AN78&lt;&gt;"",CLEANED_DATA!AO78&lt;&gt;"",CLEANED_DATA!AO78&gt;CLEANED_DATA!AN78),"Flag: new acceptors greater than counselled by "&amp;(CLEANED_DATA!AO78-CLEANED_DATA!AN78),"OK"))</f>
        <v/>
      </c>
      <c r="K78" s="10" t="str">
        <f>IF($A78="","",N(CLEANED_DATA!AQ78)+N(CLEANED_DATA!AR78)+N(CLEANED_DATA!AS78)+N(CLEANED_DATA!AT78)+N(CLEANED_DATA!AU78)+N(CLEANED_DATA!AV78)+N(CLEANED_DATA!AW78)+N(CLEANED_DATA!AX78)+N(CLEANED_DATA!AY78)+N(CLEANED_DATA!AZ78)+N(CLEANED_DATA!BA78)+N(CLEANED_DATA!BB78)+N(CLEANED_DATA!BC78))</f>
        <v/>
      </c>
      <c r="L78" s="10" t="str">
        <f>IF($A78="","",IF(CLEANED_DATA!AO78="","Missing FP new acceptors",IF(K78=CLEANED_DATA!AO78,"OK","FP method sum differs from new acceptors: method sum="&amp;K78&amp;", new acceptors="&amp;CLEANED_DATA!AO78&amp;", difference="&amp;(K78-CLEANED_DATA!AO78))))</f>
        <v/>
      </c>
      <c r="M78" s="11" t="str">
        <f t="shared" si="3"/>
        <v/>
      </c>
      <c r="N78" s="10" t="str">
        <f t="shared" si="4"/>
        <v/>
      </c>
      <c r="O78" s="10" t="str">
        <f t="shared" si="5"/>
        <v/>
      </c>
    </row>
    <row r="79" spans="1:15" ht="39.5" customHeight="1">
      <c r="A79" s="10" t="str">
        <f>IF(CLEANED_DATA!A79="","",CLEANED_DATA!A79)</f>
        <v/>
      </c>
      <c r="B79" s="10" t="str">
        <f>IF($A79="","",IF(
IF(CLEANED_DATA!D79="","ANC1; ","")&amp;
IF(CLEANED_DATA!G79="","ANC4; ","")&amp;
IF(CLEANED_DATA!Q79="","LLIN_DISTRIBUTED; ","")&amp;
IF(CLEANED_DATA!R79="","DELIVERIES_HF; ","")&amp;
IF(CLEANED_DATA!T79="","AMTSL; ","")&amp;
IF(CLEANED_DATA!V79="","CAESAREAN; ","")&amp;
IF(CLEANED_DATA!W79="","OBST_COMPLICATIONS; ","")&amp;
IF(CLEANED_DATA!AL79="","PNC_48H_PROXY; ","")&amp;
IF(CLEANED_DATA!AM79="","FP_VISITS; ","")&amp;
IF(CLEANED_DATA!AN79="","FP_COUNSELLED; ","")&amp;
IF(CLEANED_DATA!AO79="","FP_NEW_ACCEPTORS; ","")&amp;
IF(CLEANED_DATA!AQ79="","FP_PROGESTIN_PILL; ","")&amp;
IF(CLEANED_DATA!AR79="","FP_ESTRO_PROGESTIN_PILL; ","")&amp;
IF(CLEANED_DATA!AS79="","FP_MORNING_AFTER; ","")&amp;
IF(CLEANED_DATA!AT79="","FP_IM_INJECTION; ","")&amp;
IF(CLEANED_DATA!AU79="","FP_SC_INJECTION; ","")&amp;
IF(CLEANED_DATA!AV79="","FP_IMPLANT_IMPLANON; ","")&amp;
IF(CLEANED_DATA!AW79="","FP_IMPLANT_JADELLE; ","")&amp;
IF(CLEANED_DATA!AX79="","FP_IUD; ","")&amp;
IF(CLEANED_DATA!AY79="","FP_TUBAL_LIGATION; ","")&amp;
IF(CLEANED_DATA!AZ79="","FP_VASECTOMY; ","")&amp;
IF(CLEANED_DATA!BA79="","FP_MALE_CONDOM; ","")&amp;
IF(CLEANED_DATA!BB79="","FP_FEMALE_CONDOM; ","")&amp;
IF(CLEANED_DATA!BC79="","FP_NATURAL_METHOD; ","")
="","None",
IF(CLEANED_DATA!D79="","ANC1; ","")&amp;
IF(CLEANED_DATA!G79="","ANC4; ","")&amp;
IF(CLEANED_DATA!Q79="","LLIN_DISTRIBUTED; ","")&amp;
IF(CLEANED_DATA!R79="","DELIVERIES_HF; ","")&amp;
IF(CLEANED_DATA!T79="","AMTSL; ","")&amp;
IF(CLEANED_DATA!V79="","CAESAREAN; ","")&amp;
IF(CLEANED_DATA!W79="","OBST_COMPLICATIONS; ","")&amp;
IF(CLEANED_DATA!AL79="","PNC_48H_PROXY; ","")&amp;
IF(CLEANED_DATA!AM79="","FP_VISITS; ","")&amp;
IF(CLEANED_DATA!AN79="","FP_COUNSELLED; ","")&amp;
IF(CLEANED_DATA!AO79="","FP_NEW_ACCEPTORS; ","")&amp;
IF(CLEANED_DATA!AQ79="","FP_PROGESTIN_PILL; ","")&amp;
IF(CLEANED_DATA!AR79="","FP_ESTRO_PROGESTIN_PILL; ","")&amp;
IF(CLEANED_DATA!AS79="","FP_MORNING_AFTER; ","")&amp;
IF(CLEANED_DATA!AT79="","FP_IM_INJECTION; ","")&amp;
IF(CLEANED_DATA!AU79="","FP_SC_INJECTION; ","")&amp;
IF(CLEANED_DATA!AV79="","FP_IMPLANT_IMPLANON; ","")&amp;
IF(CLEANED_DATA!AW79="","FP_IMPLANT_JADELLE; ","")&amp;
IF(CLEANED_DATA!AX79="","FP_IUD; ","")&amp;
IF(CLEANED_DATA!AY79="","FP_TUBAL_LIGATION; ","")&amp;
IF(CLEANED_DATA!AZ79="","FP_VASECTOMY; ","")&amp;
IF(CLEANED_DATA!BA79="","FP_MALE_CONDOM; ","")&amp;
IF(CLEANED_DATA!BB79="","FP_FEMALE_CONDOM; ","")&amp;
IF(CLEANED_DATA!BC79="","FP_NATURAL_METHOD; ","")))</f>
        <v/>
      </c>
      <c r="C79" s="11" t="str">
        <f>IF($A79="","",IF(
COUNT(CLEANED_DATA!D79,CLEANED_DATA!G79,CLEANED_DATA!Q79,CLEANED_DATA!R79,CLEANED_DATA!T79,CLEANED_DATA!V79,CLEANED_DATA!W79,CLEANED_DATA!AL79,CLEANED_DATA!AM79,CLEANED_DATA!AN79,CLEANED_DATA!AO79,CLEANED_DATA!AQ79,CLEANED_DATA!AR79,CLEANED_DATA!AS79,CLEANED_DATA!AT79,CLEANED_DATA!AU79,CLEANED_DATA!AV79,CLEANED_DATA!AW79,CLEANED_DATA!AX79,CLEANED_DATA!AY79,CLEANED_DATA!AZ79,CLEANED_DATA!BA79,CLEANED_DATA!BB79,CLEANED_DATA!BC79)=0,
"No data reported",
IF(
SUM(CLEANED_DATA!D79,CLEANED_DATA!G79,CLEANED_DATA!Q79,CLEANED_DATA!R79,CLEANED_DATA!T79,CLEANED_DATA!V79,CLEANED_DATA!W79,CLEANED_DATA!AL79,CLEANED_DATA!AM79,CLEANED_DATA!AN79,CLEANED_DATA!AO79,CLEANED_DATA!AQ79,CLEANED_DATA!AR79,CLEANED_DATA!AS79,CLEANED_DATA!AT79,CLEANED_DATA!AU79,CLEANED_DATA!AV79,CLEANED_DATA!AW79,CLEANED_DATA!AX79,CLEANED_DATA!AY79,CLEANED_DATA!AZ79,CLEANED_DATA!BA79,CLEANED_DATA!BB79,CLEANED_DATA!BC79)=0,
"Zero-only reporting",
"Reported")))</f>
        <v/>
      </c>
      <c r="D79" s="10" t="str">
        <f>IF($A79="","",IF(AND(CLEANED_DATA!D79&lt;&gt;"",CLEANED_DATA!G79&lt;&gt;"",CLEANED_DATA!G79&gt;CLEANED_DATA!D79),"Flag: ANC4 higher than ANC1","OK"))</f>
        <v/>
      </c>
      <c r="E79" s="10" t="str">
        <f>IF($A79="","",IF(OR(CLEANED_DATA!D79="",CLEANED_DATA!Q79=""),"Missing value: verify ANC1 and LLIN reporting",IF(CLEANED_DATA!Q79=CLEANED_DATA!D79,"OK: LLIN equals ANC1",IF(CLEANED_DATA!Q79&gt;CLEANED_DATA!D79,"Flag: LLIN exceeds ANC1 by "&amp;(CLEANED_DATA!Q79-CLEANED_DATA!D79)&amp;"; verify ANC register and LLIN distribution tally","Flag: LLIN lower than ANC1 by "&amp;(CLEANED_DATA!D79-CLEANED_DATA!Q79)&amp;"; verify if all ANC1 clients received LLINs or correct reporting error"))))</f>
        <v/>
      </c>
      <c r="F79" s="10" t="str">
        <f>IF($A79="","",IF(AND(CLEANED_DATA!R79&lt;&gt;"",CLEANED_DATA!T79&lt;&gt;"",CLEANED_DATA!T79&gt;CLEANED_DATA!R79),"Flag: AMTSL greater than deliveries by "&amp;(CLEANED_DATA!T79-CLEANED_DATA!R79),IF(AND(CLEANED_DATA!R79&gt;0,CLEANED_DATA!T79=""),"Missing AMTSL where deliveries reported","OK")))</f>
        <v/>
      </c>
      <c r="G79" s="10" t="str">
        <f>IF($A79="","",IF(AND(CLEANED_DATA!R79&gt;0,CLEANED_DATA!AL79=""),"Flag: delivery reported but no PNC &lt;48h proxy value",IF(AND(CLEANED_DATA!R79&lt;&gt;"",CLEANED_DATA!AL79&lt;&gt;"",CLEANED_DATA!AL79&gt;CLEANED_DATA!R79),"Flag: PNC &lt;48h proxy greater than deliveries by "&amp;(CLEANED_DATA!AL79-CLEANED_DATA!R79),"OK")))</f>
        <v/>
      </c>
      <c r="H79" s="10" t="str">
        <f>IF($A79="","",IF(AND(CLEANED_DATA!V79&lt;&gt;"",CLEANED_DATA!R79&lt;&gt;"",CLEANED_DATA!V79&gt;CLEANED_DATA!R79),"Flag: caesareans greater than deliveries by "&amp;(CLEANED_DATA!V79-CLEANED_DATA!R79),"OK"))</f>
        <v/>
      </c>
      <c r="I79" s="10" t="str">
        <f>IF($A79="","",IF(AND(CLEANED_DATA!W79&lt;&gt;"",CLEANED_DATA!R79&lt;&gt;"",CLEANED_DATA!W79&gt;CLEANED_DATA!R79),"Flag: complications greater than deliveries by "&amp;(CLEANED_DATA!W79-CLEANED_DATA!R79),"OK"))</f>
        <v/>
      </c>
      <c r="J79" s="10" t="str">
        <f>IF($A79="","",IF(AND(CLEANED_DATA!AN79&lt;&gt;"",CLEANED_DATA!AO79&lt;&gt;"",CLEANED_DATA!AO79&gt;CLEANED_DATA!AN79),"Flag: new acceptors greater than counselled by "&amp;(CLEANED_DATA!AO79-CLEANED_DATA!AN79),"OK"))</f>
        <v/>
      </c>
      <c r="K79" s="10" t="str">
        <f>IF($A79="","",N(CLEANED_DATA!AQ79)+N(CLEANED_DATA!AR79)+N(CLEANED_DATA!AS79)+N(CLEANED_DATA!AT79)+N(CLEANED_DATA!AU79)+N(CLEANED_DATA!AV79)+N(CLEANED_DATA!AW79)+N(CLEANED_DATA!AX79)+N(CLEANED_DATA!AY79)+N(CLEANED_DATA!AZ79)+N(CLEANED_DATA!BA79)+N(CLEANED_DATA!BB79)+N(CLEANED_DATA!BC79))</f>
        <v/>
      </c>
      <c r="L79" s="10" t="str">
        <f>IF($A79="","",IF(CLEANED_DATA!AO79="","Missing FP new acceptors",IF(K79=CLEANED_DATA!AO79,"OK","FP method sum differs from new acceptors: method sum="&amp;K79&amp;", new acceptors="&amp;CLEANED_DATA!AO79&amp;", difference="&amp;(K79-CLEANED_DATA!AO79))))</f>
        <v/>
      </c>
      <c r="M79" s="11" t="str">
        <f t="shared" si="3"/>
        <v/>
      </c>
      <c r="N79" s="10" t="str">
        <f t="shared" si="4"/>
        <v/>
      </c>
      <c r="O79" s="10" t="str">
        <f t="shared" si="5"/>
        <v/>
      </c>
    </row>
    <row r="80" spans="1:15" ht="39.5" customHeight="1">
      <c r="A80" s="10" t="str">
        <f>IF(CLEANED_DATA!A80="","",CLEANED_DATA!A80)</f>
        <v/>
      </c>
      <c r="B80" s="10" t="str">
        <f>IF($A80="","",IF(
IF(CLEANED_DATA!D80="","ANC1; ","")&amp;
IF(CLEANED_DATA!G80="","ANC4; ","")&amp;
IF(CLEANED_DATA!Q80="","LLIN_DISTRIBUTED; ","")&amp;
IF(CLEANED_DATA!R80="","DELIVERIES_HF; ","")&amp;
IF(CLEANED_DATA!T80="","AMTSL; ","")&amp;
IF(CLEANED_DATA!V80="","CAESAREAN; ","")&amp;
IF(CLEANED_DATA!W80="","OBST_COMPLICATIONS; ","")&amp;
IF(CLEANED_DATA!AL80="","PNC_48H_PROXY; ","")&amp;
IF(CLEANED_DATA!AM80="","FP_VISITS; ","")&amp;
IF(CLEANED_DATA!AN80="","FP_COUNSELLED; ","")&amp;
IF(CLEANED_DATA!AO80="","FP_NEW_ACCEPTORS; ","")&amp;
IF(CLEANED_DATA!AQ80="","FP_PROGESTIN_PILL; ","")&amp;
IF(CLEANED_DATA!AR80="","FP_ESTRO_PROGESTIN_PILL; ","")&amp;
IF(CLEANED_DATA!AS80="","FP_MORNING_AFTER; ","")&amp;
IF(CLEANED_DATA!AT80="","FP_IM_INJECTION; ","")&amp;
IF(CLEANED_DATA!AU80="","FP_SC_INJECTION; ","")&amp;
IF(CLEANED_DATA!AV80="","FP_IMPLANT_IMPLANON; ","")&amp;
IF(CLEANED_DATA!AW80="","FP_IMPLANT_JADELLE; ","")&amp;
IF(CLEANED_DATA!AX80="","FP_IUD; ","")&amp;
IF(CLEANED_DATA!AY80="","FP_TUBAL_LIGATION; ","")&amp;
IF(CLEANED_DATA!AZ80="","FP_VASECTOMY; ","")&amp;
IF(CLEANED_DATA!BA80="","FP_MALE_CONDOM; ","")&amp;
IF(CLEANED_DATA!BB80="","FP_FEMALE_CONDOM; ","")&amp;
IF(CLEANED_DATA!BC80="","FP_NATURAL_METHOD; ","")
="","None",
IF(CLEANED_DATA!D80="","ANC1; ","")&amp;
IF(CLEANED_DATA!G80="","ANC4; ","")&amp;
IF(CLEANED_DATA!Q80="","LLIN_DISTRIBUTED; ","")&amp;
IF(CLEANED_DATA!R80="","DELIVERIES_HF; ","")&amp;
IF(CLEANED_DATA!T80="","AMTSL; ","")&amp;
IF(CLEANED_DATA!V80="","CAESAREAN; ","")&amp;
IF(CLEANED_DATA!W80="","OBST_COMPLICATIONS; ","")&amp;
IF(CLEANED_DATA!AL80="","PNC_48H_PROXY; ","")&amp;
IF(CLEANED_DATA!AM80="","FP_VISITS; ","")&amp;
IF(CLEANED_DATA!AN80="","FP_COUNSELLED; ","")&amp;
IF(CLEANED_DATA!AO80="","FP_NEW_ACCEPTORS; ","")&amp;
IF(CLEANED_DATA!AQ80="","FP_PROGESTIN_PILL; ","")&amp;
IF(CLEANED_DATA!AR80="","FP_ESTRO_PROGESTIN_PILL; ","")&amp;
IF(CLEANED_DATA!AS80="","FP_MORNING_AFTER; ","")&amp;
IF(CLEANED_DATA!AT80="","FP_IM_INJECTION; ","")&amp;
IF(CLEANED_DATA!AU80="","FP_SC_INJECTION; ","")&amp;
IF(CLEANED_DATA!AV80="","FP_IMPLANT_IMPLANON; ","")&amp;
IF(CLEANED_DATA!AW80="","FP_IMPLANT_JADELLE; ","")&amp;
IF(CLEANED_DATA!AX80="","FP_IUD; ","")&amp;
IF(CLEANED_DATA!AY80="","FP_TUBAL_LIGATION; ","")&amp;
IF(CLEANED_DATA!AZ80="","FP_VASECTOMY; ","")&amp;
IF(CLEANED_DATA!BA80="","FP_MALE_CONDOM; ","")&amp;
IF(CLEANED_DATA!BB80="","FP_FEMALE_CONDOM; ","")&amp;
IF(CLEANED_DATA!BC80="","FP_NATURAL_METHOD; ","")))</f>
        <v/>
      </c>
      <c r="C80" s="11" t="str">
        <f>IF($A80="","",IF(
COUNT(CLEANED_DATA!D80,CLEANED_DATA!G80,CLEANED_DATA!Q80,CLEANED_DATA!R80,CLEANED_DATA!T80,CLEANED_DATA!V80,CLEANED_DATA!W80,CLEANED_DATA!AL80,CLEANED_DATA!AM80,CLEANED_DATA!AN80,CLEANED_DATA!AO80,CLEANED_DATA!AQ80,CLEANED_DATA!AR80,CLEANED_DATA!AS80,CLEANED_DATA!AT80,CLEANED_DATA!AU80,CLEANED_DATA!AV80,CLEANED_DATA!AW80,CLEANED_DATA!AX80,CLEANED_DATA!AY80,CLEANED_DATA!AZ80,CLEANED_DATA!BA80,CLEANED_DATA!BB80,CLEANED_DATA!BC80)=0,
"No data reported",
IF(
SUM(CLEANED_DATA!D80,CLEANED_DATA!G80,CLEANED_DATA!Q80,CLEANED_DATA!R80,CLEANED_DATA!T80,CLEANED_DATA!V80,CLEANED_DATA!W80,CLEANED_DATA!AL80,CLEANED_DATA!AM80,CLEANED_DATA!AN80,CLEANED_DATA!AO80,CLEANED_DATA!AQ80,CLEANED_DATA!AR80,CLEANED_DATA!AS80,CLEANED_DATA!AT80,CLEANED_DATA!AU80,CLEANED_DATA!AV80,CLEANED_DATA!AW80,CLEANED_DATA!AX80,CLEANED_DATA!AY80,CLEANED_DATA!AZ80,CLEANED_DATA!BA80,CLEANED_DATA!BB80,CLEANED_DATA!BC80)=0,
"Zero-only reporting",
"Reported")))</f>
        <v/>
      </c>
      <c r="D80" s="10" t="str">
        <f>IF($A80="","",IF(AND(CLEANED_DATA!D80&lt;&gt;"",CLEANED_DATA!G80&lt;&gt;"",CLEANED_DATA!G80&gt;CLEANED_DATA!D80),"Flag: ANC4 higher than ANC1","OK"))</f>
        <v/>
      </c>
      <c r="E80" s="10" t="str">
        <f>IF($A80="","",IF(OR(CLEANED_DATA!D80="",CLEANED_DATA!Q80=""),"Missing value: verify ANC1 and LLIN reporting",IF(CLEANED_DATA!Q80=CLEANED_DATA!D80,"OK: LLIN equals ANC1",IF(CLEANED_DATA!Q80&gt;CLEANED_DATA!D80,"Flag: LLIN exceeds ANC1 by "&amp;(CLEANED_DATA!Q80-CLEANED_DATA!D80)&amp;"; verify ANC register and LLIN distribution tally","Flag: LLIN lower than ANC1 by "&amp;(CLEANED_DATA!D80-CLEANED_DATA!Q80)&amp;"; verify if all ANC1 clients received LLINs or correct reporting error"))))</f>
        <v/>
      </c>
      <c r="F80" s="10" t="str">
        <f>IF($A80="","",IF(AND(CLEANED_DATA!R80&lt;&gt;"",CLEANED_DATA!T80&lt;&gt;"",CLEANED_DATA!T80&gt;CLEANED_DATA!R80),"Flag: AMTSL greater than deliveries by "&amp;(CLEANED_DATA!T80-CLEANED_DATA!R80),IF(AND(CLEANED_DATA!R80&gt;0,CLEANED_DATA!T80=""),"Missing AMTSL where deliveries reported","OK")))</f>
        <v/>
      </c>
      <c r="G80" s="10" t="str">
        <f>IF($A80="","",IF(AND(CLEANED_DATA!R80&gt;0,CLEANED_DATA!AL80=""),"Flag: delivery reported but no PNC &lt;48h proxy value",IF(AND(CLEANED_DATA!R80&lt;&gt;"",CLEANED_DATA!AL80&lt;&gt;"",CLEANED_DATA!AL80&gt;CLEANED_DATA!R80),"Flag: PNC &lt;48h proxy greater than deliveries by "&amp;(CLEANED_DATA!AL80-CLEANED_DATA!R80),"OK")))</f>
        <v/>
      </c>
      <c r="H80" s="10" t="str">
        <f>IF($A80="","",IF(AND(CLEANED_DATA!V80&lt;&gt;"",CLEANED_DATA!R80&lt;&gt;"",CLEANED_DATA!V80&gt;CLEANED_DATA!R80),"Flag: caesareans greater than deliveries by "&amp;(CLEANED_DATA!V80-CLEANED_DATA!R80),"OK"))</f>
        <v/>
      </c>
      <c r="I80" s="10" t="str">
        <f>IF($A80="","",IF(AND(CLEANED_DATA!W80&lt;&gt;"",CLEANED_DATA!R80&lt;&gt;"",CLEANED_DATA!W80&gt;CLEANED_DATA!R80),"Flag: complications greater than deliveries by "&amp;(CLEANED_DATA!W80-CLEANED_DATA!R80),"OK"))</f>
        <v/>
      </c>
      <c r="J80" s="10" t="str">
        <f>IF($A80="","",IF(AND(CLEANED_DATA!AN80&lt;&gt;"",CLEANED_DATA!AO80&lt;&gt;"",CLEANED_DATA!AO80&gt;CLEANED_DATA!AN80),"Flag: new acceptors greater than counselled by "&amp;(CLEANED_DATA!AO80-CLEANED_DATA!AN80),"OK"))</f>
        <v/>
      </c>
      <c r="K80" s="10" t="str">
        <f>IF($A80="","",N(CLEANED_DATA!AQ80)+N(CLEANED_DATA!AR80)+N(CLEANED_DATA!AS80)+N(CLEANED_DATA!AT80)+N(CLEANED_DATA!AU80)+N(CLEANED_DATA!AV80)+N(CLEANED_DATA!AW80)+N(CLEANED_DATA!AX80)+N(CLEANED_DATA!AY80)+N(CLEANED_DATA!AZ80)+N(CLEANED_DATA!BA80)+N(CLEANED_DATA!BB80)+N(CLEANED_DATA!BC80))</f>
        <v/>
      </c>
      <c r="L80" s="10" t="str">
        <f>IF($A80="","",IF(CLEANED_DATA!AO80="","Missing FP new acceptors",IF(K80=CLEANED_DATA!AO80,"OK","FP method sum differs from new acceptors: method sum="&amp;K80&amp;", new acceptors="&amp;CLEANED_DATA!AO80&amp;", difference="&amp;(K80-CLEANED_DATA!AO80))))</f>
        <v/>
      </c>
      <c r="M80" s="11" t="str">
        <f t="shared" si="3"/>
        <v/>
      </c>
      <c r="N80" s="10" t="str">
        <f t="shared" si="4"/>
        <v/>
      </c>
      <c r="O80" s="10" t="str">
        <f t="shared" si="5"/>
        <v/>
      </c>
    </row>
    <row r="81" spans="1:15" ht="39.5" customHeight="1">
      <c r="A81" s="10" t="str">
        <f>IF(CLEANED_DATA!A81="","",CLEANED_DATA!A81)</f>
        <v/>
      </c>
      <c r="B81" s="10" t="str">
        <f>IF($A81="","",IF(
IF(CLEANED_DATA!D81="","ANC1; ","")&amp;
IF(CLEANED_DATA!G81="","ANC4; ","")&amp;
IF(CLEANED_DATA!Q81="","LLIN_DISTRIBUTED; ","")&amp;
IF(CLEANED_DATA!R81="","DELIVERIES_HF; ","")&amp;
IF(CLEANED_DATA!T81="","AMTSL; ","")&amp;
IF(CLEANED_DATA!V81="","CAESAREAN; ","")&amp;
IF(CLEANED_DATA!W81="","OBST_COMPLICATIONS; ","")&amp;
IF(CLEANED_DATA!AL81="","PNC_48H_PROXY; ","")&amp;
IF(CLEANED_DATA!AM81="","FP_VISITS; ","")&amp;
IF(CLEANED_DATA!AN81="","FP_COUNSELLED; ","")&amp;
IF(CLEANED_DATA!AO81="","FP_NEW_ACCEPTORS; ","")&amp;
IF(CLEANED_DATA!AQ81="","FP_PROGESTIN_PILL; ","")&amp;
IF(CLEANED_DATA!AR81="","FP_ESTRO_PROGESTIN_PILL; ","")&amp;
IF(CLEANED_DATA!AS81="","FP_MORNING_AFTER; ","")&amp;
IF(CLEANED_DATA!AT81="","FP_IM_INJECTION; ","")&amp;
IF(CLEANED_DATA!AU81="","FP_SC_INJECTION; ","")&amp;
IF(CLEANED_DATA!AV81="","FP_IMPLANT_IMPLANON; ","")&amp;
IF(CLEANED_DATA!AW81="","FP_IMPLANT_JADELLE; ","")&amp;
IF(CLEANED_DATA!AX81="","FP_IUD; ","")&amp;
IF(CLEANED_DATA!AY81="","FP_TUBAL_LIGATION; ","")&amp;
IF(CLEANED_DATA!AZ81="","FP_VASECTOMY; ","")&amp;
IF(CLEANED_DATA!BA81="","FP_MALE_CONDOM; ","")&amp;
IF(CLEANED_DATA!BB81="","FP_FEMALE_CONDOM; ","")&amp;
IF(CLEANED_DATA!BC81="","FP_NATURAL_METHOD; ","")
="","None",
IF(CLEANED_DATA!D81="","ANC1; ","")&amp;
IF(CLEANED_DATA!G81="","ANC4; ","")&amp;
IF(CLEANED_DATA!Q81="","LLIN_DISTRIBUTED; ","")&amp;
IF(CLEANED_DATA!R81="","DELIVERIES_HF; ","")&amp;
IF(CLEANED_DATA!T81="","AMTSL; ","")&amp;
IF(CLEANED_DATA!V81="","CAESAREAN; ","")&amp;
IF(CLEANED_DATA!W81="","OBST_COMPLICATIONS; ","")&amp;
IF(CLEANED_DATA!AL81="","PNC_48H_PROXY; ","")&amp;
IF(CLEANED_DATA!AM81="","FP_VISITS; ","")&amp;
IF(CLEANED_DATA!AN81="","FP_COUNSELLED; ","")&amp;
IF(CLEANED_DATA!AO81="","FP_NEW_ACCEPTORS; ","")&amp;
IF(CLEANED_DATA!AQ81="","FP_PROGESTIN_PILL; ","")&amp;
IF(CLEANED_DATA!AR81="","FP_ESTRO_PROGESTIN_PILL; ","")&amp;
IF(CLEANED_DATA!AS81="","FP_MORNING_AFTER; ","")&amp;
IF(CLEANED_DATA!AT81="","FP_IM_INJECTION; ","")&amp;
IF(CLEANED_DATA!AU81="","FP_SC_INJECTION; ","")&amp;
IF(CLEANED_DATA!AV81="","FP_IMPLANT_IMPLANON; ","")&amp;
IF(CLEANED_DATA!AW81="","FP_IMPLANT_JADELLE; ","")&amp;
IF(CLEANED_DATA!AX81="","FP_IUD; ","")&amp;
IF(CLEANED_DATA!AY81="","FP_TUBAL_LIGATION; ","")&amp;
IF(CLEANED_DATA!AZ81="","FP_VASECTOMY; ","")&amp;
IF(CLEANED_DATA!BA81="","FP_MALE_CONDOM; ","")&amp;
IF(CLEANED_DATA!BB81="","FP_FEMALE_CONDOM; ","")&amp;
IF(CLEANED_DATA!BC81="","FP_NATURAL_METHOD; ","")))</f>
        <v/>
      </c>
      <c r="C81" s="11" t="str">
        <f>IF($A81="","",IF(
COUNT(CLEANED_DATA!D81,CLEANED_DATA!G81,CLEANED_DATA!Q81,CLEANED_DATA!R81,CLEANED_DATA!T81,CLEANED_DATA!V81,CLEANED_DATA!W81,CLEANED_DATA!AL81,CLEANED_DATA!AM81,CLEANED_DATA!AN81,CLEANED_DATA!AO81,CLEANED_DATA!AQ81,CLEANED_DATA!AR81,CLEANED_DATA!AS81,CLEANED_DATA!AT81,CLEANED_DATA!AU81,CLEANED_DATA!AV81,CLEANED_DATA!AW81,CLEANED_DATA!AX81,CLEANED_DATA!AY81,CLEANED_DATA!AZ81,CLEANED_DATA!BA81,CLEANED_DATA!BB81,CLEANED_DATA!BC81)=0,
"No data reported",
IF(
SUM(CLEANED_DATA!D81,CLEANED_DATA!G81,CLEANED_DATA!Q81,CLEANED_DATA!R81,CLEANED_DATA!T81,CLEANED_DATA!V81,CLEANED_DATA!W81,CLEANED_DATA!AL81,CLEANED_DATA!AM81,CLEANED_DATA!AN81,CLEANED_DATA!AO81,CLEANED_DATA!AQ81,CLEANED_DATA!AR81,CLEANED_DATA!AS81,CLEANED_DATA!AT81,CLEANED_DATA!AU81,CLEANED_DATA!AV81,CLEANED_DATA!AW81,CLEANED_DATA!AX81,CLEANED_DATA!AY81,CLEANED_DATA!AZ81,CLEANED_DATA!BA81,CLEANED_DATA!BB81,CLEANED_DATA!BC81)=0,
"Zero-only reporting",
"Reported")))</f>
        <v/>
      </c>
      <c r="D81" s="10" t="str">
        <f>IF($A81="","",IF(AND(CLEANED_DATA!D81&lt;&gt;"",CLEANED_DATA!G81&lt;&gt;"",CLEANED_DATA!G81&gt;CLEANED_DATA!D81),"Flag: ANC4 higher than ANC1","OK"))</f>
        <v/>
      </c>
      <c r="E81" s="10" t="str">
        <f>IF($A81="","",IF(OR(CLEANED_DATA!D81="",CLEANED_DATA!Q81=""),"Missing value: verify ANC1 and LLIN reporting",IF(CLEANED_DATA!Q81=CLEANED_DATA!D81,"OK: LLIN equals ANC1",IF(CLEANED_DATA!Q81&gt;CLEANED_DATA!D81,"Flag: LLIN exceeds ANC1 by "&amp;(CLEANED_DATA!Q81-CLEANED_DATA!D81)&amp;"; verify ANC register and LLIN distribution tally","Flag: LLIN lower than ANC1 by "&amp;(CLEANED_DATA!D81-CLEANED_DATA!Q81)&amp;"; verify if all ANC1 clients received LLINs or correct reporting error"))))</f>
        <v/>
      </c>
      <c r="F81" s="10" t="str">
        <f>IF($A81="","",IF(AND(CLEANED_DATA!R81&lt;&gt;"",CLEANED_DATA!T81&lt;&gt;"",CLEANED_DATA!T81&gt;CLEANED_DATA!R81),"Flag: AMTSL greater than deliveries by "&amp;(CLEANED_DATA!T81-CLEANED_DATA!R81),IF(AND(CLEANED_DATA!R81&gt;0,CLEANED_DATA!T81=""),"Missing AMTSL where deliveries reported","OK")))</f>
        <v/>
      </c>
      <c r="G81" s="10" t="str">
        <f>IF($A81="","",IF(AND(CLEANED_DATA!R81&gt;0,CLEANED_DATA!AL81=""),"Flag: delivery reported but no PNC &lt;48h proxy value",IF(AND(CLEANED_DATA!R81&lt;&gt;"",CLEANED_DATA!AL81&lt;&gt;"",CLEANED_DATA!AL81&gt;CLEANED_DATA!R81),"Flag: PNC &lt;48h proxy greater than deliveries by "&amp;(CLEANED_DATA!AL81-CLEANED_DATA!R81),"OK")))</f>
        <v/>
      </c>
      <c r="H81" s="10" t="str">
        <f>IF($A81="","",IF(AND(CLEANED_DATA!V81&lt;&gt;"",CLEANED_DATA!R81&lt;&gt;"",CLEANED_DATA!V81&gt;CLEANED_DATA!R81),"Flag: caesareans greater than deliveries by "&amp;(CLEANED_DATA!V81-CLEANED_DATA!R81),"OK"))</f>
        <v/>
      </c>
      <c r="I81" s="10" t="str">
        <f>IF($A81="","",IF(AND(CLEANED_DATA!W81&lt;&gt;"",CLEANED_DATA!R81&lt;&gt;"",CLEANED_DATA!W81&gt;CLEANED_DATA!R81),"Flag: complications greater than deliveries by "&amp;(CLEANED_DATA!W81-CLEANED_DATA!R81),"OK"))</f>
        <v/>
      </c>
      <c r="J81" s="10" t="str">
        <f>IF($A81="","",IF(AND(CLEANED_DATA!AN81&lt;&gt;"",CLEANED_DATA!AO81&lt;&gt;"",CLEANED_DATA!AO81&gt;CLEANED_DATA!AN81),"Flag: new acceptors greater than counselled by "&amp;(CLEANED_DATA!AO81-CLEANED_DATA!AN81),"OK"))</f>
        <v/>
      </c>
      <c r="K81" s="10" t="str">
        <f>IF($A81="","",N(CLEANED_DATA!AQ81)+N(CLEANED_DATA!AR81)+N(CLEANED_DATA!AS81)+N(CLEANED_DATA!AT81)+N(CLEANED_DATA!AU81)+N(CLEANED_DATA!AV81)+N(CLEANED_DATA!AW81)+N(CLEANED_DATA!AX81)+N(CLEANED_DATA!AY81)+N(CLEANED_DATA!AZ81)+N(CLEANED_DATA!BA81)+N(CLEANED_DATA!BB81)+N(CLEANED_DATA!BC81))</f>
        <v/>
      </c>
      <c r="L81" s="10" t="str">
        <f>IF($A81="","",IF(CLEANED_DATA!AO81="","Missing FP new acceptors",IF(K81=CLEANED_DATA!AO81,"OK","FP method sum differs from new acceptors: method sum="&amp;K81&amp;", new acceptors="&amp;CLEANED_DATA!AO81&amp;", difference="&amp;(K81-CLEANED_DATA!AO81))))</f>
        <v/>
      </c>
      <c r="M81" s="11" t="str">
        <f t="shared" si="3"/>
        <v/>
      </c>
      <c r="N81" s="10" t="str">
        <f t="shared" si="4"/>
        <v/>
      </c>
      <c r="O81" s="10" t="str">
        <f t="shared" si="5"/>
        <v/>
      </c>
    </row>
    <row r="82" spans="1:15" ht="39.5" customHeight="1">
      <c r="A82" s="10" t="str">
        <f>IF(CLEANED_DATA!A82="","",CLEANED_DATA!A82)</f>
        <v/>
      </c>
      <c r="B82" s="10" t="str">
        <f>IF($A82="","",IF(
IF(CLEANED_DATA!D82="","ANC1; ","")&amp;
IF(CLEANED_DATA!G82="","ANC4; ","")&amp;
IF(CLEANED_DATA!Q82="","LLIN_DISTRIBUTED; ","")&amp;
IF(CLEANED_DATA!R82="","DELIVERIES_HF; ","")&amp;
IF(CLEANED_DATA!T82="","AMTSL; ","")&amp;
IF(CLEANED_DATA!V82="","CAESAREAN; ","")&amp;
IF(CLEANED_DATA!W82="","OBST_COMPLICATIONS; ","")&amp;
IF(CLEANED_DATA!AL82="","PNC_48H_PROXY; ","")&amp;
IF(CLEANED_DATA!AM82="","FP_VISITS; ","")&amp;
IF(CLEANED_DATA!AN82="","FP_COUNSELLED; ","")&amp;
IF(CLEANED_DATA!AO82="","FP_NEW_ACCEPTORS; ","")&amp;
IF(CLEANED_DATA!AQ82="","FP_PROGESTIN_PILL; ","")&amp;
IF(CLEANED_DATA!AR82="","FP_ESTRO_PROGESTIN_PILL; ","")&amp;
IF(CLEANED_DATA!AS82="","FP_MORNING_AFTER; ","")&amp;
IF(CLEANED_DATA!AT82="","FP_IM_INJECTION; ","")&amp;
IF(CLEANED_DATA!AU82="","FP_SC_INJECTION; ","")&amp;
IF(CLEANED_DATA!AV82="","FP_IMPLANT_IMPLANON; ","")&amp;
IF(CLEANED_DATA!AW82="","FP_IMPLANT_JADELLE; ","")&amp;
IF(CLEANED_DATA!AX82="","FP_IUD; ","")&amp;
IF(CLEANED_DATA!AY82="","FP_TUBAL_LIGATION; ","")&amp;
IF(CLEANED_DATA!AZ82="","FP_VASECTOMY; ","")&amp;
IF(CLEANED_DATA!BA82="","FP_MALE_CONDOM; ","")&amp;
IF(CLEANED_DATA!BB82="","FP_FEMALE_CONDOM; ","")&amp;
IF(CLEANED_DATA!BC82="","FP_NATURAL_METHOD; ","")
="","None",
IF(CLEANED_DATA!D82="","ANC1; ","")&amp;
IF(CLEANED_DATA!G82="","ANC4; ","")&amp;
IF(CLEANED_DATA!Q82="","LLIN_DISTRIBUTED; ","")&amp;
IF(CLEANED_DATA!R82="","DELIVERIES_HF; ","")&amp;
IF(CLEANED_DATA!T82="","AMTSL; ","")&amp;
IF(CLEANED_DATA!V82="","CAESAREAN; ","")&amp;
IF(CLEANED_DATA!W82="","OBST_COMPLICATIONS; ","")&amp;
IF(CLEANED_DATA!AL82="","PNC_48H_PROXY; ","")&amp;
IF(CLEANED_DATA!AM82="","FP_VISITS; ","")&amp;
IF(CLEANED_DATA!AN82="","FP_COUNSELLED; ","")&amp;
IF(CLEANED_DATA!AO82="","FP_NEW_ACCEPTORS; ","")&amp;
IF(CLEANED_DATA!AQ82="","FP_PROGESTIN_PILL; ","")&amp;
IF(CLEANED_DATA!AR82="","FP_ESTRO_PROGESTIN_PILL; ","")&amp;
IF(CLEANED_DATA!AS82="","FP_MORNING_AFTER; ","")&amp;
IF(CLEANED_DATA!AT82="","FP_IM_INJECTION; ","")&amp;
IF(CLEANED_DATA!AU82="","FP_SC_INJECTION; ","")&amp;
IF(CLEANED_DATA!AV82="","FP_IMPLANT_IMPLANON; ","")&amp;
IF(CLEANED_DATA!AW82="","FP_IMPLANT_JADELLE; ","")&amp;
IF(CLEANED_DATA!AX82="","FP_IUD; ","")&amp;
IF(CLEANED_DATA!AY82="","FP_TUBAL_LIGATION; ","")&amp;
IF(CLEANED_DATA!AZ82="","FP_VASECTOMY; ","")&amp;
IF(CLEANED_DATA!BA82="","FP_MALE_CONDOM; ","")&amp;
IF(CLEANED_DATA!BB82="","FP_FEMALE_CONDOM; ","")&amp;
IF(CLEANED_DATA!BC82="","FP_NATURAL_METHOD; ","")))</f>
        <v/>
      </c>
      <c r="C82" s="11" t="str">
        <f>IF($A82="","",IF(
COUNT(CLEANED_DATA!D82,CLEANED_DATA!G82,CLEANED_DATA!Q82,CLEANED_DATA!R82,CLEANED_DATA!T82,CLEANED_DATA!V82,CLEANED_DATA!W82,CLEANED_DATA!AL82,CLEANED_DATA!AM82,CLEANED_DATA!AN82,CLEANED_DATA!AO82,CLEANED_DATA!AQ82,CLEANED_DATA!AR82,CLEANED_DATA!AS82,CLEANED_DATA!AT82,CLEANED_DATA!AU82,CLEANED_DATA!AV82,CLEANED_DATA!AW82,CLEANED_DATA!AX82,CLEANED_DATA!AY82,CLEANED_DATA!AZ82,CLEANED_DATA!BA82,CLEANED_DATA!BB82,CLEANED_DATA!BC82)=0,
"No data reported",
IF(
SUM(CLEANED_DATA!D82,CLEANED_DATA!G82,CLEANED_DATA!Q82,CLEANED_DATA!R82,CLEANED_DATA!T82,CLEANED_DATA!V82,CLEANED_DATA!W82,CLEANED_DATA!AL82,CLEANED_DATA!AM82,CLEANED_DATA!AN82,CLEANED_DATA!AO82,CLEANED_DATA!AQ82,CLEANED_DATA!AR82,CLEANED_DATA!AS82,CLEANED_DATA!AT82,CLEANED_DATA!AU82,CLEANED_DATA!AV82,CLEANED_DATA!AW82,CLEANED_DATA!AX82,CLEANED_DATA!AY82,CLEANED_DATA!AZ82,CLEANED_DATA!BA82,CLEANED_DATA!BB82,CLEANED_DATA!BC82)=0,
"Zero-only reporting",
"Reported")))</f>
        <v/>
      </c>
      <c r="D82" s="10" t="str">
        <f>IF($A82="","",IF(AND(CLEANED_DATA!D82&lt;&gt;"",CLEANED_DATA!G82&lt;&gt;"",CLEANED_DATA!G82&gt;CLEANED_DATA!D82),"Flag: ANC4 higher than ANC1","OK"))</f>
        <v/>
      </c>
      <c r="E82" s="10" t="str">
        <f>IF($A82="","",IF(OR(CLEANED_DATA!D82="",CLEANED_DATA!Q82=""),"Missing value: verify ANC1 and LLIN reporting",IF(CLEANED_DATA!Q82=CLEANED_DATA!D82,"OK: LLIN equals ANC1",IF(CLEANED_DATA!Q82&gt;CLEANED_DATA!D82,"Flag: LLIN exceeds ANC1 by "&amp;(CLEANED_DATA!Q82-CLEANED_DATA!D82)&amp;"; verify ANC register and LLIN distribution tally","Flag: LLIN lower than ANC1 by "&amp;(CLEANED_DATA!D82-CLEANED_DATA!Q82)&amp;"; verify if all ANC1 clients received LLINs or correct reporting error"))))</f>
        <v/>
      </c>
      <c r="F82" s="10" t="str">
        <f>IF($A82="","",IF(AND(CLEANED_DATA!R82&lt;&gt;"",CLEANED_DATA!T82&lt;&gt;"",CLEANED_DATA!T82&gt;CLEANED_DATA!R82),"Flag: AMTSL greater than deliveries by "&amp;(CLEANED_DATA!T82-CLEANED_DATA!R82),IF(AND(CLEANED_DATA!R82&gt;0,CLEANED_DATA!T82=""),"Missing AMTSL where deliveries reported","OK")))</f>
        <v/>
      </c>
      <c r="G82" s="10" t="str">
        <f>IF($A82="","",IF(AND(CLEANED_DATA!R82&gt;0,CLEANED_DATA!AL82=""),"Flag: delivery reported but no PNC &lt;48h proxy value",IF(AND(CLEANED_DATA!R82&lt;&gt;"",CLEANED_DATA!AL82&lt;&gt;"",CLEANED_DATA!AL82&gt;CLEANED_DATA!R82),"Flag: PNC &lt;48h proxy greater than deliveries by "&amp;(CLEANED_DATA!AL82-CLEANED_DATA!R82),"OK")))</f>
        <v/>
      </c>
      <c r="H82" s="10" t="str">
        <f>IF($A82="","",IF(AND(CLEANED_DATA!V82&lt;&gt;"",CLEANED_DATA!R82&lt;&gt;"",CLEANED_DATA!V82&gt;CLEANED_DATA!R82),"Flag: caesareans greater than deliveries by "&amp;(CLEANED_DATA!V82-CLEANED_DATA!R82),"OK"))</f>
        <v/>
      </c>
      <c r="I82" s="10" t="str">
        <f>IF($A82="","",IF(AND(CLEANED_DATA!W82&lt;&gt;"",CLEANED_DATA!R82&lt;&gt;"",CLEANED_DATA!W82&gt;CLEANED_DATA!R82),"Flag: complications greater than deliveries by "&amp;(CLEANED_DATA!W82-CLEANED_DATA!R82),"OK"))</f>
        <v/>
      </c>
      <c r="J82" s="10" t="str">
        <f>IF($A82="","",IF(AND(CLEANED_DATA!AN82&lt;&gt;"",CLEANED_DATA!AO82&lt;&gt;"",CLEANED_DATA!AO82&gt;CLEANED_DATA!AN82),"Flag: new acceptors greater than counselled by "&amp;(CLEANED_DATA!AO82-CLEANED_DATA!AN82),"OK"))</f>
        <v/>
      </c>
      <c r="K82" s="10" t="str">
        <f>IF($A82="","",N(CLEANED_DATA!AQ82)+N(CLEANED_DATA!AR82)+N(CLEANED_DATA!AS82)+N(CLEANED_DATA!AT82)+N(CLEANED_DATA!AU82)+N(CLEANED_DATA!AV82)+N(CLEANED_DATA!AW82)+N(CLEANED_DATA!AX82)+N(CLEANED_DATA!AY82)+N(CLEANED_DATA!AZ82)+N(CLEANED_DATA!BA82)+N(CLEANED_DATA!BB82)+N(CLEANED_DATA!BC82))</f>
        <v/>
      </c>
      <c r="L82" s="10" t="str">
        <f>IF($A82="","",IF(CLEANED_DATA!AO82="","Missing FP new acceptors",IF(K82=CLEANED_DATA!AO82,"OK","FP method sum differs from new acceptors: method sum="&amp;K82&amp;", new acceptors="&amp;CLEANED_DATA!AO82&amp;", difference="&amp;(K82-CLEANED_DATA!AO82))))</f>
        <v/>
      </c>
      <c r="M82" s="11" t="str">
        <f t="shared" si="3"/>
        <v/>
      </c>
      <c r="N82" s="10" t="str">
        <f t="shared" si="4"/>
        <v/>
      </c>
      <c r="O82" s="10" t="str">
        <f t="shared" si="5"/>
        <v/>
      </c>
    </row>
    <row r="83" spans="1:15" ht="39.5" customHeight="1">
      <c r="A83" s="10" t="str">
        <f>IF(CLEANED_DATA!A83="","",CLEANED_DATA!A83)</f>
        <v/>
      </c>
      <c r="B83" s="10" t="str">
        <f>IF($A83="","",IF(
IF(CLEANED_DATA!D83="","ANC1; ","")&amp;
IF(CLEANED_DATA!G83="","ANC4; ","")&amp;
IF(CLEANED_DATA!Q83="","LLIN_DISTRIBUTED; ","")&amp;
IF(CLEANED_DATA!R83="","DELIVERIES_HF; ","")&amp;
IF(CLEANED_DATA!T83="","AMTSL; ","")&amp;
IF(CLEANED_DATA!V83="","CAESAREAN; ","")&amp;
IF(CLEANED_DATA!W83="","OBST_COMPLICATIONS; ","")&amp;
IF(CLEANED_DATA!AL83="","PNC_48H_PROXY; ","")&amp;
IF(CLEANED_DATA!AM83="","FP_VISITS; ","")&amp;
IF(CLEANED_DATA!AN83="","FP_COUNSELLED; ","")&amp;
IF(CLEANED_DATA!AO83="","FP_NEW_ACCEPTORS; ","")&amp;
IF(CLEANED_DATA!AQ83="","FP_PROGESTIN_PILL; ","")&amp;
IF(CLEANED_DATA!AR83="","FP_ESTRO_PROGESTIN_PILL; ","")&amp;
IF(CLEANED_DATA!AS83="","FP_MORNING_AFTER; ","")&amp;
IF(CLEANED_DATA!AT83="","FP_IM_INJECTION; ","")&amp;
IF(CLEANED_DATA!AU83="","FP_SC_INJECTION; ","")&amp;
IF(CLEANED_DATA!AV83="","FP_IMPLANT_IMPLANON; ","")&amp;
IF(CLEANED_DATA!AW83="","FP_IMPLANT_JADELLE; ","")&amp;
IF(CLEANED_DATA!AX83="","FP_IUD; ","")&amp;
IF(CLEANED_DATA!AY83="","FP_TUBAL_LIGATION; ","")&amp;
IF(CLEANED_DATA!AZ83="","FP_VASECTOMY; ","")&amp;
IF(CLEANED_DATA!BA83="","FP_MALE_CONDOM; ","")&amp;
IF(CLEANED_DATA!BB83="","FP_FEMALE_CONDOM; ","")&amp;
IF(CLEANED_DATA!BC83="","FP_NATURAL_METHOD; ","")
="","None",
IF(CLEANED_DATA!D83="","ANC1; ","")&amp;
IF(CLEANED_DATA!G83="","ANC4; ","")&amp;
IF(CLEANED_DATA!Q83="","LLIN_DISTRIBUTED; ","")&amp;
IF(CLEANED_DATA!R83="","DELIVERIES_HF; ","")&amp;
IF(CLEANED_DATA!T83="","AMTSL; ","")&amp;
IF(CLEANED_DATA!V83="","CAESAREAN; ","")&amp;
IF(CLEANED_DATA!W83="","OBST_COMPLICATIONS; ","")&amp;
IF(CLEANED_DATA!AL83="","PNC_48H_PROXY; ","")&amp;
IF(CLEANED_DATA!AM83="","FP_VISITS; ","")&amp;
IF(CLEANED_DATA!AN83="","FP_COUNSELLED; ","")&amp;
IF(CLEANED_DATA!AO83="","FP_NEW_ACCEPTORS; ","")&amp;
IF(CLEANED_DATA!AQ83="","FP_PROGESTIN_PILL; ","")&amp;
IF(CLEANED_DATA!AR83="","FP_ESTRO_PROGESTIN_PILL; ","")&amp;
IF(CLEANED_DATA!AS83="","FP_MORNING_AFTER; ","")&amp;
IF(CLEANED_DATA!AT83="","FP_IM_INJECTION; ","")&amp;
IF(CLEANED_DATA!AU83="","FP_SC_INJECTION; ","")&amp;
IF(CLEANED_DATA!AV83="","FP_IMPLANT_IMPLANON; ","")&amp;
IF(CLEANED_DATA!AW83="","FP_IMPLANT_JADELLE; ","")&amp;
IF(CLEANED_DATA!AX83="","FP_IUD; ","")&amp;
IF(CLEANED_DATA!AY83="","FP_TUBAL_LIGATION; ","")&amp;
IF(CLEANED_DATA!AZ83="","FP_VASECTOMY; ","")&amp;
IF(CLEANED_DATA!BA83="","FP_MALE_CONDOM; ","")&amp;
IF(CLEANED_DATA!BB83="","FP_FEMALE_CONDOM; ","")&amp;
IF(CLEANED_DATA!BC83="","FP_NATURAL_METHOD; ","")))</f>
        <v/>
      </c>
      <c r="C83" s="11" t="str">
        <f>IF($A83="","",IF(
COUNT(CLEANED_DATA!D83,CLEANED_DATA!G83,CLEANED_DATA!Q83,CLEANED_DATA!R83,CLEANED_DATA!T83,CLEANED_DATA!V83,CLEANED_DATA!W83,CLEANED_DATA!AL83,CLEANED_DATA!AM83,CLEANED_DATA!AN83,CLEANED_DATA!AO83,CLEANED_DATA!AQ83,CLEANED_DATA!AR83,CLEANED_DATA!AS83,CLEANED_DATA!AT83,CLEANED_DATA!AU83,CLEANED_DATA!AV83,CLEANED_DATA!AW83,CLEANED_DATA!AX83,CLEANED_DATA!AY83,CLEANED_DATA!AZ83,CLEANED_DATA!BA83,CLEANED_DATA!BB83,CLEANED_DATA!BC83)=0,
"No data reported",
IF(
SUM(CLEANED_DATA!D83,CLEANED_DATA!G83,CLEANED_DATA!Q83,CLEANED_DATA!R83,CLEANED_DATA!T83,CLEANED_DATA!V83,CLEANED_DATA!W83,CLEANED_DATA!AL83,CLEANED_DATA!AM83,CLEANED_DATA!AN83,CLEANED_DATA!AO83,CLEANED_DATA!AQ83,CLEANED_DATA!AR83,CLEANED_DATA!AS83,CLEANED_DATA!AT83,CLEANED_DATA!AU83,CLEANED_DATA!AV83,CLEANED_DATA!AW83,CLEANED_DATA!AX83,CLEANED_DATA!AY83,CLEANED_DATA!AZ83,CLEANED_DATA!BA83,CLEANED_DATA!BB83,CLEANED_DATA!BC83)=0,
"Zero-only reporting",
"Reported")))</f>
        <v/>
      </c>
      <c r="D83" s="10" t="str">
        <f>IF($A83="","",IF(AND(CLEANED_DATA!D83&lt;&gt;"",CLEANED_DATA!G83&lt;&gt;"",CLEANED_DATA!G83&gt;CLEANED_DATA!D83),"Flag: ANC4 higher than ANC1","OK"))</f>
        <v/>
      </c>
      <c r="E83" s="10" t="str">
        <f>IF($A83="","",IF(OR(CLEANED_DATA!D83="",CLEANED_DATA!Q83=""),"Missing value: verify ANC1 and LLIN reporting",IF(CLEANED_DATA!Q83=CLEANED_DATA!D83,"OK: LLIN equals ANC1",IF(CLEANED_DATA!Q83&gt;CLEANED_DATA!D83,"Flag: LLIN exceeds ANC1 by "&amp;(CLEANED_DATA!Q83-CLEANED_DATA!D83)&amp;"; verify ANC register and LLIN distribution tally","Flag: LLIN lower than ANC1 by "&amp;(CLEANED_DATA!D83-CLEANED_DATA!Q83)&amp;"; verify if all ANC1 clients received LLINs or correct reporting error"))))</f>
        <v/>
      </c>
      <c r="F83" s="10" t="str">
        <f>IF($A83="","",IF(AND(CLEANED_DATA!R83&lt;&gt;"",CLEANED_DATA!T83&lt;&gt;"",CLEANED_DATA!T83&gt;CLEANED_DATA!R83),"Flag: AMTSL greater than deliveries by "&amp;(CLEANED_DATA!T83-CLEANED_DATA!R83),IF(AND(CLEANED_DATA!R83&gt;0,CLEANED_DATA!T83=""),"Missing AMTSL where deliveries reported","OK")))</f>
        <v/>
      </c>
      <c r="G83" s="10" t="str">
        <f>IF($A83="","",IF(AND(CLEANED_DATA!R83&gt;0,CLEANED_DATA!AL83=""),"Flag: delivery reported but no PNC &lt;48h proxy value",IF(AND(CLEANED_DATA!R83&lt;&gt;"",CLEANED_DATA!AL83&lt;&gt;"",CLEANED_DATA!AL83&gt;CLEANED_DATA!R83),"Flag: PNC &lt;48h proxy greater than deliveries by "&amp;(CLEANED_DATA!AL83-CLEANED_DATA!R83),"OK")))</f>
        <v/>
      </c>
      <c r="H83" s="10" t="str">
        <f>IF($A83="","",IF(AND(CLEANED_DATA!V83&lt;&gt;"",CLEANED_DATA!R83&lt;&gt;"",CLEANED_DATA!V83&gt;CLEANED_DATA!R83),"Flag: caesareans greater than deliveries by "&amp;(CLEANED_DATA!V83-CLEANED_DATA!R83),"OK"))</f>
        <v/>
      </c>
      <c r="I83" s="10" t="str">
        <f>IF($A83="","",IF(AND(CLEANED_DATA!W83&lt;&gt;"",CLEANED_DATA!R83&lt;&gt;"",CLEANED_DATA!W83&gt;CLEANED_DATA!R83),"Flag: complications greater than deliveries by "&amp;(CLEANED_DATA!W83-CLEANED_DATA!R83),"OK"))</f>
        <v/>
      </c>
      <c r="J83" s="10" t="str">
        <f>IF($A83="","",IF(AND(CLEANED_DATA!AN83&lt;&gt;"",CLEANED_DATA!AO83&lt;&gt;"",CLEANED_DATA!AO83&gt;CLEANED_DATA!AN83),"Flag: new acceptors greater than counselled by "&amp;(CLEANED_DATA!AO83-CLEANED_DATA!AN83),"OK"))</f>
        <v/>
      </c>
      <c r="K83" s="10" t="str">
        <f>IF($A83="","",N(CLEANED_DATA!AQ83)+N(CLEANED_DATA!AR83)+N(CLEANED_DATA!AS83)+N(CLEANED_DATA!AT83)+N(CLEANED_DATA!AU83)+N(CLEANED_DATA!AV83)+N(CLEANED_DATA!AW83)+N(CLEANED_DATA!AX83)+N(CLEANED_DATA!AY83)+N(CLEANED_DATA!AZ83)+N(CLEANED_DATA!BA83)+N(CLEANED_DATA!BB83)+N(CLEANED_DATA!BC83))</f>
        <v/>
      </c>
      <c r="L83" s="10" t="str">
        <f>IF($A83="","",IF(CLEANED_DATA!AO83="","Missing FP new acceptors",IF(K83=CLEANED_DATA!AO83,"OK","FP method sum differs from new acceptors: method sum="&amp;K83&amp;", new acceptors="&amp;CLEANED_DATA!AO83&amp;", difference="&amp;(K83-CLEANED_DATA!AO83))))</f>
        <v/>
      </c>
      <c r="M83" s="11" t="str">
        <f t="shared" si="3"/>
        <v/>
      </c>
      <c r="N83" s="10" t="str">
        <f t="shared" si="4"/>
        <v/>
      </c>
      <c r="O83" s="10" t="str">
        <f t="shared" si="5"/>
        <v/>
      </c>
    </row>
    <row r="84" spans="1:15" ht="39.5" customHeight="1">
      <c r="A84" s="10" t="str">
        <f>IF(CLEANED_DATA!A84="","",CLEANED_DATA!A84)</f>
        <v/>
      </c>
      <c r="B84" s="10" t="str">
        <f>IF($A84="","",IF(
IF(CLEANED_DATA!D84="","ANC1; ","")&amp;
IF(CLEANED_DATA!G84="","ANC4; ","")&amp;
IF(CLEANED_DATA!Q84="","LLIN_DISTRIBUTED; ","")&amp;
IF(CLEANED_DATA!R84="","DELIVERIES_HF; ","")&amp;
IF(CLEANED_DATA!T84="","AMTSL; ","")&amp;
IF(CLEANED_DATA!V84="","CAESAREAN; ","")&amp;
IF(CLEANED_DATA!W84="","OBST_COMPLICATIONS; ","")&amp;
IF(CLEANED_DATA!AL84="","PNC_48H_PROXY; ","")&amp;
IF(CLEANED_DATA!AM84="","FP_VISITS; ","")&amp;
IF(CLEANED_DATA!AN84="","FP_COUNSELLED; ","")&amp;
IF(CLEANED_DATA!AO84="","FP_NEW_ACCEPTORS; ","")&amp;
IF(CLEANED_DATA!AQ84="","FP_PROGESTIN_PILL; ","")&amp;
IF(CLEANED_DATA!AR84="","FP_ESTRO_PROGESTIN_PILL; ","")&amp;
IF(CLEANED_DATA!AS84="","FP_MORNING_AFTER; ","")&amp;
IF(CLEANED_DATA!AT84="","FP_IM_INJECTION; ","")&amp;
IF(CLEANED_DATA!AU84="","FP_SC_INJECTION; ","")&amp;
IF(CLEANED_DATA!AV84="","FP_IMPLANT_IMPLANON; ","")&amp;
IF(CLEANED_DATA!AW84="","FP_IMPLANT_JADELLE; ","")&amp;
IF(CLEANED_DATA!AX84="","FP_IUD; ","")&amp;
IF(CLEANED_DATA!AY84="","FP_TUBAL_LIGATION; ","")&amp;
IF(CLEANED_DATA!AZ84="","FP_VASECTOMY; ","")&amp;
IF(CLEANED_DATA!BA84="","FP_MALE_CONDOM; ","")&amp;
IF(CLEANED_DATA!BB84="","FP_FEMALE_CONDOM; ","")&amp;
IF(CLEANED_DATA!BC84="","FP_NATURAL_METHOD; ","")
="","None",
IF(CLEANED_DATA!D84="","ANC1; ","")&amp;
IF(CLEANED_DATA!G84="","ANC4; ","")&amp;
IF(CLEANED_DATA!Q84="","LLIN_DISTRIBUTED; ","")&amp;
IF(CLEANED_DATA!R84="","DELIVERIES_HF; ","")&amp;
IF(CLEANED_DATA!T84="","AMTSL; ","")&amp;
IF(CLEANED_DATA!V84="","CAESAREAN; ","")&amp;
IF(CLEANED_DATA!W84="","OBST_COMPLICATIONS; ","")&amp;
IF(CLEANED_DATA!AL84="","PNC_48H_PROXY; ","")&amp;
IF(CLEANED_DATA!AM84="","FP_VISITS; ","")&amp;
IF(CLEANED_DATA!AN84="","FP_COUNSELLED; ","")&amp;
IF(CLEANED_DATA!AO84="","FP_NEW_ACCEPTORS; ","")&amp;
IF(CLEANED_DATA!AQ84="","FP_PROGESTIN_PILL; ","")&amp;
IF(CLEANED_DATA!AR84="","FP_ESTRO_PROGESTIN_PILL; ","")&amp;
IF(CLEANED_DATA!AS84="","FP_MORNING_AFTER; ","")&amp;
IF(CLEANED_DATA!AT84="","FP_IM_INJECTION; ","")&amp;
IF(CLEANED_DATA!AU84="","FP_SC_INJECTION; ","")&amp;
IF(CLEANED_DATA!AV84="","FP_IMPLANT_IMPLANON; ","")&amp;
IF(CLEANED_DATA!AW84="","FP_IMPLANT_JADELLE; ","")&amp;
IF(CLEANED_DATA!AX84="","FP_IUD; ","")&amp;
IF(CLEANED_DATA!AY84="","FP_TUBAL_LIGATION; ","")&amp;
IF(CLEANED_DATA!AZ84="","FP_VASECTOMY; ","")&amp;
IF(CLEANED_DATA!BA84="","FP_MALE_CONDOM; ","")&amp;
IF(CLEANED_DATA!BB84="","FP_FEMALE_CONDOM; ","")&amp;
IF(CLEANED_DATA!BC84="","FP_NATURAL_METHOD; ","")))</f>
        <v/>
      </c>
      <c r="C84" s="11" t="str">
        <f>IF($A84="","",IF(
COUNT(CLEANED_DATA!D84,CLEANED_DATA!G84,CLEANED_DATA!Q84,CLEANED_DATA!R84,CLEANED_DATA!T84,CLEANED_DATA!V84,CLEANED_DATA!W84,CLEANED_DATA!AL84,CLEANED_DATA!AM84,CLEANED_DATA!AN84,CLEANED_DATA!AO84,CLEANED_DATA!AQ84,CLEANED_DATA!AR84,CLEANED_DATA!AS84,CLEANED_DATA!AT84,CLEANED_DATA!AU84,CLEANED_DATA!AV84,CLEANED_DATA!AW84,CLEANED_DATA!AX84,CLEANED_DATA!AY84,CLEANED_DATA!AZ84,CLEANED_DATA!BA84,CLEANED_DATA!BB84,CLEANED_DATA!BC84)=0,
"No data reported",
IF(
SUM(CLEANED_DATA!D84,CLEANED_DATA!G84,CLEANED_DATA!Q84,CLEANED_DATA!R84,CLEANED_DATA!T84,CLEANED_DATA!V84,CLEANED_DATA!W84,CLEANED_DATA!AL84,CLEANED_DATA!AM84,CLEANED_DATA!AN84,CLEANED_DATA!AO84,CLEANED_DATA!AQ84,CLEANED_DATA!AR84,CLEANED_DATA!AS84,CLEANED_DATA!AT84,CLEANED_DATA!AU84,CLEANED_DATA!AV84,CLEANED_DATA!AW84,CLEANED_DATA!AX84,CLEANED_DATA!AY84,CLEANED_DATA!AZ84,CLEANED_DATA!BA84,CLEANED_DATA!BB84,CLEANED_DATA!BC84)=0,
"Zero-only reporting",
"Reported")))</f>
        <v/>
      </c>
      <c r="D84" s="10" t="str">
        <f>IF($A84="","",IF(AND(CLEANED_DATA!D84&lt;&gt;"",CLEANED_DATA!G84&lt;&gt;"",CLEANED_DATA!G84&gt;CLEANED_DATA!D84),"Flag: ANC4 higher than ANC1","OK"))</f>
        <v/>
      </c>
      <c r="E84" s="10" t="str">
        <f>IF($A84="","",IF(OR(CLEANED_DATA!D84="",CLEANED_DATA!Q84=""),"Missing value: verify ANC1 and LLIN reporting",IF(CLEANED_DATA!Q84=CLEANED_DATA!D84,"OK: LLIN equals ANC1",IF(CLEANED_DATA!Q84&gt;CLEANED_DATA!D84,"Flag: LLIN exceeds ANC1 by "&amp;(CLEANED_DATA!Q84-CLEANED_DATA!D84)&amp;"; verify ANC register and LLIN distribution tally","Flag: LLIN lower than ANC1 by "&amp;(CLEANED_DATA!D84-CLEANED_DATA!Q84)&amp;"; verify if all ANC1 clients received LLINs or correct reporting error"))))</f>
        <v/>
      </c>
      <c r="F84" s="10" t="str">
        <f>IF($A84="","",IF(AND(CLEANED_DATA!R84&lt;&gt;"",CLEANED_DATA!T84&lt;&gt;"",CLEANED_DATA!T84&gt;CLEANED_DATA!R84),"Flag: AMTSL greater than deliveries by "&amp;(CLEANED_DATA!T84-CLEANED_DATA!R84),IF(AND(CLEANED_DATA!R84&gt;0,CLEANED_DATA!T84=""),"Missing AMTSL where deliveries reported","OK")))</f>
        <v/>
      </c>
      <c r="G84" s="10" t="str">
        <f>IF($A84="","",IF(AND(CLEANED_DATA!R84&gt;0,CLEANED_DATA!AL84=""),"Flag: delivery reported but no PNC &lt;48h proxy value",IF(AND(CLEANED_DATA!R84&lt;&gt;"",CLEANED_DATA!AL84&lt;&gt;"",CLEANED_DATA!AL84&gt;CLEANED_DATA!R84),"Flag: PNC &lt;48h proxy greater than deliveries by "&amp;(CLEANED_DATA!AL84-CLEANED_DATA!R84),"OK")))</f>
        <v/>
      </c>
      <c r="H84" s="10" t="str">
        <f>IF($A84="","",IF(AND(CLEANED_DATA!V84&lt;&gt;"",CLEANED_DATA!R84&lt;&gt;"",CLEANED_DATA!V84&gt;CLEANED_DATA!R84),"Flag: caesareans greater than deliveries by "&amp;(CLEANED_DATA!V84-CLEANED_DATA!R84),"OK"))</f>
        <v/>
      </c>
      <c r="I84" s="10" t="str">
        <f>IF($A84="","",IF(AND(CLEANED_DATA!W84&lt;&gt;"",CLEANED_DATA!R84&lt;&gt;"",CLEANED_DATA!W84&gt;CLEANED_DATA!R84),"Flag: complications greater than deliveries by "&amp;(CLEANED_DATA!W84-CLEANED_DATA!R84),"OK"))</f>
        <v/>
      </c>
      <c r="J84" s="10" t="str">
        <f>IF($A84="","",IF(AND(CLEANED_DATA!AN84&lt;&gt;"",CLEANED_DATA!AO84&lt;&gt;"",CLEANED_DATA!AO84&gt;CLEANED_DATA!AN84),"Flag: new acceptors greater than counselled by "&amp;(CLEANED_DATA!AO84-CLEANED_DATA!AN84),"OK"))</f>
        <v/>
      </c>
      <c r="K84" s="10" t="str">
        <f>IF($A84="","",N(CLEANED_DATA!AQ84)+N(CLEANED_DATA!AR84)+N(CLEANED_DATA!AS84)+N(CLEANED_DATA!AT84)+N(CLEANED_DATA!AU84)+N(CLEANED_DATA!AV84)+N(CLEANED_DATA!AW84)+N(CLEANED_DATA!AX84)+N(CLEANED_DATA!AY84)+N(CLEANED_DATA!AZ84)+N(CLEANED_DATA!BA84)+N(CLEANED_DATA!BB84)+N(CLEANED_DATA!BC84))</f>
        <v/>
      </c>
      <c r="L84" s="10" t="str">
        <f>IF($A84="","",IF(CLEANED_DATA!AO84="","Missing FP new acceptors",IF(K84=CLEANED_DATA!AO84,"OK","FP method sum differs from new acceptors: method sum="&amp;K84&amp;", new acceptors="&amp;CLEANED_DATA!AO84&amp;", difference="&amp;(K84-CLEANED_DATA!AO84))))</f>
        <v/>
      </c>
      <c r="M84" s="11" t="str">
        <f t="shared" si="3"/>
        <v/>
      </c>
      <c r="N84" s="10" t="str">
        <f t="shared" si="4"/>
        <v/>
      </c>
      <c r="O84" s="10" t="str">
        <f t="shared" si="5"/>
        <v/>
      </c>
    </row>
    <row r="85" spans="1:15" ht="39.5" customHeight="1">
      <c r="A85" s="10" t="str">
        <f>IF(CLEANED_DATA!A85="","",CLEANED_DATA!A85)</f>
        <v/>
      </c>
      <c r="B85" s="10" t="str">
        <f>IF($A85="","",IF(
IF(CLEANED_DATA!D85="","ANC1; ","")&amp;
IF(CLEANED_DATA!G85="","ANC4; ","")&amp;
IF(CLEANED_DATA!Q85="","LLIN_DISTRIBUTED; ","")&amp;
IF(CLEANED_DATA!R85="","DELIVERIES_HF; ","")&amp;
IF(CLEANED_DATA!T85="","AMTSL; ","")&amp;
IF(CLEANED_DATA!V85="","CAESAREAN; ","")&amp;
IF(CLEANED_DATA!W85="","OBST_COMPLICATIONS; ","")&amp;
IF(CLEANED_DATA!AL85="","PNC_48H_PROXY; ","")&amp;
IF(CLEANED_DATA!AM85="","FP_VISITS; ","")&amp;
IF(CLEANED_DATA!AN85="","FP_COUNSELLED; ","")&amp;
IF(CLEANED_DATA!AO85="","FP_NEW_ACCEPTORS; ","")&amp;
IF(CLEANED_DATA!AQ85="","FP_PROGESTIN_PILL; ","")&amp;
IF(CLEANED_DATA!AR85="","FP_ESTRO_PROGESTIN_PILL; ","")&amp;
IF(CLEANED_DATA!AS85="","FP_MORNING_AFTER; ","")&amp;
IF(CLEANED_DATA!AT85="","FP_IM_INJECTION; ","")&amp;
IF(CLEANED_DATA!AU85="","FP_SC_INJECTION; ","")&amp;
IF(CLEANED_DATA!AV85="","FP_IMPLANT_IMPLANON; ","")&amp;
IF(CLEANED_DATA!AW85="","FP_IMPLANT_JADELLE; ","")&amp;
IF(CLEANED_DATA!AX85="","FP_IUD; ","")&amp;
IF(CLEANED_DATA!AY85="","FP_TUBAL_LIGATION; ","")&amp;
IF(CLEANED_DATA!AZ85="","FP_VASECTOMY; ","")&amp;
IF(CLEANED_DATA!BA85="","FP_MALE_CONDOM; ","")&amp;
IF(CLEANED_DATA!BB85="","FP_FEMALE_CONDOM; ","")&amp;
IF(CLEANED_DATA!BC85="","FP_NATURAL_METHOD; ","")
="","None",
IF(CLEANED_DATA!D85="","ANC1; ","")&amp;
IF(CLEANED_DATA!G85="","ANC4; ","")&amp;
IF(CLEANED_DATA!Q85="","LLIN_DISTRIBUTED; ","")&amp;
IF(CLEANED_DATA!R85="","DELIVERIES_HF; ","")&amp;
IF(CLEANED_DATA!T85="","AMTSL; ","")&amp;
IF(CLEANED_DATA!V85="","CAESAREAN; ","")&amp;
IF(CLEANED_DATA!W85="","OBST_COMPLICATIONS; ","")&amp;
IF(CLEANED_DATA!AL85="","PNC_48H_PROXY; ","")&amp;
IF(CLEANED_DATA!AM85="","FP_VISITS; ","")&amp;
IF(CLEANED_DATA!AN85="","FP_COUNSELLED; ","")&amp;
IF(CLEANED_DATA!AO85="","FP_NEW_ACCEPTORS; ","")&amp;
IF(CLEANED_DATA!AQ85="","FP_PROGESTIN_PILL; ","")&amp;
IF(CLEANED_DATA!AR85="","FP_ESTRO_PROGESTIN_PILL; ","")&amp;
IF(CLEANED_DATA!AS85="","FP_MORNING_AFTER; ","")&amp;
IF(CLEANED_DATA!AT85="","FP_IM_INJECTION; ","")&amp;
IF(CLEANED_DATA!AU85="","FP_SC_INJECTION; ","")&amp;
IF(CLEANED_DATA!AV85="","FP_IMPLANT_IMPLANON; ","")&amp;
IF(CLEANED_DATA!AW85="","FP_IMPLANT_JADELLE; ","")&amp;
IF(CLEANED_DATA!AX85="","FP_IUD; ","")&amp;
IF(CLEANED_DATA!AY85="","FP_TUBAL_LIGATION; ","")&amp;
IF(CLEANED_DATA!AZ85="","FP_VASECTOMY; ","")&amp;
IF(CLEANED_DATA!BA85="","FP_MALE_CONDOM; ","")&amp;
IF(CLEANED_DATA!BB85="","FP_FEMALE_CONDOM; ","")&amp;
IF(CLEANED_DATA!BC85="","FP_NATURAL_METHOD; ","")))</f>
        <v/>
      </c>
      <c r="C85" s="11" t="str">
        <f>IF($A85="","",IF(
COUNT(CLEANED_DATA!D85,CLEANED_DATA!G85,CLEANED_DATA!Q85,CLEANED_DATA!R85,CLEANED_DATA!T85,CLEANED_DATA!V85,CLEANED_DATA!W85,CLEANED_DATA!AL85,CLEANED_DATA!AM85,CLEANED_DATA!AN85,CLEANED_DATA!AO85,CLEANED_DATA!AQ85,CLEANED_DATA!AR85,CLEANED_DATA!AS85,CLEANED_DATA!AT85,CLEANED_DATA!AU85,CLEANED_DATA!AV85,CLEANED_DATA!AW85,CLEANED_DATA!AX85,CLEANED_DATA!AY85,CLEANED_DATA!AZ85,CLEANED_DATA!BA85,CLEANED_DATA!BB85,CLEANED_DATA!BC85)=0,
"No data reported",
IF(
SUM(CLEANED_DATA!D85,CLEANED_DATA!G85,CLEANED_DATA!Q85,CLEANED_DATA!R85,CLEANED_DATA!T85,CLEANED_DATA!V85,CLEANED_DATA!W85,CLEANED_DATA!AL85,CLEANED_DATA!AM85,CLEANED_DATA!AN85,CLEANED_DATA!AO85,CLEANED_DATA!AQ85,CLEANED_DATA!AR85,CLEANED_DATA!AS85,CLEANED_DATA!AT85,CLEANED_DATA!AU85,CLEANED_DATA!AV85,CLEANED_DATA!AW85,CLEANED_DATA!AX85,CLEANED_DATA!AY85,CLEANED_DATA!AZ85,CLEANED_DATA!BA85,CLEANED_DATA!BB85,CLEANED_DATA!BC85)=0,
"Zero-only reporting",
"Reported")))</f>
        <v/>
      </c>
      <c r="D85" s="10" t="str">
        <f>IF($A85="","",IF(AND(CLEANED_DATA!D85&lt;&gt;"",CLEANED_DATA!G85&lt;&gt;"",CLEANED_DATA!G85&gt;CLEANED_DATA!D85),"Flag: ANC4 higher than ANC1","OK"))</f>
        <v/>
      </c>
      <c r="E85" s="10" t="str">
        <f>IF($A85="","",IF(OR(CLEANED_DATA!D85="",CLEANED_DATA!Q85=""),"Missing value: verify ANC1 and LLIN reporting",IF(CLEANED_DATA!Q85=CLEANED_DATA!D85,"OK: LLIN equals ANC1",IF(CLEANED_DATA!Q85&gt;CLEANED_DATA!D85,"Flag: LLIN exceeds ANC1 by "&amp;(CLEANED_DATA!Q85-CLEANED_DATA!D85)&amp;"; verify ANC register and LLIN distribution tally","Flag: LLIN lower than ANC1 by "&amp;(CLEANED_DATA!D85-CLEANED_DATA!Q85)&amp;"; verify if all ANC1 clients received LLINs or correct reporting error"))))</f>
        <v/>
      </c>
      <c r="F85" s="10" t="str">
        <f>IF($A85="","",IF(AND(CLEANED_DATA!R85&lt;&gt;"",CLEANED_DATA!T85&lt;&gt;"",CLEANED_DATA!T85&gt;CLEANED_DATA!R85),"Flag: AMTSL greater than deliveries by "&amp;(CLEANED_DATA!T85-CLEANED_DATA!R85),IF(AND(CLEANED_DATA!R85&gt;0,CLEANED_DATA!T85=""),"Missing AMTSL where deliveries reported","OK")))</f>
        <v/>
      </c>
      <c r="G85" s="10" t="str">
        <f>IF($A85="","",IF(AND(CLEANED_DATA!R85&gt;0,CLEANED_DATA!AL85=""),"Flag: delivery reported but no PNC &lt;48h proxy value",IF(AND(CLEANED_DATA!R85&lt;&gt;"",CLEANED_DATA!AL85&lt;&gt;"",CLEANED_DATA!AL85&gt;CLEANED_DATA!R85),"Flag: PNC &lt;48h proxy greater than deliveries by "&amp;(CLEANED_DATA!AL85-CLEANED_DATA!R85),"OK")))</f>
        <v/>
      </c>
      <c r="H85" s="10" t="str">
        <f>IF($A85="","",IF(AND(CLEANED_DATA!V85&lt;&gt;"",CLEANED_DATA!R85&lt;&gt;"",CLEANED_DATA!V85&gt;CLEANED_DATA!R85),"Flag: caesareans greater than deliveries by "&amp;(CLEANED_DATA!V85-CLEANED_DATA!R85),"OK"))</f>
        <v/>
      </c>
      <c r="I85" s="10" t="str">
        <f>IF($A85="","",IF(AND(CLEANED_DATA!W85&lt;&gt;"",CLEANED_DATA!R85&lt;&gt;"",CLEANED_DATA!W85&gt;CLEANED_DATA!R85),"Flag: complications greater than deliveries by "&amp;(CLEANED_DATA!W85-CLEANED_DATA!R85),"OK"))</f>
        <v/>
      </c>
      <c r="J85" s="10" t="str">
        <f>IF($A85="","",IF(AND(CLEANED_DATA!AN85&lt;&gt;"",CLEANED_DATA!AO85&lt;&gt;"",CLEANED_DATA!AO85&gt;CLEANED_DATA!AN85),"Flag: new acceptors greater than counselled by "&amp;(CLEANED_DATA!AO85-CLEANED_DATA!AN85),"OK"))</f>
        <v/>
      </c>
      <c r="K85" s="10" t="str">
        <f>IF($A85="","",N(CLEANED_DATA!AQ85)+N(CLEANED_DATA!AR85)+N(CLEANED_DATA!AS85)+N(CLEANED_DATA!AT85)+N(CLEANED_DATA!AU85)+N(CLEANED_DATA!AV85)+N(CLEANED_DATA!AW85)+N(CLEANED_DATA!AX85)+N(CLEANED_DATA!AY85)+N(CLEANED_DATA!AZ85)+N(CLEANED_DATA!BA85)+N(CLEANED_DATA!BB85)+N(CLEANED_DATA!BC85))</f>
        <v/>
      </c>
      <c r="L85" s="10" t="str">
        <f>IF($A85="","",IF(CLEANED_DATA!AO85="","Missing FP new acceptors",IF(K85=CLEANED_DATA!AO85,"OK","FP method sum differs from new acceptors: method sum="&amp;K85&amp;", new acceptors="&amp;CLEANED_DATA!AO85&amp;", difference="&amp;(K85-CLEANED_DATA!AO85))))</f>
        <v/>
      </c>
      <c r="M85" s="11" t="str">
        <f t="shared" si="3"/>
        <v/>
      </c>
      <c r="N85" s="10" t="str">
        <f t="shared" si="4"/>
        <v/>
      </c>
      <c r="O85" s="10" t="str">
        <f t="shared" si="5"/>
        <v/>
      </c>
    </row>
    <row r="86" spans="1:15" ht="39.5" customHeight="1">
      <c r="A86" s="10" t="str">
        <f>IF(CLEANED_DATA!A86="","",CLEANED_DATA!A86)</f>
        <v/>
      </c>
      <c r="B86" s="10" t="str">
        <f>IF($A86="","",IF(
IF(CLEANED_DATA!D86="","ANC1; ","")&amp;
IF(CLEANED_DATA!G86="","ANC4; ","")&amp;
IF(CLEANED_DATA!Q86="","LLIN_DISTRIBUTED; ","")&amp;
IF(CLEANED_DATA!R86="","DELIVERIES_HF; ","")&amp;
IF(CLEANED_DATA!T86="","AMTSL; ","")&amp;
IF(CLEANED_DATA!V86="","CAESAREAN; ","")&amp;
IF(CLEANED_DATA!W86="","OBST_COMPLICATIONS; ","")&amp;
IF(CLEANED_DATA!AL86="","PNC_48H_PROXY; ","")&amp;
IF(CLEANED_DATA!AM86="","FP_VISITS; ","")&amp;
IF(CLEANED_DATA!AN86="","FP_COUNSELLED; ","")&amp;
IF(CLEANED_DATA!AO86="","FP_NEW_ACCEPTORS; ","")&amp;
IF(CLEANED_DATA!AQ86="","FP_PROGESTIN_PILL; ","")&amp;
IF(CLEANED_DATA!AR86="","FP_ESTRO_PROGESTIN_PILL; ","")&amp;
IF(CLEANED_DATA!AS86="","FP_MORNING_AFTER; ","")&amp;
IF(CLEANED_DATA!AT86="","FP_IM_INJECTION; ","")&amp;
IF(CLEANED_DATA!AU86="","FP_SC_INJECTION; ","")&amp;
IF(CLEANED_DATA!AV86="","FP_IMPLANT_IMPLANON; ","")&amp;
IF(CLEANED_DATA!AW86="","FP_IMPLANT_JADELLE; ","")&amp;
IF(CLEANED_DATA!AX86="","FP_IUD; ","")&amp;
IF(CLEANED_DATA!AY86="","FP_TUBAL_LIGATION; ","")&amp;
IF(CLEANED_DATA!AZ86="","FP_VASECTOMY; ","")&amp;
IF(CLEANED_DATA!BA86="","FP_MALE_CONDOM; ","")&amp;
IF(CLEANED_DATA!BB86="","FP_FEMALE_CONDOM; ","")&amp;
IF(CLEANED_DATA!BC86="","FP_NATURAL_METHOD; ","")
="","None",
IF(CLEANED_DATA!D86="","ANC1; ","")&amp;
IF(CLEANED_DATA!G86="","ANC4; ","")&amp;
IF(CLEANED_DATA!Q86="","LLIN_DISTRIBUTED; ","")&amp;
IF(CLEANED_DATA!R86="","DELIVERIES_HF; ","")&amp;
IF(CLEANED_DATA!T86="","AMTSL; ","")&amp;
IF(CLEANED_DATA!V86="","CAESAREAN; ","")&amp;
IF(CLEANED_DATA!W86="","OBST_COMPLICATIONS; ","")&amp;
IF(CLEANED_DATA!AL86="","PNC_48H_PROXY; ","")&amp;
IF(CLEANED_DATA!AM86="","FP_VISITS; ","")&amp;
IF(CLEANED_DATA!AN86="","FP_COUNSELLED; ","")&amp;
IF(CLEANED_DATA!AO86="","FP_NEW_ACCEPTORS; ","")&amp;
IF(CLEANED_DATA!AQ86="","FP_PROGESTIN_PILL; ","")&amp;
IF(CLEANED_DATA!AR86="","FP_ESTRO_PROGESTIN_PILL; ","")&amp;
IF(CLEANED_DATA!AS86="","FP_MORNING_AFTER; ","")&amp;
IF(CLEANED_DATA!AT86="","FP_IM_INJECTION; ","")&amp;
IF(CLEANED_DATA!AU86="","FP_SC_INJECTION; ","")&amp;
IF(CLEANED_DATA!AV86="","FP_IMPLANT_IMPLANON; ","")&amp;
IF(CLEANED_DATA!AW86="","FP_IMPLANT_JADELLE; ","")&amp;
IF(CLEANED_DATA!AX86="","FP_IUD; ","")&amp;
IF(CLEANED_DATA!AY86="","FP_TUBAL_LIGATION; ","")&amp;
IF(CLEANED_DATA!AZ86="","FP_VASECTOMY; ","")&amp;
IF(CLEANED_DATA!BA86="","FP_MALE_CONDOM; ","")&amp;
IF(CLEANED_DATA!BB86="","FP_FEMALE_CONDOM; ","")&amp;
IF(CLEANED_DATA!BC86="","FP_NATURAL_METHOD; ","")))</f>
        <v/>
      </c>
      <c r="C86" s="11" t="str">
        <f>IF($A86="","",IF(
COUNT(CLEANED_DATA!D86,CLEANED_DATA!G86,CLEANED_DATA!Q86,CLEANED_DATA!R86,CLEANED_DATA!T86,CLEANED_DATA!V86,CLEANED_DATA!W86,CLEANED_DATA!AL86,CLEANED_DATA!AM86,CLEANED_DATA!AN86,CLEANED_DATA!AO86,CLEANED_DATA!AQ86,CLEANED_DATA!AR86,CLEANED_DATA!AS86,CLEANED_DATA!AT86,CLEANED_DATA!AU86,CLEANED_DATA!AV86,CLEANED_DATA!AW86,CLEANED_DATA!AX86,CLEANED_DATA!AY86,CLEANED_DATA!AZ86,CLEANED_DATA!BA86,CLEANED_DATA!BB86,CLEANED_DATA!BC86)=0,
"No data reported",
IF(
SUM(CLEANED_DATA!D86,CLEANED_DATA!G86,CLEANED_DATA!Q86,CLEANED_DATA!R86,CLEANED_DATA!T86,CLEANED_DATA!V86,CLEANED_DATA!W86,CLEANED_DATA!AL86,CLEANED_DATA!AM86,CLEANED_DATA!AN86,CLEANED_DATA!AO86,CLEANED_DATA!AQ86,CLEANED_DATA!AR86,CLEANED_DATA!AS86,CLEANED_DATA!AT86,CLEANED_DATA!AU86,CLEANED_DATA!AV86,CLEANED_DATA!AW86,CLEANED_DATA!AX86,CLEANED_DATA!AY86,CLEANED_DATA!AZ86,CLEANED_DATA!BA86,CLEANED_DATA!BB86,CLEANED_DATA!BC86)=0,
"Zero-only reporting",
"Reported")))</f>
        <v/>
      </c>
      <c r="D86" s="10" t="str">
        <f>IF($A86="","",IF(AND(CLEANED_DATA!D86&lt;&gt;"",CLEANED_DATA!G86&lt;&gt;"",CLEANED_DATA!G86&gt;CLEANED_DATA!D86),"Flag: ANC4 higher than ANC1","OK"))</f>
        <v/>
      </c>
      <c r="E86" s="10" t="str">
        <f>IF($A86="","",IF(OR(CLEANED_DATA!D86="",CLEANED_DATA!Q86=""),"Missing value: verify ANC1 and LLIN reporting",IF(CLEANED_DATA!Q86=CLEANED_DATA!D86,"OK: LLIN equals ANC1",IF(CLEANED_DATA!Q86&gt;CLEANED_DATA!D86,"Flag: LLIN exceeds ANC1 by "&amp;(CLEANED_DATA!Q86-CLEANED_DATA!D86)&amp;"; verify ANC register and LLIN distribution tally","Flag: LLIN lower than ANC1 by "&amp;(CLEANED_DATA!D86-CLEANED_DATA!Q86)&amp;"; verify if all ANC1 clients received LLINs or correct reporting error"))))</f>
        <v/>
      </c>
      <c r="F86" s="10" t="str">
        <f>IF($A86="","",IF(AND(CLEANED_DATA!R86&lt;&gt;"",CLEANED_DATA!T86&lt;&gt;"",CLEANED_DATA!T86&gt;CLEANED_DATA!R86),"Flag: AMTSL greater than deliveries by "&amp;(CLEANED_DATA!T86-CLEANED_DATA!R86),IF(AND(CLEANED_DATA!R86&gt;0,CLEANED_DATA!T86=""),"Missing AMTSL where deliveries reported","OK")))</f>
        <v/>
      </c>
      <c r="G86" s="10" t="str">
        <f>IF($A86="","",IF(AND(CLEANED_DATA!R86&gt;0,CLEANED_DATA!AL86=""),"Flag: delivery reported but no PNC &lt;48h proxy value",IF(AND(CLEANED_DATA!R86&lt;&gt;"",CLEANED_DATA!AL86&lt;&gt;"",CLEANED_DATA!AL86&gt;CLEANED_DATA!R86),"Flag: PNC &lt;48h proxy greater than deliveries by "&amp;(CLEANED_DATA!AL86-CLEANED_DATA!R86),"OK")))</f>
        <v/>
      </c>
      <c r="H86" s="10" t="str">
        <f>IF($A86="","",IF(AND(CLEANED_DATA!V86&lt;&gt;"",CLEANED_DATA!R86&lt;&gt;"",CLEANED_DATA!V86&gt;CLEANED_DATA!R86),"Flag: caesareans greater than deliveries by "&amp;(CLEANED_DATA!V86-CLEANED_DATA!R86),"OK"))</f>
        <v/>
      </c>
      <c r="I86" s="10" t="str">
        <f>IF($A86="","",IF(AND(CLEANED_DATA!W86&lt;&gt;"",CLEANED_DATA!R86&lt;&gt;"",CLEANED_DATA!W86&gt;CLEANED_DATA!R86),"Flag: complications greater than deliveries by "&amp;(CLEANED_DATA!W86-CLEANED_DATA!R86),"OK"))</f>
        <v/>
      </c>
      <c r="J86" s="10" t="str">
        <f>IF($A86="","",IF(AND(CLEANED_DATA!AN86&lt;&gt;"",CLEANED_DATA!AO86&lt;&gt;"",CLEANED_DATA!AO86&gt;CLEANED_DATA!AN86),"Flag: new acceptors greater than counselled by "&amp;(CLEANED_DATA!AO86-CLEANED_DATA!AN86),"OK"))</f>
        <v/>
      </c>
      <c r="K86" s="10" t="str">
        <f>IF($A86="","",N(CLEANED_DATA!AQ86)+N(CLEANED_DATA!AR86)+N(CLEANED_DATA!AS86)+N(CLEANED_DATA!AT86)+N(CLEANED_DATA!AU86)+N(CLEANED_DATA!AV86)+N(CLEANED_DATA!AW86)+N(CLEANED_DATA!AX86)+N(CLEANED_DATA!AY86)+N(CLEANED_DATA!AZ86)+N(CLEANED_DATA!BA86)+N(CLEANED_DATA!BB86)+N(CLEANED_DATA!BC86))</f>
        <v/>
      </c>
      <c r="L86" s="10" t="str">
        <f>IF($A86="","",IF(CLEANED_DATA!AO86="","Missing FP new acceptors",IF(K86=CLEANED_DATA!AO86,"OK","FP method sum differs from new acceptors: method sum="&amp;K86&amp;", new acceptors="&amp;CLEANED_DATA!AO86&amp;", difference="&amp;(K86-CLEANED_DATA!AO86))))</f>
        <v/>
      </c>
      <c r="M86" s="11" t="str">
        <f t="shared" si="3"/>
        <v/>
      </c>
      <c r="N86" s="10" t="str">
        <f t="shared" si="4"/>
        <v/>
      </c>
      <c r="O86" s="10" t="str">
        <f t="shared" si="5"/>
        <v/>
      </c>
    </row>
    <row r="87" spans="1:15" ht="39.5" customHeight="1">
      <c r="A87" s="10" t="str">
        <f>IF(CLEANED_DATA!A87="","",CLEANED_DATA!A87)</f>
        <v/>
      </c>
      <c r="B87" s="10" t="str">
        <f>IF($A87="","",IF(
IF(CLEANED_DATA!D87="","ANC1; ","")&amp;
IF(CLEANED_DATA!G87="","ANC4; ","")&amp;
IF(CLEANED_DATA!Q87="","LLIN_DISTRIBUTED; ","")&amp;
IF(CLEANED_DATA!R87="","DELIVERIES_HF; ","")&amp;
IF(CLEANED_DATA!T87="","AMTSL; ","")&amp;
IF(CLEANED_DATA!V87="","CAESAREAN; ","")&amp;
IF(CLEANED_DATA!W87="","OBST_COMPLICATIONS; ","")&amp;
IF(CLEANED_DATA!AL87="","PNC_48H_PROXY; ","")&amp;
IF(CLEANED_DATA!AM87="","FP_VISITS; ","")&amp;
IF(CLEANED_DATA!AN87="","FP_COUNSELLED; ","")&amp;
IF(CLEANED_DATA!AO87="","FP_NEW_ACCEPTORS; ","")&amp;
IF(CLEANED_DATA!AQ87="","FP_PROGESTIN_PILL; ","")&amp;
IF(CLEANED_DATA!AR87="","FP_ESTRO_PROGESTIN_PILL; ","")&amp;
IF(CLEANED_DATA!AS87="","FP_MORNING_AFTER; ","")&amp;
IF(CLEANED_DATA!AT87="","FP_IM_INJECTION; ","")&amp;
IF(CLEANED_DATA!AU87="","FP_SC_INJECTION; ","")&amp;
IF(CLEANED_DATA!AV87="","FP_IMPLANT_IMPLANON; ","")&amp;
IF(CLEANED_DATA!AW87="","FP_IMPLANT_JADELLE; ","")&amp;
IF(CLEANED_DATA!AX87="","FP_IUD; ","")&amp;
IF(CLEANED_DATA!AY87="","FP_TUBAL_LIGATION; ","")&amp;
IF(CLEANED_DATA!AZ87="","FP_VASECTOMY; ","")&amp;
IF(CLEANED_DATA!BA87="","FP_MALE_CONDOM; ","")&amp;
IF(CLEANED_DATA!BB87="","FP_FEMALE_CONDOM; ","")&amp;
IF(CLEANED_DATA!BC87="","FP_NATURAL_METHOD; ","")
="","None",
IF(CLEANED_DATA!D87="","ANC1; ","")&amp;
IF(CLEANED_DATA!G87="","ANC4; ","")&amp;
IF(CLEANED_DATA!Q87="","LLIN_DISTRIBUTED; ","")&amp;
IF(CLEANED_DATA!R87="","DELIVERIES_HF; ","")&amp;
IF(CLEANED_DATA!T87="","AMTSL; ","")&amp;
IF(CLEANED_DATA!V87="","CAESAREAN; ","")&amp;
IF(CLEANED_DATA!W87="","OBST_COMPLICATIONS; ","")&amp;
IF(CLEANED_DATA!AL87="","PNC_48H_PROXY; ","")&amp;
IF(CLEANED_DATA!AM87="","FP_VISITS; ","")&amp;
IF(CLEANED_DATA!AN87="","FP_COUNSELLED; ","")&amp;
IF(CLEANED_DATA!AO87="","FP_NEW_ACCEPTORS; ","")&amp;
IF(CLEANED_DATA!AQ87="","FP_PROGESTIN_PILL; ","")&amp;
IF(CLEANED_DATA!AR87="","FP_ESTRO_PROGESTIN_PILL; ","")&amp;
IF(CLEANED_DATA!AS87="","FP_MORNING_AFTER; ","")&amp;
IF(CLEANED_DATA!AT87="","FP_IM_INJECTION; ","")&amp;
IF(CLEANED_DATA!AU87="","FP_SC_INJECTION; ","")&amp;
IF(CLEANED_DATA!AV87="","FP_IMPLANT_IMPLANON; ","")&amp;
IF(CLEANED_DATA!AW87="","FP_IMPLANT_JADELLE; ","")&amp;
IF(CLEANED_DATA!AX87="","FP_IUD; ","")&amp;
IF(CLEANED_DATA!AY87="","FP_TUBAL_LIGATION; ","")&amp;
IF(CLEANED_DATA!AZ87="","FP_VASECTOMY; ","")&amp;
IF(CLEANED_DATA!BA87="","FP_MALE_CONDOM; ","")&amp;
IF(CLEANED_DATA!BB87="","FP_FEMALE_CONDOM; ","")&amp;
IF(CLEANED_DATA!BC87="","FP_NATURAL_METHOD; ","")))</f>
        <v/>
      </c>
      <c r="C87" s="11" t="str">
        <f>IF($A87="","",IF(
COUNT(CLEANED_DATA!D87,CLEANED_DATA!G87,CLEANED_DATA!Q87,CLEANED_DATA!R87,CLEANED_DATA!T87,CLEANED_DATA!V87,CLEANED_DATA!W87,CLEANED_DATA!AL87,CLEANED_DATA!AM87,CLEANED_DATA!AN87,CLEANED_DATA!AO87,CLEANED_DATA!AQ87,CLEANED_DATA!AR87,CLEANED_DATA!AS87,CLEANED_DATA!AT87,CLEANED_DATA!AU87,CLEANED_DATA!AV87,CLEANED_DATA!AW87,CLEANED_DATA!AX87,CLEANED_DATA!AY87,CLEANED_DATA!AZ87,CLEANED_DATA!BA87,CLEANED_DATA!BB87,CLEANED_DATA!BC87)=0,
"No data reported",
IF(
SUM(CLEANED_DATA!D87,CLEANED_DATA!G87,CLEANED_DATA!Q87,CLEANED_DATA!R87,CLEANED_DATA!T87,CLEANED_DATA!V87,CLEANED_DATA!W87,CLEANED_DATA!AL87,CLEANED_DATA!AM87,CLEANED_DATA!AN87,CLEANED_DATA!AO87,CLEANED_DATA!AQ87,CLEANED_DATA!AR87,CLEANED_DATA!AS87,CLEANED_DATA!AT87,CLEANED_DATA!AU87,CLEANED_DATA!AV87,CLEANED_DATA!AW87,CLEANED_DATA!AX87,CLEANED_DATA!AY87,CLEANED_DATA!AZ87,CLEANED_DATA!BA87,CLEANED_DATA!BB87,CLEANED_DATA!BC87)=0,
"Zero-only reporting",
"Reported")))</f>
        <v/>
      </c>
      <c r="D87" s="10" t="str">
        <f>IF($A87="","",IF(AND(CLEANED_DATA!D87&lt;&gt;"",CLEANED_DATA!G87&lt;&gt;"",CLEANED_DATA!G87&gt;CLEANED_DATA!D87),"Flag: ANC4 higher than ANC1","OK"))</f>
        <v/>
      </c>
      <c r="E87" s="10" t="str">
        <f>IF($A87="","",IF(OR(CLEANED_DATA!D87="",CLEANED_DATA!Q87=""),"Missing value: verify ANC1 and LLIN reporting",IF(CLEANED_DATA!Q87=CLEANED_DATA!D87,"OK: LLIN equals ANC1",IF(CLEANED_DATA!Q87&gt;CLEANED_DATA!D87,"Flag: LLIN exceeds ANC1 by "&amp;(CLEANED_DATA!Q87-CLEANED_DATA!D87)&amp;"; verify ANC register and LLIN distribution tally","Flag: LLIN lower than ANC1 by "&amp;(CLEANED_DATA!D87-CLEANED_DATA!Q87)&amp;"; verify if all ANC1 clients received LLINs or correct reporting error"))))</f>
        <v/>
      </c>
      <c r="F87" s="10" t="str">
        <f>IF($A87="","",IF(AND(CLEANED_DATA!R87&lt;&gt;"",CLEANED_DATA!T87&lt;&gt;"",CLEANED_DATA!T87&gt;CLEANED_DATA!R87),"Flag: AMTSL greater than deliveries by "&amp;(CLEANED_DATA!T87-CLEANED_DATA!R87),IF(AND(CLEANED_DATA!R87&gt;0,CLEANED_DATA!T87=""),"Missing AMTSL where deliveries reported","OK")))</f>
        <v/>
      </c>
      <c r="G87" s="10" t="str">
        <f>IF($A87="","",IF(AND(CLEANED_DATA!R87&gt;0,CLEANED_DATA!AL87=""),"Flag: delivery reported but no PNC &lt;48h proxy value",IF(AND(CLEANED_DATA!R87&lt;&gt;"",CLEANED_DATA!AL87&lt;&gt;"",CLEANED_DATA!AL87&gt;CLEANED_DATA!R87),"Flag: PNC &lt;48h proxy greater than deliveries by "&amp;(CLEANED_DATA!AL87-CLEANED_DATA!R87),"OK")))</f>
        <v/>
      </c>
      <c r="H87" s="10" t="str">
        <f>IF($A87="","",IF(AND(CLEANED_DATA!V87&lt;&gt;"",CLEANED_DATA!R87&lt;&gt;"",CLEANED_DATA!V87&gt;CLEANED_DATA!R87),"Flag: caesareans greater than deliveries by "&amp;(CLEANED_DATA!V87-CLEANED_DATA!R87),"OK"))</f>
        <v/>
      </c>
      <c r="I87" s="10" t="str">
        <f>IF($A87="","",IF(AND(CLEANED_DATA!W87&lt;&gt;"",CLEANED_DATA!R87&lt;&gt;"",CLEANED_DATA!W87&gt;CLEANED_DATA!R87),"Flag: complications greater than deliveries by "&amp;(CLEANED_DATA!W87-CLEANED_DATA!R87),"OK"))</f>
        <v/>
      </c>
      <c r="J87" s="10" t="str">
        <f>IF($A87="","",IF(AND(CLEANED_DATA!AN87&lt;&gt;"",CLEANED_DATA!AO87&lt;&gt;"",CLEANED_DATA!AO87&gt;CLEANED_DATA!AN87),"Flag: new acceptors greater than counselled by "&amp;(CLEANED_DATA!AO87-CLEANED_DATA!AN87),"OK"))</f>
        <v/>
      </c>
      <c r="K87" s="10" t="str">
        <f>IF($A87="","",N(CLEANED_DATA!AQ87)+N(CLEANED_DATA!AR87)+N(CLEANED_DATA!AS87)+N(CLEANED_DATA!AT87)+N(CLEANED_DATA!AU87)+N(CLEANED_DATA!AV87)+N(CLEANED_DATA!AW87)+N(CLEANED_DATA!AX87)+N(CLEANED_DATA!AY87)+N(CLEANED_DATA!AZ87)+N(CLEANED_DATA!BA87)+N(CLEANED_DATA!BB87)+N(CLEANED_DATA!BC87))</f>
        <v/>
      </c>
      <c r="L87" s="10" t="str">
        <f>IF($A87="","",IF(CLEANED_DATA!AO87="","Missing FP new acceptors",IF(K87=CLEANED_DATA!AO87,"OK","FP method sum differs from new acceptors: method sum="&amp;K87&amp;", new acceptors="&amp;CLEANED_DATA!AO87&amp;", difference="&amp;(K87-CLEANED_DATA!AO87))))</f>
        <v/>
      </c>
      <c r="M87" s="11" t="str">
        <f t="shared" si="3"/>
        <v/>
      </c>
      <c r="N87" s="10" t="str">
        <f t="shared" si="4"/>
        <v/>
      </c>
      <c r="O87" s="10" t="str">
        <f t="shared" si="5"/>
        <v/>
      </c>
    </row>
    <row r="88" spans="1:15" ht="39.5" customHeight="1">
      <c r="A88" s="10" t="str">
        <f>IF(CLEANED_DATA!A88="","",CLEANED_DATA!A88)</f>
        <v/>
      </c>
      <c r="B88" s="10" t="str">
        <f>IF($A88="","",IF(
IF(CLEANED_DATA!D88="","ANC1; ","")&amp;
IF(CLEANED_DATA!G88="","ANC4; ","")&amp;
IF(CLEANED_DATA!Q88="","LLIN_DISTRIBUTED; ","")&amp;
IF(CLEANED_DATA!R88="","DELIVERIES_HF; ","")&amp;
IF(CLEANED_DATA!T88="","AMTSL; ","")&amp;
IF(CLEANED_DATA!V88="","CAESAREAN; ","")&amp;
IF(CLEANED_DATA!W88="","OBST_COMPLICATIONS; ","")&amp;
IF(CLEANED_DATA!AL88="","PNC_48H_PROXY; ","")&amp;
IF(CLEANED_DATA!AM88="","FP_VISITS; ","")&amp;
IF(CLEANED_DATA!AN88="","FP_COUNSELLED; ","")&amp;
IF(CLEANED_DATA!AO88="","FP_NEW_ACCEPTORS; ","")&amp;
IF(CLEANED_DATA!AQ88="","FP_PROGESTIN_PILL; ","")&amp;
IF(CLEANED_DATA!AR88="","FP_ESTRO_PROGESTIN_PILL; ","")&amp;
IF(CLEANED_DATA!AS88="","FP_MORNING_AFTER; ","")&amp;
IF(CLEANED_DATA!AT88="","FP_IM_INJECTION; ","")&amp;
IF(CLEANED_DATA!AU88="","FP_SC_INJECTION; ","")&amp;
IF(CLEANED_DATA!AV88="","FP_IMPLANT_IMPLANON; ","")&amp;
IF(CLEANED_DATA!AW88="","FP_IMPLANT_JADELLE; ","")&amp;
IF(CLEANED_DATA!AX88="","FP_IUD; ","")&amp;
IF(CLEANED_DATA!AY88="","FP_TUBAL_LIGATION; ","")&amp;
IF(CLEANED_DATA!AZ88="","FP_VASECTOMY; ","")&amp;
IF(CLEANED_DATA!BA88="","FP_MALE_CONDOM; ","")&amp;
IF(CLEANED_DATA!BB88="","FP_FEMALE_CONDOM; ","")&amp;
IF(CLEANED_DATA!BC88="","FP_NATURAL_METHOD; ","")
="","None",
IF(CLEANED_DATA!D88="","ANC1; ","")&amp;
IF(CLEANED_DATA!G88="","ANC4; ","")&amp;
IF(CLEANED_DATA!Q88="","LLIN_DISTRIBUTED; ","")&amp;
IF(CLEANED_DATA!R88="","DELIVERIES_HF; ","")&amp;
IF(CLEANED_DATA!T88="","AMTSL; ","")&amp;
IF(CLEANED_DATA!V88="","CAESAREAN; ","")&amp;
IF(CLEANED_DATA!W88="","OBST_COMPLICATIONS; ","")&amp;
IF(CLEANED_DATA!AL88="","PNC_48H_PROXY; ","")&amp;
IF(CLEANED_DATA!AM88="","FP_VISITS; ","")&amp;
IF(CLEANED_DATA!AN88="","FP_COUNSELLED; ","")&amp;
IF(CLEANED_DATA!AO88="","FP_NEW_ACCEPTORS; ","")&amp;
IF(CLEANED_DATA!AQ88="","FP_PROGESTIN_PILL; ","")&amp;
IF(CLEANED_DATA!AR88="","FP_ESTRO_PROGESTIN_PILL; ","")&amp;
IF(CLEANED_DATA!AS88="","FP_MORNING_AFTER; ","")&amp;
IF(CLEANED_DATA!AT88="","FP_IM_INJECTION; ","")&amp;
IF(CLEANED_DATA!AU88="","FP_SC_INJECTION; ","")&amp;
IF(CLEANED_DATA!AV88="","FP_IMPLANT_IMPLANON; ","")&amp;
IF(CLEANED_DATA!AW88="","FP_IMPLANT_JADELLE; ","")&amp;
IF(CLEANED_DATA!AX88="","FP_IUD; ","")&amp;
IF(CLEANED_DATA!AY88="","FP_TUBAL_LIGATION; ","")&amp;
IF(CLEANED_DATA!AZ88="","FP_VASECTOMY; ","")&amp;
IF(CLEANED_DATA!BA88="","FP_MALE_CONDOM; ","")&amp;
IF(CLEANED_DATA!BB88="","FP_FEMALE_CONDOM; ","")&amp;
IF(CLEANED_DATA!BC88="","FP_NATURAL_METHOD; ","")))</f>
        <v/>
      </c>
      <c r="C88" s="11" t="str">
        <f>IF($A88="","",IF(
COUNT(CLEANED_DATA!D88,CLEANED_DATA!G88,CLEANED_DATA!Q88,CLEANED_DATA!R88,CLEANED_DATA!T88,CLEANED_DATA!V88,CLEANED_DATA!W88,CLEANED_DATA!AL88,CLEANED_DATA!AM88,CLEANED_DATA!AN88,CLEANED_DATA!AO88,CLEANED_DATA!AQ88,CLEANED_DATA!AR88,CLEANED_DATA!AS88,CLEANED_DATA!AT88,CLEANED_DATA!AU88,CLEANED_DATA!AV88,CLEANED_DATA!AW88,CLEANED_DATA!AX88,CLEANED_DATA!AY88,CLEANED_DATA!AZ88,CLEANED_DATA!BA88,CLEANED_DATA!BB88,CLEANED_DATA!BC88)=0,
"No data reported",
IF(
SUM(CLEANED_DATA!D88,CLEANED_DATA!G88,CLEANED_DATA!Q88,CLEANED_DATA!R88,CLEANED_DATA!T88,CLEANED_DATA!V88,CLEANED_DATA!W88,CLEANED_DATA!AL88,CLEANED_DATA!AM88,CLEANED_DATA!AN88,CLEANED_DATA!AO88,CLEANED_DATA!AQ88,CLEANED_DATA!AR88,CLEANED_DATA!AS88,CLEANED_DATA!AT88,CLEANED_DATA!AU88,CLEANED_DATA!AV88,CLEANED_DATA!AW88,CLEANED_DATA!AX88,CLEANED_DATA!AY88,CLEANED_DATA!AZ88,CLEANED_DATA!BA88,CLEANED_DATA!BB88,CLEANED_DATA!BC88)=0,
"Zero-only reporting",
"Reported")))</f>
        <v/>
      </c>
      <c r="D88" s="10" t="str">
        <f>IF($A88="","",IF(AND(CLEANED_DATA!D88&lt;&gt;"",CLEANED_DATA!G88&lt;&gt;"",CLEANED_DATA!G88&gt;CLEANED_DATA!D88),"Flag: ANC4 higher than ANC1","OK"))</f>
        <v/>
      </c>
      <c r="E88" s="10" t="str">
        <f>IF($A88="","",IF(OR(CLEANED_DATA!D88="",CLEANED_DATA!Q88=""),"Missing value: verify ANC1 and LLIN reporting",IF(CLEANED_DATA!Q88=CLEANED_DATA!D88,"OK: LLIN equals ANC1",IF(CLEANED_DATA!Q88&gt;CLEANED_DATA!D88,"Flag: LLIN exceeds ANC1 by "&amp;(CLEANED_DATA!Q88-CLEANED_DATA!D88)&amp;"; verify ANC register and LLIN distribution tally","Flag: LLIN lower than ANC1 by "&amp;(CLEANED_DATA!D88-CLEANED_DATA!Q88)&amp;"; verify if all ANC1 clients received LLINs or correct reporting error"))))</f>
        <v/>
      </c>
      <c r="F88" s="10" t="str">
        <f>IF($A88="","",IF(AND(CLEANED_DATA!R88&lt;&gt;"",CLEANED_DATA!T88&lt;&gt;"",CLEANED_DATA!T88&gt;CLEANED_DATA!R88),"Flag: AMTSL greater than deliveries by "&amp;(CLEANED_DATA!T88-CLEANED_DATA!R88),IF(AND(CLEANED_DATA!R88&gt;0,CLEANED_DATA!T88=""),"Missing AMTSL where deliveries reported","OK")))</f>
        <v/>
      </c>
      <c r="G88" s="10" t="str">
        <f>IF($A88="","",IF(AND(CLEANED_DATA!R88&gt;0,CLEANED_DATA!AL88=""),"Flag: delivery reported but no PNC &lt;48h proxy value",IF(AND(CLEANED_DATA!R88&lt;&gt;"",CLEANED_DATA!AL88&lt;&gt;"",CLEANED_DATA!AL88&gt;CLEANED_DATA!R88),"Flag: PNC &lt;48h proxy greater than deliveries by "&amp;(CLEANED_DATA!AL88-CLEANED_DATA!R88),"OK")))</f>
        <v/>
      </c>
      <c r="H88" s="10" t="str">
        <f>IF($A88="","",IF(AND(CLEANED_DATA!V88&lt;&gt;"",CLEANED_DATA!R88&lt;&gt;"",CLEANED_DATA!V88&gt;CLEANED_DATA!R88),"Flag: caesareans greater than deliveries by "&amp;(CLEANED_DATA!V88-CLEANED_DATA!R88),"OK"))</f>
        <v/>
      </c>
      <c r="I88" s="10" t="str">
        <f>IF($A88="","",IF(AND(CLEANED_DATA!W88&lt;&gt;"",CLEANED_DATA!R88&lt;&gt;"",CLEANED_DATA!W88&gt;CLEANED_DATA!R88),"Flag: complications greater than deliveries by "&amp;(CLEANED_DATA!W88-CLEANED_DATA!R88),"OK"))</f>
        <v/>
      </c>
      <c r="J88" s="10" t="str">
        <f>IF($A88="","",IF(AND(CLEANED_DATA!AN88&lt;&gt;"",CLEANED_DATA!AO88&lt;&gt;"",CLEANED_DATA!AO88&gt;CLEANED_DATA!AN88),"Flag: new acceptors greater than counselled by "&amp;(CLEANED_DATA!AO88-CLEANED_DATA!AN88),"OK"))</f>
        <v/>
      </c>
      <c r="K88" s="10" t="str">
        <f>IF($A88="","",N(CLEANED_DATA!AQ88)+N(CLEANED_DATA!AR88)+N(CLEANED_DATA!AS88)+N(CLEANED_DATA!AT88)+N(CLEANED_DATA!AU88)+N(CLEANED_DATA!AV88)+N(CLEANED_DATA!AW88)+N(CLEANED_DATA!AX88)+N(CLEANED_DATA!AY88)+N(CLEANED_DATA!AZ88)+N(CLEANED_DATA!BA88)+N(CLEANED_DATA!BB88)+N(CLEANED_DATA!BC88))</f>
        <v/>
      </c>
      <c r="L88" s="10" t="str">
        <f>IF($A88="","",IF(CLEANED_DATA!AO88="","Missing FP new acceptors",IF(K88=CLEANED_DATA!AO88,"OK","FP method sum differs from new acceptors: method sum="&amp;K88&amp;", new acceptors="&amp;CLEANED_DATA!AO88&amp;", difference="&amp;(K88-CLEANED_DATA!AO88))))</f>
        <v/>
      </c>
      <c r="M88" s="11" t="str">
        <f t="shared" si="3"/>
        <v/>
      </c>
      <c r="N88" s="10" t="str">
        <f t="shared" si="4"/>
        <v/>
      </c>
      <c r="O88" s="10" t="str">
        <f t="shared" si="5"/>
        <v/>
      </c>
    </row>
    <row r="89" spans="1:15" ht="39.5" customHeight="1">
      <c r="A89" s="10" t="str">
        <f>IF(CLEANED_DATA!A89="","",CLEANED_DATA!A89)</f>
        <v/>
      </c>
      <c r="B89" s="10" t="str">
        <f>IF($A89="","",IF(
IF(CLEANED_DATA!D89="","ANC1; ","")&amp;
IF(CLEANED_DATA!G89="","ANC4; ","")&amp;
IF(CLEANED_DATA!Q89="","LLIN_DISTRIBUTED; ","")&amp;
IF(CLEANED_DATA!R89="","DELIVERIES_HF; ","")&amp;
IF(CLEANED_DATA!T89="","AMTSL; ","")&amp;
IF(CLEANED_DATA!V89="","CAESAREAN; ","")&amp;
IF(CLEANED_DATA!W89="","OBST_COMPLICATIONS; ","")&amp;
IF(CLEANED_DATA!AL89="","PNC_48H_PROXY; ","")&amp;
IF(CLEANED_DATA!AM89="","FP_VISITS; ","")&amp;
IF(CLEANED_DATA!AN89="","FP_COUNSELLED; ","")&amp;
IF(CLEANED_DATA!AO89="","FP_NEW_ACCEPTORS; ","")&amp;
IF(CLEANED_DATA!AQ89="","FP_PROGESTIN_PILL; ","")&amp;
IF(CLEANED_DATA!AR89="","FP_ESTRO_PROGESTIN_PILL; ","")&amp;
IF(CLEANED_DATA!AS89="","FP_MORNING_AFTER; ","")&amp;
IF(CLEANED_DATA!AT89="","FP_IM_INJECTION; ","")&amp;
IF(CLEANED_DATA!AU89="","FP_SC_INJECTION; ","")&amp;
IF(CLEANED_DATA!AV89="","FP_IMPLANT_IMPLANON; ","")&amp;
IF(CLEANED_DATA!AW89="","FP_IMPLANT_JADELLE; ","")&amp;
IF(CLEANED_DATA!AX89="","FP_IUD; ","")&amp;
IF(CLEANED_DATA!AY89="","FP_TUBAL_LIGATION; ","")&amp;
IF(CLEANED_DATA!AZ89="","FP_VASECTOMY; ","")&amp;
IF(CLEANED_DATA!BA89="","FP_MALE_CONDOM; ","")&amp;
IF(CLEANED_DATA!BB89="","FP_FEMALE_CONDOM; ","")&amp;
IF(CLEANED_DATA!BC89="","FP_NATURAL_METHOD; ","")
="","None",
IF(CLEANED_DATA!D89="","ANC1; ","")&amp;
IF(CLEANED_DATA!G89="","ANC4; ","")&amp;
IF(CLEANED_DATA!Q89="","LLIN_DISTRIBUTED; ","")&amp;
IF(CLEANED_DATA!R89="","DELIVERIES_HF; ","")&amp;
IF(CLEANED_DATA!T89="","AMTSL; ","")&amp;
IF(CLEANED_DATA!V89="","CAESAREAN; ","")&amp;
IF(CLEANED_DATA!W89="","OBST_COMPLICATIONS; ","")&amp;
IF(CLEANED_DATA!AL89="","PNC_48H_PROXY; ","")&amp;
IF(CLEANED_DATA!AM89="","FP_VISITS; ","")&amp;
IF(CLEANED_DATA!AN89="","FP_COUNSELLED; ","")&amp;
IF(CLEANED_DATA!AO89="","FP_NEW_ACCEPTORS; ","")&amp;
IF(CLEANED_DATA!AQ89="","FP_PROGESTIN_PILL; ","")&amp;
IF(CLEANED_DATA!AR89="","FP_ESTRO_PROGESTIN_PILL; ","")&amp;
IF(CLEANED_DATA!AS89="","FP_MORNING_AFTER; ","")&amp;
IF(CLEANED_DATA!AT89="","FP_IM_INJECTION; ","")&amp;
IF(CLEANED_DATA!AU89="","FP_SC_INJECTION; ","")&amp;
IF(CLEANED_DATA!AV89="","FP_IMPLANT_IMPLANON; ","")&amp;
IF(CLEANED_DATA!AW89="","FP_IMPLANT_JADELLE; ","")&amp;
IF(CLEANED_DATA!AX89="","FP_IUD; ","")&amp;
IF(CLEANED_DATA!AY89="","FP_TUBAL_LIGATION; ","")&amp;
IF(CLEANED_DATA!AZ89="","FP_VASECTOMY; ","")&amp;
IF(CLEANED_DATA!BA89="","FP_MALE_CONDOM; ","")&amp;
IF(CLEANED_DATA!BB89="","FP_FEMALE_CONDOM; ","")&amp;
IF(CLEANED_DATA!BC89="","FP_NATURAL_METHOD; ","")))</f>
        <v/>
      </c>
      <c r="C89" s="11" t="str">
        <f>IF($A89="","",IF(
COUNT(CLEANED_DATA!D89,CLEANED_DATA!G89,CLEANED_DATA!Q89,CLEANED_DATA!R89,CLEANED_DATA!T89,CLEANED_DATA!V89,CLEANED_DATA!W89,CLEANED_DATA!AL89,CLEANED_DATA!AM89,CLEANED_DATA!AN89,CLEANED_DATA!AO89,CLEANED_DATA!AQ89,CLEANED_DATA!AR89,CLEANED_DATA!AS89,CLEANED_DATA!AT89,CLEANED_DATA!AU89,CLEANED_DATA!AV89,CLEANED_DATA!AW89,CLEANED_DATA!AX89,CLEANED_DATA!AY89,CLEANED_DATA!AZ89,CLEANED_DATA!BA89,CLEANED_DATA!BB89,CLEANED_DATA!BC89)=0,
"No data reported",
IF(
SUM(CLEANED_DATA!D89,CLEANED_DATA!G89,CLEANED_DATA!Q89,CLEANED_DATA!R89,CLEANED_DATA!T89,CLEANED_DATA!V89,CLEANED_DATA!W89,CLEANED_DATA!AL89,CLEANED_DATA!AM89,CLEANED_DATA!AN89,CLEANED_DATA!AO89,CLEANED_DATA!AQ89,CLEANED_DATA!AR89,CLEANED_DATA!AS89,CLEANED_DATA!AT89,CLEANED_DATA!AU89,CLEANED_DATA!AV89,CLEANED_DATA!AW89,CLEANED_DATA!AX89,CLEANED_DATA!AY89,CLEANED_DATA!AZ89,CLEANED_DATA!BA89,CLEANED_DATA!BB89,CLEANED_DATA!BC89)=0,
"Zero-only reporting",
"Reported")))</f>
        <v/>
      </c>
      <c r="D89" s="10" t="str">
        <f>IF($A89="","",IF(AND(CLEANED_DATA!D89&lt;&gt;"",CLEANED_DATA!G89&lt;&gt;"",CLEANED_DATA!G89&gt;CLEANED_DATA!D89),"Flag: ANC4 higher than ANC1","OK"))</f>
        <v/>
      </c>
      <c r="E89" s="10" t="str">
        <f>IF($A89="","",IF(OR(CLEANED_DATA!D89="",CLEANED_DATA!Q89=""),"Missing value: verify ANC1 and LLIN reporting",IF(CLEANED_DATA!Q89=CLEANED_DATA!D89,"OK: LLIN equals ANC1",IF(CLEANED_DATA!Q89&gt;CLEANED_DATA!D89,"Flag: LLIN exceeds ANC1 by "&amp;(CLEANED_DATA!Q89-CLEANED_DATA!D89)&amp;"; verify ANC register and LLIN distribution tally","Flag: LLIN lower than ANC1 by "&amp;(CLEANED_DATA!D89-CLEANED_DATA!Q89)&amp;"; verify if all ANC1 clients received LLINs or correct reporting error"))))</f>
        <v/>
      </c>
      <c r="F89" s="10" t="str">
        <f>IF($A89="","",IF(AND(CLEANED_DATA!R89&lt;&gt;"",CLEANED_DATA!T89&lt;&gt;"",CLEANED_DATA!T89&gt;CLEANED_DATA!R89),"Flag: AMTSL greater than deliveries by "&amp;(CLEANED_DATA!T89-CLEANED_DATA!R89),IF(AND(CLEANED_DATA!R89&gt;0,CLEANED_DATA!T89=""),"Missing AMTSL where deliveries reported","OK")))</f>
        <v/>
      </c>
      <c r="G89" s="10" t="str">
        <f>IF($A89="","",IF(AND(CLEANED_DATA!R89&gt;0,CLEANED_DATA!AL89=""),"Flag: delivery reported but no PNC &lt;48h proxy value",IF(AND(CLEANED_DATA!R89&lt;&gt;"",CLEANED_DATA!AL89&lt;&gt;"",CLEANED_DATA!AL89&gt;CLEANED_DATA!R89),"Flag: PNC &lt;48h proxy greater than deliveries by "&amp;(CLEANED_DATA!AL89-CLEANED_DATA!R89),"OK")))</f>
        <v/>
      </c>
      <c r="H89" s="10" t="str">
        <f>IF($A89="","",IF(AND(CLEANED_DATA!V89&lt;&gt;"",CLEANED_DATA!R89&lt;&gt;"",CLEANED_DATA!V89&gt;CLEANED_DATA!R89),"Flag: caesareans greater than deliveries by "&amp;(CLEANED_DATA!V89-CLEANED_DATA!R89),"OK"))</f>
        <v/>
      </c>
      <c r="I89" s="10" t="str">
        <f>IF($A89="","",IF(AND(CLEANED_DATA!W89&lt;&gt;"",CLEANED_DATA!R89&lt;&gt;"",CLEANED_DATA!W89&gt;CLEANED_DATA!R89),"Flag: complications greater than deliveries by "&amp;(CLEANED_DATA!W89-CLEANED_DATA!R89),"OK"))</f>
        <v/>
      </c>
      <c r="J89" s="10" t="str">
        <f>IF($A89="","",IF(AND(CLEANED_DATA!AN89&lt;&gt;"",CLEANED_DATA!AO89&lt;&gt;"",CLEANED_DATA!AO89&gt;CLEANED_DATA!AN89),"Flag: new acceptors greater than counselled by "&amp;(CLEANED_DATA!AO89-CLEANED_DATA!AN89),"OK"))</f>
        <v/>
      </c>
      <c r="K89" s="10" t="str">
        <f>IF($A89="","",N(CLEANED_DATA!AQ89)+N(CLEANED_DATA!AR89)+N(CLEANED_DATA!AS89)+N(CLEANED_DATA!AT89)+N(CLEANED_DATA!AU89)+N(CLEANED_DATA!AV89)+N(CLEANED_DATA!AW89)+N(CLEANED_DATA!AX89)+N(CLEANED_DATA!AY89)+N(CLEANED_DATA!AZ89)+N(CLEANED_DATA!BA89)+N(CLEANED_DATA!BB89)+N(CLEANED_DATA!BC89))</f>
        <v/>
      </c>
      <c r="L89" s="10" t="str">
        <f>IF($A89="","",IF(CLEANED_DATA!AO89="","Missing FP new acceptors",IF(K89=CLEANED_DATA!AO89,"OK","FP method sum differs from new acceptors: method sum="&amp;K89&amp;", new acceptors="&amp;CLEANED_DATA!AO89&amp;", difference="&amp;(K89-CLEANED_DATA!AO89))))</f>
        <v/>
      </c>
      <c r="M89" s="11" t="str">
        <f t="shared" si="3"/>
        <v/>
      </c>
      <c r="N89" s="10" t="str">
        <f t="shared" si="4"/>
        <v/>
      </c>
      <c r="O89" s="10" t="str">
        <f t="shared" si="5"/>
        <v/>
      </c>
    </row>
    <row r="90" spans="1:15" ht="39.5" customHeight="1">
      <c r="A90" s="10" t="str">
        <f>IF(CLEANED_DATA!A90="","",CLEANED_DATA!A90)</f>
        <v/>
      </c>
      <c r="B90" s="10" t="str">
        <f>IF($A90="","",IF(
IF(CLEANED_DATA!D90="","ANC1; ","")&amp;
IF(CLEANED_DATA!G90="","ANC4; ","")&amp;
IF(CLEANED_DATA!Q90="","LLIN_DISTRIBUTED; ","")&amp;
IF(CLEANED_DATA!R90="","DELIVERIES_HF; ","")&amp;
IF(CLEANED_DATA!T90="","AMTSL; ","")&amp;
IF(CLEANED_DATA!V90="","CAESAREAN; ","")&amp;
IF(CLEANED_DATA!W90="","OBST_COMPLICATIONS; ","")&amp;
IF(CLEANED_DATA!AL90="","PNC_48H_PROXY; ","")&amp;
IF(CLEANED_DATA!AM90="","FP_VISITS; ","")&amp;
IF(CLEANED_DATA!AN90="","FP_COUNSELLED; ","")&amp;
IF(CLEANED_DATA!AO90="","FP_NEW_ACCEPTORS; ","")&amp;
IF(CLEANED_DATA!AQ90="","FP_PROGESTIN_PILL; ","")&amp;
IF(CLEANED_DATA!AR90="","FP_ESTRO_PROGESTIN_PILL; ","")&amp;
IF(CLEANED_DATA!AS90="","FP_MORNING_AFTER; ","")&amp;
IF(CLEANED_DATA!AT90="","FP_IM_INJECTION; ","")&amp;
IF(CLEANED_DATA!AU90="","FP_SC_INJECTION; ","")&amp;
IF(CLEANED_DATA!AV90="","FP_IMPLANT_IMPLANON; ","")&amp;
IF(CLEANED_DATA!AW90="","FP_IMPLANT_JADELLE; ","")&amp;
IF(CLEANED_DATA!AX90="","FP_IUD; ","")&amp;
IF(CLEANED_DATA!AY90="","FP_TUBAL_LIGATION; ","")&amp;
IF(CLEANED_DATA!AZ90="","FP_VASECTOMY; ","")&amp;
IF(CLEANED_DATA!BA90="","FP_MALE_CONDOM; ","")&amp;
IF(CLEANED_DATA!BB90="","FP_FEMALE_CONDOM; ","")&amp;
IF(CLEANED_DATA!BC90="","FP_NATURAL_METHOD; ","")
="","None",
IF(CLEANED_DATA!D90="","ANC1; ","")&amp;
IF(CLEANED_DATA!G90="","ANC4; ","")&amp;
IF(CLEANED_DATA!Q90="","LLIN_DISTRIBUTED; ","")&amp;
IF(CLEANED_DATA!R90="","DELIVERIES_HF; ","")&amp;
IF(CLEANED_DATA!T90="","AMTSL; ","")&amp;
IF(CLEANED_DATA!V90="","CAESAREAN; ","")&amp;
IF(CLEANED_DATA!W90="","OBST_COMPLICATIONS; ","")&amp;
IF(CLEANED_DATA!AL90="","PNC_48H_PROXY; ","")&amp;
IF(CLEANED_DATA!AM90="","FP_VISITS; ","")&amp;
IF(CLEANED_DATA!AN90="","FP_COUNSELLED; ","")&amp;
IF(CLEANED_DATA!AO90="","FP_NEW_ACCEPTORS; ","")&amp;
IF(CLEANED_DATA!AQ90="","FP_PROGESTIN_PILL; ","")&amp;
IF(CLEANED_DATA!AR90="","FP_ESTRO_PROGESTIN_PILL; ","")&amp;
IF(CLEANED_DATA!AS90="","FP_MORNING_AFTER; ","")&amp;
IF(CLEANED_DATA!AT90="","FP_IM_INJECTION; ","")&amp;
IF(CLEANED_DATA!AU90="","FP_SC_INJECTION; ","")&amp;
IF(CLEANED_DATA!AV90="","FP_IMPLANT_IMPLANON; ","")&amp;
IF(CLEANED_DATA!AW90="","FP_IMPLANT_JADELLE; ","")&amp;
IF(CLEANED_DATA!AX90="","FP_IUD; ","")&amp;
IF(CLEANED_DATA!AY90="","FP_TUBAL_LIGATION; ","")&amp;
IF(CLEANED_DATA!AZ90="","FP_VASECTOMY; ","")&amp;
IF(CLEANED_DATA!BA90="","FP_MALE_CONDOM; ","")&amp;
IF(CLEANED_DATA!BB90="","FP_FEMALE_CONDOM; ","")&amp;
IF(CLEANED_DATA!BC90="","FP_NATURAL_METHOD; ","")))</f>
        <v/>
      </c>
      <c r="C90" s="11" t="str">
        <f>IF($A90="","",IF(
COUNT(CLEANED_DATA!D90,CLEANED_DATA!G90,CLEANED_DATA!Q90,CLEANED_DATA!R90,CLEANED_DATA!T90,CLEANED_DATA!V90,CLEANED_DATA!W90,CLEANED_DATA!AL90,CLEANED_DATA!AM90,CLEANED_DATA!AN90,CLEANED_DATA!AO90,CLEANED_DATA!AQ90,CLEANED_DATA!AR90,CLEANED_DATA!AS90,CLEANED_DATA!AT90,CLEANED_DATA!AU90,CLEANED_DATA!AV90,CLEANED_DATA!AW90,CLEANED_DATA!AX90,CLEANED_DATA!AY90,CLEANED_DATA!AZ90,CLEANED_DATA!BA90,CLEANED_DATA!BB90,CLEANED_DATA!BC90)=0,
"No data reported",
IF(
SUM(CLEANED_DATA!D90,CLEANED_DATA!G90,CLEANED_DATA!Q90,CLEANED_DATA!R90,CLEANED_DATA!T90,CLEANED_DATA!V90,CLEANED_DATA!W90,CLEANED_DATA!AL90,CLEANED_DATA!AM90,CLEANED_DATA!AN90,CLEANED_DATA!AO90,CLEANED_DATA!AQ90,CLEANED_DATA!AR90,CLEANED_DATA!AS90,CLEANED_DATA!AT90,CLEANED_DATA!AU90,CLEANED_DATA!AV90,CLEANED_DATA!AW90,CLEANED_DATA!AX90,CLEANED_DATA!AY90,CLEANED_DATA!AZ90,CLEANED_DATA!BA90,CLEANED_DATA!BB90,CLEANED_DATA!BC90)=0,
"Zero-only reporting",
"Reported")))</f>
        <v/>
      </c>
      <c r="D90" s="10" t="str">
        <f>IF($A90="","",IF(AND(CLEANED_DATA!D90&lt;&gt;"",CLEANED_DATA!G90&lt;&gt;"",CLEANED_DATA!G90&gt;CLEANED_DATA!D90),"Flag: ANC4 higher than ANC1","OK"))</f>
        <v/>
      </c>
      <c r="E90" s="10" t="str">
        <f>IF($A90="","",IF(OR(CLEANED_DATA!D90="",CLEANED_DATA!Q90=""),"Missing value: verify ANC1 and LLIN reporting",IF(CLEANED_DATA!Q90=CLEANED_DATA!D90,"OK: LLIN equals ANC1",IF(CLEANED_DATA!Q90&gt;CLEANED_DATA!D90,"Flag: LLIN exceeds ANC1 by "&amp;(CLEANED_DATA!Q90-CLEANED_DATA!D90)&amp;"; verify ANC register and LLIN distribution tally","Flag: LLIN lower than ANC1 by "&amp;(CLEANED_DATA!D90-CLEANED_DATA!Q90)&amp;"; verify if all ANC1 clients received LLINs or correct reporting error"))))</f>
        <v/>
      </c>
      <c r="F90" s="10" t="str">
        <f>IF($A90="","",IF(AND(CLEANED_DATA!R90&lt;&gt;"",CLEANED_DATA!T90&lt;&gt;"",CLEANED_DATA!T90&gt;CLEANED_DATA!R90),"Flag: AMTSL greater than deliveries by "&amp;(CLEANED_DATA!T90-CLEANED_DATA!R90),IF(AND(CLEANED_DATA!R90&gt;0,CLEANED_DATA!T90=""),"Missing AMTSL where deliveries reported","OK")))</f>
        <v/>
      </c>
      <c r="G90" s="10" t="str">
        <f>IF($A90="","",IF(AND(CLEANED_DATA!R90&gt;0,CLEANED_DATA!AL90=""),"Flag: delivery reported but no PNC &lt;48h proxy value",IF(AND(CLEANED_DATA!R90&lt;&gt;"",CLEANED_DATA!AL90&lt;&gt;"",CLEANED_DATA!AL90&gt;CLEANED_DATA!R90),"Flag: PNC &lt;48h proxy greater than deliveries by "&amp;(CLEANED_DATA!AL90-CLEANED_DATA!R90),"OK")))</f>
        <v/>
      </c>
      <c r="H90" s="10" t="str">
        <f>IF($A90="","",IF(AND(CLEANED_DATA!V90&lt;&gt;"",CLEANED_DATA!R90&lt;&gt;"",CLEANED_DATA!V90&gt;CLEANED_DATA!R90),"Flag: caesareans greater than deliveries by "&amp;(CLEANED_DATA!V90-CLEANED_DATA!R90),"OK"))</f>
        <v/>
      </c>
      <c r="I90" s="10" t="str">
        <f>IF($A90="","",IF(AND(CLEANED_DATA!W90&lt;&gt;"",CLEANED_DATA!R90&lt;&gt;"",CLEANED_DATA!W90&gt;CLEANED_DATA!R90),"Flag: complications greater than deliveries by "&amp;(CLEANED_DATA!W90-CLEANED_DATA!R90),"OK"))</f>
        <v/>
      </c>
      <c r="J90" s="10" t="str">
        <f>IF($A90="","",IF(AND(CLEANED_DATA!AN90&lt;&gt;"",CLEANED_DATA!AO90&lt;&gt;"",CLEANED_DATA!AO90&gt;CLEANED_DATA!AN90),"Flag: new acceptors greater than counselled by "&amp;(CLEANED_DATA!AO90-CLEANED_DATA!AN90),"OK"))</f>
        <v/>
      </c>
      <c r="K90" s="10" t="str">
        <f>IF($A90="","",N(CLEANED_DATA!AQ90)+N(CLEANED_DATA!AR90)+N(CLEANED_DATA!AS90)+N(CLEANED_DATA!AT90)+N(CLEANED_DATA!AU90)+N(CLEANED_DATA!AV90)+N(CLEANED_DATA!AW90)+N(CLEANED_DATA!AX90)+N(CLEANED_DATA!AY90)+N(CLEANED_DATA!AZ90)+N(CLEANED_DATA!BA90)+N(CLEANED_DATA!BB90)+N(CLEANED_DATA!BC90))</f>
        <v/>
      </c>
      <c r="L90" s="10" t="str">
        <f>IF($A90="","",IF(CLEANED_DATA!AO90="","Missing FP new acceptors",IF(K90=CLEANED_DATA!AO90,"OK","FP method sum differs from new acceptors: method sum="&amp;K90&amp;", new acceptors="&amp;CLEANED_DATA!AO90&amp;", difference="&amp;(K90-CLEANED_DATA!AO90))))</f>
        <v/>
      </c>
      <c r="M90" s="11" t="str">
        <f t="shared" si="3"/>
        <v/>
      </c>
      <c r="N90" s="10" t="str">
        <f t="shared" si="4"/>
        <v/>
      </c>
      <c r="O90" s="10" t="str">
        <f t="shared" si="5"/>
        <v/>
      </c>
    </row>
    <row r="91" spans="1:15" ht="39.5" customHeight="1">
      <c r="A91" s="10" t="str">
        <f>IF(CLEANED_DATA!A91="","",CLEANED_DATA!A91)</f>
        <v/>
      </c>
      <c r="B91" s="10" t="str">
        <f>IF($A91="","",IF(
IF(CLEANED_DATA!D91="","ANC1; ","")&amp;
IF(CLEANED_DATA!G91="","ANC4; ","")&amp;
IF(CLEANED_DATA!Q91="","LLIN_DISTRIBUTED; ","")&amp;
IF(CLEANED_DATA!R91="","DELIVERIES_HF; ","")&amp;
IF(CLEANED_DATA!T91="","AMTSL; ","")&amp;
IF(CLEANED_DATA!V91="","CAESAREAN; ","")&amp;
IF(CLEANED_DATA!W91="","OBST_COMPLICATIONS; ","")&amp;
IF(CLEANED_DATA!AL91="","PNC_48H_PROXY; ","")&amp;
IF(CLEANED_DATA!AM91="","FP_VISITS; ","")&amp;
IF(CLEANED_DATA!AN91="","FP_COUNSELLED; ","")&amp;
IF(CLEANED_DATA!AO91="","FP_NEW_ACCEPTORS; ","")&amp;
IF(CLEANED_DATA!AQ91="","FP_PROGESTIN_PILL; ","")&amp;
IF(CLEANED_DATA!AR91="","FP_ESTRO_PROGESTIN_PILL; ","")&amp;
IF(CLEANED_DATA!AS91="","FP_MORNING_AFTER; ","")&amp;
IF(CLEANED_DATA!AT91="","FP_IM_INJECTION; ","")&amp;
IF(CLEANED_DATA!AU91="","FP_SC_INJECTION; ","")&amp;
IF(CLEANED_DATA!AV91="","FP_IMPLANT_IMPLANON; ","")&amp;
IF(CLEANED_DATA!AW91="","FP_IMPLANT_JADELLE; ","")&amp;
IF(CLEANED_DATA!AX91="","FP_IUD; ","")&amp;
IF(CLEANED_DATA!AY91="","FP_TUBAL_LIGATION; ","")&amp;
IF(CLEANED_DATA!AZ91="","FP_VASECTOMY; ","")&amp;
IF(CLEANED_DATA!BA91="","FP_MALE_CONDOM; ","")&amp;
IF(CLEANED_DATA!BB91="","FP_FEMALE_CONDOM; ","")&amp;
IF(CLEANED_DATA!BC91="","FP_NATURAL_METHOD; ","")
="","None",
IF(CLEANED_DATA!D91="","ANC1; ","")&amp;
IF(CLEANED_DATA!G91="","ANC4; ","")&amp;
IF(CLEANED_DATA!Q91="","LLIN_DISTRIBUTED; ","")&amp;
IF(CLEANED_DATA!R91="","DELIVERIES_HF; ","")&amp;
IF(CLEANED_DATA!T91="","AMTSL; ","")&amp;
IF(CLEANED_DATA!V91="","CAESAREAN; ","")&amp;
IF(CLEANED_DATA!W91="","OBST_COMPLICATIONS; ","")&amp;
IF(CLEANED_DATA!AL91="","PNC_48H_PROXY; ","")&amp;
IF(CLEANED_DATA!AM91="","FP_VISITS; ","")&amp;
IF(CLEANED_DATA!AN91="","FP_COUNSELLED; ","")&amp;
IF(CLEANED_DATA!AO91="","FP_NEW_ACCEPTORS; ","")&amp;
IF(CLEANED_DATA!AQ91="","FP_PROGESTIN_PILL; ","")&amp;
IF(CLEANED_DATA!AR91="","FP_ESTRO_PROGESTIN_PILL; ","")&amp;
IF(CLEANED_DATA!AS91="","FP_MORNING_AFTER; ","")&amp;
IF(CLEANED_DATA!AT91="","FP_IM_INJECTION; ","")&amp;
IF(CLEANED_DATA!AU91="","FP_SC_INJECTION; ","")&amp;
IF(CLEANED_DATA!AV91="","FP_IMPLANT_IMPLANON; ","")&amp;
IF(CLEANED_DATA!AW91="","FP_IMPLANT_JADELLE; ","")&amp;
IF(CLEANED_DATA!AX91="","FP_IUD; ","")&amp;
IF(CLEANED_DATA!AY91="","FP_TUBAL_LIGATION; ","")&amp;
IF(CLEANED_DATA!AZ91="","FP_VASECTOMY; ","")&amp;
IF(CLEANED_DATA!BA91="","FP_MALE_CONDOM; ","")&amp;
IF(CLEANED_DATA!BB91="","FP_FEMALE_CONDOM; ","")&amp;
IF(CLEANED_DATA!BC91="","FP_NATURAL_METHOD; ","")))</f>
        <v/>
      </c>
      <c r="C91" s="11" t="str">
        <f>IF($A91="","",IF(
COUNT(CLEANED_DATA!D91,CLEANED_DATA!G91,CLEANED_DATA!Q91,CLEANED_DATA!R91,CLEANED_DATA!T91,CLEANED_DATA!V91,CLEANED_DATA!W91,CLEANED_DATA!AL91,CLEANED_DATA!AM91,CLEANED_DATA!AN91,CLEANED_DATA!AO91,CLEANED_DATA!AQ91,CLEANED_DATA!AR91,CLEANED_DATA!AS91,CLEANED_DATA!AT91,CLEANED_DATA!AU91,CLEANED_DATA!AV91,CLEANED_DATA!AW91,CLEANED_DATA!AX91,CLEANED_DATA!AY91,CLEANED_DATA!AZ91,CLEANED_DATA!BA91,CLEANED_DATA!BB91,CLEANED_DATA!BC91)=0,
"No data reported",
IF(
SUM(CLEANED_DATA!D91,CLEANED_DATA!G91,CLEANED_DATA!Q91,CLEANED_DATA!R91,CLEANED_DATA!T91,CLEANED_DATA!V91,CLEANED_DATA!W91,CLEANED_DATA!AL91,CLEANED_DATA!AM91,CLEANED_DATA!AN91,CLEANED_DATA!AO91,CLEANED_DATA!AQ91,CLEANED_DATA!AR91,CLEANED_DATA!AS91,CLEANED_DATA!AT91,CLEANED_DATA!AU91,CLEANED_DATA!AV91,CLEANED_DATA!AW91,CLEANED_DATA!AX91,CLEANED_DATA!AY91,CLEANED_DATA!AZ91,CLEANED_DATA!BA91,CLEANED_DATA!BB91,CLEANED_DATA!BC91)=0,
"Zero-only reporting",
"Reported")))</f>
        <v/>
      </c>
      <c r="D91" s="10" t="str">
        <f>IF($A91="","",IF(AND(CLEANED_DATA!D91&lt;&gt;"",CLEANED_DATA!G91&lt;&gt;"",CLEANED_DATA!G91&gt;CLEANED_DATA!D91),"Flag: ANC4 higher than ANC1","OK"))</f>
        <v/>
      </c>
      <c r="E91" s="10" t="str">
        <f>IF($A91="","",IF(OR(CLEANED_DATA!D91="",CLEANED_DATA!Q91=""),"Missing value: verify ANC1 and LLIN reporting",IF(CLEANED_DATA!Q91=CLEANED_DATA!D91,"OK: LLIN equals ANC1",IF(CLEANED_DATA!Q91&gt;CLEANED_DATA!D91,"Flag: LLIN exceeds ANC1 by "&amp;(CLEANED_DATA!Q91-CLEANED_DATA!D91)&amp;"; verify ANC register and LLIN distribution tally","Flag: LLIN lower than ANC1 by "&amp;(CLEANED_DATA!D91-CLEANED_DATA!Q91)&amp;"; verify if all ANC1 clients received LLINs or correct reporting error"))))</f>
        <v/>
      </c>
      <c r="F91" s="10" t="str">
        <f>IF($A91="","",IF(AND(CLEANED_DATA!R91&lt;&gt;"",CLEANED_DATA!T91&lt;&gt;"",CLEANED_DATA!T91&gt;CLEANED_DATA!R91),"Flag: AMTSL greater than deliveries by "&amp;(CLEANED_DATA!T91-CLEANED_DATA!R91),IF(AND(CLEANED_DATA!R91&gt;0,CLEANED_DATA!T91=""),"Missing AMTSL where deliveries reported","OK")))</f>
        <v/>
      </c>
      <c r="G91" s="10" t="str">
        <f>IF($A91="","",IF(AND(CLEANED_DATA!R91&gt;0,CLEANED_DATA!AL91=""),"Flag: delivery reported but no PNC &lt;48h proxy value",IF(AND(CLEANED_DATA!R91&lt;&gt;"",CLEANED_DATA!AL91&lt;&gt;"",CLEANED_DATA!AL91&gt;CLEANED_DATA!R91),"Flag: PNC &lt;48h proxy greater than deliveries by "&amp;(CLEANED_DATA!AL91-CLEANED_DATA!R91),"OK")))</f>
        <v/>
      </c>
      <c r="H91" s="10" t="str">
        <f>IF($A91="","",IF(AND(CLEANED_DATA!V91&lt;&gt;"",CLEANED_DATA!R91&lt;&gt;"",CLEANED_DATA!V91&gt;CLEANED_DATA!R91),"Flag: caesareans greater than deliveries by "&amp;(CLEANED_DATA!V91-CLEANED_DATA!R91),"OK"))</f>
        <v/>
      </c>
      <c r="I91" s="10" t="str">
        <f>IF($A91="","",IF(AND(CLEANED_DATA!W91&lt;&gt;"",CLEANED_DATA!R91&lt;&gt;"",CLEANED_DATA!W91&gt;CLEANED_DATA!R91),"Flag: complications greater than deliveries by "&amp;(CLEANED_DATA!W91-CLEANED_DATA!R91),"OK"))</f>
        <v/>
      </c>
      <c r="J91" s="10" t="str">
        <f>IF($A91="","",IF(AND(CLEANED_DATA!AN91&lt;&gt;"",CLEANED_DATA!AO91&lt;&gt;"",CLEANED_DATA!AO91&gt;CLEANED_DATA!AN91),"Flag: new acceptors greater than counselled by "&amp;(CLEANED_DATA!AO91-CLEANED_DATA!AN91),"OK"))</f>
        <v/>
      </c>
      <c r="K91" s="10" t="str">
        <f>IF($A91="","",N(CLEANED_DATA!AQ91)+N(CLEANED_DATA!AR91)+N(CLEANED_DATA!AS91)+N(CLEANED_DATA!AT91)+N(CLEANED_DATA!AU91)+N(CLEANED_DATA!AV91)+N(CLEANED_DATA!AW91)+N(CLEANED_DATA!AX91)+N(CLEANED_DATA!AY91)+N(CLEANED_DATA!AZ91)+N(CLEANED_DATA!BA91)+N(CLEANED_DATA!BB91)+N(CLEANED_DATA!BC91))</f>
        <v/>
      </c>
      <c r="L91" s="10" t="str">
        <f>IF($A91="","",IF(CLEANED_DATA!AO91="","Missing FP new acceptors",IF(K91=CLEANED_DATA!AO91,"OK","FP method sum differs from new acceptors: method sum="&amp;K91&amp;", new acceptors="&amp;CLEANED_DATA!AO91&amp;", difference="&amp;(K91-CLEANED_DATA!AO91))))</f>
        <v/>
      </c>
      <c r="M91" s="11" t="str">
        <f t="shared" si="3"/>
        <v/>
      </c>
      <c r="N91" s="10" t="str">
        <f t="shared" si="4"/>
        <v/>
      </c>
      <c r="O91" s="10" t="str">
        <f t="shared" si="5"/>
        <v/>
      </c>
    </row>
    <row r="92" spans="1:15" ht="39.5" customHeight="1">
      <c r="A92" s="10" t="str">
        <f>IF(CLEANED_DATA!A92="","",CLEANED_DATA!A92)</f>
        <v/>
      </c>
      <c r="B92" s="10" t="str">
        <f>IF($A92="","",IF(
IF(CLEANED_DATA!D92="","ANC1; ","")&amp;
IF(CLEANED_DATA!G92="","ANC4; ","")&amp;
IF(CLEANED_DATA!Q92="","LLIN_DISTRIBUTED; ","")&amp;
IF(CLEANED_DATA!R92="","DELIVERIES_HF; ","")&amp;
IF(CLEANED_DATA!T92="","AMTSL; ","")&amp;
IF(CLEANED_DATA!V92="","CAESAREAN; ","")&amp;
IF(CLEANED_DATA!W92="","OBST_COMPLICATIONS; ","")&amp;
IF(CLEANED_DATA!AL92="","PNC_48H_PROXY; ","")&amp;
IF(CLEANED_DATA!AM92="","FP_VISITS; ","")&amp;
IF(CLEANED_DATA!AN92="","FP_COUNSELLED; ","")&amp;
IF(CLEANED_DATA!AO92="","FP_NEW_ACCEPTORS; ","")&amp;
IF(CLEANED_DATA!AQ92="","FP_PROGESTIN_PILL; ","")&amp;
IF(CLEANED_DATA!AR92="","FP_ESTRO_PROGESTIN_PILL; ","")&amp;
IF(CLEANED_DATA!AS92="","FP_MORNING_AFTER; ","")&amp;
IF(CLEANED_DATA!AT92="","FP_IM_INJECTION; ","")&amp;
IF(CLEANED_DATA!AU92="","FP_SC_INJECTION; ","")&amp;
IF(CLEANED_DATA!AV92="","FP_IMPLANT_IMPLANON; ","")&amp;
IF(CLEANED_DATA!AW92="","FP_IMPLANT_JADELLE; ","")&amp;
IF(CLEANED_DATA!AX92="","FP_IUD; ","")&amp;
IF(CLEANED_DATA!AY92="","FP_TUBAL_LIGATION; ","")&amp;
IF(CLEANED_DATA!AZ92="","FP_VASECTOMY; ","")&amp;
IF(CLEANED_DATA!BA92="","FP_MALE_CONDOM; ","")&amp;
IF(CLEANED_DATA!BB92="","FP_FEMALE_CONDOM; ","")&amp;
IF(CLEANED_DATA!BC92="","FP_NATURAL_METHOD; ","")
="","None",
IF(CLEANED_DATA!D92="","ANC1; ","")&amp;
IF(CLEANED_DATA!G92="","ANC4; ","")&amp;
IF(CLEANED_DATA!Q92="","LLIN_DISTRIBUTED; ","")&amp;
IF(CLEANED_DATA!R92="","DELIVERIES_HF; ","")&amp;
IF(CLEANED_DATA!T92="","AMTSL; ","")&amp;
IF(CLEANED_DATA!V92="","CAESAREAN; ","")&amp;
IF(CLEANED_DATA!W92="","OBST_COMPLICATIONS; ","")&amp;
IF(CLEANED_DATA!AL92="","PNC_48H_PROXY; ","")&amp;
IF(CLEANED_DATA!AM92="","FP_VISITS; ","")&amp;
IF(CLEANED_DATA!AN92="","FP_COUNSELLED; ","")&amp;
IF(CLEANED_DATA!AO92="","FP_NEW_ACCEPTORS; ","")&amp;
IF(CLEANED_DATA!AQ92="","FP_PROGESTIN_PILL; ","")&amp;
IF(CLEANED_DATA!AR92="","FP_ESTRO_PROGESTIN_PILL; ","")&amp;
IF(CLEANED_DATA!AS92="","FP_MORNING_AFTER; ","")&amp;
IF(CLEANED_DATA!AT92="","FP_IM_INJECTION; ","")&amp;
IF(CLEANED_DATA!AU92="","FP_SC_INJECTION; ","")&amp;
IF(CLEANED_DATA!AV92="","FP_IMPLANT_IMPLANON; ","")&amp;
IF(CLEANED_DATA!AW92="","FP_IMPLANT_JADELLE; ","")&amp;
IF(CLEANED_DATA!AX92="","FP_IUD; ","")&amp;
IF(CLEANED_DATA!AY92="","FP_TUBAL_LIGATION; ","")&amp;
IF(CLEANED_DATA!AZ92="","FP_VASECTOMY; ","")&amp;
IF(CLEANED_DATA!BA92="","FP_MALE_CONDOM; ","")&amp;
IF(CLEANED_DATA!BB92="","FP_FEMALE_CONDOM; ","")&amp;
IF(CLEANED_DATA!BC92="","FP_NATURAL_METHOD; ","")))</f>
        <v/>
      </c>
      <c r="C92" s="11" t="str">
        <f>IF($A92="","",IF(
COUNT(CLEANED_DATA!D92,CLEANED_DATA!G92,CLEANED_DATA!Q92,CLEANED_DATA!R92,CLEANED_DATA!T92,CLEANED_DATA!V92,CLEANED_DATA!W92,CLEANED_DATA!AL92,CLEANED_DATA!AM92,CLEANED_DATA!AN92,CLEANED_DATA!AO92,CLEANED_DATA!AQ92,CLEANED_DATA!AR92,CLEANED_DATA!AS92,CLEANED_DATA!AT92,CLEANED_DATA!AU92,CLEANED_DATA!AV92,CLEANED_DATA!AW92,CLEANED_DATA!AX92,CLEANED_DATA!AY92,CLEANED_DATA!AZ92,CLEANED_DATA!BA92,CLEANED_DATA!BB92,CLEANED_DATA!BC92)=0,
"No data reported",
IF(
SUM(CLEANED_DATA!D92,CLEANED_DATA!G92,CLEANED_DATA!Q92,CLEANED_DATA!R92,CLEANED_DATA!T92,CLEANED_DATA!V92,CLEANED_DATA!W92,CLEANED_DATA!AL92,CLEANED_DATA!AM92,CLEANED_DATA!AN92,CLEANED_DATA!AO92,CLEANED_DATA!AQ92,CLEANED_DATA!AR92,CLEANED_DATA!AS92,CLEANED_DATA!AT92,CLEANED_DATA!AU92,CLEANED_DATA!AV92,CLEANED_DATA!AW92,CLEANED_DATA!AX92,CLEANED_DATA!AY92,CLEANED_DATA!AZ92,CLEANED_DATA!BA92,CLEANED_DATA!BB92,CLEANED_DATA!BC92)=0,
"Zero-only reporting",
"Reported")))</f>
        <v/>
      </c>
      <c r="D92" s="10" t="str">
        <f>IF($A92="","",IF(AND(CLEANED_DATA!D92&lt;&gt;"",CLEANED_DATA!G92&lt;&gt;"",CLEANED_DATA!G92&gt;CLEANED_DATA!D92),"Flag: ANC4 higher than ANC1","OK"))</f>
        <v/>
      </c>
      <c r="E92" s="10" t="str">
        <f>IF($A92="","",IF(OR(CLEANED_DATA!D92="",CLEANED_DATA!Q92=""),"Missing value: verify ANC1 and LLIN reporting",IF(CLEANED_DATA!Q92=CLEANED_DATA!D92,"OK: LLIN equals ANC1",IF(CLEANED_DATA!Q92&gt;CLEANED_DATA!D92,"Flag: LLIN exceeds ANC1 by "&amp;(CLEANED_DATA!Q92-CLEANED_DATA!D92)&amp;"; verify ANC register and LLIN distribution tally","Flag: LLIN lower than ANC1 by "&amp;(CLEANED_DATA!D92-CLEANED_DATA!Q92)&amp;"; verify if all ANC1 clients received LLINs or correct reporting error"))))</f>
        <v/>
      </c>
      <c r="F92" s="10" t="str">
        <f>IF($A92="","",IF(AND(CLEANED_DATA!R92&lt;&gt;"",CLEANED_DATA!T92&lt;&gt;"",CLEANED_DATA!T92&gt;CLEANED_DATA!R92),"Flag: AMTSL greater than deliveries by "&amp;(CLEANED_DATA!T92-CLEANED_DATA!R92),IF(AND(CLEANED_DATA!R92&gt;0,CLEANED_DATA!T92=""),"Missing AMTSL where deliveries reported","OK")))</f>
        <v/>
      </c>
      <c r="G92" s="10" t="str">
        <f>IF($A92="","",IF(AND(CLEANED_DATA!R92&gt;0,CLEANED_DATA!AL92=""),"Flag: delivery reported but no PNC &lt;48h proxy value",IF(AND(CLEANED_DATA!R92&lt;&gt;"",CLEANED_DATA!AL92&lt;&gt;"",CLEANED_DATA!AL92&gt;CLEANED_DATA!R92),"Flag: PNC &lt;48h proxy greater than deliveries by "&amp;(CLEANED_DATA!AL92-CLEANED_DATA!R92),"OK")))</f>
        <v/>
      </c>
      <c r="H92" s="10" t="str">
        <f>IF($A92="","",IF(AND(CLEANED_DATA!V92&lt;&gt;"",CLEANED_DATA!R92&lt;&gt;"",CLEANED_DATA!V92&gt;CLEANED_DATA!R92),"Flag: caesareans greater than deliveries by "&amp;(CLEANED_DATA!V92-CLEANED_DATA!R92),"OK"))</f>
        <v/>
      </c>
      <c r="I92" s="10" t="str">
        <f>IF($A92="","",IF(AND(CLEANED_DATA!W92&lt;&gt;"",CLEANED_DATA!R92&lt;&gt;"",CLEANED_DATA!W92&gt;CLEANED_DATA!R92),"Flag: complications greater than deliveries by "&amp;(CLEANED_DATA!W92-CLEANED_DATA!R92),"OK"))</f>
        <v/>
      </c>
      <c r="J92" s="10" t="str">
        <f>IF($A92="","",IF(AND(CLEANED_DATA!AN92&lt;&gt;"",CLEANED_DATA!AO92&lt;&gt;"",CLEANED_DATA!AO92&gt;CLEANED_DATA!AN92),"Flag: new acceptors greater than counselled by "&amp;(CLEANED_DATA!AO92-CLEANED_DATA!AN92),"OK"))</f>
        <v/>
      </c>
      <c r="K92" s="10" t="str">
        <f>IF($A92="","",N(CLEANED_DATA!AQ92)+N(CLEANED_DATA!AR92)+N(CLEANED_DATA!AS92)+N(CLEANED_DATA!AT92)+N(CLEANED_DATA!AU92)+N(CLEANED_DATA!AV92)+N(CLEANED_DATA!AW92)+N(CLEANED_DATA!AX92)+N(CLEANED_DATA!AY92)+N(CLEANED_DATA!AZ92)+N(CLEANED_DATA!BA92)+N(CLEANED_DATA!BB92)+N(CLEANED_DATA!BC92))</f>
        <v/>
      </c>
      <c r="L92" s="10" t="str">
        <f>IF($A92="","",IF(CLEANED_DATA!AO92="","Missing FP new acceptors",IF(K92=CLEANED_DATA!AO92,"OK","FP method sum differs from new acceptors: method sum="&amp;K92&amp;", new acceptors="&amp;CLEANED_DATA!AO92&amp;", difference="&amp;(K92-CLEANED_DATA!AO92))))</f>
        <v/>
      </c>
      <c r="M92" s="11" t="str">
        <f t="shared" si="3"/>
        <v/>
      </c>
      <c r="N92" s="10" t="str">
        <f t="shared" si="4"/>
        <v/>
      </c>
      <c r="O92" s="10" t="str">
        <f t="shared" si="5"/>
        <v/>
      </c>
    </row>
    <row r="93" spans="1:15" ht="39.5" customHeight="1">
      <c r="A93" s="10" t="str">
        <f>IF(CLEANED_DATA!A93="","",CLEANED_DATA!A93)</f>
        <v/>
      </c>
      <c r="B93" s="10" t="str">
        <f>IF($A93="","",IF(
IF(CLEANED_DATA!D93="","ANC1; ","")&amp;
IF(CLEANED_DATA!G93="","ANC4; ","")&amp;
IF(CLEANED_DATA!Q93="","LLIN_DISTRIBUTED; ","")&amp;
IF(CLEANED_DATA!R93="","DELIVERIES_HF; ","")&amp;
IF(CLEANED_DATA!T93="","AMTSL; ","")&amp;
IF(CLEANED_DATA!V93="","CAESAREAN; ","")&amp;
IF(CLEANED_DATA!W93="","OBST_COMPLICATIONS; ","")&amp;
IF(CLEANED_DATA!AL93="","PNC_48H_PROXY; ","")&amp;
IF(CLEANED_DATA!AM93="","FP_VISITS; ","")&amp;
IF(CLEANED_DATA!AN93="","FP_COUNSELLED; ","")&amp;
IF(CLEANED_DATA!AO93="","FP_NEW_ACCEPTORS; ","")&amp;
IF(CLEANED_DATA!AQ93="","FP_PROGESTIN_PILL; ","")&amp;
IF(CLEANED_DATA!AR93="","FP_ESTRO_PROGESTIN_PILL; ","")&amp;
IF(CLEANED_DATA!AS93="","FP_MORNING_AFTER; ","")&amp;
IF(CLEANED_DATA!AT93="","FP_IM_INJECTION; ","")&amp;
IF(CLEANED_DATA!AU93="","FP_SC_INJECTION; ","")&amp;
IF(CLEANED_DATA!AV93="","FP_IMPLANT_IMPLANON; ","")&amp;
IF(CLEANED_DATA!AW93="","FP_IMPLANT_JADELLE; ","")&amp;
IF(CLEANED_DATA!AX93="","FP_IUD; ","")&amp;
IF(CLEANED_DATA!AY93="","FP_TUBAL_LIGATION; ","")&amp;
IF(CLEANED_DATA!AZ93="","FP_VASECTOMY; ","")&amp;
IF(CLEANED_DATA!BA93="","FP_MALE_CONDOM; ","")&amp;
IF(CLEANED_DATA!BB93="","FP_FEMALE_CONDOM; ","")&amp;
IF(CLEANED_DATA!BC93="","FP_NATURAL_METHOD; ","")
="","None",
IF(CLEANED_DATA!D93="","ANC1; ","")&amp;
IF(CLEANED_DATA!G93="","ANC4; ","")&amp;
IF(CLEANED_DATA!Q93="","LLIN_DISTRIBUTED; ","")&amp;
IF(CLEANED_DATA!R93="","DELIVERIES_HF; ","")&amp;
IF(CLEANED_DATA!T93="","AMTSL; ","")&amp;
IF(CLEANED_DATA!V93="","CAESAREAN; ","")&amp;
IF(CLEANED_DATA!W93="","OBST_COMPLICATIONS; ","")&amp;
IF(CLEANED_DATA!AL93="","PNC_48H_PROXY; ","")&amp;
IF(CLEANED_DATA!AM93="","FP_VISITS; ","")&amp;
IF(CLEANED_DATA!AN93="","FP_COUNSELLED; ","")&amp;
IF(CLEANED_DATA!AO93="","FP_NEW_ACCEPTORS; ","")&amp;
IF(CLEANED_DATA!AQ93="","FP_PROGESTIN_PILL; ","")&amp;
IF(CLEANED_DATA!AR93="","FP_ESTRO_PROGESTIN_PILL; ","")&amp;
IF(CLEANED_DATA!AS93="","FP_MORNING_AFTER; ","")&amp;
IF(CLEANED_DATA!AT93="","FP_IM_INJECTION; ","")&amp;
IF(CLEANED_DATA!AU93="","FP_SC_INJECTION; ","")&amp;
IF(CLEANED_DATA!AV93="","FP_IMPLANT_IMPLANON; ","")&amp;
IF(CLEANED_DATA!AW93="","FP_IMPLANT_JADELLE; ","")&amp;
IF(CLEANED_DATA!AX93="","FP_IUD; ","")&amp;
IF(CLEANED_DATA!AY93="","FP_TUBAL_LIGATION; ","")&amp;
IF(CLEANED_DATA!AZ93="","FP_VASECTOMY; ","")&amp;
IF(CLEANED_DATA!BA93="","FP_MALE_CONDOM; ","")&amp;
IF(CLEANED_DATA!BB93="","FP_FEMALE_CONDOM; ","")&amp;
IF(CLEANED_DATA!BC93="","FP_NATURAL_METHOD; ","")))</f>
        <v/>
      </c>
      <c r="C93" s="11" t="str">
        <f>IF($A93="","",IF(
COUNT(CLEANED_DATA!D93,CLEANED_DATA!G93,CLEANED_DATA!Q93,CLEANED_DATA!R93,CLEANED_DATA!T93,CLEANED_DATA!V93,CLEANED_DATA!W93,CLEANED_DATA!AL93,CLEANED_DATA!AM93,CLEANED_DATA!AN93,CLEANED_DATA!AO93,CLEANED_DATA!AQ93,CLEANED_DATA!AR93,CLEANED_DATA!AS93,CLEANED_DATA!AT93,CLEANED_DATA!AU93,CLEANED_DATA!AV93,CLEANED_DATA!AW93,CLEANED_DATA!AX93,CLEANED_DATA!AY93,CLEANED_DATA!AZ93,CLEANED_DATA!BA93,CLEANED_DATA!BB93,CLEANED_DATA!BC93)=0,
"No data reported",
IF(
SUM(CLEANED_DATA!D93,CLEANED_DATA!G93,CLEANED_DATA!Q93,CLEANED_DATA!R93,CLEANED_DATA!T93,CLEANED_DATA!V93,CLEANED_DATA!W93,CLEANED_DATA!AL93,CLEANED_DATA!AM93,CLEANED_DATA!AN93,CLEANED_DATA!AO93,CLEANED_DATA!AQ93,CLEANED_DATA!AR93,CLEANED_DATA!AS93,CLEANED_DATA!AT93,CLEANED_DATA!AU93,CLEANED_DATA!AV93,CLEANED_DATA!AW93,CLEANED_DATA!AX93,CLEANED_DATA!AY93,CLEANED_DATA!AZ93,CLEANED_DATA!BA93,CLEANED_DATA!BB93,CLEANED_DATA!BC93)=0,
"Zero-only reporting",
"Reported")))</f>
        <v/>
      </c>
      <c r="D93" s="10" t="str">
        <f>IF($A93="","",IF(AND(CLEANED_DATA!D93&lt;&gt;"",CLEANED_DATA!G93&lt;&gt;"",CLEANED_DATA!G93&gt;CLEANED_DATA!D93),"Flag: ANC4 higher than ANC1","OK"))</f>
        <v/>
      </c>
      <c r="E93" s="10" t="str">
        <f>IF($A93="","",IF(OR(CLEANED_DATA!D93="",CLEANED_DATA!Q93=""),"Missing value: verify ANC1 and LLIN reporting",IF(CLEANED_DATA!Q93=CLEANED_DATA!D93,"OK: LLIN equals ANC1",IF(CLEANED_DATA!Q93&gt;CLEANED_DATA!D93,"Flag: LLIN exceeds ANC1 by "&amp;(CLEANED_DATA!Q93-CLEANED_DATA!D93)&amp;"; verify ANC register and LLIN distribution tally","Flag: LLIN lower than ANC1 by "&amp;(CLEANED_DATA!D93-CLEANED_DATA!Q93)&amp;"; verify if all ANC1 clients received LLINs or correct reporting error"))))</f>
        <v/>
      </c>
      <c r="F93" s="10" t="str">
        <f>IF($A93="","",IF(AND(CLEANED_DATA!R93&lt;&gt;"",CLEANED_DATA!T93&lt;&gt;"",CLEANED_DATA!T93&gt;CLEANED_DATA!R93),"Flag: AMTSL greater than deliveries by "&amp;(CLEANED_DATA!T93-CLEANED_DATA!R93),IF(AND(CLEANED_DATA!R93&gt;0,CLEANED_DATA!T93=""),"Missing AMTSL where deliveries reported","OK")))</f>
        <v/>
      </c>
      <c r="G93" s="10" t="str">
        <f>IF($A93="","",IF(AND(CLEANED_DATA!R93&gt;0,CLEANED_DATA!AL93=""),"Flag: delivery reported but no PNC &lt;48h proxy value",IF(AND(CLEANED_DATA!R93&lt;&gt;"",CLEANED_DATA!AL93&lt;&gt;"",CLEANED_DATA!AL93&gt;CLEANED_DATA!R93),"Flag: PNC &lt;48h proxy greater than deliveries by "&amp;(CLEANED_DATA!AL93-CLEANED_DATA!R93),"OK")))</f>
        <v/>
      </c>
      <c r="H93" s="10" t="str">
        <f>IF($A93="","",IF(AND(CLEANED_DATA!V93&lt;&gt;"",CLEANED_DATA!R93&lt;&gt;"",CLEANED_DATA!V93&gt;CLEANED_DATA!R93),"Flag: caesareans greater than deliveries by "&amp;(CLEANED_DATA!V93-CLEANED_DATA!R93),"OK"))</f>
        <v/>
      </c>
      <c r="I93" s="10" t="str">
        <f>IF($A93="","",IF(AND(CLEANED_DATA!W93&lt;&gt;"",CLEANED_DATA!R93&lt;&gt;"",CLEANED_DATA!W93&gt;CLEANED_DATA!R93),"Flag: complications greater than deliveries by "&amp;(CLEANED_DATA!W93-CLEANED_DATA!R93),"OK"))</f>
        <v/>
      </c>
      <c r="J93" s="10" t="str">
        <f>IF($A93="","",IF(AND(CLEANED_DATA!AN93&lt;&gt;"",CLEANED_DATA!AO93&lt;&gt;"",CLEANED_DATA!AO93&gt;CLEANED_DATA!AN93),"Flag: new acceptors greater than counselled by "&amp;(CLEANED_DATA!AO93-CLEANED_DATA!AN93),"OK"))</f>
        <v/>
      </c>
      <c r="K93" s="10" t="str">
        <f>IF($A93="","",N(CLEANED_DATA!AQ93)+N(CLEANED_DATA!AR93)+N(CLEANED_DATA!AS93)+N(CLEANED_DATA!AT93)+N(CLEANED_DATA!AU93)+N(CLEANED_DATA!AV93)+N(CLEANED_DATA!AW93)+N(CLEANED_DATA!AX93)+N(CLEANED_DATA!AY93)+N(CLEANED_DATA!AZ93)+N(CLEANED_DATA!BA93)+N(CLEANED_DATA!BB93)+N(CLEANED_DATA!BC93))</f>
        <v/>
      </c>
      <c r="L93" s="10" t="str">
        <f>IF($A93="","",IF(CLEANED_DATA!AO93="","Missing FP new acceptors",IF(K93=CLEANED_DATA!AO93,"OK","FP method sum differs from new acceptors: method sum="&amp;K93&amp;", new acceptors="&amp;CLEANED_DATA!AO93&amp;", difference="&amp;(K93-CLEANED_DATA!AO93))))</f>
        <v/>
      </c>
      <c r="M93" s="11" t="str">
        <f t="shared" si="3"/>
        <v/>
      </c>
      <c r="N93" s="10" t="str">
        <f t="shared" si="4"/>
        <v/>
      </c>
      <c r="O93" s="10" t="str">
        <f t="shared" si="5"/>
        <v/>
      </c>
    </row>
    <row r="94" spans="1:15" ht="39.5" customHeight="1">
      <c r="A94" s="10" t="str">
        <f>IF(CLEANED_DATA!A94="","",CLEANED_DATA!A94)</f>
        <v/>
      </c>
      <c r="B94" s="10" t="str">
        <f>IF($A94="","",IF(
IF(CLEANED_DATA!D94="","ANC1; ","")&amp;
IF(CLEANED_DATA!G94="","ANC4; ","")&amp;
IF(CLEANED_DATA!Q94="","LLIN_DISTRIBUTED; ","")&amp;
IF(CLEANED_DATA!R94="","DELIVERIES_HF; ","")&amp;
IF(CLEANED_DATA!T94="","AMTSL; ","")&amp;
IF(CLEANED_DATA!V94="","CAESAREAN; ","")&amp;
IF(CLEANED_DATA!W94="","OBST_COMPLICATIONS; ","")&amp;
IF(CLEANED_DATA!AL94="","PNC_48H_PROXY; ","")&amp;
IF(CLEANED_DATA!AM94="","FP_VISITS; ","")&amp;
IF(CLEANED_DATA!AN94="","FP_COUNSELLED; ","")&amp;
IF(CLEANED_DATA!AO94="","FP_NEW_ACCEPTORS; ","")&amp;
IF(CLEANED_DATA!AQ94="","FP_PROGESTIN_PILL; ","")&amp;
IF(CLEANED_DATA!AR94="","FP_ESTRO_PROGESTIN_PILL; ","")&amp;
IF(CLEANED_DATA!AS94="","FP_MORNING_AFTER; ","")&amp;
IF(CLEANED_DATA!AT94="","FP_IM_INJECTION; ","")&amp;
IF(CLEANED_DATA!AU94="","FP_SC_INJECTION; ","")&amp;
IF(CLEANED_DATA!AV94="","FP_IMPLANT_IMPLANON; ","")&amp;
IF(CLEANED_DATA!AW94="","FP_IMPLANT_JADELLE; ","")&amp;
IF(CLEANED_DATA!AX94="","FP_IUD; ","")&amp;
IF(CLEANED_DATA!AY94="","FP_TUBAL_LIGATION; ","")&amp;
IF(CLEANED_DATA!AZ94="","FP_VASECTOMY; ","")&amp;
IF(CLEANED_DATA!BA94="","FP_MALE_CONDOM; ","")&amp;
IF(CLEANED_DATA!BB94="","FP_FEMALE_CONDOM; ","")&amp;
IF(CLEANED_DATA!BC94="","FP_NATURAL_METHOD; ","")
="","None",
IF(CLEANED_DATA!D94="","ANC1; ","")&amp;
IF(CLEANED_DATA!G94="","ANC4; ","")&amp;
IF(CLEANED_DATA!Q94="","LLIN_DISTRIBUTED; ","")&amp;
IF(CLEANED_DATA!R94="","DELIVERIES_HF; ","")&amp;
IF(CLEANED_DATA!T94="","AMTSL; ","")&amp;
IF(CLEANED_DATA!V94="","CAESAREAN; ","")&amp;
IF(CLEANED_DATA!W94="","OBST_COMPLICATIONS; ","")&amp;
IF(CLEANED_DATA!AL94="","PNC_48H_PROXY; ","")&amp;
IF(CLEANED_DATA!AM94="","FP_VISITS; ","")&amp;
IF(CLEANED_DATA!AN94="","FP_COUNSELLED; ","")&amp;
IF(CLEANED_DATA!AO94="","FP_NEW_ACCEPTORS; ","")&amp;
IF(CLEANED_DATA!AQ94="","FP_PROGESTIN_PILL; ","")&amp;
IF(CLEANED_DATA!AR94="","FP_ESTRO_PROGESTIN_PILL; ","")&amp;
IF(CLEANED_DATA!AS94="","FP_MORNING_AFTER; ","")&amp;
IF(CLEANED_DATA!AT94="","FP_IM_INJECTION; ","")&amp;
IF(CLEANED_DATA!AU94="","FP_SC_INJECTION; ","")&amp;
IF(CLEANED_DATA!AV94="","FP_IMPLANT_IMPLANON; ","")&amp;
IF(CLEANED_DATA!AW94="","FP_IMPLANT_JADELLE; ","")&amp;
IF(CLEANED_DATA!AX94="","FP_IUD; ","")&amp;
IF(CLEANED_DATA!AY94="","FP_TUBAL_LIGATION; ","")&amp;
IF(CLEANED_DATA!AZ94="","FP_VASECTOMY; ","")&amp;
IF(CLEANED_DATA!BA94="","FP_MALE_CONDOM; ","")&amp;
IF(CLEANED_DATA!BB94="","FP_FEMALE_CONDOM; ","")&amp;
IF(CLEANED_DATA!BC94="","FP_NATURAL_METHOD; ","")))</f>
        <v/>
      </c>
      <c r="C94" s="11" t="str">
        <f>IF($A94="","",IF(
COUNT(CLEANED_DATA!D94,CLEANED_DATA!G94,CLEANED_DATA!Q94,CLEANED_DATA!R94,CLEANED_DATA!T94,CLEANED_DATA!V94,CLEANED_DATA!W94,CLEANED_DATA!AL94,CLEANED_DATA!AM94,CLEANED_DATA!AN94,CLEANED_DATA!AO94,CLEANED_DATA!AQ94,CLEANED_DATA!AR94,CLEANED_DATA!AS94,CLEANED_DATA!AT94,CLEANED_DATA!AU94,CLEANED_DATA!AV94,CLEANED_DATA!AW94,CLEANED_DATA!AX94,CLEANED_DATA!AY94,CLEANED_DATA!AZ94,CLEANED_DATA!BA94,CLEANED_DATA!BB94,CLEANED_DATA!BC94)=0,
"No data reported",
IF(
SUM(CLEANED_DATA!D94,CLEANED_DATA!G94,CLEANED_DATA!Q94,CLEANED_DATA!R94,CLEANED_DATA!T94,CLEANED_DATA!V94,CLEANED_DATA!W94,CLEANED_DATA!AL94,CLEANED_DATA!AM94,CLEANED_DATA!AN94,CLEANED_DATA!AO94,CLEANED_DATA!AQ94,CLEANED_DATA!AR94,CLEANED_DATA!AS94,CLEANED_DATA!AT94,CLEANED_DATA!AU94,CLEANED_DATA!AV94,CLEANED_DATA!AW94,CLEANED_DATA!AX94,CLEANED_DATA!AY94,CLEANED_DATA!AZ94,CLEANED_DATA!BA94,CLEANED_DATA!BB94,CLEANED_DATA!BC94)=0,
"Zero-only reporting",
"Reported")))</f>
        <v/>
      </c>
      <c r="D94" s="10" t="str">
        <f>IF($A94="","",IF(AND(CLEANED_DATA!D94&lt;&gt;"",CLEANED_DATA!G94&lt;&gt;"",CLEANED_DATA!G94&gt;CLEANED_DATA!D94),"Flag: ANC4 higher than ANC1","OK"))</f>
        <v/>
      </c>
      <c r="E94" s="10" t="str">
        <f>IF($A94="","",IF(OR(CLEANED_DATA!D94="",CLEANED_DATA!Q94=""),"Missing value: verify ANC1 and LLIN reporting",IF(CLEANED_DATA!Q94=CLEANED_DATA!D94,"OK: LLIN equals ANC1",IF(CLEANED_DATA!Q94&gt;CLEANED_DATA!D94,"Flag: LLIN exceeds ANC1 by "&amp;(CLEANED_DATA!Q94-CLEANED_DATA!D94)&amp;"; verify ANC register and LLIN distribution tally","Flag: LLIN lower than ANC1 by "&amp;(CLEANED_DATA!D94-CLEANED_DATA!Q94)&amp;"; verify if all ANC1 clients received LLINs or correct reporting error"))))</f>
        <v/>
      </c>
      <c r="F94" s="10" t="str">
        <f>IF($A94="","",IF(AND(CLEANED_DATA!R94&lt;&gt;"",CLEANED_DATA!T94&lt;&gt;"",CLEANED_DATA!T94&gt;CLEANED_DATA!R94),"Flag: AMTSL greater than deliveries by "&amp;(CLEANED_DATA!T94-CLEANED_DATA!R94),IF(AND(CLEANED_DATA!R94&gt;0,CLEANED_DATA!T94=""),"Missing AMTSL where deliveries reported","OK")))</f>
        <v/>
      </c>
      <c r="G94" s="10" t="str">
        <f>IF($A94="","",IF(AND(CLEANED_DATA!R94&gt;0,CLEANED_DATA!AL94=""),"Flag: delivery reported but no PNC &lt;48h proxy value",IF(AND(CLEANED_DATA!R94&lt;&gt;"",CLEANED_DATA!AL94&lt;&gt;"",CLEANED_DATA!AL94&gt;CLEANED_DATA!R94),"Flag: PNC &lt;48h proxy greater than deliveries by "&amp;(CLEANED_DATA!AL94-CLEANED_DATA!R94),"OK")))</f>
        <v/>
      </c>
      <c r="H94" s="10" t="str">
        <f>IF($A94="","",IF(AND(CLEANED_DATA!V94&lt;&gt;"",CLEANED_DATA!R94&lt;&gt;"",CLEANED_DATA!V94&gt;CLEANED_DATA!R94),"Flag: caesareans greater than deliveries by "&amp;(CLEANED_DATA!V94-CLEANED_DATA!R94),"OK"))</f>
        <v/>
      </c>
      <c r="I94" s="10" t="str">
        <f>IF($A94="","",IF(AND(CLEANED_DATA!W94&lt;&gt;"",CLEANED_DATA!R94&lt;&gt;"",CLEANED_DATA!W94&gt;CLEANED_DATA!R94),"Flag: complications greater than deliveries by "&amp;(CLEANED_DATA!W94-CLEANED_DATA!R94),"OK"))</f>
        <v/>
      </c>
      <c r="J94" s="10" t="str">
        <f>IF($A94="","",IF(AND(CLEANED_DATA!AN94&lt;&gt;"",CLEANED_DATA!AO94&lt;&gt;"",CLEANED_DATA!AO94&gt;CLEANED_DATA!AN94),"Flag: new acceptors greater than counselled by "&amp;(CLEANED_DATA!AO94-CLEANED_DATA!AN94),"OK"))</f>
        <v/>
      </c>
      <c r="K94" s="10" t="str">
        <f>IF($A94="","",N(CLEANED_DATA!AQ94)+N(CLEANED_DATA!AR94)+N(CLEANED_DATA!AS94)+N(CLEANED_DATA!AT94)+N(CLEANED_DATA!AU94)+N(CLEANED_DATA!AV94)+N(CLEANED_DATA!AW94)+N(CLEANED_DATA!AX94)+N(CLEANED_DATA!AY94)+N(CLEANED_DATA!AZ94)+N(CLEANED_DATA!BA94)+N(CLEANED_DATA!BB94)+N(CLEANED_DATA!BC94))</f>
        <v/>
      </c>
      <c r="L94" s="10" t="str">
        <f>IF($A94="","",IF(CLEANED_DATA!AO94="","Missing FP new acceptors",IF(K94=CLEANED_DATA!AO94,"OK","FP method sum differs from new acceptors: method sum="&amp;K94&amp;", new acceptors="&amp;CLEANED_DATA!AO94&amp;", difference="&amp;(K94-CLEANED_DATA!AO94))))</f>
        <v/>
      </c>
      <c r="M94" s="11" t="str">
        <f t="shared" si="3"/>
        <v/>
      </c>
      <c r="N94" s="10" t="str">
        <f t="shared" si="4"/>
        <v/>
      </c>
      <c r="O94" s="10" t="str">
        <f t="shared" si="5"/>
        <v/>
      </c>
    </row>
    <row r="95" spans="1:15" ht="39.5" customHeight="1">
      <c r="A95" s="10" t="str">
        <f>IF(CLEANED_DATA!A95="","",CLEANED_DATA!A95)</f>
        <v/>
      </c>
      <c r="B95" s="10" t="str">
        <f>IF($A95="","",IF(
IF(CLEANED_DATA!D95="","ANC1; ","")&amp;
IF(CLEANED_DATA!G95="","ANC4; ","")&amp;
IF(CLEANED_DATA!Q95="","LLIN_DISTRIBUTED; ","")&amp;
IF(CLEANED_DATA!R95="","DELIVERIES_HF; ","")&amp;
IF(CLEANED_DATA!T95="","AMTSL; ","")&amp;
IF(CLEANED_DATA!V95="","CAESAREAN; ","")&amp;
IF(CLEANED_DATA!W95="","OBST_COMPLICATIONS; ","")&amp;
IF(CLEANED_DATA!AL95="","PNC_48H_PROXY; ","")&amp;
IF(CLEANED_DATA!AM95="","FP_VISITS; ","")&amp;
IF(CLEANED_DATA!AN95="","FP_COUNSELLED; ","")&amp;
IF(CLEANED_DATA!AO95="","FP_NEW_ACCEPTORS; ","")&amp;
IF(CLEANED_DATA!AQ95="","FP_PROGESTIN_PILL; ","")&amp;
IF(CLEANED_DATA!AR95="","FP_ESTRO_PROGESTIN_PILL; ","")&amp;
IF(CLEANED_DATA!AS95="","FP_MORNING_AFTER; ","")&amp;
IF(CLEANED_DATA!AT95="","FP_IM_INJECTION; ","")&amp;
IF(CLEANED_DATA!AU95="","FP_SC_INJECTION; ","")&amp;
IF(CLEANED_DATA!AV95="","FP_IMPLANT_IMPLANON; ","")&amp;
IF(CLEANED_DATA!AW95="","FP_IMPLANT_JADELLE; ","")&amp;
IF(CLEANED_DATA!AX95="","FP_IUD; ","")&amp;
IF(CLEANED_DATA!AY95="","FP_TUBAL_LIGATION; ","")&amp;
IF(CLEANED_DATA!AZ95="","FP_VASECTOMY; ","")&amp;
IF(CLEANED_DATA!BA95="","FP_MALE_CONDOM; ","")&amp;
IF(CLEANED_DATA!BB95="","FP_FEMALE_CONDOM; ","")&amp;
IF(CLEANED_DATA!BC95="","FP_NATURAL_METHOD; ","")
="","None",
IF(CLEANED_DATA!D95="","ANC1; ","")&amp;
IF(CLEANED_DATA!G95="","ANC4; ","")&amp;
IF(CLEANED_DATA!Q95="","LLIN_DISTRIBUTED; ","")&amp;
IF(CLEANED_DATA!R95="","DELIVERIES_HF; ","")&amp;
IF(CLEANED_DATA!T95="","AMTSL; ","")&amp;
IF(CLEANED_DATA!V95="","CAESAREAN; ","")&amp;
IF(CLEANED_DATA!W95="","OBST_COMPLICATIONS; ","")&amp;
IF(CLEANED_DATA!AL95="","PNC_48H_PROXY; ","")&amp;
IF(CLEANED_DATA!AM95="","FP_VISITS; ","")&amp;
IF(CLEANED_DATA!AN95="","FP_COUNSELLED; ","")&amp;
IF(CLEANED_DATA!AO95="","FP_NEW_ACCEPTORS; ","")&amp;
IF(CLEANED_DATA!AQ95="","FP_PROGESTIN_PILL; ","")&amp;
IF(CLEANED_DATA!AR95="","FP_ESTRO_PROGESTIN_PILL; ","")&amp;
IF(CLEANED_DATA!AS95="","FP_MORNING_AFTER; ","")&amp;
IF(CLEANED_DATA!AT95="","FP_IM_INJECTION; ","")&amp;
IF(CLEANED_DATA!AU95="","FP_SC_INJECTION; ","")&amp;
IF(CLEANED_DATA!AV95="","FP_IMPLANT_IMPLANON; ","")&amp;
IF(CLEANED_DATA!AW95="","FP_IMPLANT_JADELLE; ","")&amp;
IF(CLEANED_DATA!AX95="","FP_IUD; ","")&amp;
IF(CLEANED_DATA!AY95="","FP_TUBAL_LIGATION; ","")&amp;
IF(CLEANED_DATA!AZ95="","FP_VASECTOMY; ","")&amp;
IF(CLEANED_DATA!BA95="","FP_MALE_CONDOM; ","")&amp;
IF(CLEANED_DATA!BB95="","FP_FEMALE_CONDOM; ","")&amp;
IF(CLEANED_DATA!BC95="","FP_NATURAL_METHOD; ","")))</f>
        <v/>
      </c>
      <c r="C95" s="11" t="str">
        <f>IF($A95="","",IF(
COUNT(CLEANED_DATA!D95,CLEANED_DATA!G95,CLEANED_DATA!Q95,CLEANED_DATA!R95,CLEANED_DATA!T95,CLEANED_DATA!V95,CLEANED_DATA!W95,CLEANED_DATA!AL95,CLEANED_DATA!AM95,CLEANED_DATA!AN95,CLEANED_DATA!AO95,CLEANED_DATA!AQ95,CLEANED_DATA!AR95,CLEANED_DATA!AS95,CLEANED_DATA!AT95,CLEANED_DATA!AU95,CLEANED_DATA!AV95,CLEANED_DATA!AW95,CLEANED_DATA!AX95,CLEANED_DATA!AY95,CLEANED_DATA!AZ95,CLEANED_DATA!BA95,CLEANED_DATA!BB95,CLEANED_DATA!BC95)=0,
"No data reported",
IF(
SUM(CLEANED_DATA!D95,CLEANED_DATA!G95,CLEANED_DATA!Q95,CLEANED_DATA!R95,CLEANED_DATA!T95,CLEANED_DATA!V95,CLEANED_DATA!W95,CLEANED_DATA!AL95,CLEANED_DATA!AM95,CLEANED_DATA!AN95,CLEANED_DATA!AO95,CLEANED_DATA!AQ95,CLEANED_DATA!AR95,CLEANED_DATA!AS95,CLEANED_DATA!AT95,CLEANED_DATA!AU95,CLEANED_DATA!AV95,CLEANED_DATA!AW95,CLEANED_DATA!AX95,CLEANED_DATA!AY95,CLEANED_DATA!AZ95,CLEANED_DATA!BA95,CLEANED_DATA!BB95,CLEANED_DATA!BC95)=0,
"Zero-only reporting",
"Reported")))</f>
        <v/>
      </c>
      <c r="D95" s="10" t="str">
        <f>IF($A95="","",IF(AND(CLEANED_DATA!D95&lt;&gt;"",CLEANED_DATA!G95&lt;&gt;"",CLEANED_DATA!G95&gt;CLEANED_DATA!D95),"Flag: ANC4 higher than ANC1","OK"))</f>
        <v/>
      </c>
      <c r="E95" s="10" t="str">
        <f>IF($A95="","",IF(OR(CLEANED_DATA!D95="",CLEANED_DATA!Q95=""),"Missing value: verify ANC1 and LLIN reporting",IF(CLEANED_DATA!Q95=CLEANED_DATA!D95,"OK: LLIN equals ANC1",IF(CLEANED_DATA!Q95&gt;CLEANED_DATA!D95,"Flag: LLIN exceeds ANC1 by "&amp;(CLEANED_DATA!Q95-CLEANED_DATA!D95)&amp;"; verify ANC register and LLIN distribution tally","Flag: LLIN lower than ANC1 by "&amp;(CLEANED_DATA!D95-CLEANED_DATA!Q95)&amp;"; verify if all ANC1 clients received LLINs or correct reporting error"))))</f>
        <v/>
      </c>
      <c r="F95" s="10" t="str">
        <f>IF($A95="","",IF(AND(CLEANED_DATA!R95&lt;&gt;"",CLEANED_DATA!T95&lt;&gt;"",CLEANED_DATA!T95&gt;CLEANED_DATA!R95),"Flag: AMTSL greater than deliveries by "&amp;(CLEANED_DATA!T95-CLEANED_DATA!R95),IF(AND(CLEANED_DATA!R95&gt;0,CLEANED_DATA!T95=""),"Missing AMTSL where deliveries reported","OK")))</f>
        <v/>
      </c>
      <c r="G95" s="10" t="str">
        <f>IF($A95="","",IF(AND(CLEANED_DATA!R95&gt;0,CLEANED_DATA!AL95=""),"Flag: delivery reported but no PNC &lt;48h proxy value",IF(AND(CLEANED_DATA!R95&lt;&gt;"",CLEANED_DATA!AL95&lt;&gt;"",CLEANED_DATA!AL95&gt;CLEANED_DATA!R95),"Flag: PNC &lt;48h proxy greater than deliveries by "&amp;(CLEANED_DATA!AL95-CLEANED_DATA!R95),"OK")))</f>
        <v/>
      </c>
      <c r="H95" s="10" t="str">
        <f>IF($A95="","",IF(AND(CLEANED_DATA!V95&lt;&gt;"",CLEANED_DATA!R95&lt;&gt;"",CLEANED_DATA!V95&gt;CLEANED_DATA!R95),"Flag: caesareans greater than deliveries by "&amp;(CLEANED_DATA!V95-CLEANED_DATA!R95),"OK"))</f>
        <v/>
      </c>
      <c r="I95" s="10" t="str">
        <f>IF($A95="","",IF(AND(CLEANED_DATA!W95&lt;&gt;"",CLEANED_DATA!R95&lt;&gt;"",CLEANED_DATA!W95&gt;CLEANED_DATA!R95),"Flag: complications greater than deliveries by "&amp;(CLEANED_DATA!W95-CLEANED_DATA!R95),"OK"))</f>
        <v/>
      </c>
      <c r="J95" s="10" t="str">
        <f>IF($A95="","",IF(AND(CLEANED_DATA!AN95&lt;&gt;"",CLEANED_DATA!AO95&lt;&gt;"",CLEANED_DATA!AO95&gt;CLEANED_DATA!AN95),"Flag: new acceptors greater than counselled by "&amp;(CLEANED_DATA!AO95-CLEANED_DATA!AN95),"OK"))</f>
        <v/>
      </c>
      <c r="K95" s="10" t="str">
        <f>IF($A95="","",N(CLEANED_DATA!AQ95)+N(CLEANED_DATA!AR95)+N(CLEANED_DATA!AS95)+N(CLEANED_DATA!AT95)+N(CLEANED_DATA!AU95)+N(CLEANED_DATA!AV95)+N(CLEANED_DATA!AW95)+N(CLEANED_DATA!AX95)+N(CLEANED_DATA!AY95)+N(CLEANED_DATA!AZ95)+N(CLEANED_DATA!BA95)+N(CLEANED_DATA!BB95)+N(CLEANED_DATA!BC95))</f>
        <v/>
      </c>
      <c r="L95" s="10" t="str">
        <f>IF($A95="","",IF(CLEANED_DATA!AO95="","Missing FP new acceptors",IF(K95=CLEANED_DATA!AO95,"OK","FP method sum differs from new acceptors: method sum="&amp;K95&amp;", new acceptors="&amp;CLEANED_DATA!AO95&amp;", difference="&amp;(K95-CLEANED_DATA!AO95))))</f>
        <v/>
      </c>
      <c r="M95" s="11" t="str">
        <f t="shared" si="3"/>
        <v/>
      </c>
      <c r="N95" s="10" t="str">
        <f t="shared" si="4"/>
        <v/>
      </c>
      <c r="O95" s="10" t="str">
        <f t="shared" si="5"/>
        <v/>
      </c>
    </row>
    <row r="96" spans="1:15" ht="39.5" customHeight="1">
      <c r="A96" s="10" t="str">
        <f>IF(CLEANED_DATA!A96="","",CLEANED_DATA!A96)</f>
        <v/>
      </c>
      <c r="B96" s="10" t="str">
        <f>IF($A96="","",IF(
IF(CLEANED_DATA!D96="","ANC1; ","")&amp;
IF(CLEANED_DATA!G96="","ANC4; ","")&amp;
IF(CLEANED_DATA!Q96="","LLIN_DISTRIBUTED; ","")&amp;
IF(CLEANED_DATA!R96="","DELIVERIES_HF; ","")&amp;
IF(CLEANED_DATA!T96="","AMTSL; ","")&amp;
IF(CLEANED_DATA!V96="","CAESAREAN; ","")&amp;
IF(CLEANED_DATA!W96="","OBST_COMPLICATIONS; ","")&amp;
IF(CLEANED_DATA!AL96="","PNC_48H_PROXY; ","")&amp;
IF(CLEANED_DATA!AM96="","FP_VISITS; ","")&amp;
IF(CLEANED_DATA!AN96="","FP_COUNSELLED; ","")&amp;
IF(CLEANED_DATA!AO96="","FP_NEW_ACCEPTORS; ","")&amp;
IF(CLEANED_DATA!AQ96="","FP_PROGESTIN_PILL; ","")&amp;
IF(CLEANED_DATA!AR96="","FP_ESTRO_PROGESTIN_PILL; ","")&amp;
IF(CLEANED_DATA!AS96="","FP_MORNING_AFTER; ","")&amp;
IF(CLEANED_DATA!AT96="","FP_IM_INJECTION; ","")&amp;
IF(CLEANED_DATA!AU96="","FP_SC_INJECTION; ","")&amp;
IF(CLEANED_DATA!AV96="","FP_IMPLANT_IMPLANON; ","")&amp;
IF(CLEANED_DATA!AW96="","FP_IMPLANT_JADELLE; ","")&amp;
IF(CLEANED_DATA!AX96="","FP_IUD; ","")&amp;
IF(CLEANED_DATA!AY96="","FP_TUBAL_LIGATION; ","")&amp;
IF(CLEANED_DATA!AZ96="","FP_VASECTOMY; ","")&amp;
IF(CLEANED_DATA!BA96="","FP_MALE_CONDOM; ","")&amp;
IF(CLEANED_DATA!BB96="","FP_FEMALE_CONDOM; ","")&amp;
IF(CLEANED_DATA!BC96="","FP_NATURAL_METHOD; ","")
="","None",
IF(CLEANED_DATA!D96="","ANC1; ","")&amp;
IF(CLEANED_DATA!G96="","ANC4; ","")&amp;
IF(CLEANED_DATA!Q96="","LLIN_DISTRIBUTED; ","")&amp;
IF(CLEANED_DATA!R96="","DELIVERIES_HF; ","")&amp;
IF(CLEANED_DATA!T96="","AMTSL; ","")&amp;
IF(CLEANED_DATA!V96="","CAESAREAN; ","")&amp;
IF(CLEANED_DATA!W96="","OBST_COMPLICATIONS; ","")&amp;
IF(CLEANED_DATA!AL96="","PNC_48H_PROXY; ","")&amp;
IF(CLEANED_DATA!AM96="","FP_VISITS; ","")&amp;
IF(CLEANED_DATA!AN96="","FP_COUNSELLED; ","")&amp;
IF(CLEANED_DATA!AO96="","FP_NEW_ACCEPTORS; ","")&amp;
IF(CLEANED_DATA!AQ96="","FP_PROGESTIN_PILL; ","")&amp;
IF(CLEANED_DATA!AR96="","FP_ESTRO_PROGESTIN_PILL; ","")&amp;
IF(CLEANED_DATA!AS96="","FP_MORNING_AFTER; ","")&amp;
IF(CLEANED_DATA!AT96="","FP_IM_INJECTION; ","")&amp;
IF(CLEANED_DATA!AU96="","FP_SC_INJECTION; ","")&amp;
IF(CLEANED_DATA!AV96="","FP_IMPLANT_IMPLANON; ","")&amp;
IF(CLEANED_DATA!AW96="","FP_IMPLANT_JADELLE; ","")&amp;
IF(CLEANED_DATA!AX96="","FP_IUD; ","")&amp;
IF(CLEANED_DATA!AY96="","FP_TUBAL_LIGATION; ","")&amp;
IF(CLEANED_DATA!AZ96="","FP_VASECTOMY; ","")&amp;
IF(CLEANED_DATA!BA96="","FP_MALE_CONDOM; ","")&amp;
IF(CLEANED_DATA!BB96="","FP_FEMALE_CONDOM; ","")&amp;
IF(CLEANED_DATA!BC96="","FP_NATURAL_METHOD; ","")))</f>
        <v/>
      </c>
      <c r="C96" s="11" t="str">
        <f>IF($A96="","",IF(
COUNT(CLEANED_DATA!D96,CLEANED_DATA!G96,CLEANED_DATA!Q96,CLEANED_DATA!R96,CLEANED_DATA!T96,CLEANED_DATA!V96,CLEANED_DATA!W96,CLEANED_DATA!AL96,CLEANED_DATA!AM96,CLEANED_DATA!AN96,CLEANED_DATA!AO96,CLEANED_DATA!AQ96,CLEANED_DATA!AR96,CLEANED_DATA!AS96,CLEANED_DATA!AT96,CLEANED_DATA!AU96,CLEANED_DATA!AV96,CLEANED_DATA!AW96,CLEANED_DATA!AX96,CLEANED_DATA!AY96,CLEANED_DATA!AZ96,CLEANED_DATA!BA96,CLEANED_DATA!BB96,CLEANED_DATA!BC96)=0,
"No data reported",
IF(
SUM(CLEANED_DATA!D96,CLEANED_DATA!G96,CLEANED_DATA!Q96,CLEANED_DATA!R96,CLEANED_DATA!T96,CLEANED_DATA!V96,CLEANED_DATA!W96,CLEANED_DATA!AL96,CLEANED_DATA!AM96,CLEANED_DATA!AN96,CLEANED_DATA!AO96,CLEANED_DATA!AQ96,CLEANED_DATA!AR96,CLEANED_DATA!AS96,CLEANED_DATA!AT96,CLEANED_DATA!AU96,CLEANED_DATA!AV96,CLEANED_DATA!AW96,CLEANED_DATA!AX96,CLEANED_DATA!AY96,CLEANED_DATA!AZ96,CLEANED_DATA!BA96,CLEANED_DATA!BB96,CLEANED_DATA!BC96)=0,
"Zero-only reporting",
"Reported")))</f>
        <v/>
      </c>
      <c r="D96" s="10" t="str">
        <f>IF($A96="","",IF(AND(CLEANED_DATA!D96&lt;&gt;"",CLEANED_DATA!G96&lt;&gt;"",CLEANED_DATA!G96&gt;CLEANED_DATA!D96),"Flag: ANC4 higher than ANC1","OK"))</f>
        <v/>
      </c>
      <c r="E96" s="10" t="str">
        <f>IF($A96="","",IF(OR(CLEANED_DATA!D96="",CLEANED_DATA!Q96=""),"Missing value: verify ANC1 and LLIN reporting",IF(CLEANED_DATA!Q96=CLEANED_DATA!D96,"OK: LLIN equals ANC1",IF(CLEANED_DATA!Q96&gt;CLEANED_DATA!D96,"Flag: LLIN exceeds ANC1 by "&amp;(CLEANED_DATA!Q96-CLEANED_DATA!D96)&amp;"; verify ANC register and LLIN distribution tally","Flag: LLIN lower than ANC1 by "&amp;(CLEANED_DATA!D96-CLEANED_DATA!Q96)&amp;"; verify if all ANC1 clients received LLINs or correct reporting error"))))</f>
        <v/>
      </c>
      <c r="F96" s="10" t="str">
        <f>IF($A96="","",IF(AND(CLEANED_DATA!R96&lt;&gt;"",CLEANED_DATA!T96&lt;&gt;"",CLEANED_DATA!T96&gt;CLEANED_DATA!R96),"Flag: AMTSL greater than deliveries by "&amp;(CLEANED_DATA!T96-CLEANED_DATA!R96),IF(AND(CLEANED_DATA!R96&gt;0,CLEANED_DATA!T96=""),"Missing AMTSL where deliveries reported","OK")))</f>
        <v/>
      </c>
      <c r="G96" s="10" t="str">
        <f>IF($A96="","",IF(AND(CLEANED_DATA!R96&gt;0,CLEANED_DATA!AL96=""),"Flag: delivery reported but no PNC &lt;48h proxy value",IF(AND(CLEANED_DATA!R96&lt;&gt;"",CLEANED_DATA!AL96&lt;&gt;"",CLEANED_DATA!AL96&gt;CLEANED_DATA!R96),"Flag: PNC &lt;48h proxy greater than deliveries by "&amp;(CLEANED_DATA!AL96-CLEANED_DATA!R96),"OK")))</f>
        <v/>
      </c>
      <c r="H96" s="10" t="str">
        <f>IF($A96="","",IF(AND(CLEANED_DATA!V96&lt;&gt;"",CLEANED_DATA!R96&lt;&gt;"",CLEANED_DATA!V96&gt;CLEANED_DATA!R96),"Flag: caesareans greater than deliveries by "&amp;(CLEANED_DATA!V96-CLEANED_DATA!R96),"OK"))</f>
        <v/>
      </c>
      <c r="I96" s="10" t="str">
        <f>IF($A96="","",IF(AND(CLEANED_DATA!W96&lt;&gt;"",CLEANED_DATA!R96&lt;&gt;"",CLEANED_DATA!W96&gt;CLEANED_DATA!R96),"Flag: complications greater than deliveries by "&amp;(CLEANED_DATA!W96-CLEANED_DATA!R96),"OK"))</f>
        <v/>
      </c>
      <c r="J96" s="10" t="str">
        <f>IF($A96="","",IF(AND(CLEANED_DATA!AN96&lt;&gt;"",CLEANED_DATA!AO96&lt;&gt;"",CLEANED_DATA!AO96&gt;CLEANED_DATA!AN96),"Flag: new acceptors greater than counselled by "&amp;(CLEANED_DATA!AO96-CLEANED_DATA!AN96),"OK"))</f>
        <v/>
      </c>
      <c r="K96" s="10" t="str">
        <f>IF($A96="","",N(CLEANED_DATA!AQ96)+N(CLEANED_DATA!AR96)+N(CLEANED_DATA!AS96)+N(CLEANED_DATA!AT96)+N(CLEANED_DATA!AU96)+N(CLEANED_DATA!AV96)+N(CLEANED_DATA!AW96)+N(CLEANED_DATA!AX96)+N(CLEANED_DATA!AY96)+N(CLEANED_DATA!AZ96)+N(CLEANED_DATA!BA96)+N(CLEANED_DATA!BB96)+N(CLEANED_DATA!BC96))</f>
        <v/>
      </c>
      <c r="L96" s="10" t="str">
        <f>IF($A96="","",IF(CLEANED_DATA!AO96="","Missing FP new acceptors",IF(K96=CLEANED_DATA!AO96,"OK","FP method sum differs from new acceptors: method sum="&amp;K96&amp;", new acceptors="&amp;CLEANED_DATA!AO96&amp;", difference="&amp;(K96-CLEANED_DATA!AO96))))</f>
        <v/>
      </c>
      <c r="M96" s="11" t="str">
        <f t="shared" si="3"/>
        <v/>
      </c>
      <c r="N96" s="10" t="str">
        <f t="shared" si="4"/>
        <v/>
      </c>
      <c r="O96" s="10" t="str">
        <f t="shared" si="5"/>
        <v/>
      </c>
    </row>
    <row r="97" spans="1:15" ht="39.5" customHeight="1">
      <c r="A97" s="10" t="str">
        <f>IF(CLEANED_DATA!A97="","",CLEANED_DATA!A97)</f>
        <v/>
      </c>
      <c r="B97" s="10" t="str">
        <f>IF($A97="","",IF(
IF(CLEANED_DATA!D97="","ANC1; ","")&amp;
IF(CLEANED_DATA!G97="","ANC4; ","")&amp;
IF(CLEANED_DATA!Q97="","LLIN_DISTRIBUTED; ","")&amp;
IF(CLEANED_DATA!R97="","DELIVERIES_HF; ","")&amp;
IF(CLEANED_DATA!T97="","AMTSL; ","")&amp;
IF(CLEANED_DATA!V97="","CAESAREAN; ","")&amp;
IF(CLEANED_DATA!W97="","OBST_COMPLICATIONS; ","")&amp;
IF(CLEANED_DATA!AL97="","PNC_48H_PROXY; ","")&amp;
IF(CLEANED_DATA!AM97="","FP_VISITS; ","")&amp;
IF(CLEANED_DATA!AN97="","FP_COUNSELLED; ","")&amp;
IF(CLEANED_DATA!AO97="","FP_NEW_ACCEPTORS; ","")&amp;
IF(CLEANED_DATA!AQ97="","FP_PROGESTIN_PILL; ","")&amp;
IF(CLEANED_DATA!AR97="","FP_ESTRO_PROGESTIN_PILL; ","")&amp;
IF(CLEANED_DATA!AS97="","FP_MORNING_AFTER; ","")&amp;
IF(CLEANED_DATA!AT97="","FP_IM_INJECTION; ","")&amp;
IF(CLEANED_DATA!AU97="","FP_SC_INJECTION; ","")&amp;
IF(CLEANED_DATA!AV97="","FP_IMPLANT_IMPLANON; ","")&amp;
IF(CLEANED_DATA!AW97="","FP_IMPLANT_JADELLE; ","")&amp;
IF(CLEANED_DATA!AX97="","FP_IUD; ","")&amp;
IF(CLEANED_DATA!AY97="","FP_TUBAL_LIGATION; ","")&amp;
IF(CLEANED_DATA!AZ97="","FP_VASECTOMY; ","")&amp;
IF(CLEANED_DATA!BA97="","FP_MALE_CONDOM; ","")&amp;
IF(CLEANED_DATA!BB97="","FP_FEMALE_CONDOM; ","")&amp;
IF(CLEANED_DATA!BC97="","FP_NATURAL_METHOD; ","")
="","None",
IF(CLEANED_DATA!D97="","ANC1; ","")&amp;
IF(CLEANED_DATA!G97="","ANC4; ","")&amp;
IF(CLEANED_DATA!Q97="","LLIN_DISTRIBUTED; ","")&amp;
IF(CLEANED_DATA!R97="","DELIVERIES_HF; ","")&amp;
IF(CLEANED_DATA!T97="","AMTSL; ","")&amp;
IF(CLEANED_DATA!V97="","CAESAREAN; ","")&amp;
IF(CLEANED_DATA!W97="","OBST_COMPLICATIONS; ","")&amp;
IF(CLEANED_DATA!AL97="","PNC_48H_PROXY; ","")&amp;
IF(CLEANED_DATA!AM97="","FP_VISITS; ","")&amp;
IF(CLEANED_DATA!AN97="","FP_COUNSELLED; ","")&amp;
IF(CLEANED_DATA!AO97="","FP_NEW_ACCEPTORS; ","")&amp;
IF(CLEANED_DATA!AQ97="","FP_PROGESTIN_PILL; ","")&amp;
IF(CLEANED_DATA!AR97="","FP_ESTRO_PROGESTIN_PILL; ","")&amp;
IF(CLEANED_DATA!AS97="","FP_MORNING_AFTER; ","")&amp;
IF(CLEANED_DATA!AT97="","FP_IM_INJECTION; ","")&amp;
IF(CLEANED_DATA!AU97="","FP_SC_INJECTION; ","")&amp;
IF(CLEANED_DATA!AV97="","FP_IMPLANT_IMPLANON; ","")&amp;
IF(CLEANED_DATA!AW97="","FP_IMPLANT_JADELLE; ","")&amp;
IF(CLEANED_DATA!AX97="","FP_IUD; ","")&amp;
IF(CLEANED_DATA!AY97="","FP_TUBAL_LIGATION; ","")&amp;
IF(CLEANED_DATA!AZ97="","FP_VASECTOMY; ","")&amp;
IF(CLEANED_DATA!BA97="","FP_MALE_CONDOM; ","")&amp;
IF(CLEANED_DATA!BB97="","FP_FEMALE_CONDOM; ","")&amp;
IF(CLEANED_DATA!BC97="","FP_NATURAL_METHOD; ","")))</f>
        <v/>
      </c>
      <c r="C97" s="11" t="str">
        <f>IF($A97="","",IF(
COUNT(CLEANED_DATA!D97,CLEANED_DATA!G97,CLEANED_DATA!Q97,CLEANED_DATA!R97,CLEANED_DATA!T97,CLEANED_DATA!V97,CLEANED_DATA!W97,CLEANED_DATA!AL97,CLEANED_DATA!AM97,CLEANED_DATA!AN97,CLEANED_DATA!AO97,CLEANED_DATA!AQ97,CLEANED_DATA!AR97,CLEANED_DATA!AS97,CLEANED_DATA!AT97,CLEANED_DATA!AU97,CLEANED_DATA!AV97,CLEANED_DATA!AW97,CLEANED_DATA!AX97,CLEANED_DATA!AY97,CLEANED_DATA!AZ97,CLEANED_DATA!BA97,CLEANED_DATA!BB97,CLEANED_DATA!BC97)=0,
"No data reported",
IF(
SUM(CLEANED_DATA!D97,CLEANED_DATA!G97,CLEANED_DATA!Q97,CLEANED_DATA!R97,CLEANED_DATA!T97,CLEANED_DATA!V97,CLEANED_DATA!W97,CLEANED_DATA!AL97,CLEANED_DATA!AM97,CLEANED_DATA!AN97,CLEANED_DATA!AO97,CLEANED_DATA!AQ97,CLEANED_DATA!AR97,CLEANED_DATA!AS97,CLEANED_DATA!AT97,CLEANED_DATA!AU97,CLEANED_DATA!AV97,CLEANED_DATA!AW97,CLEANED_DATA!AX97,CLEANED_DATA!AY97,CLEANED_DATA!AZ97,CLEANED_DATA!BA97,CLEANED_DATA!BB97,CLEANED_DATA!BC97)=0,
"Zero-only reporting",
"Reported")))</f>
        <v/>
      </c>
      <c r="D97" s="10" t="str">
        <f>IF($A97="","",IF(AND(CLEANED_DATA!D97&lt;&gt;"",CLEANED_DATA!G97&lt;&gt;"",CLEANED_DATA!G97&gt;CLEANED_DATA!D97),"Flag: ANC4 higher than ANC1","OK"))</f>
        <v/>
      </c>
      <c r="E97" s="10" t="str">
        <f>IF($A97="","",IF(OR(CLEANED_DATA!D97="",CLEANED_DATA!Q97=""),"Missing value: verify ANC1 and LLIN reporting",IF(CLEANED_DATA!Q97=CLEANED_DATA!D97,"OK: LLIN equals ANC1",IF(CLEANED_DATA!Q97&gt;CLEANED_DATA!D97,"Flag: LLIN exceeds ANC1 by "&amp;(CLEANED_DATA!Q97-CLEANED_DATA!D97)&amp;"; verify ANC register and LLIN distribution tally","Flag: LLIN lower than ANC1 by "&amp;(CLEANED_DATA!D97-CLEANED_DATA!Q97)&amp;"; verify if all ANC1 clients received LLINs or correct reporting error"))))</f>
        <v/>
      </c>
      <c r="F97" s="10" t="str">
        <f>IF($A97="","",IF(AND(CLEANED_DATA!R97&lt;&gt;"",CLEANED_DATA!T97&lt;&gt;"",CLEANED_DATA!T97&gt;CLEANED_DATA!R97),"Flag: AMTSL greater than deliveries by "&amp;(CLEANED_DATA!T97-CLEANED_DATA!R97),IF(AND(CLEANED_DATA!R97&gt;0,CLEANED_DATA!T97=""),"Missing AMTSL where deliveries reported","OK")))</f>
        <v/>
      </c>
      <c r="G97" s="10" t="str">
        <f>IF($A97="","",IF(AND(CLEANED_DATA!R97&gt;0,CLEANED_DATA!AL97=""),"Flag: delivery reported but no PNC &lt;48h proxy value",IF(AND(CLEANED_DATA!R97&lt;&gt;"",CLEANED_DATA!AL97&lt;&gt;"",CLEANED_DATA!AL97&gt;CLEANED_DATA!R97),"Flag: PNC &lt;48h proxy greater than deliveries by "&amp;(CLEANED_DATA!AL97-CLEANED_DATA!R97),"OK")))</f>
        <v/>
      </c>
      <c r="H97" s="10" t="str">
        <f>IF($A97="","",IF(AND(CLEANED_DATA!V97&lt;&gt;"",CLEANED_DATA!R97&lt;&gt;"",CLEANED_DATA!V97&gt;CLEANED_DATA!R97),"Flag: caesareans greater than deliveries by "&amp;(CLEANED_DATA!V97-CLEANED_DATA!R97),"OK"))</f>
        <v/>
      </c>
      <c r="I97" s="10" t="str">
        <f>IF($A97="","",IF(AND(CLEANED_DATA!W97&lt;&gt;"",CLEANED_DATA!R97&lt;&gt;"",CLEANED_DATA!W97&gt;CLEANED_DATA!R97),"Flag: complications greater than deliveries by "&amp;(CLEANED_DATA!W97-CLEANED_DATA!R97),"OK"))</f>
        <v/>
      </c>
      <c r="J97" s="10" t="str">
        <f>IF($A97="","",IF(AND(CLEANED_DATA!AN97&lt;&gt;"",CLEANED_DATA!AO97&lt;&gt;"",CLEANED_DATA!AO97&gt;CLEANED_DATA!AN97),"Flag: new acceptors greater than counselled by "&amp;(CLEANED_DATA!AO97-CLEANED_DATA!AN97),"OK"))</f>
        <v/>
      </c>
      <c r="K97" s="10" t="str">
        <f>IF($A97="","",N(CLEANED_DATA!AQ97)+N(CLEANED_DATA!AR97)+N(CLEANED_DATA!AS97)+N(CLEANED_DATA!AT97)+N(CLEANED_DATA!AU97)+N(CLEANED_DATA!AV97)+N(CLEANED_DATA!AW97)+N(CLEANED_DATA!AX97)+N(CLEANED_DATA!AY97)+N(CLEANED_DATA!AZ97)+N(CLEANED_DATA!BA97)+N(CLEANED_DATA!BB97)+N(CLEANED_DATA!BC97))</f>
        <v/>
      </c>
      <c r="L97" s="10" t="str">
        <f>IF($A97="","",IF(CLEANED_DATA!AO97="","Missing FP new acceptors",IF(K97=CLEANED_DATA!AO97,"OK","FP method sum differs from new acceptors: method sum="&amp;K97&amp;", new acceptors="&amp;CLEANED_DATA!AO97&amp;", difference="&amp;(K97-CLEANED_DATA!AO97))))</f>
        <v/>
      </c>
      <c r="M97" s="11" t="str">
        <f t="shared" si="3"/>
        <v/>
      </c>
      <c r="N97" s="10" t="str">
        <f t="shared" si="4"/>
        <v/>
      </c>
      <c r="O97" s="10" t="str">
        <f t="shared" si="5"/>
        <v/>
      </c>
    </row>
    <row r="98" spans="1:15" ht="39.5" customHeight="1">
      <c r="A98" s="10" t="str">
        <f>IF(CLEANED_DATA!A98="","",CLEANED_DATA!A98)</f>
        <v/>
      </c>
      <c r="B98" s="10" t="str">
        <f>IF($A98="","",IF(
IF(CLEANED_DATA!D98="","ANC1; ","")&amp;
IF(CLEANED_DATA!G98="","ANC4; ","")&amp;
IF(CLEANED_DATA!Q98="","LLIN_DISTRIBUTED; ","")&amp;
IF(CLEANED_DATA!R98="","DELIVERIES_HF; ","")&amp;
IF(CLEANED_DATA!T98="","AMTSL; ","")&amp;
IF(CLEANED_DATA!V98="","CAESAREAN; ","")&amp;
IF(CLEANED_DATA!W98="","OBST_COMPLICATIONS; ","")&amp;
IF(CLEANED_DATA!AL98="","PNC_48H_PROXY; ","")&amp;
IF(CLEANED_DATA!AM98="","FP_VISITS; ","")&amp;
IF(CLEANED_DATA!AN98="","FP_COUNSELLED; ","")&amp;
IF(CLEANED_DATA!AO98="","FP_NEW_ACCEPTORS; ","")&amp;
IF(CLEANED_DATA!AQ98="","FP_PROGESTIN_PILL; ","")&amp;
IF(CLEANED_DATA!AR98="","FP_ESTRO_PROGESTIN_PILL; ","")&amp;
IF(CLEANED_DATA!AS98="","FP_MORNING_AFTER; ","")&amp;
IF(CLEANED_DATA!AT98="","FP_IM_INJECTION; ","")&amp;
IF(CLEANED_DATA!AU98="","FP_SC_INJECTION; ","")&amp;
IF(CLEANED_DATA!AV98="","FP_IMPLANT_IMPLANON; ","")&amp;
IF(CLEANED_DATA!AW98="","FP_IMPLANT_JADELLE; ","")&amp;
IF(CLEANED_DATA!AX98="","FP_IUD; ","")&amp;
IF(CLEANED_DATA!AY98="","FP_TUBAL_LIGATION; ","")&amp;
IF(CLEANED_DATA!AZ98="","FP_VASECTOMY; ","")&amp;
IF(CLEANED_DATA!BA98="","FP_MALE_CONDOM; ","")&amp;
IF(CLEANED_DATA!BB98="","FP_FEMALE_CONDOM; ","")&amp;
IF(CLEANED_DATA!BC98="","FP_NATURAL_METHOD; ","")
="","None",
IF(CLEANED_DATA!D98="","ANC1; ","")&amp;
IF(CLEANED_DATA!G98="","ANC4; ","")&amp;
IF(CLEANED_DATA!Q98="","LLIN_DISTRIBUTED; ","")&amp;
IF(CLEANED_DATA!R98="","DELIVERIES_HF; ","")&amp;
IF(CLEANED_DATA!T98="","AMTSL; ","")&amp;
IF(CLEANED_DATA!V98="","CAESAREAN; ","")&amp;
IF(CLEANED_DATA!W98="","OBST_COMPLICATIONS; ","")&amp;
IF(CLEANED_DATA!AL98="","PNC_48H_PROXY; ","")&amp;
IF(CLEANED_DATA!AM98="","FP_VISITS; ","")&amp;
IF(CLEANED_DATA!AN98="","FP_COUNSELLED; ","")&amp;
IF(CLEANED_DATA!AO98="","FP_NEW_ACCEPTORS; ","")&amp;
IF(CLEANED_DATA!AQ98="","FP_PROGESTIN_PILL; ","")&amp;
IF(CLEANED_DATA!AR98="","FP_ESTRO_PROGESTIN_PILL; ","")&amp;
IF(CLEANED_DATA!AS98="","FP_MORNING_AFTER; ","")&amp;
IF(CLEANED_DATA!AT98="","FP_IM_INJECTION; ","")&amp;
IF(CLEANED_DATA!AU98="","FP_SC_INJECTION; ","")&amp;
IF(CLEANED_DATA!AV98="","FP_IMPLANT_IMPLANON; ","")&amp;
IF(CLEANED_DATA!AW98="","FP_IMPLANT_JADELLE; ","")&amp;
IF(CLEANED_DATA!AX98="","FP_IUD; ","")&amp;
IF(CLEANED_DATA!AY98="","FP_TUBAL_LIGATION; ","")&amp;
IF(CLEANED_DATA!AZ98="","FP_VASECTOMY; ","")&amp;
IF(CLEANED_DATA!BA98="","FP_MALE_CONDOM; ","")&amp;
IF(CLEANED_DATA!BB98="","FP_FEMALE_CONDOM; ","")&amp;
IF(CLEANED_DATA!BC98="","FP_NATURAL_METHOD; ","")))</f>
        <v/>
      </c>
      <c r="C98" s="11" t="str">
        <f>IF($A98="","",IF(
COUNT(CLEANED_DATA!D98,CLEANED_DATA!G98,CLEANED_DATA!Q98,CLEANED_DATA!R98,CLEANED_DATA!T98,CLEANED_DATA!V98,CLEANED_DATA!W98,CLEANED_DATA!AL98,CLEANED_DATA!AM98,CLEANED_DATA!AN98,CLEANED_DATA!AO98,CLEANED_DATA!AQ98,CLEANED_DATA!AR98,CLEANED_DATA!AS98,CLEANED_DATA!AT98,CLEANED_DATA!AU98,CLEANED_DATA!AV98,CLEANED_DATA!AW98,CLEANED_DATA!AX98,CLEANED_DATA!AY98,CLEANED_DATA!AZ98,CLEANED_DATA!BA98,CLEANED_DATA!BB98,CLEANED_DATA!BC98)=0,
"No data reported",
IF(
SUM(CLEANED_DATA!D98,CLEANED_DATA!G98,CLEANED_DATA!Q98,CLEANED_DATA!R98,CLEANED_DATA!T98,CLEANED_DATA!V98,CLEANED_DATA!W98,CLEANED_DATA!AL98,CLEANED_DATA!AM98,CLEANED_DATA!AN98,CLEANED_DATA!AO98,CLEANED_DATA!AQ98,CLEANED_DATA!AR98,CLEANED_DATA!AS98,CLEANED_DATA!AT98,CLEANED_DATA!AU98,CLEANED_DATA!AV98,CLEANED_DATA!AW98,CLEANED_DATA!AX98,CLEANED_DATA!AY98,CLEANED_DATA!AZ98,CLEANED_DATA!BA98,CLEANED_DATA!BB98,CLEANED_DATA!BC98)=0,
"Zero-only reporting",
"Reported")))</f>
        <v/>
      </c>
      <c r="D98" s="10" t="str">
        <f>IF($A98="","",IF(AND(CLEANED_DATA!D98&lt;&gt;"",CLEANED_DATA!G98&lt;&gt;"",CLEANED_DATA!G98&gt;CLEANED_DATA!D98),"Flag: ANC4 higher than ANC1","OK"))</f>
        <v/>
      </c>
      <c r="E98" s="10" t="str">
        <f>IF($A98="","",IF(OR(CLEANED_DATA!D98="",CLEANED_DATA!Q98=""),"Missing value: verify ANC1 and LLIN reporting",IF(CLEANED_DATA!Q98=CLEANED_DATA!D98,"OK: LLIN equals ANC1",IF(CLEANED_DATA!Q98&gt;CLEANED_DATA!D98,"Flag: LLIN exceeds ANC1 by "&amp;(CLEANED_DATA!Q98-CLEANED_DATA!D98)&amp;"; verify ANC register and LLIN distribution tally","Flag: LLIN lower than ANC1 by "&amp;(CLEANED_DATA!D98-CLEANED_DATA!Q98)&amp;"; verify if all ANC1 clients received LLINs or correct reporting error"))))</f>
        <v/>
      </c>
      <c r="F98" s="10" t="str">
        <f>IF($A98="","",IF(AND(CLEANED_DATA!R98&lt;&gt;"",CLEANED_DATA!T98&lt;&gt;"",CLEANED_DATA!T98&gt;CLEANED_DATA!R98),"Flag: AMTSL greater than deliveries by "&amp;(CLEANED_DATA!T98-CLEANED_DATA!R98),IF(AND(CLEANED_DATA!R98&gt;0,CLEANED_DATA!T98=""),"Missing AMTSL where deliveries reported","OK")))</f>
        <v/>
      </c>
      <c r="G98" s="10" t="str">
        <f>IF($A98="","",IF(AND(CLEANED_DATA!R98&gt;0,CLEANED_DATA!AL98=""),"Flag: delivery reported but no PNC &lt;48h proxy value",IF(AND(CLEANED_DATA!R98&lt;&gt;"",CLEANED_DATA!AL98&lt;&gt;"",CLEANED_DATA!AL98&gt;CLEANED_DATA!R98),"Flag: PNC &lt;48h proxy greater than deliveries by "&amp;(CLEANED_DATA!AL98-CLEANED_DATA!R98),"OK")))</f>
        <v/>
      </c>
      <c r="H98" s="10" t="str">
        <f>IF($A98="","",IF(AND(CLEANED_DATA!V98&lt;&gt;"",CLEANED_DATA!R98&lt;&gt;"",CLEANED_DATA!V98&gt;CLEANED_DATA!R98),"Flag: caesareans greater than deliveries by "&amp;(CLEANED_DATA!V98-CLEANED_DATA!R98),"OK"))</f>
        <v/>
      </c>
      <c r="I98" s="10" t="str">
        <f>IF($A98="","",IF(AND(CLEANED_DATA!W98&lt;&gt;"",CLEANED_DATA!R98&lt;&gt;"",CLEANED_DATA!W98&gt;CLEANED_DATA!R98),"Flag: complications greater than deliveries by "&amp;(CLEANED_DATA!W98-CLEANED_DATA!R98),"OK"))</f>
        <v/>
      </c>
      <c r="J98" s="10" t="str">
        <f>IF($A98="","",IF(AND(CLEANED_DATA!AN98&lt;&gt;"",CLEANED_DATA!AO98&lt;&gt;"",CLEANED_DATA!AO98&gt;CLEANED_DATA!AN98),"Flag: new acceptors greater than counselled by "&amp;(CLEANED_DATA!AO98-CLEANED_DATA!AN98),"OK"))</f>
        <v/>
      </c>
      <c r="K98" s="10" t="str">
        <f>IF($A98="","",N(CLEANED_DATA!AQ98)+N(CLEANED_DATA!AR98)+N(CLEANED_DATA!AS98)+N(CLEANED_DATA!AT98)+N(CLEANED_DATA!AU98)+N(CLEANED_DATA!AV98)+N(CLEANED_DATA!AW98)+N(CLEANED_DATA!AX98)+N(CLEANED_DATA!AY98)+N(CLEANED_DATA!AZ98)+N(CLEANED_DATA!BA98)+N(CLEANED_DATA!BB98)+N(CLEANED_DATA!BC98))</f>
        <v/>
      </c>
      <c r="L98" s="10" t="str">
        <f>IF($A98="","",IF(CLEANED_DATA!AO98="","Missing FP new acceptors",IF(K98=CLEANED_DATA!AO98,"OK","FP method sum differs from new acceptors: method sum="&amp;K98&amp;", new acceptors="&amp;CLEANED_DATA!AO98&amp;", difference="&amp;(K98-CLEANED_DATA!AO98))))</f>
        <v/>
      </c>
      <c r="M98" s="11" t="str">
        <f t="shared" si="3"/>
        <v/>
      </c>
      <c r="N98" s="10" t="str">
        <f t="shared" si="4"/>
        <v/>
      </c>
      <c r="O98" s="10" t="str">
        <f t="shared" si="5"/>
        <v/>
      </c>
    </row>
    <row r="99" spans="1:15" ht="39.5" customHeight="1">
      <c r="A99" s="10" t="str">
        <f>IF(CLEANED_DATA!A99="","",CLEANED_DATA!A99)</f>
        <v/>
      </c>
      <c r="B99" s="10" t="str">
        <f>IF($A99="","",IF(
IF(CLEANED_DATA!D99="","ANC1; ","")&amp;
IF(CLEANED_DATA!G99="","ANC4; ","")&amp;
IF(CLEANED_DATA!Q99="","LLIN_DISTRIBUTED; ","")&amp;
IF(CLEANED_DATA!R99="","DELIVERIES_HF; ","")&amp;
IF(CLEANED_DATA!T99="","AMTSL; ","")&amp;
IF(CLEANED_DATA!V99="","CAESAREAN; ","")&amp;
IF(CLEANED_DATA!W99="","OBST_COMPLICATIONS; ","")&amp;
IF(CLEANED_DATA!AL99="","PNC_48H_PROXY; ","")&amp;
IF(CLEANED_DATA!AM99="","FP_VISITS; ","")&amp;
IF(CLEANED_DATA!AN99="","FP_COUNSELLED; ","")&amp;
IF(CLEANED_DATA!AO99="","FP_NEW_ACCEPTORS; ","")&amp;
IF(CLEANED_DATA!AQ99="","FP_PROGESTIN_PILL; ","")&amp;
IF(CLEANED_DATA!AR99="","FP_ESTRO_PROGESTIN_PILL; ","")&amp;
IF(CLEANED_DATA!AS99="","FP_MORNING_AFTER; ","")&amp;
IF(CLEANED_DATA!AT99="","FP_IM_INJECTION; ","")&amp;
IF(CLEANED_DATA!AU99="","FP_SC_INJECTION; ","")&amp;
IF(CLEANED_DATA!AV99="","FP_IMPLANT_IMPLANON; ","")&amp;
IF(CLEANED_DATA!AW99="","FP_IMPLANT_JADELLE; ","")&amp;
IF(CLEANED_DATA!AX99="","FP_IUD; ","")&amp;
IF(CLEANED_DATA!AY99="","FP_TUBAL_LIGATION; ","")&amp;
IF(CLEANED_DATA!AZ99="","FP_VASECTOMY; ","")&amp;
IF(CLEANED_DATA!BA99="","FP_MALE_CONDOM; ","")&amp;
IF(CLEANED_DATA!BB99="","FP_FEMALE_CONDOM; ","")&amp;
IF(CLEANED_DATA!BC99="","FP_NATURAL_METHOD; ","")
="","None",
IF(CLEANED_DATA!D99="","ANC1; ","")&amp;
IF(CLEANED_DATA!G99="","ANC4; ","")&amp;
IF(CLEANED_DATA!Q99="","LLIN_DISTRIBUTED; ","")&amp;
IF(CLEANED_DATA!R99="","DELIVERIES_HF; ","")&amp;
IF(CLEANED_DATA!T99="","AMTSL; ","")&amp;
IF(CLEANED_DATA!V99="","CAESAREAN; ","")&amp;
IF(CLEANED_DATA!W99="","OBST_COMPLICATIONS; ","")&amp;
IF(CLEANED_DATA!AL99="","PNC_48H_PROXY; ","")&amp;
IF(CLEANED_DATA!AM99="","FP_VISITS; ","")&amp;
IF(CLEANED_DATA!AN99="","FP_COUNSELLED; ","")&amp;
IF(CLEANED_DATA!AO99="","FP_NEW_ACCEPTORS; ","")&amp;
IF(CLEANED_DATA!AQ99="","FP_PROGESTIN_PILL; ","")&amp;
IF(CLEANED_DATA!AR99="","FP_ESTRO_PROGESTIN_PILL; ","")&amp;
IF(CLEANED_DATA!AS99="","FP_MORNING_AFTER; ","")&amp;
IF(CLEANED_DATA!AT99="","FP_IM_INJECTION; ","")&amp;
IF(CLEANED_DATA!AU99="","FP_SC_INJECTION; ","")&amp;
IF(CLEANED_DATA!AV99="","FP_IMPLANT_IMPLANON; ","")&amp;
IF(CLEANED_DATA!AW99="","FP_IMPLANT_JADELLE; ","")&amp;
IF(CLEANED_DATA!AX99="","FP_IUD; ","")&amp;
IF(CLEANED_DATA!AY99="","FP_TUBAL_LIGATION; ","")&amp;
IF(CLEANED_DATA!AZ99="","FP_VASECTOMY; ","")&amp;
IF(CLEANED_DATA!BA99="","FP_MALE_CONDOM; ","")&amp;
IF(CLEANED_DATA!BB99="","FP_FEMALE_CONDOM; ","")&amp;
IF(CLEANED_DATA!BC99="","FP_NATURAL_METHOD; ","")))</f>
        <v/>
      </c>
      <c r="C99" s="11" t="str">
        <f>IF($A99="","",IF(
COUNT(CLEANED_DATA!D99,CLEANED_DATA!G99,CLEANED_DATA!Q99,CLEANED_DATA!R99,CLEANED_DATA!T99,CLEANED_DATA!V99,CLEANED_DATA!W99,CLEANED_DATA!AL99,CLEANED_DATA!AM99,CLEANED_DATA!AN99,CLEANED_DATA!AO99,CLEANED_DATA!AQ99,CLEANED_DATA!AR99,CLEANED_DATA!AS99,CLEANED_DATA!AT99,CLEANED_DATA!AU99,CLEANED_DATA!AV99,CLEANED_DATA!AW99,CLEANED_DATA!AX99,CLEANED_DATA!AY99,CLEANED_DATA!AZ99,CLEANED_DATA!BA99,CLEANED_DATA!BB99,CLEANED_DATA!BC99)=0,
"No data reported",
IF(
SUM(CLEANED_DATA!D99,CLEANED_DATA!G99,CLEANED_DATA!Q99,CLEANED_DATA!R99,CLEANED_DATA!T99,CLEANED_DATA!V99,CLEANED_DATA!W99,CLEANED_DATA!AL99,CLEANED_DATA!AM99,CLEANED_DATA!AN99,CLEANED_DATA!AO99,CLEANED_DATA!AQ99,CLEANED_DATA!AR99,CLEANED_DATA!AS99,CLEANED_DATA!AT99,CLEANED_DATA!AU99,CLEANED_DATA!AV99,CLEANED_DATA!AW99,CLEANED_DATA!AX99,CLEANED_DATA!AY99,CLEANED_DATA!AZ99,CLEANED_DATA!BA99,CLEANED_DATA!BB99,CLEANED_DATA!BC99)=0,
"Zero-only reporting",
"Reported")))</f>
        <v/>
      </c>
      <c r="D99" s="10" t="str">
        <f>IF($A99="","",IF(AND(CLEANED_DATA!D99&lt;&gt;"",CLEANED_DATA!G99&lt;&gt;"",CLEANED_DATA!G99&gt;CLEANED_DATA!D99),"Flag: ANC4 higher than ANC1","OK"))</f>
        <v/>
      </c>
      <c r="E99" s="10" t="str">
        <f>IF($A99="","",IF(OR(CLEANED_DATA!D99="",CLEANED_DATA!Q99=""),"Missing value: verify ANC1 and LLIN reporting",IF(CLEANED_DATA!Q99=CLEANED_DATA!D99,"OK: LLIN equals ANC1",IF(CLEANED_DATA!Q99&gt;CLEANED_DATA!D99,"Flag: LLIN exceeds ANC1 by "&amp;(CLEANED_DATA!Q99-CLEANED_DATA!D99)&amp;"; verify ANC register and LLIN distribution tally","Flag: LLIN lower than ANC1 by "&amp;(CLEANED_DATA!D99-CLEANED_DATA!Q99)&amp;"; verify if all ANC1 clients received LLINs or correct reporting error"))))</f>
        <v/>
      </c>
      <c r="F99" s="10" t="str">
        <f>IF($A99="","",IF(AND(CLEANED_DATA!R99&lt;&gt;"",CLEANED_DATA!T99&lt;&gt;"",CLEANED_DATA!T99&gt;CLEANED_DATA!R99),"Flag: AMTSL greater than deliveries by "&amp;(CLEANED_DATA!T99-CLEANED_DATA!R99),IF(AND(CLEANED_DATA!R99&gt;0,CLEANED_DATA!T99=""),"Missing AMTSL where deliveries reported","OK")))</f>
        <v/>
      </c>
      <c r="G99" s="10" t="str">
        <f>IF($A99="","",IF(AND(CLEANED_DATA!R99&gt;0,CLEANED_DATA!AL99=""),"Flag: delivery reported but no PNC &lt;48h proxy value",IF(AND(CLEANED_DATA!R99&lt;&gt;"",CLEANED_DATA!AL99&lt;&gt;"",CLEANED_DATA!AL99&gt;CLEANED_DATA!R99),"Flag: PNC &lt;48h proxy greater than deliveries by "&amp;(CLEANED_DATA!AL99-CLEANED_DATA!R99),"OK")))</f>
        <v/>
      </c>
      <c r="H99" s="10" t="str">
        <f>IF($A99="","",IF(AND(CLEANED_DATA!V99&lt;&gt;"",CLEANED_DATA!R99&lt;&gt;"",CLEANED_DATA!V99&gt;CLEANED_DATA!R99),"Flag: caesareans greater than deliveries by "&amp;(CLEANED_DATA!V99-CLEANED_DATA!R99),"OK"))</f>
        <v/>
      </c>
      <c r="I99" s="10" t="str">
        <f>IF($A99="","",IF(AND(CLEANED_DATA!W99&lt;&gt;"",CLEANED_DATA!R99&lt;&gt;"",CLEANED_DATA!W99&gt;CLEANED_DATA!R99),"Flag: complications greater than deliveries by "&amp;(CLEANED_DATA!W99-CLEANED_DATA!R99),"OK"))</f>
        <v/>
      </c>
      <c r="J99" s="10" t="str">
        <f>IF($A99="","",IF(AND(CLEANED_DATA!AN99&lt;&gt;"",CLEANED_DATA!AO99&lt;&gt;"",CLEANED_DATA!AO99&gt;CLEANED_DATA!AN99),"Flag: new acceptors greater than counselled by "&amp;(CLEANED_DATA!AO99-CLEANED_DATA!AN99),"OK"))</f>
        <v/>
      </c>
      <c r="K99" s="10" t="str">
        <f>IF($A99="","",N(CLEANED_DATA!AQ99)+N(CLEANED_DATA!AR99)+N(CLEANED_DATA!AS99)+N(CLEANED_DATA!AT99)+N(CLEANED_DATA!AU99)+N(CLEANED_DATA!AV99)+N(CLEANED_DATA!AW99)+N(CLEANED_DATA!AX99)+N(CLEANED_DATA!AY99)+N(CLEANED_DATA!AZ99)+N(CLEANED_DATA!BA99)+N(CLEANED_DATA!BB99)+N(CLEANED_DATA!BC99))</f>
        <v/>
      </c>
      <c r="L99" s="10" t="str">
        <f>IF($A99="","",IF(CLEANED_DATA!AO99="","Missing FP new acceptors",IF(K99=CLEANED_DATA!AO99,"OK","FP method sum differs from new acceptors: method sum="&amp;K99&amp;", new acceptors="&amp;CLEANED_DATA!AO99&amp;", difference="&amp;(K99-CLEANED_DATA!AO99))))</f>
        <v/>
      </c>
      <c r="M99" s="11" t="str">
        <f t="shared" si="3"/>
        <v/>
      </c>
      <c r="N99" s="10" t="str">
        <f t="shared" si="4"/>
        <v/>
      </c>
      <c r="O99" s="10" t="str">
        <f t="shared" si="5"/>
        <v/>
      </c>
    </row>
    <row r="100" spans="1:15" ht="39.5" customHeight="1">
      <c r="A100" s="10" t="str">
        <f>IF(CLEANED_DATA!A100="","",CLEANED_DATA!A100)</f>
        <v/>
      </c>
      <c r="B100" s="10" t="str">
        <f>IF($A100="","",IF(
IF(CLEANED_DATA!D100="","ANC1; ","")&amp;
IF(CLEANED_DATA!G100="","ANC4; ","")&amp;
IF(CLEANED_DATA!Q100="","LLIN_DISTRIBUTED; ","")&amp;
IF(CLEANED_DATA!R100="","DELIVERIES_HF; ","")&amp;
IF(CLEANED_DATA!T100="","AMTSL; ","")&amp;
IF(CLEANED_DATA!V100="","CAESAREAN; ","")&amp;
IF(CLEANED_DATA!W100="","OBST_COMPLICATIONS; ","")&amp;
IF(CLEANED_DATA!AL100="","PNC_48H_PROXY; ","")&amp;
IF(CLEANED_DATA!AM100="","FP_VISITS; ","")&amp;
IF(CLEANED_DATA!AN100="","FP_COUNSELLED; ","")&amp;
IF(CLEANED_DATA!AO100="","FP_NEW_ACCEPTORS; ","")&amp;
IF(CLEANED_DATA!AQ100="","FP_PROGESTIN_PILL; ","")&amp;
IF(CLEANED_DATA!AR100="","FP_ESTRO_PROGESTIN_PILL; ","")&amp;
IF(CLEANED_DATA!AS100="","FP_MORNING_AFTER; ","")&amp;
IF(CLEANED_DATA!AT100="","FP_IM_INJECTION; ","")&amp;
IF(CLEANED_DATA!AU100="","FP_SC_INJECTION; ","")&amp;
IF(CLEANED_DATA!AV100="","FP_IMPLANT_IMPLANON; ","")&amp;
IF(CLEANED_DATA!AW100="","FP_IMPLANT_JADELLE; ","")&amp;
IF(CLEANED_DATA!AX100="","FP_IUD; ","")&amp;
IF(CLEANED_DATA!AY100="","FP_TUBAL_LIGATION; ","")&amp;
IF(CLEANED_DATA!AZ100="","FP_VASECTOMY; ","")&amp;
IF(CLEANED_DATA!BA100="","FP_MALE_CONDOM; ","")&amp;
IF(CLEANED_DATA!BB100="","FP_FEMALE_CONDOM; ","")&amp;
IF(CLEANED_DATA!BC100="","FP_NATURAL_METHOD; ","")
="","None",
IF(CLEANED_DATA!D100="","ANC1; ","")&amp;
IF(CLEANED_DATA!G100="","ANC4; ","")&amp;
IF(CLEANED_DATA!Q100="","LLIN_DISTRIBUTED; ","")&amp;
IF(CLEANED_DATA!R100="","DELIVERIES_HF; ","")&amp;
IF(CLEANED_DATA!T100="","AMTSL; ","")&amp;
IF(CLEANED_DATA!V100="","CAESAREAN; ","")&amp;
IF(CLEANED_DATA!W100="","OBST_COMPLICATIONS; ","")&amp;
IF(CLEANED_DATA!AL100="","PNC_48H_PROXY; ","")&amp;
IF(CLEANED_DATA!AM100="","FP_VISITS; ","")&amp;
IF(CLEANED_DATA!AN100="","FP_COUNSELLED; ","")&amp;
IF(CLEANED_DATA!AO100="","FP_NEW_ACCEPTORS; ","")&amp;
IF(CLEANED_DATA!AQ100="","FP_PROGESTIN_PILL; ","")&amp;
IF(CLEANED_DATA!AR100="","FP_ESTRO_PROGESTIN_PILL; ","")&amp;
IF(CLEANED_DATA!AS100="","FP_MORNING_AFTER; ","")&amp;
IF(CLEANED_DATA!AT100="","FP_IM_INJECTION; ","")&amp;
IF(CLEANED_DATA!AU100="","FP_SC_INJECTION; ","")&amp;
IF(CLEANED_DATA!AV100="","FP_IMPLANT_IMPLANON; ","")&amp;
IF(CLEANED_DATA!AW100="","FP_IMPLANT_JADELLE; ","")&amp;
IF(CLEANED_DATA!AX100="","FP_IUD; ","")&amp;
IF(CLEANED_DATA!AY100="","FP_TUBAL_LIGATION; ","")&amp;
IF(CLEANED_DATA!AZ100="","FP_VASECTOMY; ","")&amp;
IF(CLEANED_DATA!BA100="","FP_MALE_CONDOM; ","")&amp;
IF(CLEANED_DATA!BB100="","FP_FEMALE_CONDOM; ","")&amp;
IF(CLEANED_DATA!BC100="","FP_NATURAL_METHOD; ","")))</f>
        <v/>
      </c>
      <c r="C100" s="11" t="str">
        <f>IF($A100="","",IF(
COUNT(CLEANED_DATA!D100,CLEANED_DATA!G100,CLEANED_DATA!Q100,CLEANED_DATA!R100,CLEANED_DATA!T100,CLEANED_DATA!V100,CLEANED_DATA!W100,CLEANED_DATA!AL100,CLEANED_DATA!AM100,CLEANED_DATA!AN100,CLEANED_DATA!AO100,CLEANED_DATA!AQ100,CLEANED_DATA!AR100,CLEANED_DATA!AS100,CLEANED_DATA!AT100,CLEANED_DATA!AU100,CLEANED_DATA!AV100,CLEANED_DATA!AW100,CLEANED_DATA!AX100,CLEANED_DATA!AY100,CLEANED_DATA!AZ100,CLEANED_DATA!BA100,CLEANED_DATA!BB100,CLEANED_DATA!BC100)=0,
"No data reported",
IF(
SUM(CLEANED_DATA!D100,CLEANED_DATA!G100,CLEANED_DATA!Q100,CLEANED_DATA!R100,CLEANED_DATA!T100,CLEANED_DATA!V100,CLEANED_DATA!W100,CLEANED_DATA!AL100,CLEANED_DATA!AM100,CLEANED_DATA!AN100,CLEANED_DATA!AO100,CLEANED_DATA!AQ100,CLEANED_DATA!AR100,CLEANED_DATA!AS100,CLEANED_DATA!AT100,CLEANED_DATA!AU100,CLEANED_DATA!AV100,CLEANED_DATA!AW100,CLEANED_DATA!AX100,CLEANED_DATA!AY100,CLEANED_DATA!AZ100,CLEANED_DATA!BA100,CLEANED_DATA!BB100,CLEANED_DATA!BC100)=0,
"Zero-only reporting",
"Reported")))</f>
        <v/>
      </c>
      <c r="D100" s="10" t="str">
        <f>IF($A100="","",IF(AND(CLEANED_DATA!D100&lt;&gt;"",CLEANED_DATA!G100&lt;&gt;"",CLEANED_DATA!G100&gt;CLEANED_DATA!D100),"Flag: ANC4 higher than ANC1","OK"))</f>
        <v/>
      </c>
      <c r="E100" s="10" t="str">
        <f>IF($A100="","",IF(OR(CLEANED_DATA!D100="",CLEANED_DATA!Q100=""),"Missing value: verify ANC1 and LLIN reporting",IF(CLEANED_DATA!Q100=CLEANED_DATA!D100,"OK: LLIN equals ANC1",IF(CLEANED_DATA!Q100&gt;CLEANED_DATA!D100,"Flag: LLIN exceeds ANC1 by "&amp;(CLEANED_DATA!Q100-CLEANED_DATA!D100)&amp;"; verify ANC register and LLIN distribution tally","Flag: LLIN lower than ANC1 by "&amp;(CLEANED_DATA!D100-CLEANED_DATA!Q100)&amp;"; verify if all ANC1 clients received LLINs or correct reporting error"))))</f>
        <v/>
      </c>
      <c r="F100" s="10" t="str">
        <f>IF($A100="","",IF(AND(CLEANED_DATA!R100&lt;&gt;"",CLEANED_DATA!T100&lt;&gt;"",CLEANED_DATA!T100&gt;CLEANED_DATA!R100),"Flag: AMTSL greater than deliveries by "&amp;(CLEANED_DATA!T100-CLEANED_DATA!R100),IF(AND(CLEANED_DATA!R100&gt;0,CLEANED_DATA!T100=""),"Missing AMTSL where deliveries reported","OK")))</f>
        <v/>
      </c>
      <c r="G100" s="10" t="str">
        <f>IF($A100="","",IF(AND(CLEANED_DATA!R100&gt;0,CLEANED_DATA!AL100=""),"Flag: delivery reported but no PNC &lt;48h proxy value",IF(AND(CLEANED_DATA!R100&lt;&gt;"",CLEANED_DATA!AL100&lt;&gt;"",CLEANED_DATA!AL100&gt;CLEANED_DATA!R100),"Flag: PNC &lt;48h proxy greater than deliveries by "&amp;(CLEANED_DATA!AL100-CLEANED_DATA!R100),"OK")))</f>
        <v/>
      </c>
      <c r="H100" s="10" t="str">
        <f>IF($A100="","",IF(AND(CLEANED_DATA!V100&lt;&gt;"",CLEANED_DATA!R100&lt;&gt;"",CLEANED_DATA!V100&gt;CLEANED_DATA!R100),"Flag: caesareans greater than deliveries by "&amp;(CLEANED_DATA!V100-CLEANED_DATA!R100),"OK"))</f>
        <v/>
      </c>
      <c r="I100" s="10" t="str">
        <f>IF($A100="","",IF(AND(CLEANED_DATA!W100&lt;&gt;"",CLEANED_DATA!R100&lt;&gt;"",CLEANED_DATA!W100&gt;CLEANED_DATA!R100),"Flag: complications greater than deliveries by "&amp;(CLEANED_DATA!W100-CLEANED_DATA!R100),"OK"))</f>
        <v/>
      </c>
      <c r="J100" s="10" t="str">
        <f>IF($A100="","",IF(AND(CLEANED_DATA!AN100&lt;&gt;"",CLEANED_DATA!AO100&lt;&gt;"",CLEANED_DATA!AO100&gt;CLEANED_DATA!AN100),"Flag: new acceptors greater than counselled by "&amp;(CLEANED_DATA!AO100-CLEANED_DATA!AN100),"OK"))</f>
        <v/>
      </c>
      <c r="K100" s="10" t="str">
        <f>IF($A100="","",N(CLEANED_DATA!AQ100)+N(CLEANED_DATA!AR100)+N(CLEANED_DATA!AS100)+N(CLEANED_DATA!AT100)+N(CLEANED_DATA!AU100)+N(CLEANED_DATA!AV100)+N(CLEANED_DATA!AW100)+N(CLEANED_DATA!AX100)+N(CLEANED_DATA!AY100)+N(CLEANED_DATA!AZ100)+N(CLEANED_DATA!BA100)+N(CLEANED_DATA!BB100)+N(CLEANED_DATA!BC100))</f>
        <v/>
      </c>
      <c r="L100" s="10" t="str">
        <f>IF($A100="","",IF(CLEANED_DATA!AO100="","Missing FP new acceptors",IF(K100=CLEANED_DATA!AO100,"OK","FP method sum differs from new acceptors: method sum="&amp;K100&amp;", new acceptors="&amp;CLEANED_DATA!AO100&amp;", difference="&amp;(K100-CLEANED_DATA!AO100))))</f>
        <v/>
      </c>
      <c r="M100" s="11" t="str">
        <f t="shared" si="3"/>
        <v/>
      </c>
      <c r="N100" s="10" t="str">
        <f t="shared" si="4"/>
        <v/>
      </c>
      <c r="O100" s="10" t="str">
        <f t="shared" si="5"/>
        <v/>
      </c>
    </row>
    <row r="101" spans="1:15" ht="39.5" customHeight="1">
      <c r="A101" s="10" t="str">
        <f>IF(CLEANED_DATA!A101="","",CLEANED_DATA!A101)</f>
        <v/>
      </c>
      <c r="B101" s="10" t="str">
        <f>IF($A101="","",IF(
IF(CLEANED_DATA!D101="","ANC1; ","")&amp;
IF(CLEANED_DATA!G101="","ANC4; ","")&amp;
IF(CLEANED_DATA!Q101="","LLIN_DISTRIBUTED; ","")&amp;
IF(CLEANED_DATA!R101="","DELIVERIES_HF; ","")&amp;
IF(CLEANED_DATA!T101="","AMTSL; ","")&amp;
IF(CLEANED_DATA!V101="","CAESAREAN; ","")&amp;
IF(CLEANED_DATA!W101="","OBST_COMPLICATIONS; ","")&amp;
IF(CLEANED_DATA!AL101="","PNC_48H_PROXY; ","")&amp;
IF(CLEANED_DATA!AM101="","FP_VISITS; ","")&amp;
IF(CLEANED_DATA!AN101="","FP_COUNSELLED; ","")&amp;
IF(CLEANED_DATA!AO101="","FP_NEW_ACCEPTORS; ","")&amp;
IF(CLEANED_DATA!AQ101="","FP_PROGESTIN_PILL; ","")&amp;
IF(CLEANED_DATA!AR101="","FP_ESTRO_PROGESTIN_PILL; ","")&amp;
IF(CLEANED_DATA!AS101="","FP_MORNING_AFTER; ","")&amp;
IF(CLEANED_DATA!AT101="","FP_IM_INJECTION; ","")&amp;
IF(CLEANED_DATA!AU101="","FP_SC_INJECTION; ","")&amp;
IF(CLEANED_DATA!AV101="","FP_IMPLANT_IMPLANON; ","")&amp;
IF(CLEANED_DATA!AW101="","FP_IMPLANT_JADELLE; ","")&amp;
IF(CLEANED_DATA!AX101="","FP_IUD; ","")&amp;
IF(CLEANED_DATA!AY101="","FP_TUBAL_LIGATION; ","")&amp;
IF(CLEANED_DATA!AZ101="","FP_VASECTOMY; ","")&amp;
IF(CLEANED_DATA!BA101="","FP_MALE_CONDOM; ","")&amp;
IF(CLEANED_DATA!BB101="","FP_FEMALE_CONDOM; ","")&amp;
IF(CLEANED_DATA!BC101="","FP_NATURAL_METHOD; ","")
="","None",
IF(CLEANED_DATA!D101="","ANC1; ","")&amp;
IF(CLEANED_DATA!G101="","ANC4; ","")&amp;
IF(CLEANED_DATA!Q101="","LLIN_DISTRIBUTED; ","")&amp;
IF(CLEANED_DATA!R101="","DELIVERIES_HF; ","")&amp;
IF(CLEANED_DATA!T101="","AMTSL; ","")&amp;
IF(CLEANED_DATA!V101="","CAESAREAN; ","")&amp;
IF(CLEANED_DATA!W101="","OBST_COMPLICATIONS; ","")&amp;
IF(CLEANED_DATA!AL101="","PNC_48H_PROXY; ","")&amp;
IF(CLEANED_DATA!AM101="","FP_VISITS; ","")&amp;
IF(CLEANED_DATA!AN101="","FP_COUNSELLED; ","")&amp;
IF(CLEANED_DATA!AO101="","FP_NEW_ACCEPTORS; ","")&amp;
IF(CLEANED_DATA!AQ101="","FP_PROGESTIN_PILL; ","")&amp;
IF(CLEANED_DATA!AR101="","FP_ESTRO_PROGESTIN_PILL; ","")&amp;
IF(CLEANED_DATA!AS101="","FP_MORNING_AFTER; ","")&amp;
IF(CLEANED_DATA!AT101="","FP_IM_INJECTION; ","")&amp;
IF(CLEANED_DATA!AU101="","FP_SC_INJECTION; ","")&amp;
IF(CLEANED_DATA!AV101="","FP_IMPLANT_IMPLANON; ","")&amp;
IF(CLEANED_DATA!AW101="","FP_IMPLANT_JADELLE; ","")&amp;
IF(CLEANED_DATA!AX101="","FP_IUD; ","")&amp;
IF(CLEANED_DATA!AY101="","FP_TUBAL_LIGATION; ","")&amp;
IF(CLEANED_DATA!AZ101="","FP_VASECTOMY; ","")&amp;
IF(CLEANED_DATA!BA101="","FP_MALE_CONDOM; ","")&amp;
IF(CLEANED_DATA!BB101="","FP_FEMALE_CONDOM; ","")&amp;
IF(CLEANED_DATA!BC101="","FP_NATURAL_METHOD; ","")))</f>
        <v/>
      </c>
      <c r="C101" s="11" t="str">
        <f>IF($A101="","",IF(
COUNT(CLEANED_DATA!D101,CLEANED_DATA!G101,CLEANED_DATA!Q101,CLEANED_DATA!R101,CLEANED_DATA!T101,CLEANED_DATA!V101,CLEANED_DATA!W101,CLEANED_DATA!AL101,CLEANED_DATA!AM101,CLEANED_DATA!AN101,CLEANED_DATA!AO101,CLEANED_DATA!AQ101,CLEANED_DATA!AR101,CLEANED_DATA!AS101,CLEANED_DATA!AT101,CLEANED_DATA!AU101,CLEANED_DATA!AV101,CLEANED_DATA!AW101,CLEANED_DATA!AX101,CLEANED_DATA!AY101,CLEANED_DATA!AZ101,CLEANED_DATA!BA101,CLEANED_DATA!BB101,CLEANED_DATA!BC101)=0,
"No data reported",
IF(
SUM(CLEANED_DATA!D101,CLEANED_DATA!G101,CLEANED_DATA!Q101,CLEANED_DATA!R101,CLEANED_DATA!T101,CLEANED_DATA!V101,CLEANED_DATA!W101,CLEANED_DATA!AL101,CLEANED_DATA!AM101,CLEANED_DATA!AN101,CLEANED_DATA!AO101,CLEANED_DATA!AQ101,CLEANED_DATA!AR101,CLEANED_DATA!AS101,CLEANED_DATA!AT101,CLEANED_DATA!AU101,CLEANED_DATA!AV101,CLEANED_DATA!AW101,CLEANED_DATA!AX101,CLEANED_DATA!AY101,CLEANED_DATA!AZ101,CLEANED_DATA!BA101,CLEANED_DATA!BB101,CLEANED_DATA!BC101)=0,
"Zero-only reporting",
"Reported")))</f>
        <v/>
      </c>
      <c r="D101" s="10" t="str">
        <f>IF($A101="","",IF(AND(CLEANED_DATA!D101&lt;&gt;"",CLEANED_DATA!G101&lt;&gt;"",CLEANED_DATA!G101&gt;CLEANED_DATA!D101),"Flag: ANC4 higher than ANC1","OK"))</f>
        <v/>
      </c>
      <c r="E101" s="10" t="str">
        <f>IF($A101="","",IF(OR(CLEANED_DATA!D101="",CLEANED_DATA!Q101=""),"Missing value: verify ANC1 and LLIN reporting",IF(CLEANED_DATA!Q101=CLEANED_DATA!D101,"OK: LLIN equals ANC1",IF(CLEANED_DATA!Q101&gt;CLEANED_DATA!D101,"Flag: LLIN exceeds ANC1 by "&amp;(CLEANED_DATA!Q101-CLEANED_DATA!D101)&amp;"; verify ANC register and LLIN distribution tally","Flag: LLIN lower than ANC1 by "&amp;(CLEANED_DATA!D101-CLEANED_DATA!Q101)&amp;"; verify if all ANC1 clients received LLINs or correct reporting error"))))</f>
        <v/>
      </c>
      <c r="F101" s="10" t="str">
        <f>IF($A101="","",IF(AND(CLEANED_DATA!R101&lt;&gt;"",CLEANED_DATA!T101&lt;&gt;"",CLEANED_DATA!T101&gt;CLEANED_DATA!R101),"Flag: AMTSL greater than deliveries by "&amp;(CLEANED_DATA!T101-CLEANED_DATA!R101),IF(AND(CLEANED_DATA!R101&gt;0,CLEANED_DATA!T101=""),"Missing AMTSL where deliveries reported","OK")))</f>
        <v/>
      </c>
      <c r="G101" s="10" t="str">
        <f>IF($A101="","",IF(AND(CLEANED_DATA!R101&gt;0,CLEANED_DATA!AL101=""),"Flag: delivery reported but no PNC &lt;48h proxy value",IF(AND(CLEANED_DATA!R101&lt;&gt;"",CLEANED_DATA!AL101&lt;&gt;"",CLEANED_DATA!AL101&gt;CLEANED_DATA!R101),"Flag: PNC &lt;48h proxy greater than deliveries by "&amp;(CLEANED_DATA!AL101-CLEANED_DATA!R101),"OK")))</f>
        <v/>
      </c>
      <c r="H101" s="10" t="str">
        <f>IF($A101="","",IF(AND(CLEANED_DATA!V101&lt;&gt;"",CLEANED_DATA!R101&lt;&gt;"",CLEANED_DATA!V101&gt;CLEANED_DATA!R101),"Flag: caesareans greater than deliveries by "&amp;(CLEANED_DATA!V101-CLEANED_DATA!R101),"OK"))</f>
        <v/>
      </c>
      <c r="I101" s="10" t="str">
        <f>IF($A101="","",IF(AND(CLEANED_DATA!W101&lt;&gt;"",CLEANED_DATA!R101&lt;&gt;"",CLEANED_DATA!W101&gt;CLEANED_DATA!R101),"Flag: complications greater than deliveries by "&amp;(CLEANED_DATA!W101-CLEANED_DATA!R101),"OK"))</f>
        <v/>
      </c>
      <c r="J101" s="10" t="str">
        <f>IF($A101="","",IF(AND(CLEANED_DATA!AN101&lt;&gt;"",CLEANED_DATA!AO101&lt;&gt;"",CLEANED_DATA!AO101&gt;CLEANED_DATA!AN101),"Flag: new acceptors greater than counselled by "&amp;(CLEANED_DATA!AO101-CLEANED_DATA!AN101),"OK"))</f>
        <v/>
      </c>
      <c r="K101" s="10" t="str">
        <f>IF($A101="","",N(CLEANED_DATA!AQ101)+N(CLEANED_DATA!AR101)+N(CLEANED_DATA!AS101)+N(CLEANED_DATA!AT101)+N(CLEANED_DATA!AU101)+N(CLEANED_DATA!AV101)+N(CLEANED_DATA!AW101)+N(CLEANED_DATA!AX101)+N(CLEANED_DATA!AY101)+N(CLEANED_DATA!AZ101)+N(CLEANED_DATA!BA101)+N(CLEANED_DATA!BB101)+N(CLEANED_DATA!BC101))</f>
        <v/>
      </c>
      <c r="L101" s="10" t="str">
        <f>IF($A101="","",IF(CLEANED_DATA!AO101="","Missing FP new acceptors",IF(K101=CLEANED_DATA!AO101,"OK","FP method sum differs from new acceptors: method sum="&amp;K101&amp;", new acceptors="&amp;CLEANED_DATA!AO101&amp;", difference="&amp;(K101-CLEANED_DATA!AO101))))</f>
        <v/>
      </c>
      <c r="M101" s="11" t="str">
        <f t="shared" si="3"/>
        <v/>
      </c>
      <c r="N101" s="10" t="str">
        <f t="shared" si="4"/>
        <v/>
      </c>
      <c r="O101" s="10" t="str">
        <f t="shared" si="5"/>
        <v/>
      </c>
    </row>
    <row r="102" spans="1:15" ht="39.5" customHeight="1">
      <c r="A102" s="10" t="str">
        <f>IF(CLEANED_DATA!A102="","",CLEANED_DATA!A102)</f>
        <v/>
      </c>
      <c r="B102" s="10" t="str">
        <f>IF($A102="","",IF(
IF(CLEANED_DATA!D102="","ANC1; ","")&amp;
IF(CLEANED_DATA!G102="","ANC4; ","")&amp;
IF(CLEANED_DATA!Q102="","LLIN_DISTRIBUTED; ","")&amp;
IF(CLEANED_DATA!R102="","DELIVERIES_HF; ","")&amp;
IF(CLEANED_DATA!T102="","AMTSL; ","")&amp;
IF(CLEANED_DATA!V102="","CAESAREAN; ","")&amp;
IF(CLEANED_DATA!W102="","OBST_COMPLICATIONS; ","")&amp;
IF(CLEANED_DATA!AL102="","PNC_48H_PROXY; ","")&amp;
IF(CLEANED_DATA!AM102="","FP_VISITS; ","")&amp;
IF(CLEANED_DATA!AN102="","FP_COUNSELLED; ","")&amp;
IF(CLEANED_DATA!AO102="","FP_NEW_ACCEPTORS; ","")&amp;
IF(CLEANED_DATA!AQ102="","FP_PROGESTIN_PILL; ","")&amp;
IF(CLEANED_DATA!AR102="","FP_ESTRO_PROGESTIN_PILL; ","")&amp;
IF(CLEANED_DATA!AS102="","FP_MORNING_AFTER; ","")&amp;
IF(CLEANED_DATA!AT102="","FP_IM_INJECTION; ","")&amp;
IF(CLEANED_DATA!AU102="","FP_SC_INJECTION; ","")&amp;
IF(CLEANED_DATA!AV102="","FP_IMPLANT_IMPLANON; ","")&amp;
IF(CLEANED_DATA!AW102="","FP_IMPLANT_JADELLE; ","")&amp;
IF(CLEANED_DATA!AX102="","FP_IUD; ","")&amp;
IF(CLEANED_DATA!AY102="","FP_TUBAL_LIGATION; ","")&amp;
IF(CLEANED_DATA!AZ102="","FP_VASECTOMY; ","")&amp;
IF(CLEANED_DATA!BA102="","FP_MALE_CONDOM; ","")&amp;
IF(CLEANED_DATA!BB102="","FP_FEMALE_CONDOM; ","")&amp;
IF(CLEANED_DATA!BC102="","FP_NATURAL_METHOD; ","")
="","None",
IF(CLEANED_DATA!D102="","ANC1; ","")&amp;
IF(CLEANED_DATA!G102="","ANC4; ","")&amp;
IF(CLEANED_DATA!Q102="","LLIN_DISTRIBUTED; ","")&amp;
IF(CLEANED_DATA!R102="","DELIVERIES_HF; ","")&amp;
IF(CLEANED_DATA!T102="","AMTSL; ","")&amp;
IF(CLEANED_DATA!V102="","CAESAREAN; ","")&amp;
IF(CLEANED_DATA!W102="","OBST_COMPLICATIONS; ","")&amp;
IF(CLEANED_DATA!AL102="","PNC_48H_PROXY; ","")&amp;
IF(CLEANED_DATA!AM102="","FP_VISITS; ","")&amp;
IF(CLEANED_DATA!AN102="","FP_COUNSELLED; ","")&amp;
IF(CLEANED_DATA!AO102="","FP_NEW_ACCEPTORS; ","")&amp;
IF(CLEANED_DATA!AQ102="","FP_PROGESTIN_PILL; ","")&amp;
IF(CLEANED_DATA!AR102="","FP_ESTRO_PROGESTIN_PILL; ","")&amp;
IF(CLEANED_DATA!AS102="","FP_MORNING_AFTER; ","")&amp;
IF(CLEANED_DATA!AT102="","FP_IM_INJECTION; ","")&amp;
IF(CLEANED_DATA!AU102="","FP_SC_INJECTION; ","")&amp;
IF(CLEANED_DATA!AV102="","FP_IMPLANT_IMPLANON; ","")&amp;
IF(CLEANED_DATA!AW102="","FP_IMPLANT_JADELLE; ","")&amp;
IF(CLEANED_DATA!AX102="","FP_IUD; ","")&amp;
IF(CLEANED_DATA!AY102="","FP_TUBAL_LIGATION; ","")&amp;
IF(CLEANED_DATA!AZ102="","FP_VASECTOMY; ","")&amp;
IF(CLEANED_DATA!BA102="","FP_MALE_CONDOM; ","")&amp;
IF(CLEANED_DATA!BB102="","FP_FEMALE_CONDOM; ","")&amp;
IF(CLEANED_DATA!BC102="","FP_NATURAL_METHOD; ","")))</f>
        <v/>
      </c>
      <c r="C102" s="11" t="str">
        <f>IF($A102="","",IF(
COUNT(CLEANED_DATA!D102,CLEANED_DATA!G102,CLEANED_DATA!Q102,CLEANED_DATA!R102,CLEANED_DATA!T102,CLEANED_DATA!V102,CLEANED_DATA!W102,CLEANED_DATA!AL102,CLEANED_DATA!AM102,CLEANED_DATA!AN102,CLEANED_DATA!AO102,CLEANED_DATA!AQ102,CLEANED_DATA!AR102,CLEANED_DATA!AS102,CLEANED_DATA!AT102,CLEANED_DATA!AU102,CLEANED_DATA!AV102,CLEANED_DATA!AW102,CLEANED_DATA!AX102,CLEANED_DATA!AY102,CLEANED_DATA!AZ102,CLEANED_DATA!BA102,CLEANED_DATA!BB102,CLEANED_DATA!BC102)=0,
"No data reported",
IF(
SUM(CLEANED_DATA!D102,CLEANED_DATA!G102,CLEANED_DATA!Q102,CLEANED_DATA!R102,CLEANED_DATA!T102,CLEANED_DATA!V102,CLEANED_DATA!W102,CLEANED_DATA!AL102,CLEANED_DATA!AM102,CLEANED_DATA!AN102,CLEANED_DATA!AO102,CLEANED_DATA!AQ102,CLEANED_DATA!AR102,CLEANED_DATA!AS102,CLEANED_DATA!AT102,CLEANED_DATA!AU102,CLEANED_DATA!AV102,CLEANED_DATA!AW102,CLEANED_DATA!AX102,CLEANED_DATA!AY102,CLEANED_DATA!AZ102,CLEANED_DATA!BA102,CLEANED_DATA!BB102,CLEANED_DATA!BC102)=0,
"Zero-only reporting",
"Reported")))</f>
        <v/>
      </c>
      <c r="D102" s="10" t="str">
        <f>IF($A102="","",IF(AND(CLEANED_DATA!D102&lt;&gt;"",CLEANED_DATA!G102&lt;&gt;"",CLEANED_DATA!G102&gt;CLEANED_DATA!D102),"Flag: ANC4 higher than ANC1","OK"))</f>
        <v/>
      </c>
      <c r="E102" s="10" t="str">
        <f>IF($A102="","",IF(OR(CLEANED_DATA!D102="",CLEANED_DATA!Q102=""),"Missing value: verify ANC1 and LLIN reporting",IF(CLEANED_DATA!Q102=CLEANED_DATA!D102,"OK: LLIN equals ANC1",IF(CLEANED_DATA!Q102&gt;CLEANED_DATA!D102,"Flag: LLIN exceeds ANC1 by "&amp;(CLEANED_DATA!Q102-CLEANED_DATA!D102)&amp;"; verify ANC register and LLIN distribution tally","Flag: LLIN lower than ANC1 by "&amp;(CLEANED_DATA!D102-CLEANED_DATA!Q102)&amp;"; verify if all ANC1 clients received LLINs or correct reporting error"))))</f>
        <v/>
      </c>
      <c r="F102" s="10" t="str">
        <f>IF($A102="","",IF(AND(CLEANED_DATA!R102&lt;&gt;"",CLEANED_DATA!T102&lt;&gt;"",CLEANED_DATA!T102&gt;CLEANED_DATA!R102),"Flag: AMTSL greater than deliveries by "&amp;(CLEANED_DATA!T102-CLEANED_DATA!R102),IF(AND(CLEANED_DATA!R102&gt;0,CLEANED_DATA!T102=""),"Missing AMTSL where deliveries reported","OK")))</f>
        <v/>
      </c>
      <c r="G102" s="10" t="str">
        <f>IF($A102="","",IF(AND(CLEANED_DATA!R102&gt;0,CLEANED_DATA!AL102=""),"Flag: delivery reported but no PNC &lt;48h proxy value",IF(AND(CLEANED_DATA!R102&lt;&gt;"",CLEANED_DATA!AL102&lt;&gt;"",CLEANED_DATA!AL102&gt;CLEANED_DATA!R102),"Flag: PNC &lt;48h proxy greater than deliveries by "&amp;(CLEANED_DATA!AL102-CLEANED_DATA!R102),"OK")))</f>
        <v/>
      </c>
      <c r="H102" s="10" t="str">
        <f>IF($A102="","",IF(AND(CLEANED_DATA!V102&lt;&gt;"",CLEANED_DATA!R102&lt;&gt;"",CLEANED_DATA!V102&gt;CLEANED_DATA!R102),"Flag: caesareans greater than deliveries by "&amp;(CLEANED_DATA!V102-CLEANED_DATA!R102),"OK"))</f>
        <v/>
      </c>
      <c r="I102" s="10" t="str">
        <f>IF($A102="","",IF(AND(CLEANED_DATA!W102&lt;&gt;"",CLEANED_DATA!R102&lt;&gt;"",CLEANED_DATA!W102&gt;CLEANED_DATA!R102),"Flag: complications greater than deliveries by "&amp;(CLEANED_DATA!W102-CLEANED_DATA!R102),"OK"))</f>
        <v/>
      </c>
      <c r="J102" s="10" t="str">
        <f>IF($A102="","",IF(AND(CLEANED_DATA!AN102&lt;&gt;"",CLEANED_DATA!AO102&lt;&gt;"",CLEANED_DATA!AO102&gt;CLEANED_DATA!AN102),"Flag: new acceptors greater than counselled by "&amp;(CLEANED_DATA!AO102-CLEANED_DATA!AN102),"OK"))</f>
        <v/>
      </c>
      <c r="K102" s="10" t="str">
        <f>IF($A102="","",N(CLEANED_DATA!AQ102)+N(CLEANED_DATA!AR102)+N(CLEANED_DATA!AS102)+N(CLEANED_DATA!AT102)+N(CLEANED_DATA!AU102)+N(CLEANED_DATA!AV102)+N(CLEANED_DATA!AW102)+N(CLEANED_DATA!AX102)+N(CLEANED_DATA!AY102)+N(CLEANED_DATA!AZ102)+N(CLEANED_DATA!BA102)+N(CLEANED_DATA!BB102)+N(CLEANED_DATA!BC102))</f>
        <v/>
      </c>
      <c r="L102" s="10" t="str">
        <f>IF($A102="","",IF(CLEANED_DATA!AO102="","Missing FP new acceptors",IF(K102=CLEANED_DATA!AO102,"OK","FP method sum differs from new acceptors: method sum="&amp;K102&amp;", new acceptors="&amp;CLEANED_DATA!AO102&amp;", difference="&amp;(K102-CLEANED_DATA!AO102))))</f>
        <v/>
      </c>
      <c r="M102" s="11" t="str">
        <f t="shared" si="3"/>
        <v/>
      </c>
      <c r="N102" s="10" t="str">
        <f t="shared" si="4"/>
        <v/>
      </c>
      <c r="O102" s="10" t="str">
        <f t="shared" si="5"/>
        <v/>
      </c>
    </row>
    <row r="103" spans="1:15" ht="39.5" customHeight="1">
      <c r="A103" s="10" t="str">
        <f>IF(CLEANED_DATA!A103="","",CLEANED_DATA!A103)</f>
        <v/>
      </c>
      <c r="B103" s="10" t="str">
        <f>IF($A103="","",IF(
IF(CLEANED_DATA!D103="","ANC1; ","")&amp;
IF(CLEANED_DATA!G103="","ANC4; ","")&amp;
IF(CLEANED_DATA!Q103="","LLIN_DISTRIBUTED; ","")&amp;
IF(CLEANED_DATA!R103="","DELIVERIES_HF; ","")&amp;
IF(CLEANED_DATA!T103="","AMTSL; ","")&amp;
IF(CLEANED_DATA!V103="","CAESAREAN; ","")&amp;
IF(CLEANED_DATA!W103="","OBST_COMPLICATIONS; ","")&amp;
IF(CLEANED_DATA!AL103="","PNC_48H_PROXY; ","")&amp;
IF(CLEANED_DATA!AM103="","FP_VISITS; ","")&amp;
IF(CLEANED_DATA!AN103="","FP_COUNSELLED; ","")&amp;
IF(CLEANED_DATA!AO103="","FP_NEW_ACCEPTORS; ","")&amp;
IF(CLEANED_DATA!AQ103="","FP_PROGESTIN_PILL; ","")&amp;
IF(CLEANED_DATA!AR103="","FP_ESTRO_PROGESTIN_PILL; ","")&amp;
IF(CLEANED_DATA!AS103="","FP_MORNING_AFTER; ","")&amp;
IF(CLEANED_DATA!AT103="","FP_IM_INJECTION; ","")&amp;
IF(CLEANED_DATA!AU103="","FP_SC_INJECTION; ","")&amp;
IF(CLEANED_DATA!AV103="","FP_IMPLANT_IMPLANON; ","")&amp;
IF(CLEANED_DATA!AW103="","FP_IMPLANT_JADELLE; ","")&amp;
IF(CLEANED_DATA!AX103="","FP_IUD; ","")&amp;
IF(CLEANED_DATA!AY103="","FP_TUBAL_LIGATION; ","")&amp;
IF(CLEANED_DATA!AZ103="","FP_VASECTOMY; ","")&amp;
IF(CLEANED_DATA!BA103="","FP_MALE_CONDOM; ","")&amp;
IF(CLEANED_DATA!BB103="","FP_FEMALE_CONDOM; ","")&amp;
IF(CLEANED_DATA!BC103="","FP_NATURAL_METHOD; ","")
="","None",
IF(CLEANED_DATA!D103="","ANC1; ","")&amp;
IF(CLEANED_DATA!G103="","ANC4; ","")&amp;
IF(CLEANED_DATA!Q103="","LLIN_DISTRIBUTED; ","")&amp;
IF(CLEANED_DATA!R103="","DELIVERIES_HF; ","")&amp;
IF(CLEANED_DATA!T103="","AMTSL; ","")&amp;
IF(CLEANED_DATA!V103="","CAESAREAN; ","")&amp;
IF(CLEANED_DATA!W103="","OBST_COMPLICATIONS; ","")&amp;
IF(CLEANED_DATA!AL103="","PNC_48H_PROXY; ","")&amp;
IF(CLEANED_DATA!AM103="","FP_VISITS; ","")&amp;
IF(CLEANED_DATA!AN103="","FP_COUNSELLED; ","")&amp;
IF(CLEANED_DATA!AO103="","FP_NEW_ACCEPTORS; ","")&amp;
IF(CLEANED_DATA!AQ103="","FP_PROGESTIN_PILL; ","")&amp;
IF(CLEANED_DATA!AR103="","FP_ESTRO_PROGESTIN_PILL; ","")&amp;
IF(CLEANED_DATA!AS103="","FP_MORNING_AFTER; ","")&amp;
IF(CLEANED_DATA!AT103="","FP_IM_INJECTION; ","")&amp;
IF(CLEANED_DATA!AU103="","FP_SC_INJECTION; ","")&amp;
IF(CLEANED_DATA!AV103="","FP_IMPLANT_IMPLANON; ","")&amp;
IF(CLEANED_DATA!AW103="","FP_IMPLANT_JADELLE; ","")&amp;
IF(CLEANED_DATA!AX103="","FP_IUD; ","")&amp;
IF(CLEANED_DATA!AY103="","FP_TUBAL_LIGATION; ","")&amp;
IF(CLEANED_DATA!AZ103="","FP_VASECTOMY; ","")&amp;
IF(CLEANED_DATA!BA103="","FP_MALE_CONDOM; ","")&amp;
IF(CLEANED_DATA!BB103="","FP_FEMALE_CONDOM; ","")&amp;
IF(CLEANED_DATA!BC103="","FP_NATURAL_METHOD; ","")))</f>
        <v/>
      </c>
      <c r="C103" s="11" t="str">
        <f>IF($A103="","",IF(
COUNT(CLEANED_DATA!D103,CLEANED_DATA!G103,CLEANED_DATA!Q103,CLEANED_DATA!R103,CLEANED_DATA!T103,CLEANED_DATA!V103,CLEANED_DATA!W103,CLEANED_DATA!AL103,CLEANED_DATA!AM103,CLEANED_DATA!AN103,CLEANED_DATA!AO103,CLEANED_DATA!AQ103,CLEANED_DATA!AR103,CLEANED_DATA!AS103,CLEANED_DATA!AT103,CLEANED_DATA!AU103,CLEANED_DATA!AV103,CLEANED_DATA!AW103,CLEANED_DATA!AX103,CLEANED_DATA!AY103,CLEANED_DATA!AZ103,CLEANED_DATA!BA103,CLEANED_DATA!BB103,CLEANED_DATA!BC103)=0,
"No data reported",
IF(
SUM(CLEANED_DATA!D103,CLEANED_DATA!G103,CLEANED_DATA!Q103,CLEANED_DATA!R103,CLEANED_DATA!T103,CLEANED_DATA!V103,CLEANED_DATA!W103,CLEANED_DATA!AL103,CLEANED_DATA!AM103,CLEANED_DATA!AN103,CLEANED_DATA!AO103,CLEANED_DATA!AQ103,CLEANED_DATA!AR103,CLEANED_DATA!AS103,CLEANED_DATA!AT103,CLEANED_DATA!AU103,CLEANED_DATA!AV103,CLEANED_DATA!AW103,CLEANED_DATA!AX103,CLEANED_DATA!AY103,CLEANED_DATA!AZ103,CLEANED_DATA!BA103,CLEANED_DATA!BB103,CLEANED_DATA!BC103)=0,
"Zero-only reporting",
"Reported")))</f>
        <v/>
      </c>
      <c r="D103" s="10" t="str">
        <f>IF($A103="","",IF(AND(CLEANED_DATA!D103&lt;&gt;"",CLEANED_DATA!G103&lt;&gt;"",CLEANED_DATA!G103&gt;CLEANED_DATA!D103),"Flag: ANC4 higher than ANC1","OK"))</f>
        <v/>
      </c>
      <c r="E103" s="10" t="str">
        <f>IF($A103="","",IF(OR(CLEANED_DATA!D103="",CLEANED_DATA!Q103=""),"Missing value: verify ANC1 and LLIN reporting",IF(CLEANED_DATA!Q103=CLEANED_DATA!D103,"OK: LLIN equals ANC1",IF(CLEANED_DATA!Q103&gt;CLEANED_DATA!D103,"Flag: LLIN exceeds ANC1 by "&amp;(CLEANED_DATA!Q103-CLEANED_DATA!D103)&amp;"; verify ANC register and LLIN distribution tally","Flag: LLIN lower than ANC1 by "&amp;(CLEANED_DATA!D103-CLEANED_DATA!Q103)&amp;"; verify if all ANC1 clients received LLINs or correct reporting error"))))</f>
        <v/>
      </c>
      <c r="F103" s="10" t="str">
        <f>IF($A103="","",IF(AND(CLEANED_DATA!R103&lt;&gt;"",CLEANED_DATA!T103&lt;&gt;"",CLEANED_DATA!T103&gt;CLEANED_DATA!R103),"Flag: AMTSL greater than deliveries by "&amp;(CLEANED_DATA!T103-CLEANED_DATA!R103),IF(AND(CLEANED_DATA!R103&gt;0,CLEANED_DATA!T103=""),"Missing AMTSL where deliveries reported","OK")))</f>
        <v/>
      </c>
      <c r="G103" s="10" t="str">
        <f>IF($A103="","",IF(AND(CLEANED_DATA!R103&gt;0,CLEANED_DATA!AL103=""),"Flag: delivery reported but no PNC &lt;48h proxy value",IF(AND(CLEANED_DATA!R103&lt;&gt;"",CLEANED_DATA!AL103&lt;&gt;"",CLEANED_DATA!AL103&gt;CLEANED_DATA!R103),"Flag: PNC &lt;48h proxy greater than deliveries by "&amp;(CLEANED_DATA!AL103-CLEANED_DATA!R103),"OK")))</f>
        <v/>
      </c>
      <c r="H103" s="10" t="str">
        <f>IF($A103="","",IF(AND(CLEANED_DATA!V103&lt;&gt;"",CLEANED_DATA!R103&lt;&gt;"",CLEANED_DATA!V103&gt;CLEANED_DATA!R103),"Flag: caesareans greater than deliveries by "&amp;(CLEANED_DATA!V103-CLEANED_DATA!R103),"OK"))</f>
        <v/>
      </c>
      <c r="I103" s="10" t="str">
        <f>IF($A103="","",IF(AND(CLEANED_DATA!W103&lt;&gt;"",CLEANED_DATA!R103&lt;&gt;"",CLEANED_DATA!W103&gt;CLEANED_DATA!R103),"Flag: complications greater than deliveries by "&amp;(CLEANED_DATA!W103-CLEANED_DATA!R103),"OK"))</f>
        <v/>
      </c>
      <c r="J103" s="10" t="str">
        <f>IF($A103="","",IF(AND(CLEANED_DATA!AN103&lt;&gt;"",CLEANED_DATA!AO103&lt;&gt;"",CLEANED_DATA!AO103&gt;CLEANED_DATA!AN103),"Flag: new acceptors greater than counselled by "&amp;(CLEANED_DATA!AO103-CLEANED_DATA!AN103),"OK"))</f>
        <v/>
      </c>
      <c r="K103" s="10" t="str">
        <f>IF($A103="","",N(CLEANED_DATA!AQ103)+N(CLEANED_DATA!AR103)+N(CLEANED_DATA!AS103)+N(CLEANED_DATA!AT103)+N(CLEANED_DATA!AU103)+N(CLEANED_DATA!AV103)+N(CLEANED_DATA!AW103)+N(CLEANED_DATA!AX103)+N(CLEANED_DATA!AY103)+N(CLEANED_DATA!AZ103)+N(CLEANED_DATA!BA103)+N(CLEANED_DATA!BB103)+N(CLEANED_DATA!BC103))</f>
        <v/>
      </c>
      <c r="L103" s="10" t="str">
        <f>IF($A103="","",IF(CLEANED_DATA!AO103="","Missing FP new acceptors",IF(K103=CLEANED_DATA!AO103,"OK","FP method sum differs from new acceptors: method sum="&amp;K103&amp;", new acceptors="&amp;CLEANED_DATA!AO103&amp;", difference="&amp;(K103-CLEANED_DATA!AO103))))</f>
        <v/>
      </c>
      <c r="M103" s="11" t="str">
        <f t="shared" si="3"/>
        <v/>
      </c>
      <c r="N103" s="10" t="str">
        <f t="shared" si="4"/>
        <v/>
      </c>
      <c r="O103" s="10" t="str">
        <f t="shared" si="5"/>
        <v/>
      </c>
    </row>
    <row r="104" spans="1:15" ht="39.5" customHeight="1">
      <c r="A104" s="10" t="str">
        <f>IF(CLEANED_DATA!A104="","",CLEANED_DATA!A104)</f>
        <v/>
      </c>
      <c r="B104" s="10" t="str">
        <f>IF($A104="","",IF(
IF(CLEANED_DATA!D104="","ANC1; ","")&amp;
IF(CLEANED_DATA!G104="","ANC4; ","")&amp;
IF(CLEANED_DATA!Q104="","LLIN_DISTRIBUTED; ","")&amp;
IF(CLEANED_DATA!R104="","DELIVERIES_HF; ","")&amp;
IF(CLEANED_DATA!T104="","AMTSL; ","")&amp;
IF(CLEANED_DATA!V104="","CAESAREAN; ","")&amp;
IF(CLEANED_DATA!W104="","OBST_COMPLICATIONS; ","")&amp;
IF(CLEANED_DATA!AL104="","PNC_48H_PROXY; ","")&amp;
IF(CLEANED_DATA!AM104="","FP_VISITS; ","")&amp;
IF(CLEANED_DATA!AN104="","FP_COUNSELLED; ","")&amp;
IF(CLEANED_DATA!AO104="","FP_NEW_ACCEPTORS; ","")&amp;
IF(CLEANED_DATA!AQ104="","FP_PROGESTIN_PILL; ","")&amp;
IF(CLEANED_DATA!AR104="","FP_ESTRO_PROGESTIN_PILL; ","")&amp;
IF(CLEANED_DATA!AS104="","FP_MORNING_AFTER; ","")&amp;
IF(CLEANED_DATA!AT104="","FP_IM_INJECTION; ","")&amp;
IF(CLEANED_DATA!AU104="","FP_SC_INJECTION; ","")&amp;
IF(CLEANED_DATA!AV104="","FP_IMPLANT_IMPLANON; ","")&amp;
IF(CLEANED_DATA!AW104="","FP_IMPLANT_JADELLE; ","")&amp;
IF(CLEANED_DATA!AX104="","FP_IUD; ","")&amp;
IF(CLEANED_DATA!AY104="","FP_TUBAL_LIGATION; ","")&amp;
IF(CLEANED_DATA!AZ104="","FP_VASECTOMY; ","")&amp;
IF(CLEANED_DATA!BA104="","FP_MALE_CONDOM; ","")&amp;
IF(CLEANED_DATA!BB104="","FP_FEMALE_CONDOM; ","")&amp;
IF(CLEANED_DATA!BC104="","FP_NATURAL_METHOD; ","")
="","None",
IF(CLEANED_DATA!D104="","ANC1; ","")&amp;
IF(CLEANED_DATA!G104="","ANC4; ","")&amp;
IF(CLEANED_DATA!Q104="","LLIN_DISTRIBUTED; ","")&amp;
IF(CLEANED_DATA!R104="","DELIVERIES_HF; ","")&amp;
IF(CLEANED_DATA!T104="","AMTSL; ","")&amp;
IF(CLEANED_DATA!V104="","CAESAREAN; ","")&amp;
IF(CLEANED_DATA!W104="","OBST_COMPLICATIONS; ","")&amp;
IF(CLEANED_DATA!AL104="","PNC_48H_PROXY; ","")&amp;
IF(CLEANED_DATA!AM104="","FP_VISITS; ","")&amp;
IF(CLEANED_DATA!AN104="","FP_COUNSELLED; ","")&amp;
IF(CLEANED_DATA!AO104="","FP_NEW_ACCEPTORS; ","")&amp;
IF(CLEANED_DATA!AQ104="","FP_PROGESTIN_PILL; ","")&amp;
IF(CLEANED_DATA!AR104="","FP_ESTRO_PROGESTIN_PILL; ","")&amp;
IF(CLEANED_DATA!AS104="","FP_MORNING_AFTER; ","")&amp;
IF(CLEANED_DATA!AT104="","FP_IM_INJECTION; ","")&amp;
IF(CLEANED_DATA!AU104="","FP_SC_INJECTION; ","")&amp;
IF(CLEANED_DATA!AV104="","FP_IMPLANT_IMPLANON; ","")&amp;
IF(CLEANED_DATA!AW104="","FP_IMPLANT_JADELLE; ","")&amp;
IF(CLEANED_DATA!AX104="","FP_IUD; ","")&amp;
IF(CLEANED_DATA!AY104="","FP_TUBAL_LIGATION; ","")&amp;
IF(CLEANED_DATA!AZ104="","FP_VASECTOMY; ","")&amp;
IF(CLEANED_DATA!BA104="","FP_MALE_CONDOM; ","")&amp;
IF(CLEANED_DATA!BB104="","FP_FEMALE_CONDOM; ","")&amp;
IF(CLEANED_DATA!BC104="","FP_NATURAL_METHOD; ","")))</f>
        <v/>
      </c>
      <c r="C104" s="11" t="str">
        <f>IF($A104="","",IF(
COUNT(CLEANED_DATA!D104,CLEANED_DATA!G104,CLEANED_DATA!Q104,CLEANED_DATA!R104,CLEANED_DATA!T104,CLEANED_DATA!V104,CLEANED_DATA!W104,CLEANED_DATA!AL104,CLEANED_DATA!AM104,CLEANED_DATA!AN104,CLEANED_DATA!AO104,CLEANED_DATA!AQ104,CLEANED_DATA!AR104,CLEANED_DATA!AS104,CLEANED_DATA!AT104,CLEANED_DATA!AU104,CLEANED_DATA!AV104,CLEANED_DATA!AW104,CLEANED_DATA!AX104,CLEANED_DATA!AY104,CLEANED_DATA!AZ104,CLEANED_DATA!BA104,CLEANED_DATA!BB104,CLEANED_DATA!BC104)=0,
"No data reported",
IF(
SUM(CLEANED_DATA!D104,CLEANED_DATA!G104,CLEANED_DATA!Q104,CLEANED_DATA!R104,CLEANED_DATA!T104,CLEANED_DATA!V104,CLEANED_DATA!W104,CLEANED_DATA!AL104,CLEANED_DATA!AM104,CLEANED_DATA!AN104,CLEANED_DATA!AO104,CLEANED_DATA!AQ104,CLEANED_DATA!AR104,CLEANED_DATA!AS104,CLEANED_DATA!AT104,CLEANED_DATA!AU104,CLEANED_DATA!AV104,CLEANED_DATA!AW104,CLEANED_DATA!AX104,CLEANED_DATA!AY104,CLEANED_DATA!AZ104,CLEANED_DATA!BA104,CLEANED_DATA!BB104,CLEANED_DATA!BC104)=0,
"Zero-only reporting",
"Reported")))</f>
        <v/>
      </c>
      <c r="D104" s="10" t="str">
        <f>IF($A104="","",IF(AND(CLEANED_DATA!D104&lt;&gt;"",CLEANED_DATA!G104&lt;&gt;"",CLEANED_DATA!G104&gt;CLEANED_DATA!D104),"Flag: ANC4 higher than ANC1","OK"))</f>
        <v/>
      </c>
      <c r="E104" s="10" t="str">
        <f>IF($A104="","",IF(OR(CLEANED_DATA!D104="",CLEANED_DATA!Q104=""),"Missing value: verify ANC1 and LLIN reporting",IF(CLEANED_DATA!Q104=CLEANED_DATA!D104,"OK: LLIN equals ANC1",IF(CLEANED_DATA!Q104&gt;CLEANED_DATA!D104,"Flag: LLIN exceeds ANC1 by "&amp;(CLEANED_DATA!Q104-CLEANED_DATA!D104)&amp;"; verify ANC register and LLIN distribution tally","Flag: LLIN lower than ANC1 by "&amp;(CLEANED_DATA!D104-CLEANED_DATA!Q104)&amp;"; verify if all ANC1 clients received LLINs or correct reporting error"))))</f>
        <v/>
      </c>
      <c r="F104" s="10" t="str">
        <f>IF($A104="","",IF(AND(CLEANED_DATA!R104&lt;&gt;"",CLEANED_DATA!T104&lt;&gt;"",CLEANED_DATA!T104&gt;CLEANED_DATA!R104),"Flag: AMTSL greater than deliveries by "&amp;(CLEANED_DATA!T104-CLEANED_DATA!R104),IF(AND(CLEANED_DATA!R104&gt;0,CLEANED_DATA!T104=""),"Missing AMTSL where deliveries reported","OK")))</f>
        <v/>
      </c>
      <c r="G104" s="10" t="str">
        <f>IF($A104="","",IF(AND(CLEANED_DATA!R104&gt;0,CLEANED_DATA!AL104=""),"Flag: delivery reported but no PNC &lt;48h proxy value",IF(AND(CLEANED_DATA!R104&lt;&gt;"",CLEANED_DATA!AL104&lt;&gt;"",CLEANED_DATA!AL104&gt;CLEANED_DATA!R104),"Flag: PNC &lt;48h proxy greater than deliveries by "&amp;(CLEANED_DATA!AL104-CLEANED_DATA!R104),"OK")))</f>
        <v/>
      </c>
      <c r="H104" s="10" t="str">
        <f>IF($A104="","",IF(AND(CLEANED_DATA!V104&lt;&gt;"",CLEANED_DATA!R104&lt;&gt;"",CLEANED_DATA!V104&gt;CLEANED_DATA!R104),"Flag: caesareans greater than deliveries by "&amp;(CLEANED_DATA!V104-CLEANED_DATA!R104),"OK"))</f>
        <v/>
      </c>
      <c r="I104" s="10" t="str">
        <f>IF($A104="","",IF(AND(CLEANED_DATA!W104&lt;&gt;"",CLEANED_DATA!R104&lt;&gt;"",CLEANED_DATA!W104&gt;CLEANED_DATA!R104),"Flag: complications greater than deliveries by "&amp;(CLEANED_DATA!W104-CLEANED_DATA!R104),"OK"))</f>
        <v/>
      </c>
      <c r="J104" s="10" t="str">
        <f>IF($A104="","",IF(AND(CLEANED_DATA!AN104&lt;&gt;"",CLEANED_DATA!AO104&lt;&gt;"",CLEANED_DATA!AO104&gt;CLEANED_DATA!AN104),"Flag: new acceptors greater than counselled by "&amp;(CLEANED_DATA!AO104-CLEANED_DATA!AN104),"OK"))</f>
        <v/>
      </c>
      <c r="K104" s="10" t="str">
        <f>IF($A104="","",N(CLEANED_DATA!AQ104)+N(CLEANED_DATA!AR104)+N(CLEANED_DATA!AS104)+N(CLEANED_DATA!AT104)+N(CLEANED_DATA!AU104)+N(CLEANED_DATA!AV104)+N(CLEANED_DATA!AW104)+N(CLEANED_DATA!AX104)+N(CLEANED_DATA!AY104)+N(CLEANED_DATA!AZ104)+N(CLEANED_DATA!BA104)+N(CLEANED_DATA!BB104)+N(CLEANED_DATA!BC104))</f>
        <v/>
      </c>
      <c r="L104" s="10" t="str">
        <f>IF($A104="","",IF(CLEANED_DATA!AO104="","Missing FP new acceptors",IF(K104=CLEANED_DATA!AO104,"OK","FP method sum differs from new acceptors: method sum="&amp;K104&amp;", new acceptors="&amp;CLEANED_DATA!AO104&amp;", difference="&amp;(K104-CLEANED_DATA!AO104))))</f>
        <v/>
      </c>
      <c r="M104" s="11" t="str">
        <f t="shared" si="3"/>
        <v/>
      </c>
      <c r="N104" s="10" t="str">
        <f t="shared" si="4"/>
        <v/>
      </c>
      <c r="O104" s="10" t="str">
        <f t="shared" si="5"/>
        <v/>
      </c>
    </row>
    <row r="105" spans="1:15" ht="39.5" customHeight="1">
      <c r="A105" s="10" t="str">
        <f>IF(CLEANED_DATA!A105="","",CLEANED_DATA!A105)</f>
        <v/>
      </c>
      <c r="B105" s="10" t="str">
        <f>IF($A105="","",IF(
IF(CLEANED_DATA!D105="","ANC1; ","")&amp;
IF(CLEANED_DATA!G105="","ANC4; ","")&amp;
IF(CLEANED_DATA!Q105="","LLIN_DISTRIBUTED; ","")&amp;
IF(CLEANED_DATA!R105="","DELIVERIES_HF; ","")&amp;
IF(CLEANED_DATA!T105="","AMTSL; ","")&amp;
IF(CLEANED_DATA!V105="","CAESAREAN; ","")&amp;
IF(CLEANED_DATA!W105="","OBST_COMPLICATIONS; ","")&amp;
IF(CLEANED_DATA!AL105="","PNC_48H_PROXY; ","")&amp;
IF(CLEANED_DATA!AM105="","FP_VISITS; ","")&amp;
IF(CLEANED_DATA!AN105="","FP_COUNSELLED; ","")&amp;
IF(CLEANED_DATA!AO105="","FP_NEW_ACCEPTORS; ","")&amp;
IF(CLEANED_DATA!AQ105="","FP_PROGESTIN_PILL; ","")&amp;
IF(CLEANED_DATA!AR105="","FP_ESTRO_PROGESTIN_PILL; ","")&amp;
IF(CLEANED_DATA!AS105="","FP_MORNING_AFTER; ","")&amp;
IF(CLEANED_DATA!AT105="","FP_IM_INJECTION; ","")&amp;
IF(CLEANED_DATA!AU105="","FP_SC_INJECTION; ","")&amp;
IF(CLEANED_DATA!AV105="","FP_IMPLANT_IMPLANON; ","")&amp;
IF(CLEANED_DATA!AW105="","FP_IMPLANT_JADELLE; ","")&amp;
IF(CLEANED_DATA!AX105="","FP_IUD; ","")&amp;
IF(CLEANED_DATA!AY105="","FP_TUBAL_LIGATION; ","")&amp;
IF(CLEANED_DATA!AZ105="","FP_VASECTOMY; ","")&amp;
IF(CLEANED_DATA!BA105="","FP_MALE_CONDOM; ","")&amp;
IF(CLEANED_DATA!BB105="","FP_FEMALE_CONDOM; ","")&amp;
IF(CLEANED_DATA!BC105="","FP_NATURAL_METHOD; ","")
="","None",
IF(CLEANED_DATA!D105="","ANC1; ","")&amp;
IF(CLEANED_DATA!G105="","ANC4; ","")&amp;
IF(CLEANED_DATA!Q105="","LLIN_DISTRIBUTED; ","")&amp;
IF(CLEANED_DATA!R105="","DELIVERIES_HF; ","")&amp;
IF(CLEANED_DATA!T105="","AMTSL; ","")&amp;
IF(CLEANED_DATA!V105="","CAESAREAN; ","")&amp;
IF(CLEANED_DATA!W105="","OBST_COMPLICATIONS; ","")&amp;
IF(CLEANED_DATA!AL105="","PNC_48H_PROXY; ","")&amp;
IF(CLEANED_DATA!AM105="","FP_VISITS; ","")&amp;
IF(CLEANED_DATA!AN105="","FP_COUNSELLED; ","")&amp;
IF(CLEANED_DATA!AO105="","FP_NEW_ACCEPTORS; ","")&amp;
IF(CLEANED_DATA!AQ105="","FP_PROGESTIN_PILL; ","")&amp;
IF(CLEANED_DATA!AR105="","FP_ESTRO_PROGESTIN_PILL; ","")&amp;
IF(CLEANED_DATA!AS105="","FP_MORNING_AFTER; ","")&amp;
IF(CLEANED_DATA!AT105="","FP_IM_INJECTION; ","")&amp;
IF(CLEANED_DATA!AU105="","FP_SC_INJECTION; ","")&amp;
IF(CLEANED_DATA!AV105="","FP_IMPLANT_IMPLANON; ","")&amp;
IF(CLEANED_DATA!AW105="","FP_IMPLANT_JADELLE; ","")&amp;
IF(CLEANED_DATA!AX105="","FP_IUD; ","")&amp;
IF(CLEANED_DATA!AY105="","FP_TUBAL_LIGATION; ","")&amp;
IF(CLEANED_DATA!AZ105="","FP_VASECTOMY; ","")&amp;
IF(CLEANED_DATA!BA105="","FP_MALE_CONDOM; ","")&amp;
IF(CLEANED_DATA!BB105="","FP_FEMALE_CONDOM; ","")&amp;
IF(CLEANED_DATA!BC105="","FP_NATURAL_METHOD; ","")))</f>
        <v/>
      </c>
      <c r="C105" s="11" t="str">
        <f>IF($A105="","",IF(
COUNT(CLEANED_DATA!D105,CLEANED_DATA!G105,CLEANED_DATA!Q105,CLEANED_DATA!R105,CLEANED_DATA!T105,CLEANED_DATA!V105,CLEANED_DATA!W105,CLEANED_DATA!AL105,CLEANED_DATA!AM105,CLEANED_DATA!AN105,CLEANED_DATA!AO105,CLEANED_DATA!AQ105,CLEANED_DATA!AR105,CLEANED_DATA!AS105,CLEANED_DATA!AT105,CLEANED_DATA!AU105,CLEANED_DATA!AV105,CLEANED_DATA!AW105,CLEANED_DATA!AX105,CLEANED_DATA!AY105,CLEANED_DATA!AZ105,CLEANED_DATA!BA105,CLEANED_DATA!BB105,CLEANED_DATA!BC105)=0,
"No data reported",
IF(
SUM(CLEANED_DATA!D105,CLEANED_DATA!G105,CLEANED_DATA!Q105,CLEANED_DATA!R105,CLEANED_DATA!T105,CLEANED_DATA!V105,CLEANED_DATA!W105,CLEANED_DATA!AL105,CLEANED_DATA!AM105,CLEANED_DATA!AN105,CLEANED_DATA!AO105,CLEANED_DATA!AQ105,CLEANED_DATA!AR105,CLEANED_DATA!AS105,CLEANED_DATA!AT105,CLEANED_DATA!AU105,CLEANED_DATA!AV105,CLEANED_DATA!AW105,CLEANED_DATA!AX105,CLEANED_DATA!AY105,CLEANED_DATA!AZ105,CLEANED_DATA!BA105,CLEANED_DATA!BB105,CLEANED_DATA!BC105)=0,
"Zero-only reporting",
"Reported")))</f>
        <v/>
      </c>
      <c r="D105" s="10" t="str">
        <f>IF($A105="","",IF(AND(CLEANED_DATA!D105&lt;&gt;"",CLEANED_DATA!G105&lt;&gt;"",CLEANED_DATA!G105&gt;CLEANED_DATA!D105),"Flag: ANC4 higher than ANC1","OK"))</f>
        <v/>
      </c>
      <c r="E105" s="10" t="str">
        <f>IF($A105="","",IF(OR(CLEANED_DATA!D105="",CLEANED_DATA!Q105=""),"Missing value: verify ANC1 and LLIN reporting",IF(CLEANED_DATA!Q105=CLEANED_DATA!D105,"OK: LLIN equals ANC1",IF(CLEANED_DATA!Q105&gt;CLEANED_DATA!D105,"Flag: LLIN exceeds ANC1 by "&amp;(CLEANED_DATA!Q105-CLEANED_DATA!D105)&amp;"; verify ANC register and LLIN distribution tally","Flag: LLIN lower than ANC1 by "&amp;(CLEANED_DATA!D105-CLEANED_DATA!Q105)&amp;"; verify if all ANC1 clients received LLINs or correct reporting error"))))</f>
        <v/>
      </c>
      <c r="F105" s="10" t="str">
        <f>IF($A105="","",IF(AND(CLEANED_DATA!R105&lt;&gt;"",CLEANED_DATA!T105&lt;&gt;"",CLEANED_DATA!T105&gt;CLEANED_DATA!R105),"Flag: AMTSL greater than deliveries by "&amp;(CLEANED_DATA!T105-CLEANED_DATA!R105),IF(AND(CLEANED_DATA!R105&gt;0,CLEANED_DATA!T105=""),"Missing AMTSL where deliveries reported","OK")))</f>
        <v/>
      </c>
      <c r="G105" s="10" t="str">
        <f>IF($A105="","",IF(AND(CLEANED_DATA!R105&gt;0,CLEANED_DATA!AL105=""),"Flag: delivery reported but no PNC &lt;48h proxy value",IF(AND(CLEANED_DATA!R105&lt;&gt;"",CLEANED_DATA!AL105&lt;&gt;"",CLEANED_DATA!AL105&gt;CLEANED_DATA!R105),"Flag: PNC &lt;48h proxy greater than deliveries by "&amp;(CLEANED_DATA!AL105-CLEANED_DATA!R105),"OK")))</f>
        <v/>
      </c>
      <c r="H105" s="10" t="str">
        <f>IF($A105="","",IF(AND(CLEANED_DATA!V105&lt;&gt;"",CLEANED_DATA!R105&lt;&gt;"",CLEANED_DATA!V105&gt;CLEANED_DATA!R105),"Flag: caesareans greater than deliveries by "&amp;(CLEANED_DATA!V105-CLEANED_DATA!R105),"OK"))</f>
        <v/>
      </c>
      <c r="I105" s="10" t="str">
        <f>IF($A105="","",IF(AND(CLEANED_DATA!W105&lt;&gt;"",CLEANED_DATA!R105&lt;&gt;"",CLEANED_DATA!W105&gt;CLEANED_DATA!R105),"Flag: complications greater than deliveries by "&amp;(CLEANED_DATA!W105-CLEANED_DATA!R105),"OK"))</f>
        <v/>
      </c>
      <c r="J105" s="10" t="str">
        <f>IF($A105="","",IF(AND(CLEANED_DATA!AN105&lt;&gt;"",CLEANED_DATA!AO105&lt;&gt;"",CLEANED_DATA!AO105&gt;CLEANED_DATA!AN105),"Flag: new acceptors greater than counselled by "&amp;(CLEANED_DATA!AO105-CLEANED_DATA!AN105),"OK"))</f>
        <v/>
      </c>
      <c r="K105" s="10" t="str">
        <f>IF($A105="","",N(CLEANED_DATA!AQ105)+N(CLEANED_DATA!AR105)+N(CLEANED_DATA!AS105)+N(CLEANED_DATA!AT105)+N(CLEANED_DATA!AU105)+N(CLEANED_DATA!AV105)+N(CLEANED_DATA!AW105)+N(CLEANED_DATA!AX105)+N(CLEANED_DATA!AY105)+N(CLEANED_DATA!AZ105)+N(CLEANED_DATA!BA105)+N(CLEANED_DATA!BB105)+N(CLEANED_DATA!BC105))</f>
        <v/>
      </c>
      <c r="L105" s="10" t="str">
        <f>IF($A105="","",IF(CLEANED_DATA!AO105="","Missing FP new acceptors",IF(K105=CLEANED_DATA!AO105,"OK","FP method sum differs from new acceptors: method sum="&amp;K105&amp;", new acceptors="&amp;CLEANED_DATA!AO105&amp;", difference="&amp;(K105-CLEANED_DATA!AO105))))</f>
        <v/>
      </c>
      <c r="M105" s="11" t="str">
        <f t="shared" si="3"/>
        <v/>
      </c>
      <c r="N105" s="10" t="str">
        <f t="shared" si="4"/>
        <v/>
      </c>
      <c r="O105" s="10" t="str">
        <f t="shared" si="5"/>
        <v/>
      </c>
    </row>
    <row r="106" spans="1:15" ht="39.5" customHeight="1">
      <c r="A106" s="10" t="str">
        <f>IF(CLEANED_DATA!A106="","",CLEANED_DATA!A106)</f>
        <v/>
      </c>
      <c r="B106" s="10" t="str">
        <f>IF($A106="","",IF(
IF(CLEANED_DATA!D106="","ANC1; ","")&amp;
IF(CLEANED_DATA!G106="","ANC4; ","")&amp;
IF(CLEANED_DATA!Q106="","LLIN_DISTRIBUTED; ","")&amp;
IF(CLEANED_DATA!R106="","DELIVERIES_HF; ","")&amp;
IF(CLEANED_DATA!T106="","AMTSL; ","")&amp;
IF(CLEANED_DATA!V106="","CAESAREAN; ","")&amp;
IF(CLEANED_DATA!W106="","OBST_COMPLICATIONS; ","")&amp;
IF(CLEANED_DATA!AL106="","PNC_48H_PROXY; ","")&amp;
IF(CLEANED_DATA!AM106="","FP_VISITS; ","")&amp;
IF(CLEANED_DATA!AN106="","FP_COUNSELLED; ","")&amp;
IF(CLEANED_DATA!AO106="","FP_NEW_ACCEPTORS; ","")&amp;
IF(CLEANED_DATA!AQ106="","FP_PROGESTIN_PILL; ","")&amp;
IF(CLEANED_DATA!AR106="","FP_ESTRO_PROGESTIN_PILL; ","")&amp;
IF(CLEANED_DATA!AS106="","FP_MORNING_AFTER; ","")&amp;
IF(CLEANED_DATA!AT106="","FP_IM_INJECTION; ","")&amp;
IF(CLEANED_DATA!AU106="","FP_SC_INJECTION; ","")&amp;
IF(CLEANED_DATA!AV106="","FP_IMPLANT_IMPLANON; ","")&amp;
IF(CLEANED_DATA!AW106="","FP_IMPLANT_JADELLE; ","")&amp;
IF(CLEANED_DATA!AX106="","FP_IUD; ","")&amp;
IF(CLEANED_DATA!AY106="","FP_TUBAL_LIGATION; ","")&amp;
IF(CLEANED_DATA!AZ106="","FP_VASECTOMY; ","")&amp;
IF(CLEANED_DATA!BA106="","FP_MALE_CONDOM; ","")&amp;
IF(CLEANED_DATA!BB106="","FP_FEMALE_CONDOM; ","")&amp;
IF(CLEANED_DATA!BC106="","FP_NATURAL_METHOD; ","")
="","None",
IF(CLEANED_DATA!D106="","ANC1; ","")&amp;
IF(CLEANED_DATA!G106="","ANC4; ","")&amp;
IF(CLEANED_DATA!Q106="","LLIN_DISTRIBUTED; ","")&amp;
IF(CLEANED_DATA!R106="","DELIVERIES_HF; ","")&amp;
IF(CLEANED_DATA!T106="","AMTSL; ","")&amp;
IF(CLEANED_DATA!V106="","CAESAREAN; ","")&amp;
IF(CLEANED_DATA!W106="","OBST_COMPLICATIONS; ","")&amp;
IF(CLEANED_DATA!AL106="","PNC_48H_PROXY; ","")&amp;
IF(CLEANED_DATA!AM106="","FP_VISITS; ","")&amp;
IF(CLEANED_DATA!AN106="","FP_COUNSELLED; ","")&amp;
IF(CLEANED_DATA!AO106="","FP_NEW_ACCEPTORS; ","")&amp;
IF(CLEANED_DATA!AQ106="","FP_PROGESTIN_PILL; ","")&amp;
IF(CLEANED_DATA!AR106="","FP_ESTRO_PROGESTIN_PILL; ","")&amp;
IF(CLEANED_DATA!AS106="","FP_MORNING_AFTER; ","")&amp;
IF(CLEANED_DATA!AT106="","FP_IM_INJECTION; ","")&amp;
IF(CLEANED_DATA!AU106="","FP_SC_INJECTION; ","")&amp;
IF(CLEANED_DATA!AV106="","FP_IMPLANT_IMPLANON; ","")&amp;
IF(CLEANED_DATA!AW106="","FP_IMPLANT_JADELLE; ","")&amp;
IF(CLEANED_DATA!AX106="","FP_IUD; ","")&amp;
IF(CLEANED_DATA!AY106="","FP_TUBAL_LIGATION; ","")&amp;
IF(CLEANED_DATA!AZ106="","FP_VASECTOMY; ","")&amp;
IF(CLEANED_DATA!BA106="","FP_MALE_CONDOM; ","")&amp;
IF(CLEANED_DATA!BB106="","FP_FEMALE_CONDOM; ","")&amp;
IF(CLEANED_DATA!BC106="","FP_NATURAL_METHOD; ","")))</f>
        <v/>
      </c>
      <c r="C106" s="11" t="str">
        <f>IF($A106="","",IF(
COUNT(CLEANED_DATA!D106,CLEANED_DATA!G106,CLEANED_DATA!Q106,CLEANED_DATA!R106,CLEANED_DATA!T106,CLEANED_DATA!V106,CLEANED_DATA!W106,CLEANED_DATA!AL106,CLEANED_DATA!AM106,CLEANED_DATA!AN106,CLEANED_DATA!AO106,CLEANED_DATA!AQ106,CLEANED_DATA!AR106,CLEANED_DATA!AS106,CLEANED_DATA!AT106,CLEANED_DATA!AU106,CLEANED_DATA!AV106,CLEANED_DATA!AW106,CLEANED_DATA!AX106,CLEANED_DATA!AY106,CLEANED_DATA!AZ106,CLEANED_DATA!BA106,CLEANED_DATA!BB106,CLEANED_DATA!BC106)=0,
"No data reported",
IF(
SUM(CLEANED_DATA!D106,CLEANED_DATA!G106,CLEANED_DATA!Q106,CLEANED_DATA!R106,CLEANED_DATA!T106,CLEANED_DATA!V106,CLEANED_DATA!W106,CLEANED_DATA!AL106,CLEANED_DATA!AM106,CLEANED_DATA!AN106,CLEANED_DATA!AO106,CLEANED_DATA!AQ106,CLEANED_DATA!AR106,CLEANED_DATA!AS106,CLEANED_DATA!AT106,CLEANED_DATA!AU106,CLEANED_DATA!AV106,CLEANED_DATA!AW106,CLEANED_DATA!AX106,CLEANED_DATA!AY106,CLEANED_DATA!AZ106,CLEANED_DATA!BA106,CLEANED_DATA!BB106,CLEANED_DATA!BC106)=0,
"Zero-only reporting",
"Reported")))</f>
        <v/>
      </c>
      <c r="D106" s="10" t="str">
        <f>IF($A106="","",IF(AND(CLEANED_DATA!D106&lt;&gt;"",CLEANED_DATA!G106&lt;&gt;"",CLEANED_DATA!G106&gt;CLEANED_DATA!D106),"Flag: ANC4 higher than ANC1","OK"))</f>
        <v/>
      </c>
      <c r="E106" s="10" t="str">
        <f>IF($A106="","",IF(OR(CLEANED_DATA!D106="",CLEANED_DATA!Q106=""),"Missing value: verify ANC1 and LLIN reporting",IF(CLEANED_DATA!Q106=CLEANED_DATA!D106,"OK: LLIN equals ANC1",IF(CLEANED_DATA!Q106&gt;CLEANED_DATA!D106,"Flag: LLIN exceeds ANC1 by "&amp;(CLEANED_DATA!Q106-CLEANED_DATA!D106)&amp;"; verify ANC register and LLIN distribution tally","Flag: LLIN lower than ANC1 by "&amp;(CLEANED_DATA!D106-CLEANED_DATA!Q106)&amp;"; verify if all ANC1 clients received LLINs or correct reporting error"))))</f>
        <v/>
      </c>
      <c r="F106" s="10" t="str">
        <f>IF($A106="","",IF(AND(CLEANED_DATA!R106&lt;&gt;"",CLEANED_DATA!T106&lt;&gt;"",CLEANED_DATA!T106&gt;CLEANED_DATA!R106),"Flag: AMTSL greater than deliveries by "&amp;(CLEANED_DATA!T106-CLEANED_DATA!R106),IF(AND(CLEANED_DATA!R106&gt;0,CLEANED_DATA!T106=""),"Missing AMTSL where deliveries reported","OK")))</f>
        <v/>
      </c>
      <c r="G106" s="10" t="str">
        <f>IF($A106="","",IF(AND(CLEANED_DATA!R106&gt;0,CLEANED_DATA!AL106=""),"Flag: delivery reported but no PNC &lt;48h proxy value",IF(AND(CLEANED_DATA!R106&lt;&gt;"",CLEANED_DATA!AL106&lt;&gt;"",CLEANED_DATA!AL106&gt;CLEANED_DATA!R106),"Flag: PNC &lt;48h proxy greater than deliveries by "&amp;(CLEANED_DATA!AL106-CLEANED_DATA!R106),"OK")))</f>
        <v/>
      </c>
      <c r="H106" s="10" t="str">
        <f>IF($A106="","",IF(AND(CLEANED_DATA!V106&lt;&gt;"",CLEANED_DATA!R106&lt;&gt;"",CLEANED_DATA!V106&gt;CLEANED_DATA!R106),"Flag: caesareans greater than deliveries by "&amp;(CLEANED_DATA!V106-CLEANED_DATA!R106),"OK"))</f>
        <v/>
      </c>
      <c r="I106" s="10" t="str">
        <f>IF($A106="","",IF(AND(CLEANED_DATA!W106&lt;&gt;"",CLEANED_DATA!R106&lt;&gt;"",CLEANED_DATA!W106&gt;CLEANED_DATA!R106),"Flag: complications greater than deliveries by "&amp;(CLEANED_DATA!W106-CLEANED_DATA!R106),"OK"))</f>
        <v/>
      </c>
      <c r="J106" s="10" t="str">
        <f>IF($A106="","",IF(AND(CLEANED_DATA!AN106&lt;&gt;"",CLEANED_DATA!AO106&lt;&gt;"",CLEANED_DATA!AO106&gt;CLEANED_DATA!AN106),"Flag: new acceptors greater than counselled by "&amp;(CLEANED_DATA!AO106-CLEANED_DATA!AN106),"OK"))</f>
        <v/>
      </c>
      <c r="K106" s="10" t="str">
        <f>IF($A106="","",N(CLEANED_DATA!AQ106)+N(CLEANED_DATA!AR106)+N(CLEANED_DATA!AS106)+N(CLEANED_DATA!AT106)+N(CLEANED_DATA!AU106)+N(CLEANED_DATA!AV106)+N(CLEANED_DATA!AW106)+N(CLEANED_DATA!AX106)+N(CLEANED_DATA!AY106)+N(CLEANED_DATA!AZ106)+N(CLEANED_DATA!BA106)+N(CLEANED_DATA!BB106)+N(CLEANED_DATA!BC106))</f>
        <v/>
      </c>
      <c r="L106" s="10" t="str">
        <f>IF($A106="","",IF(CLEANED_DATA!AO106="","Missing FP new acceptors",IF(K106=CLEANED_DATA!AO106,"OK","FP method sum differs from new acceptors: method sum="&amp;K106&amp;", new acceptors="&amp;CLEANED_DATA!AO106&amp;", difference="&amp;(K106-CLEANED_DATA!AO106))))</f>
        <v/>
      </c>
      <c r="M106" s="11" t="str">
        <f t="shared" si="3"/>
        <v/>
      </c>
      <c r="N106" s="10" t="str">
        <f t="shared" si="4"/>
        <v/>
      </c>
      <c r="O106" s="10" t="str">
        <f t="shared" si="5"/>
        <v/>
      </c>
    </row>
    <row r="107" spans="1:15" ht="39.5" customHeight="1">
      <c r="A107" s="10" t="str">
        <f>IF(CLEANED_DATA!A107="","",CLEANED_DATA!A107)</f>
        <v/>
      </c>
      <c r="B107" s="10" t="str">
        <f>IF($A107="","",IF(
IF(CLEANED_DATA!D107="","ANC1; ","")&amp;
IF(CLEANED_DATA!G107="","ANC4; ","")&amp;
IF(CLEANED_DATA!Q107="","LLIN_DISTRIBUTED; ","")&amp;
IF(CLEANED_DATA!R107="","DELIVERIES_HF; ","")&amp;
IF(CLEANED_DATA!T107="","AMTSL; ","")&amp;
IF(CLEANED_DATA!V107="","CAESAREAN; ","")&amp;
IF(CLEANED_DATA!W107="","OBST_COMPLICATIONS; ","")&amp;
IF(CLEANED_DATA!AL107="","PNC_48H_PROXY; ","")&amp;
IF(CLEANED_DATA!AM107="","FP_VISITS; ","")&amp;
IF(CLEANED_DATA!AN107="","FP_COUNSELLED; ","")&amp;
IF(CLEANED_DATA!AO107="","FP_NEW_ACCEPTORS; ","")&amp;
IF(CLEANED_DATA!AQ107="","FP_PROGESTIN_PILL; ","")&amp;
IF(CLEANED_DATA!AR107="","FP_ESTRO_PROGESTIN_PILL; ","")&amp;
IF(CLEANED_DATA!AS107="","FP_MORNING_AFTER; ","")&amp;
IF(CLEANED_DATA!AT107="","FP_IM_INJECTION; ","")&amp;
IF(CLEANED_DATA!AU107="","FP_SC_INJECTION; ","")&amp;
IF(CLEANED_DATA!AV107="","FP_IMPLANT_IMPLANON; ","")&amp;
IF(CLEANED_DATA!AW107="","FP_IMPLANT_JADELLE; ","")&amp;
IF(CLEANED_DATA!AX107="","FP_IUD; ","")&amp;
IF(CLEANED_DATA!AY107="","FP_TUBAL_LIGATION; ","")&amp;
IF(CLEANED_DATA!AZ107="","FP_VASECTOMY; ","")&amp;
IF(CLEANED_DATA!BA107="","FP_MALE_CONDOM; ","")&amp;
IF(CLEANED_DATA!BB107="","FP_FEMALE_CONDOM; ","")&amp;
IF(CLEANED_DATA!BC107="","FP_NATURAL_METHOD; ","")
="","None",
IF(CLEANED_DATA!D107="","ANC1; ","")&amp;
IF(CLEANED_DATA!G107="","ANC4; ","")&amp;
IF(CLEANED_DATA!Q107="","LLIN_DISTRIBUTED; ","")&amp;
IF(CLEANED_DATA!R107="","DELIVERIES_HF; ","")&amp;
IF(CLEANED_DATA!T107="","AMTSL; ","")&amp;
IF(CLEANED_DATA!V107="","CAESAREAN; ","")&amp;
IF(CLEANED_DATA!W107="","OBST_COMPLICATIONS; ","")&amp;
IF(CLEANED_DATA!AL107="","PNC_48H_PROXY; ","")&amp;
IF(CLEANED_DATA!AM107="","FP_VISITS; ","")&amp;
IF(CLEANED_DATA!AN107="","FP_COUNSELLED; ","")&amp;
IF(CLEANED_DATA!AO107="","FP_NEW_ACCEPTORS; ","")&amp;
IF(CLEANED_DATA!AQ107="","FP_PROGESTIN_PILL; ","")&amp;
IF(CLEANED_DATA!AR107="","FP_ESTRO_PROGESTIN_PILL; ","")&amp;
IF(CLEANED_DATA!AS107="","FP_MORNING_AFTER; ","")&amp;
IF(CLEANED_DATA!AT107="","FP_IM_INJECTION; ","")&amp;
IF(CLEANED_DATA!AU107="","FP_SC_INJECTION; ","")&amp;
IF(CLEANED_DATA!AV107="","FP_IMPLANT_IMPLANON; ","")&amp;
IF(CLEANED_DATA!AW107="","FP_IMPLANT_JADELLE; ","")&amp;
IF(CLEANED_DATA!AX107="","FP_IUD; ","")&amp;
IF(CLEANED_DATA!AY107="","FP_TUBAL_LIGATION; ","")&amp;
IF(CLEANED_DATA!AZ107="","FP_VASECTOMY; ","")&amp;
IF(CLEANED_DATA!BA107="","FP_MALE_CONDOM; ","")&amp;
IF(CLEANED_DATA!BB107="","FP_FEMALE_CONDOM; ","")&amp;
IF(CLEANED_DATA!BC107="","FP_NATURAL_METHOD; ","")))</f>
        <v/>
      </c>
      <c r="C107" s="11" t="str">
        <f>IF($A107="","",IF(
COUNT(CLEANED_DATA!D107,CLEANED_DATA!G107,CLEANED_DATA!Q107,CLEANED_DATA!R107,CLEANED_DATA!T107,CLEANED_DATA!V107,CLEANED_DATA!W107,CLEANED_DATA!AL107,CLEANED_DATA!AM107,CLEANED_DATA!AN107,CLEANED_DATA!AO107,CLEANED_DATA!AQ107,CLEANED_DATA!AR107,CLEANED_DATA!AS107,CLEANED_DATA!AT107,CLEANED_DATA!AU107,CLEANED_DATA!AV107,CLEANED_DATA!AW107,CLEANED_DATA!AX107,CLEANED_DATA!AY107,CLEANED_DATA!AZ107,CLEANED_DATA!BA107,CLEANED_DATA!BB107,CLEANED_DATA!BC107)=0,
"No data reported",
IF(
SUM(CLEANED_DATA!D107,CLEANED_DATA!G107,CLEANED_DATA!Q107,CLEANED_DATA!R107,CLEANED_DATA!T107,CLEANED_DATA!V107,CLEANED_DATA!W107,CLEANED_DATA!AL107,CLEANED_DATA!AM107,CLEANED_DATA!AN107,CLEANED_DATA!AO107,CLEANED_DATA!AQ107,CLEANED_DATA!AR107,CLEANED_DATA!AS107,CLEANED_DATA!AT107,CLEANED_DATA!AU107,CLEANED_DATA!AV107,CLEANED_DATA!AW107,CLEANED_DATA!AX107,CLEANED_DATA!AY107,CLEANED_DATA!AZ107,CLEANED_DATA!BA107,CLEANED_DATA!BB107,CLEANED_DATA!BC107)=0,
"Zero-only reporting",
"Reported")))</f>
        <v/>
      </c>
      <c r="D107" s="10" t="str">
        <f>IF($A107="","",IF(AND(CLEANED_DATA!D107&lt;&gt;"",CLEANED_DATA!G107&lt;&gt;"",CLEANED_DATA!G107&gt;CLEANED_DATA!D107),"Flag: ANC4 higher than ANC1","OK"))</f>
        <v/>
      </c>
      <c r="E107" s="10" t="str">
        <f>IF($A107="","",IF(OR(CLEANED_DATA!D107="",CLEANED_DATA!Q107=""),"Missing value: verify ANC1 and LLIN reporting",IF(CLEANED_DATA!Q107=CLEANED_DATA!D107,"OK: LLIN equals ANC1",IF(CLEANED_DATA!Q107&gt;CLEANED_DATA!D107,"Flag: LLIN exceeds ANC1 by "&amp;(CLEANED_DATA!Q107-CLEANED_DATA!D107)&amp;"; verify ANC register and LLIN distribution tally","Flag: LLIN lower than ANC1 by "&amp;(CLEANED_DATA!D107-CLEANED_DATA!Q107)&amp;"; verify if all ANC1 clients received LLINs or correct reporting error"))))</f>
        <v/>
      </c>
      <c r="F107" s="10" t="str">
        <f>IF($A107="","",IF(AND(CLEANED_DATA!R107&lt;&gt;"",CLEANED_DATA!T107&lt;&gt;"",CLEANED_DATA!T107&gt;CLEANED_DATA!R107),"Flag: AMTSL greater than deliveries by "&amp;(CLEANED_DATA!T107-CLEANED_DATA!R107),IF(AND(CLEANED_DATA!R107&gt;0,CLEANED_DATA!T107=""),"Missing AMTSL where deliveries reported","OK")))</f>
        <v/>
      </c>
      <c r="G107" s="10" t="str">
        <f>IF($A107="","",IF(AND(CLEANED_DATA!R107&gt;0,CLEANED_DATA!AL107=""),"Flag: delivery reported but no PNC &lt;48h proxy value",IF(AND(CLEANED_DATA!R107&lt;&gt;"",CLEANED_DATA!AL107&lt;&gt;"",CLEANED_DATA!AL107&gt;CLEANED_DATA!R107),"Flag: PNC &lt;48h proxy greater than deliveries by "&amp;(CLEANED_DATA!AL107-CLEANED_DATA!R107),"OK")))</f>
        <v/>
      </c>
      <c r="H107" s="10" t="str">
        <f>IF($A107="","",IF(AND(CLEANED_DATA!V107&lt;&gt;"",CLEANED_DATA!R107&lt;&gt;"",CLEANED_DATA!V107&gt;CLEANED_DATA!R107),"Flag: caesareans greater than deliveries by "&amp;(CLEANED_DATA!V107-CLEANED_DATA!R107),"OK"))</f>
        <v/>
      </c>
      <c r="I107" s="10" t="str">
        <f>IF($A107="","",IF(AND(CLEANED_DATA!W107&lt;&gt;"",CLEANED_DATA!R107&lt;&gt;"",CLEANED_DATA!W107&gt;CLEANED_DATA!R107),"Flag: complications greater than deliveries by "&amp;(CLEANED_DATA!W107-CLEANED_DATA!R107),"OK"))</f>
        <v/>
      </c>
      <c r="J107" s="10" t="str">
        <f>IF($A107="","",IF(AND(CLEANED_DATA!AN107&lt;&gt;"",CLEANED_DATA!AO107&lt;&gt;"",CLEANED_DATA!AO107&gt;CLEANED_DATA!AN107),"Flag: new acceptors greater than counselled by "&amp;(CLEANED_DATA!AO107-CLEANED_DATA!AN107),"OK"))</f>
        <v/>
      </c>
      <c r="K107" s="10" t="str">
        <f>IF($A107="","",N(CLEANED_DATA!AQ107)+N(CLEANED_DATA!AR107)+N(CLEANED_DATA!AS107)+N(CLEANED_DATA!AT107)+N(CLEANED_DATA!AU107)+N(CLEANED_DATA!AV107)+N(CLEANED_DATA!AW107)+N(CLEANED_DATA!AX107)+N(CLEANED_DATA!AY107)+N(CLEANED_DATA!AZ107)+N(CLEANED_DATA!BA107)+N(CLEANED_DATA!BB107)+N(CLEANED_DATA!BC107))</f>
        <v/>
      </c>
      <c r="L107" s="10" t="str">
        <f>IF($A107="","",IF(CLEANED_DATA!AO107="","Missing FP new acceptors",IF(K107=CLEANED_DATA!AO107,"OK","FP method sum differs from new acceptors: method sum="&amp;K107&amp;", new acceptors="&amp;CLEANED_DATA!AO107&amp;", difference="&amp;(K107-CLEANED_DATA!AO107))))</f>
        <v/>
      </c>
      <c r="M107" s="11" t="str">
        <f t="shared" si="3"/>
        <v/>
      </c>
      <c r="N107" s="10" t="str">
        <f t="shared" si="4"/>
        <v/>
      </c>
      <c r="O107" s="10" t="str">
        <f t="shared" si="5"/>
        <v/>
      </c>
    </row>
    <row r="108" spans="1:15" ht="39.5" customHeight="1">
      <c r="A108" s="10" t="str">
        <f>IF(CLEANED_DATA!A108="","",CLEANED_DATA!A108)</f>
        <v/>
      </c>
      <c r="B108" s="10" t="str">
        <f>IF($A108="","",IF(
IF(CLEANED_DATA!D108="","ANC1; ","")&amp;
IF(CLEANED_DATA!G108="","ANC4; ","")&amp;
IF(CLEANED_DATA!Q108="","LLIN_DISTRIBUTED; ","")&amp;
IF(CLEANED_DATA!R108="","DELIVERIES_HF; ","")&amp;
IF(CLEANED_DATA!T108="","AMTSL; ","")&amp;
IF(CLEANED_DATA!V108="","CAESAREAN; ","")&amp;
IF(CLEANED_DATA!W108="","OBST_COMPLICATIONS; ","")&amp;
IF(CLEANED_DATA!AL108="","PNC_48H_PROXY; ","")&amp;
IF(CLEANED_DATA!AM108="","FP_VISITS; ","")&amp;
IF(CLEANED_DATA!AN108="","FP_COUNSELLED; ","")&amp;
IF(CLEANED_DATA!AO108="","FP_NEW_ACCEPTORS; ","")&amp;
IF(CLEANED_DATA!AQ108="","FP_PROGESTIN_PILL; ","")&amp;
IF(CLEANED_DATA!AR108="","FP_ESTRO_PROGESTIN_PILL; ","")&amp;
IF(CLEANED_DATA!AS108="","FP_MORNING_AFTER; ","")&amp;
IF(CLEANED_DATA!AT108="","FP_IM_INJECTION; ","")&amp;
IF(CLEANED_DATA!AU108="","FP_SC_INJECTION; ","")&amp;
IF(CLEANED_DATA!AV108="","FP_IMPLANT_IMPLANON; ","")&amp;
IF(CLEANED_DATA!AW108="","FP_IMPLANT_JADELLE; ","")&amp;
IF(CLEANED_DATA!AX108="","FP_IUD; ","")&amp;
IF(CLEANED_DATA!AY108="","FP_TUBAL_LIGATION; ","")&amp;
IF(CLEANED_DATA!AZ108="","FP_VASECTOMY; ","")&amp;
IF(CLEANED_DATA!BA108="","FP_MALE_CONDOM; ","")&amp;
IF(CLEANED_DATA!BB108="","FP_FEMALE_CONDOM; ","")&amp;
IF(CLEANED_DATA!BC108="","FP_NATURAL_METHOD; ","")
="","None",
IF(CLEANED_DATA!D108="","ANC1; ","")&amp;
IF(CLEANED_DATA!G108="","ANC4; ","")&amp;
IF(CLEANED_DATA!Q108="","LLIN_DISTRIBUTED; ","")&amp;
IF(CLEANED_DATA!R108="","DELIVERIES_HF; ","")&amp;
IF(CLEANED_DATA!T108="","AMTSL; ","")&amp;
IF(CLEANED_DATA!V108="","CAESAREAN; ","")&amp;
IF(CLEANED_DATA!W108="","OBST_COMPLICATIONS; ","")&amp;
IF(CLEANED_DATA!AL108="","PNC_48H_PROXY; ","")&amp;
IF(CLEANED_DATA!AM108="","FP_VISITS; ","")&amp;
IF(CLEANED_DATA!AN108="","FP_COUNSELLED; ","")&amp;
IF(CLEANED_DATA!AO108="","FP_NEW_ACCEPTORS; ","")&amp;
IF(CLEANED_DATA!AQ108="","FP_PROGESTIN_PILL; ","")&amp;
IF(CLEANED_DATA!AR108="","FP_ESTRO_PROGESTIN_PILL; ","")&amp;
IF(CLEANED_DATA!AS108="","FP_MORNING_AFTER; ","")&amp;
IF(CLEANED_DATA!AT108="","FP_IM_INJECTION; ","")&amp;
IF(CLEANED_DATA!AU108="","FP_SC_INJECTION; ","")&amp;
IF(CLEANED_DATA!AV108="","FP_IMPLANT_IMPLANON; ","")&amp;
IF(CLEANED_DATA!AW108="","FP_IMPLANT_JADELLE; ","")&amp;
IF(CLEANED_DATA!AX108="","FP_IUD; ","")&amp;
IF(CLEANED_DATA!AY108="","FP_TUBAL_LIGATION; ","")&amp;
IF(CLEANED_DATA!AZ108="","FP_VASECTOMY; ","")&amp;
IF(CLEANED_DATA!BA108="","FP_MALE_CONDOM; ","")&amp;
IF(CLEANED_DATA!BB108="","FP_FEMALE_CONDOM; ","")&amp;
IF(CLEANED_DATA!BC108="","FP_NATURAL_METHOD; ","")))</f>
        <v/>
      </c>
      <c r="C108" s="11" t="str">
        <f>IF($A108="","",IF(
COUNT(CLEANED_DATA!D108,CLEANED_DATA!G108,CLEANED_DATA!Q108,CLEANED_DATA!R108,CLEANED_DATA!T108,CLEANED_DATA!V108,CLEANED_DATA!W108,CLEANED_DATA!AL108,CLEANED_DATA!AM108,CLEANED_DATA!AN108,CLEANED_DATA!AO108,CLEANED_DATA!AQ108,CLEANED_DATA!AR108,CLEANED_DATA!AS108,CLEANED_DATA!AT108,CLEANED_DATA!AU108,CLEANED_DATA!AV108,CLEANED_DATA!AW108,CLEANED_DATA!AX108,CLEANED_DATA!AY108,CLEANED_DATA!AZ108,CLEANED_DATA!BA108,CLEANED_DATA!BB108,CLEANED_DATA!BC108)=0,
"No data reported",
IF(
SUM(CLEANED_DATA!D108,CLEANED_DATA!G108,CLEANED_DATA!Q108,CLEANED_DATA!R108,CLEANED_DATA!T108,CLEANED_DATA!V108,CLEANED_DATA!W108,CLEANED_DATA!AL108,CLEANED_DATA!AM108,CLEANED_DATA!AN108,CLEANED_DATA!AO108,CLEANED_DATA!AQ108,CLEANED_DATA!AR108,CLEANED_DATA!AS108,CLEANED_DATA!AT108,CLEANED_DATA!AU108,CLEANED_DATA!AV108,CLEANED_DATA!AW108,CLEANED_DATA!AX108,CLEANED_DATA!AY108,CLEANED_DATA!AZ108,CLEANED_DATA!BA108,CLEANED_DATA!BB108,CLEANED_DATA!BC108)=0,
"Zero-only reporting",
"Reported")))</f>
        <v/>
      </c>
      <c r="D108" s="10" t="str">
        <f>IF($A108="","",IF(AND(CLEANED_DATA!D108&lt;&gt;"",CLEANED_DATA!G108&lt;&gt;"",CLEANED_DATA!G108&gt;CLEANED_DATA!D108),"Flag: ANC4 higher than ANC1","OK"))</f>
        <v/>
      </c>
      <c r="E108" s="10" t="str">
        <f>IF($A108="","",IF(OR(CLEANED_DATA!D108="",CLEANED_DATA!Q108=""),"Missing value: verify ANC1 and LLIN reporting",IF(CLEANED_DATA!Q108=CLEANED_DATA!D108,"OK: LLIN equals ANC1",IF(CLEANED_DATA!Q108&gt;CLEANED_DATA!D108,"Flag: LLIN exceeds ANC1 by "&amp;(CLEANED_DATA!Q108-CLEANED_DATA!D108)&amp;"; verify ANC register and LLIN distribution tally","Flag: LLIN lower than ANC1 by "&amp;(CLEANED_DATA!D108-CLEANED_DATA!Q108)&amp;"; verify if all ANC1 clients received LLINs or correct reporting error"))))</f>
        <v/>
      </c>
      <c r="F108" s="10" t="str">
        <f>IF($A108="","",IF(AND(CLEANED_DATA!R108&lt;&gt;"",CLEANED_DATA!T108&lt;&gt;"",CLEANED_DATA!T108&gt;CLEANED_DATA!R108),"Flag: AMTSL greater than deliveries by "&amp;(CLEANED_DATA!T108-CLEANED_DATA!R108),IF(AND(CLEANED_DATA!R108&gt;0,CLEANED_DATA!T108=""),"Missing AMTSL where deliveries reported","OK")))</f>
        <v/>
      </c>
      <c r="G108" s="10" t="str">
        <f>IF($A108="","",IF(AND(CLEANED_DATA!R108&gt;0,CLEANED_DATA!AL108=""),"Flag: delivery reported but no PNC &lt;48h proxy value",IF(AND(CLEANED_DATA!R108&lt;&gt;"",CLEANED_DATA!AL108&lt;&gt;"",CLEANED_DATA!AL108&gt;CLEANED_DATA!R108),"Flag: PNC &lt;48h proxy greater than deliveries by "&amp;(CLEANED_DATA!AL108-CLEANED_DATA!R108),"OK")))</f>
        <v/>
      </c>
      <c r="H108" s="10" t="str">
        <f>IF($A108="","",IF(AND(CLEANED_DATA!V108&lt;&gt;"",CLEANED_DATA!R108&lt;&gt;"",CLEANED_DATA!V108&gt;CLEANED_DATA!R108),"Flag: caesareans greater than deliveries by "&amp;(CLEANED_DATA!V108-CLEANED_DATA!R108),"OK"))</f>
        <v/>
      </c>
      <c r="I108" s="10" t="str">
        <f>IF($A108="","",IF(AND(CLEANED_DATA!W108&lt;&gt;"",CLEANED_DATA!R108&lt;&gt;"",CLEANED_DATA!W108&gt;CLEANED_DATA!R108),"Flag: complications greater than deliveries by "&amp;(CLEANED_DATA!W108-CLEANED_DATA!R108),"OK"))</f>
        <v/>
      </c>
      <c r="J108" s="10" t="str">
        <f>IF($A108="","",IF(AND(CLEANED_DATA!AN108&lt;&gt;"",CLEANED_DATA!AO108&lt;&gt;"",CLEANED_DATA!AO108&gt;CLEANED_DATA!AN108),"Flag: new acceptors greater than counselled by "&amp;(CLEANED_DATA!AO108-CLEANED_DATA!AN108),"OK"))</f>
        <v/>
      </c>
      <c r="K108" s="10" t="str">
        <f>IF($A108="","",N(CLEANED_DATA!AQ108)+N(CLEANED_DATA!AR108)+N(CLEANED_DATA!AS108)+N(CLEANED_DATA!AT108)+N(CLEANED_DATA!AU108)+N(CLEANED_DATA!AV108)+N(CLEANED_DATA!AW108)+N(CLEANED_DATA!AX108)+N(CLEANED_DATA!AY108)+N(CLEANED_DATA!AZ108)+N(CLEANED_DATA!BA108)+N(CLEANED_DATA!BB108)+N(CLEANED_DATA!BC108))</f>
        <v/>
      </c>
      <c r="L108" s="10" t="str">
        <f>IF($A108="","",IF(CLEANED_DATA!AO108="","Missing FP new acceptors",IF(K108=CLEANED_DATA!AO108,"OK","FP method sum differs from new acceptors: method sum="&amp;K108&amp;", new acceptors="&amp;CLEANED_DATA!AO108&amp;", difference="&amp;(K108-CLEANED_DATA!AO108))))</f>
        <v/>
      </c>
      <c r="M108" s="11" t="str">
        <f t="shared" si="3"/>
        <v/>
      </c>
      <c r="N108" s="10" t="str">
        <f t="shared" si="4"/>
        <v/>
      </c>
      <c r="O108" s="10" t="str">
        <f t="shared" si="5"/>
        <v/>
      </c>
    </row>
    <row r="109" spans="1:15" ht="39.5" customHeight="1">
      <c r="A109" s="10" t="str">
        <f>IF(CLEANED_DATA!A109="","",CLEANED_DATA!A109)</f>
        <v/>
      </c>
      <c r="B109" s="10" t="str">
        <f>IF($A109="","",IF(
IF(CLEANED_DATA!D109="","ANC1; ","")&amp;
IF(CLEANED_DATA!G109="","ANC4; ","")&amp;
IF(CLEANED_DATA!Q109="","LLIN_DISTRIBUTED; ","")&amp;
IF(CLEANED_DATA!R109="","DELIVERIES_HF; ","")&amp;
IF(CLEANED_DATA!T109="","AMTSL; ","")&amp;
IF(CLEANED_DATA!V109="","CAESAREAN; ","")&amp;
IF(CLEANED_DATA!W109="","OBST_COMPLICATIONS; ","")&amp;
IF(CLEANED_DATA!AL109="","PNC_48H_PROXY; ","")&amp;
IF(CLEANED_DATA!AM109="","FP_VISITS; ","")&amp;
IF(CLEANED_DATA!AN109="","FP_COUNSELLED; ","")&amp;
IF(CLEANED_DATA!AO109="","FP_NEW_ACCEPTORS; ","")&amp;
IF(CLEANED_DATA!AQ109="","FP_PROGESTIN_PILL; ","")&amp;
IF(CLEANED_DATA!AR109="","FP_ESTRO_PROGESTIN_PILL; ","")&amp;
IF(CLEANED_DATA!AS109="","FP_MORNING_AFTER; ","")&amp;
IF(CLEANED_DATA!AT109="","FP_IM_INJECTION; ","")&amp;
IF(CLEANED_DATA!AU109="","FP_SC_INJECTION; ","")&amp;
IF(CLEANED_DATA!AV109="","FP_IMPLANT_IMPLANON; ","")&amp;
IF(CLEANED_DATA!AW109="","FP_IMPLANT_JADELLE; ","")&amp;
IF(CLEANED_DATA!AX109="","FP_IUD; ","")&amp;
IF(CLEANED_DATA!AY109="","FP_TUBAL_LIGATION; ","")&amp;
IF(CLEANED_DATA!AZ109="","FP_VASECTOMY; ","")&amp;
IF(CLEANED_DATA!BA109="","FP_MALE_CONDOM; ","")&amp;
IF(CLEANED_DATA!BB109="","FP_FEMALE_CONDOM; ","")&amp;
IF(CLEANED_DATA!BC109="","FP_NATURAL_METHOD; ","")
="","None",
IF(CLEANED_DATA!D109="","ANC1; ","")&amp;
IF(CLEANED_DATA!G109="","ANC4; ","")&amp;
IF(CLEANED_DATA!Q109="","LLIN_DISTRIBUTED; ","")&amp;
IF(CLEANED_DATA!R109="","DELIVERIES_HF; ","")&amp;
IF(CLEANED_DATA!T109="","AMTSL; ","")&amp;
IF(CLEANED_DATA!V109="","CAESAREAN; ","")&amp;
IF(CLEANED_DATA!W109="","OBST_COMPLICATIONS; ","")&amp;
IF(CLEANED_DATA!AL109="","PNC_48H_PROXY; ","")&amp;
IF(CLEANED_DATA!AM109="","FP_VISITS; ","")&amp;
IF(CLEANED_DATA!AN109="","FP_COUNSELLED; ","")&amp;
IF(CLEANED_DATA!AO109="","FP_NEW_ACCEPTORS; ","")&amp;
IF(CLEANED_DATA!AQ109="","FP_PROGESTIN_PILL; ","")&amp;
IF(CLEANED_DATA!AR109="","FP_ESTRO_PROGESTIN_PILL; ","")&amp;
IF(CLEANED_DATA!AS109="","FP_MORNING_AFTER; ","")&amp;
IF(CLEANED_DATA!AT109="","FP_IM_INJECTION; ","")&amp;
IF(CLEANED_DATA!AU109="","FP_SC_INJECTION; ","")&amp;
IF(CLEANED_DATA!AV109="","FP_IMPLANT_IMPLANON; ","")&amp;
IF(CLEANED_DATA!AW109="","FP_IMPLANT_JADELLE; ","")&amp;
IF(CLEANED_DATA!AX109="","FP_IUD; ","")&amp;
IF(CLEANED_DATA!AY109="","FP_TUBAL_LIGATION; ","")&amp;
IF(CLEANED_DATA!AZ109="","FP_VASECTOMY; ","")&amp;
IF(CLEANED_DATA!BA109="","FP_MALE_CONDOM; ","")&amp;
IF(CLEANED_DATA!BB109="","FP_FEMALE_CONDOM; ","")&amp;
IF(CLEANED_DATA!BC109="","FP_NATURAL_METHOD; ","")))</f>
        <v/>
      </c>
      <c r="C109" s="11" t="str">
        <f>IF($A109="","",IF(
COUNT(CLEANED_DATA!D109,CLEANED_DATA!G109,CLEANED_DATA!Q109,CLEANED_DATA!R109,CLEANED_DATA!T109,CLEANED_DATA!V109,CLEANED_DATA!W109,CLEANED_DATA!AL109,CLEANED_DATA!AM109,CLEANED_DATA!AN109,CLEANED_DATA!AO109,CLEANED_DATA!AQ109,CLEANED_DATA!AR109,CLEANED_DATA!AS109,CLEANED_DATA!AT109,CLEANED_DATA!AU109,CLEANED_DATA!AV109,CLEANED_DATA!AW109,CLEANED_DATA!AX109,CLEANED_DATA!AY109,CLEANED_DATA!AZ109,CLEANED_DATA!BA109,CLEANED_DATA!BB109,CLEANED_DATA!BC109)=0,
"No data reported",
IF(
SUM(CLEANED_DATA!D109,CLEANED_DATA!G109,CLEANED_DATA!Q109,CLEANED_DATA!R109,CLEANED_DATA!T109,CLEANED_DATA!V109,CLEANED_DATA!W109,CLEANED_DATA!AL109,CLEANED_DATA!AM109,CLEANED_DATA!AN109,CLEANED_DATA!AO109,CLEANED_DATA!AQ109,CLEANED_DATA!AR109,CLEANED_DATA!AS109,CLEANED_DATA!AT109,CLEANED_DATA!AU109,CLEANED_DATA!AV109,CLEANED_DATA!AW109,CLEANED_DATA!AX109,CLEANED_DATA!AY109,CLEANED_DATA!AZ109,CLEANED_DATA!BA109,CLEANED_DATA!BB109,CLEANED_DATA!BC109)=0,
"Zero-only reporting",
"Reported")))</f>
        <v/>
      </c>
      <c r="D109" s="10" t="str">
        <f>IF($A109="","",IF(AND(CLEANED_DATA!D109&lt;&gt;"",CLEANED_DATA!G109&lt;&gt;"",CLEANED_DATA!G109&gt;CLEANED_DATA!D109),"Flag: ANC4 higher than ANC1","OK"))</f>
        <v/>
      </c>
      <c r="E109" s="10" t="str">
        <f>IF($A109="","",IF(OR(CLEANED_DATA!D109="",CLEANED_DATA!Q109=""),"Missing value: verify ANC1 and LLIN reporting",IF(CLEANED_DATA!Q109=CLEANED_DATA!D109,"OK: LLIN equals ANC1",IF(CLEANED_DATA!Q109&gt;CLEANED_DATA!D109,"Flag: LLIN exceeds ANC1 by "&amp;(CLEANED_DATA!Q109-CLEANED_DATA!D109)&amp;"; verify ANC register and LLIN distribution tally","Flag: LLIN lower than ANC1 by "&amp;(CLEANED_DATA!D109-CLEANED_DATA!Q109)&amp;"; verify if all ANC1 clients received LLINs or correct reporting error"))))</f>
        <v/>
      </c>
      <c r="F109" s="10" t="str">
        <f>IF($A109="","",IF(AND(CLEANED_DATA!R109&lt;&gt;"",CLEANED_DATA!T109&lt;&gt;"",CLEANED_DATA!T109&gt;CLEANED_DATA!R109),"Flag: AMTSL greater than deliveries by "&amp;(CLEANED_DATA!T109-CLEANED_DATA!R109),IF(AND(CLEANED_DATA!R109&gt;0,CLEANED_DATA!T109=""),"Missing AMTSL where deliveries reported","OK")))</f>
        <v/>
      </c>
      <c r="G109" s="10" t="str">
        <f>IF($A109="","",IF(AND(CLEANED_DATA!R109&gt;0,CLEANED_DATA!AL109=""),"Flag: delivery reported but no PNC &lt;48h proxy value",IF(AND(CLEANED_DATA!R109&lt;&gt;"",CLEANED_DATA!AL109&lt;&gt;"",CLEANED_DATA!AL109&gt;CLEANED_DATA!R109),"Flag: PNC &lt;48h proxy greater than deliveries by "&amp;(CLEANED_DATA!AL109-CLEANED_DATA!R109),"OK")))</f>
        <v/>
      </c>
      <c r="H109" s="10" t="str">
        <f>IF($A109="","",IF(AND(CLEANED_DATA!V109&lt;&gt;"",CLEANED_DATA!R109&lt;&gt;"",CLEANED_DATA!V109&gt;CLEANED_DATA!R109),"Flag: caesareans greater than deliveries by "&amp;(CLEANED_DATA!V109-CLEANED_DATA!R109),"OK"))</f>
        <v/>
      </c>
      <c r="I109" s="10" t="str">
        <f>IF($A109="","",IF(AND(CLEANED_DATA!W109&lt;&gt;"",CLEANED_DATA!R109&lt;&gt;"",CLEANED_DATA!W109&gt;CLEANED_DATA!R109),"Flag: complications greater than deliveries by "&amp;(CLEANED_DATA!W109-CLEANED_DATA!R109),"OK"))</f>
        <v/>
      </c>
      <c r="J109" s="10" t="str">
        <f>IF($A109="","",IF(AND(CLEANED_DATA!AN109&lt;&gt;"",CLEANED_DATA!AO109&lt;&gt;"",CLEANED_DATA!AO109&gt;CLEANED_DATA!AN109),"Flag: new acceptors greater than counselled by "&amp;(CLEANED_DATA!AO109-CLEANED_DATA!AN109),"OK"))</f>
        <v/>
      </c>
      <c r="K109" s="10" t="str">
        <f>IF($A109="","",N(CLEANED_DATA!AQ109)+N(CLEANED_DATA!AR109)+N(CLEANED_DATA!AS109)+N(CLEANED_DATA!AT109)+N(CLEANED_DATA!AU109)+N(CLEANED_DATA!AV109)+N(CLEANED_DATA!AW109)+N(CLEANED_DATA!AX109)+N(CLEANED_DATA!AY109)+N(CLEANED_DATA!AZ109)+N(CLEANED_DATA!BA109)+N(CLEANED_DATA!BB109)+N(CLEANED_DATA!BC109))</f>
        <v/>
      </c>
      <c r="L109" s="10" t="str">
        <f>IF($A109="","",IF(CLEANED_DATA!AO109="","Missing FP new acceptors",IF(K109=CLEANED_DATA!AO109,"OK","FP method sum differs from new acceptors: method sum="&amp;K109&amp;", new acceptors="&amp;CLEANED_DATA!AO109&amp;", difference="&amp;(K109-CLEANED_DATA!AO109))))</f>
        <v/>
      </c>
      <c r="M109" s="11" t="str">
        <f t="shared" si="3"/>
        <v/>
      </c>
      <c r="N109" s="10" t="str">
        <f t="shared" si="4"/>
        <v/>
      </c>
      <c r="O109" s="10" t="str">
        <f t="shared" si="5"/>
        <v/>
      </c>
    </row>
    <row r="110" spans="1:15" ht="39.5" customHeight="1">
      <c r="A110" s="10" t="str">
        <f>IF(CLEANED_DATA!A110="","",CLEANED_DATA!A110)</f>
        <v/>
      </c>
      <c r="B110" s="10" t="str">
        <f>IF($A110="","",IF(
IF(CLEANED_DATA!D110="","ANC1; ","")&amp;
IF(CLEANED_DATA!G110="","ANC4; ","")&amp;
IF(CLEANED_DATA!Q110="","LLIN_DISTRIBUTED; ","")&amp;
IF(CLEANED_DATA!R110="","DELIVERIES_HF; ","")&amp;
IF(CLEANED_DATA!T110="","AMTSL; ","")&amp;
IF(CLEANED_DATA!V110="","CAESAREAN; ","")&amp;
IF(CLEANED_DATA!W110="","OBST_COMPLICATIONS; ","")&amp;
IF(CLEANED_DATA!AL110="","PNC_48H_PROXY; ","")&amp;
IF(CLEANED_DATA!AM110="","FP_VISITS; ","")&amp;
IF(CLEANED_DATA!AN110="","FP_COUNSELLED; ","")&amp;
IF(CLEANED_DATA!AO110="","FP_NEW_ACCEPTORS; ","")&amp;
IF(CLEANED_DATA!AQ110="","FP_PROGESTIN_PILL; ","")&amp;
IF(CLEANED_DATA!AR110="","FP_ESTRO_PROGESTIN_PILL; ","")&amp;
IF(CLEANED_DATA!AS110="","FP_MORNING_AFTER; ","")&amp;
IF(CLEANED_DATA!AT110="","FP_IM_INJECTION; ","")&amp;
IF(CLEANED_DATA!AU110="","FP_SC_INJECTION; ","")&amp;
IF(CLEANED_DATA!AV110="","FP_IMPLANT_IMPLANON; ","")&amp;
IF(CLEANED_DATA!AW110="","FP_IMPLANT_JADELLE; ","")&amp;
IF(CLEANED_DATA!AX110="","FP_IUD; ","")&amp;
IF(CLEANED_DATA!AY110="","FP_TUBAL_LIGATION; ","")&amp;
IF(CLEANED_DATA!AZ110="","FP_VASECTOMY; ","")&amp;
IF(CLEANED_DATA!BA110="","FP_MALE_CONDOM; ","")&amp;
IF(CLEANED_DATA!BB110="","FP_FEMALE_CONDOM; ","")&amp;
IF(CLEANED_DATA!BC110="","FP_NATURAL_METHOD; ","")
="","None",
IF(CLEANED_DATA!D110="","ANC1; ","")&amp;
IF(CLEANED_DATA!G110="","ANC4; ","")&amp;
IF(CLEANED_DATA!Q110="","LLIN_DISTRIBUTED; ","")&amp;
IF(CLEANED_DATA!R110="","DELIVERIES_HF; ","")&amp;
IF(CLEANED_DATA!T110="","AMTSL; ","")&amp;
IF(CLEANED_DATA!V110="","CAESAREAN; ","")&amp;
IF(CLEANED_DATA!W110="","OBST_COMPLICATIONS; ","")&amp;
IF(CLEANED_DATA!AL110="","PNC_48H_PROXY; ","")&amp;
IF(CLEANED_DATA!AM110="","FP_VISITS; ","")&amp;
IF(CLEANED_DATA!AN110="","FP_COUNSELLED; ","")&amp;
IF(CLEANED_DATA!AO110="","FP_NEW_ACCEPTORS; ","")&amp;
IF(CLEANED_DATA!AQ110="","FP_PROGESTIN_PILL; ","")&amp;
IF(CLEANED_DATA!AR110="","FP_ESTRO_PROGESTIN_PILL; ","")&amp;
IF(CLEANED_DATA!AS110="","FP_MORNING_AFTER; ","")&amp;
IF(CLEANED_DATA!AT110="","FP_IM_INJECTION; ","")&amp;
IF(CLEANED_DATA!AU110="","FP_SC_INJECTION; ","")&amp;
IF(CLEANED_DATA!AV110="","FP_IMPLANT_IMPLANON; ","")&amp;
IF(CLEANED_DATA!AW110="","FP_IMPLANT_JADELLE; ","")&amp;
IF(CLEANED_DATA!AX110="","FP_IUD; ","")&amp;
IF(CLEANED_DATA!AY110="","FP_TUBAL_LIGATION; ","")&amp;
IF(CLEANED_DATA!AZ110="","FP_VASECTOMY; ","")&amp;
IF(CLEANED_DATA!BA110="","FP_MALE_CONDOM; ","")&amp;
IF(CLEANED_DATA!BB110="","FP_FEMALE_CONDOM; ","")&amp;
IF(CLEANED_DATA!BC110="","FP_NATURAL_METHOD; ","")))</f>
        <v/>
      </c>
      <c r="C110" s="11" t="str">
        <f>IF($A110="","",IF(
COUNT(CLEANED_DATA!D110,CLEANED_DATA!G110,CLEANED_DATA!Q110,CLEANED_DATA!R110,CLEANED_DATA!T110,CLEANED_DATA!V110,CLEANED_DATA!W110,CLEANED_DATA!AL110,CLEANED_DATA!AM110,CLEANED_DATA!AN110,CLEANED_DATA!AO110,CLEANED_DATA!AQ110,CLEANED_DATA!AR110,CLEANED_DATA!AS110,CLEANED_DATA!AT110,CLEANED_DATA!AU110,CLEANED_DATA!AV110,CLEANED_DATA!AW110,CLEANED_DATA!AX110,CLEANED_DATA!AY110,CLEANED_DATA!AZ110,CLEANED_DATA!BA110,CLEANED_DATA!BB110,CLEANED_DATA!BC110)=0,
"No data reported",
IF(
SUM(CLEANED_DATA!D110,CLEANED_DATA!G110,CLEANED_DATA!Q110,CLEANED_DATA!R110,CLEANED_DATA!T110,CLEANED_DATA!V110,CLEANED_DATA!W110,CLEANED_DATA!AL110,CLEANED_DATA!AM110,CLEANED_DATA!AN110,CLEANED_DATA!AO110,CLEANED_DATA!AQ110,CLEANED_DATA!AR110,CLEANED_DATA!AS110,CLEANED_DATA!AT110,CLEANED_DATA!AU110,CLEANED_DATA!AV110,CLEANED_DATA!AW110,CLEANED_DATA!AX110,CLEANED_DATA!AY110,CLEANED_DATA!AZ110,CLEANED_DATA!BA110,CLEANED_DATA!BB110,CLEANED_DATA!BC110)=0,
"Zero-only reporting",
"Reported")))</f>
        <v/>
      </c>
      <c r="D110" s="10" t="str">
        <f>IF($A110="","",IF(AND(CLEANED_DATA!D110&lt;&gt;"",CLEANED_DATA!G110&lt;&gt;"",CLEANED_DATA!G110&gt;CLEANED_DATA!D110),"Flag: ANC4 higher than ANC1","OK"))</f>
        <v/>
      </c>
      <c r="E110" s="10" t="str">
        <f>IF($A110="","",IF(OR(CLEANED_DATA!D110="",CLEANED_DATA!Q110=""),"Missing value: verify ANC1 and LLIN reporting",IF(CLEANED_DATA!Q110=CLEANED_DATA!D110,"OK: LLIN equals ANC1",IF(CLEANED_DATA!Q110&gt;CLEANED_DATA!D110,"Flag: LLIN exceeds ANC1 by "&amp;(CLEANED_DATA!Q110-CLEANED_DATA!D110)&amp;"; verify ANC register and LLIN distribution tally","Flag: LLIN lower than ANC1 by "&amp;(CLEANED_DATA!D110-CLEANED_DATA!Q110)&amp;"; verify if all ANC1 clients received LLINs or correct reporting error"))))</f>
        <v/>
      </c>
      <c r="F110" s="10" t="str">
        <f>IF($A110="","",IF(AND(CLEANED_DATA!R110&lt;&gt;"",CLEANED_DATA!T110&lt;&gt;"",CLEANED_DATA!T110&gt;CLEANED_DATA!R110),"Flag: AMTSL greater than deliveries by "&amp;(CLEANED_DATA!T110-CLEANED_DATA!R110),IF(AND(CLEANED_DATA!R110&gt;0,CLEANED_DATA!T110=""),"Missing AMTSL where deliveries reported","OK")))</f>
        <v/>
      </c>
      <c r="G110" s="10" t="str">
        <f>IF($A110="","",IF(AND(CLEANED_DATA!R110&gt;0,CLEANED_DATA!AL110=""),"Flag: delivery reported but no PNC &lt;48h proxy value",IF(AND(CLEANED_DATA!R110&lt;&gt;"",CLEANED_DATA!AL110&lt;&gt;"",CLEANED_DATA!AL110&gt;CLEANED_DATA!R110),"Flag: PNC &lt;48h proxy greater than deliveries by "&amp;(CLEANED_DATA!AL110-CLEANED_DATA!R110),"OK")))</f>
        <v/>
      </c>
      <c r="H110" s="10" t="str">
        <f>IF($A110="","",IF(AND(CLEANED_DATA!V110&lt;&gt;"",CLEANED_DATA!R110&lt;&gt;"",CLEANED_DATA!V110&gt;CLEANED_DATA!R110),"Flag: caesareans greater than deliveries by "&amp;(CLEANED_DATA!V110-CLEANED_DATA!R110),"OK"))</f>
        <v/>
      </c>
      <c r="I110" s="10" t="str">
        <f>IF($A110="","",IF(AND(CLEANED_DATA!W110&lt;&gt;"",CLEANED_DATA!R110&lt;&gt;"",CLEANED_DATA!W110&gt;CLEANED_DATA!R110),"Flag: complications greater than deliveries by "&amp;(CLEANED_DATA!W110-CLEANED_DATA!R110),"OK"))</f>
        <v/>
      </c>
      <c r="J110" s="10" t="str">
        <f>IF($A110="","",IF(AND(CLEANED_DATA!AN110&lt;&gt;"",CLEANED_DATA!AO110&lt;&gt;"",CLEANED_DATA!AO110&gt;CLEANED_DATA!AN110),"Flag: new acceptors greater than counselled by "&amp;(CLEANED_DATA!AO110-CLEANED_DATA!AN110),"OK"))</f>
        <v/>
      </c>
      <c r="K110" s="10" t="str">
        <f>IF($A110="","",N(CLEANED_DATA!AQ110)+N(CLEANED_DATA!AR110)+N(CLEANED_DATA!AS110)+N(CLEANED_DATA!AT110)+N(CLEANED_DATA!AU110)+N(CLEANED_DATA!AV110)+N(CLEANED_DATA!AW110)+N(CLEANED_DATA!AX110)+N(CLEANED_DATA!AY110)+N(CLEANED_DATA!AZ110)+N(CLEANED_DATA!BA110)+N(CLEANED_DATA!BB110)+N(CLEANED_DATA!BC110))</f>
        <v/>
      </c>
      <c r="L110" s="10" t="str">
        <f>IF($A110="","",IF(CLEANED_DATA!AO110="","Missing FP new acceptors",IF(K110=CLEANED_DATA!AO110,"OK","FP method sum differs from new acceptors: method sum="&amp;K110&amp;", new acceptors="&amp;CLEANED_DATA!AO110&amp;", difference="&amp;(K110-CLEANED_DATA!AO110))))</f>
        <v/>
      </c>
      <c r="M110" s="11" t="str">
        <f t="shared" si="3"/>
        <v/>
      </c>
      <c r="N110" s="10" t="str">
        <f t="shared" si="4"/>
        <v/>
      </c>
      <c r="O110" s="10" t="str">
        <f t="shared" si="5"/>
        <v/>
      </c>
    </row>
    <row r="111" spans="1:15" ht="39.5" customHeight="1">
      <c r="A111" s="10" t="str">
        <f>IF(CLEANED_DATA!A111="","",CLEANED_DATA!A111)</f>
        <v/>
      </c>
      <c r="B111" s="10" t="str">
        <f>IF($A111="","",IF(
IF(CLEANED_DATA!D111="","ANC1; ","")&amp;
IF(CLEANED_DATA!G111="","ANC4; ","")&amp;
IF(CLEANED_DATA!Q111="","LLIN_DISTRIBUTED; ","")&amp;
IF(CLEANED_DATA!R111="","DELIVERIES_HF; ","")&amp;
IF(CLEANED_DATA!T111="","AMTSL; ","")&amp;
IF(CLEANED_DATA!V111="","CAESAREAN; ","")&amp;
IF(CLEANED_DATA!W111="","OBST_COMPLICATIONS; ","")&amp;
IF(CLEANED_DATA!AL111="","PNC_48H_PROXY; ","")&amp;
IF(CLEANED_DATA!AM111="","FP_VISITS; ","")&amp;
IF(CLEANED_DATA!AN111="","FP_COUNSELLED; ","")&amp;
IF(CLEANED_DATA!AO111="","FP_NEW_ACCEPTORS; ","")&amp;
IF(CLEANED_DATA!AQ111="","FP_PROGESTIN_PILL; ","")&amp;
IF(CLEANED_DATA!AR111="","FP_ESTRO_PROGESTIN_PILL; ","")&amp;
IF(CLEANED_DATA!AS111="","FP_MORNING_AFTER; ","")&amp;
IF(CLEANED_DATA!AT111="","FP_IM_INJECTION; ","")&amp;
IF(CLEANED_DATA!AU111="","FP_SC_INJECTION; ","")&amp;
IF(CLEANED_DATA!AV111="","FP_IMPLANT_IMPLANON; ","")&amp;
IF(CLEANED_DATA!AW111="","FP_IMPLANT_JADELLE; ","")&amp;
IF(CLEANED_DATA!AX111="","FP_IUD; ","")&amp;
IF(CLEANED_DATA!AY111="","FP_TUBAL_LIGATION; ","")&amp;
IF(CLEANED_DATA!AZ111="","FP_VASECTOMY; ","")&amp;
IF(CLEANED_DATA!BA111="","FP_MALE_CONDOM; ","")&amp;
IF(CLEANED_DATA!BB111="","FP_FEMALE_CONDOM; ","")&amp;
IF(CLEANED_DATA!BC111="","FP_NATURAL_METHOD; ","")
="","None",
IF(CLEANED_DATA!D111="","ANC1; ","")&amp;
IF(CLEANED_DATA!G111="","ANC4; ","")&amp;
IF(CLEANED_DATA!Q111="","LLIN_DISTRIBUTED; ","")&amp;
IF(CLEANED_DATA!R111="","DELIVERIES_HF; ","")&amp;
IF(CLEANED_DATA!T111="","AMTSL; ","")&amp;
IF(CLEANED_DATA!V111="","CAESAREAN; ","")&amp;
IF(CLEANED_DATA!W111="","OBST_COMPLICATIONS; ","")&amp;
IF(CLEANED_DATA!AL111="","PNC_48H_PROXY; ","")&amp;
IF(CLEANED_DATA!AM111="","FP_VISITS; ","")&amp;
IF(CLEANED_DATA!AN111="","FP_COUNSELLED; ","")&amp;
IF(CLEANED_DATA!AO111="","FP_NEW_ACCEPTORS; ","")&amp;
IF(CLEANED_DATA!AQ111="","FP_PROGESTIN_PILL; ","")&amp;
IF(CLEANED_DATA!AR111="","FP_ESTRO_PROGESTIN_PILL; ","")&amp;
IF(CLEANED_DATA!AS111="","FP_MORNING_AFTER; ","")&amp;
IF(CLEANED_DATA!AT111="","FP_IM_INJECTION; ","")&amp;
IF(CLEANED_DATA!AU111="","FP_SC_INJECTION; ","")&amp;
IF(CLEANED_DATA!AV111="","FP_IMPLANT_IMPLANON; ","")&amp;
IF(CLEANED_DATA!AW111="","FP_IMPLANT_JADELLE; ","")&amp;
IF(CLEANED_DATA!AX111="","FP_IUD; ","")&amp;
IF(CLEANED_DATA!AY111="","FP_TUBAL_LIGATION; ","")&amp;
IF(CLEANED_DATA!AZ111="","FP_VASECTOMY; ","")&amp;
IF(CLEANED_DATA!BA111="","FP_MALE_CONDOM; ","")&amp;
IF(CLEANED_DATA!BB111="","FP_FEMALE_CONDOM; ","")&amp;
IF(CLEANED_DATA!BC111="","FP_NATURAL_METHOD; ","")))</f>
        <v/>
      </c>
      <c r="C111" s="11" t="str">
        <f>IF($A111="","",IF(
COUNT(CLEANED_DATA!D111,CLEANED_DATA!G111,CLEANED_DATA!Q111,CLEANED_DATA!R111,CLEANED_DATA!T111,CLEANED_DATA!V111,CLEANED_DATA!W111,CLEANED_DATA!AL111,CLEANED_DATA!AM111,CLEANED_DATA!AN111,CLEANED_DATA!AO111,CLEANED_DATA!AQ111,CLEANED_DATA!AR111,CLEANED_DATA!AS111,CLEANED_DATA!AT111,CLEANED_DATA!AU111,CLEANED_DATA!AV111,CLEANED_DATA!AW111,CLEANED_DATA!AX111,CLEANED_DATA!AY111,CLEANED_DATA!AZ111,CLEANED_DATA!BA111,CLEANED_DATA!BB111,CLEANED_DATA!BC111)=0,
"No data reported",
IF(
SUM(CLEANED_DATA!D111,CLEANED_DATA!G111,CLEANED_DATA!Q111,CLEANED_DATA!R111,CLEANED_DATA!T111,CLEANED_DATA!V111,CLEANED_DATA!W111,CLEANED_DATA!AL111,CLEANED_DATA!AM111,CLEANED_DATA!AN111,CLEANED_DATA!AO111,CLEANED_DATA!AQ111,CLEANED_DATA!AR111,CLEANED_DATA!AS111,CLEANED_DATA!AT111,CLEANED_DATA!AU111,CLEANED_DATA!AV111,CLEANED_DATA!AW111,CLEANED_DATA!AX111,CLEANED_DATA!AY111,CLEANED_DATA!AZ111,CLEANED_DATA!BA111,CLEANED_DATA!BB111,CLEANED_DATA!BC111)=0,
"Zero-only reporting",
"Reported")))</f>
        <v/>
      </c>
      <c r="D111" s="10" t="str">
        <f>IF($A111="","",IF(AND(CLEANED_DATA!D111&lt;&gt;"",CLEANED_DATA!G111&lt;&gt;"",CLEANED_DATA!G111&gt;CLEANED_DATA!D111),"Flag: ANC4 higher than ANC1","OK"))</f>
        <v/>
      </c>
      <c r="E111" s="10" t="str">
        <f>IF($A111="","",IF(OR(CLEANED_DATA!D111="",CLEANED_DATA!Q111=""),"Missing value: verify ANC1 and LLIN reporting",IF(CLEANED_DATA!Q111=CLEANED_DATA!D111,"OK: LLIN equals ANC1",IF(CLEANED_DATA!Q111&gt;CLEANED_DATA!D111,"Flag: LLIN exceeds ANC1 by "&amp;(CLEANED_DATA!Q111-CLEANED_DATA!D111)&amp;"; verify ANC register and LLIN distribution tally","Flag: LLIN lower than ANC1 by "&amp;(CLEANED_DATA!D111-CLEANED_DATA!Q111)&amp;"; verify if all ANC1 clients received LLINs or correct reporting error"))))</f>
        <v/>
      </c>
      <c r="F111" s="10" t="str">
        <f>IF($A111="","",IF(AND(CLEANED_DATA!R111&lt;&gt;"",CLEANED_DATA!T111&lt;&gt;"",CLEANED_DATA!T111&gt;CLEANED_DATA!R111),"Flag: AMTSL greater than deliveries by "&amp;(CLEANED_DATA!T111-CLEANED_DATA!R111),IF(AND(CLEANED_DATA!R111&gt;0,CLEANED_DATA!T111=""),"Missing AMTSL where deliveries reported","OK")))</f>
        <v/>
      </c>
      <c r="G111" s="10" t="str">
        <f>IF($A111="","",IF(AND(CLEANED_DATA!R111&gt;0,CLEANED_DATA!AL111=""),"Flag: delivery reported but no PNC &lt;48h proxy value",IF(AND(CLEANED_DATA!R111&lt;&gt;"",CLEANED_DATA!AL111&lt;&gt;"",CLEANED_DATA!AL111&gt;CLEANED_DATA!R111),"Flag: PNC &lt;48h proxy greater than deliveries by "&amp;(CLEANED_DATA!AL111-CLEANED_DATA!R111),"OK")))</f>
        <v/>
      </c>
      <c r="H111" s="10" t="str">
        <f>IF($A111="","",IF(AND(CLEANED_DATA!V111&lt;&gt;"",CLEANED_DATA!R111&lt;&gt;"",CLEANED_DATA!V111&gt;CLEANED_DATA!R111),"Flag: caesareans greater than deliveries by "&amp;(CLEANED_DATA!V111-CLEANED_DATA!R111),"OK"))</f>
        <v/>
      </c>
      <c r="I111" s="10" t="str">
        <f>IF($A111="","",IF(AND(CLEANED_DATA!W111&lt;&gt;"",CLEANED_DATA!R111&lt;&gt;"",CLEANED_DATA!W111&gt;CLEANED_DATA!R111),"Flag: complications greater than deliveries by "&amp;(CLEANED_DATA!W111-CLEANED_DATA!R111),"OK"))</f>
        <v/>
      </c>
      <c r="J111" s="10" t="str">
        <f>IF($A111="","",IF(AND(CLEANED_DATA!AN111&lt;&gt;"",CLEANED_DATA!AO111&lt;&gt;"",CLEANED_DATA!AO111&gt;CLEANED_DATA!AN111),"Flag: new acceptors greater than counselled by "&amp;(CLEANED_DATA!AO111-CLEANED_DATA!AN111),"OK"))</f>
        <v/>
      </c>
      <c r="K111" s="10" t="str">
        <f>IF($A111="","",N(CLEANED_DATA!AQ111)+N(CLEANED_DATA!AR111)+N(CLEANED_DATA!AS111)+N(CLEANED_DATA!AT111)+N(CLEANED_DATA!AU111)+N(CLEANED_DATA!AV111)+N(CLEANED_DATA!AW111)+N(CLEANED_DATA!AX111)+N(CLEANED_DATA!AY111)+N(CLEANED_DATA!AZ111)+N(CLEANED_DATA!BA111)+N(CLEANED_DATA!BB111)+N(CLEANED_DATA!BC111))</f>
        <v/>
      </c>
      <c r="L111" s="10" t="str">
        <f>IF($A111="","",IF(CLEANED_DATA!AO111="","Missing FP new acceptors",IF(K111=CLEANED_DATA!AO111,"OK","FP method sum differs from new acceptors: method sum="&amp;K111&amp;", new acceptors="&amp;CLEANED_DATA!AO111&amp;", difference="&amp;(K111-CLEANED_DATA!AO111))))</f>
        <v/>
      </c>
      <c r="M111" s="11" t="str">
        <f t="shared" si="3"/>
        <v/>
      </c>
      <c r="N111" s="10" t="str">
        <f t="shared" si="4"/>
        <v/>
      </c>
      <c r="O111" s="10" t="str">
        <f t="shared" si="5"/>
        <v/>
      </c>
    </row>
    <row r="112" spans="1:15" ht="39.5" customHeight="1">
      <c r="A112" s="10" t="str">
        <f>IF(CLEANED_DATA!A112="","",CLEANED_DATA!A112)</f>
        <v/>
      </c>
      <c r="B112" s="10" t="str">
        <f>IF($A112="","",IF(
IF(CLEANED_DATA!D112="","ANC1; ","")&amp;
IF(CLEANED_DATA!G112="","ANC4; ","")&amp;
IF(CLEANED_DATA!Q112="","LLIN_DISTRIBUTED; ","")&amp;
IF(CLEANED_DATA!R112="","DELIVERIES_HF; ","")&amp;
IF(CLEANED_DATA!T112="","AMTSL; ","")&amp;
IF(CLEANED_DATA!V112="","CAESAREAN; ","")&amp;
IF(CLEANED_DATA!W112="","OBST_COMPLICATIONS; ","")&amp;
IF(CLEANED_DATA!AL112="","PNC_48H_PROXY; ","")&amp;
IF(CLEANED_DATA!AM112="","FP_VISITS; ","")&amp;
IF(CLEANED_DATA!AN112="","FP_COUNSELLED; ","")&amp;
IF(CLEANED_DATA!AO112="","FP_NEW_ACCEPTORS; ","")&amp;
IF(CLEANED_DATA!AQ112="","FP_PROGESTIN_PILL; ","")&amp;
IF(CLEANED_DATA!AR112="","FP_ESTRO_PROGESTIN_PILL; ","")&amp;
IF(CLEANED_DATA!AS112="","FP_MORNING_AFTER; ","")&amp;
IF(CLEANED_DATA!AT112="","FP_IM_INJECTION; ","")&amp;
IF(CLEANED_DATA!AU112="","FP_SC_INJECTION; ","")&amp;
IF(CLEANED_DATA!AV112="","FP_IMPLANT_IMPLANON; ","")&amp;
IF(CLEANED_DATA!AW112="","FP_IMPLANT_JADELLE; ","")&amp;
IF(CLEANED_DATA!AX112="","FP_IUD; ","")&amp;
IF(CLEANED_DATA!AY112="","FP_TUBAL_LIGATION; ","")&amp;
IF(CLEANED_DATA!AZ112="","FP_VASECTOMY; ","")&amp;
IF(CLEANED_DATA!BA112="","FP_MALE_CONDOM; ","")&amp;
IF(CLEANED_DATA!BB112="","FP_FEMALE_CONDOM; ","")&amp;
IF(CLEANED_DATA!BC112="","FP_NATURAL_METHOD; ","")
="","None",
IF(CLEANED_DATA!D112="","ANC1; ","")&amp;
IF(CLEANED_DATA!G112="","ANC4; ","")&amp;
IF(CLEANED_DATA!Q112="","LLIN_DISTRIBUTED; ","")&amp;
IF(CLEANED_DATA!R112="","DELIVERIES_HF; ","")&amp;
IF(CLEANED_DATA!T112="","AMTSL; ","")&amp;
IF(CLEANED_DATA!V112="","CAESAREAN; ","")&amp;
IF(CLEANED_DATA!W112="","OBST_COMPLICATIONS; ","")&amp;
IF(CLEANED_DATA!AL112="","PNC_48H_PROXY; ","")&amp;
IF(CLEANED_DATA!AM112="","FP_VISITS; ","")&amp;
IF(CLEANED_DATA!AN112="","FP_COUNSELLED; ","")&amp;
IF(CLEANED_DATA!AO112="","FP_NEW_ACCEPTORS; ","")&amp;
IF(CLEANED_DATA!AQ112="","FP_PROGESTIN_PILL; ","")&amp;
IF(CLEANED_DATA!AR112="","FP_ESTRO_PROGESTIN_PILL; ","")&amp;
IF(CLEANED_DATA!AS112="","FP_MORNING_AFTER; ","")&amp;
IF(CLEANED_DATA!AT112="","FP_IM_INJECTION; ","")&amp;
IF(CLEANED_DATA!AU112="","FP_SC_INJECTION; ","")&amp;
IF(CLEANED_DATA!AV112="","FP_IMPLANT_IMPLANON; ","")&amp;
IF(CLEANED_DATA!AW112="","FP_IMPLANT_JADELLE; ","")&amp;
IF(CLEANED_DATA!AX112="","FP_IUD; ","")&amp;
IF(CLEANED_DATA!AY112="","FP_TUBAL_LIGATION; ","")&amp;
IF(CLEANED_DATA!AZ112="","FP_VASECTOMY; ","")&amp;
IF(CLEANED_DATA!BA112="","FP_MALE_CONDOM; ","")&amp;
IF(CLEANED_DATA!BB112="","FP_FEMALE_CONDOM; ","")&amp;
IF(CLEANED_DATA!BC112="","FP_NATURAL_METHOD; ","")))</f>
        <v/>
      </c>
      <c r="C112" s="11" t="str">
        <f>IF($A112="","",IF(
COUNT(CLEANED_DATA!D112,CLEANED_DATA!G112,CLEANED_DATA!Q112,CLEANED_DATA!R112,CLEANED_DATA!T112,CLEANED_DATA!V112,CLEANED_DATA!W112,CLEANED_DATA!AL112,CLEANED_DATA!AM112,CLEANED_DATA!AN112,CLEANED_DATA!AO112,CLEANED_DATA!AQ112,CLEANED_DATA!AR112,CLEANED_DATA!AS112,CLEANED_DATA!AT112,CLEANED_DATA!AU112,CLEANED_DATA!AV112,CLEANED_DATA!AW112,CLEANED_DATA!AX112,CLEANED_DATA!AY112,CLEANED_DATA!AZ112,CLEANED_DATA!BA112,CLEANED_DATA!BB112,CLEANED_DATA!BC112)=0,
"No data reported",
IF(
SUM(CLEANED_DATA!D112,CLEANED_DATA!G112,CLEANED_DATA!Q112,CLEANED_DATA!R112,CLEANED_DATA!T112,CLEANED_DATA!V112,CLEANED_DATA!W112,CLEANED_DATA!AL112,CLEANED_DATA!AM112,CLEANED_DATA!AN112,CLEANED_DATA!AO112,CLEANED_DATA!AQ112,CLEANED_DATA!AR112,CLEANED_DATA!AS112,CLEANED_DATA!AT112,CLEANED_DATA!AU112,CLEANED_DATA!AV112,CLEANED_DATA!AW112,CLEANED_DATA!AX112,CLEANED_DATA!AY112,CLEANED_DATA!AZ112,CLEANED_DATA!BA112,CLEANED_DATA!BB112,CLEANED_DATA!BC112)=0,
"Zero-only reporting",
"Reported")))</f>
        <v/>
      </c>
      <c r="D112" s="10" t="str">
        <f>IF($A112="","",IF(AND(CLEANED_DATA!D112&lt;&gt;"",CLEANED_DATA!G112&lt;&gt;"",CLEANED_DATA!G112&gt;CLEANED_DATA!D112),"Flag: ANC4 higher than ANC1","OK"))</f>
        <v/>
      </c>
      <c r="E112" s="10" t="str">
        <f>IF($A112="","",IF(OR(CLEANED_DATA!D112="",CLEANED_DATA!Q112=""),"Missing value: verify ANC1 and LLIN reporting",IF(CLEANED_DATA!Q112=CLEANED_DATA!D112,"OK: LLIN equals ANC1",IF(CLEANED_DATA!Q112&gt;CLEANED_DATA!D112,"Flag: LLIN exceeds ANC1 by "&amp;(CLEANED_DATA!Q112-CLEANED_DATA!D112)&amp;"; verify ANC register and LLIN distribution tally","Flag: LLIN lower than ANC1 by "&amp;(CLEANED_DATA!D112-CLEANED_DATA!Q112)&amp;"; verify if all ANC1 clients received LLINs or correct reporting error"))))</f>
        <v/>
      </c>
      <c r="F112" s="10" t="str">
        <f>IF($A112="","",IF(AND(CLEANED_DATA!R112&lt;&gt;"",CLEANED_DATA!T112&lt;&gt;"",CLEANED_DATA!T112&gt;CLEANED_DATA!R112),"Flag: AMTSL greater than deliveries by "&amp;(CLEANED_DATA!T112-CLEANED_DATA!R112),IF(AND(CLEANED_DATA!R112&gt;0,CLEANED_DATA!T112=""),"Missing AMTSL where deliveries reported","OK")))</f>
        <v/>
      </c>
      <c r="G112" s="10" t="str">
        <f>IF($A112="","",IF(AND(CLEANED_DATA!R112&gt;0,CLEANED_DATA!AL112=""),"Flag: delivery reported but no PNC &lt;48h proxy value",IF(AND(CLEANED_DATA!R112&lt;&gt;"",CLEANED_DATA!AL112&lt;&gt;"",CLEANED_DATA!AL112&gt;CLEANED_DATA!R112),"Flag: PNC &lt;48h proxy greater than deliveries by "&amp;(CLEANED_DATA!AL112-CLEANED_DATA!R112),"OK")))</f>
        <v/>
      </c>
      <c r="H112" s="10" t="str">
        <f>IF($A112="","",IF(AND(CLEANED_DATA!V112&lt;&gt;"",CLEANED_DATA!R112&lt;&gt;"",CLEANED_DATA!V112&gt;CLEANED_DATA!R112),"Flag: caesareans greater than deliveries by "&amp;(CLEANED_DATA!V112-CLEANED_DATA!R112),"OK"))</f>
        <v/>
      </c>
      <c r="I112" s="10" t="str">
        <f>IF($A112="","",IF(AND(CLEANED_DATA!W112&lt;&gt;"",CLEANED_DATA!R112&lt;&gt;"",CLEANED_DATA!W112&gt;CLEANED_DATA!R112),"Flag: complications greater than deliveries by "&amp;(CLEANED_DATA!W112-CLEANED_DATA!R112),"OK"))</f>
        <v/>
      </c>
      <c r="J112" s="10" t="str">
        <f>IF($A112="","",IF(AND(CLEANED_DATA!AN112&lt;&gt;"",CLEANED_DATA!AO112&lt;&gt;"",CLEANED_DATA!AO112&gt;CLEANED_DATA!AN112),"Flag: new acceptors greater than counselled by "&amp;(CLEANED_DATA!AO112-CLEANED_DATA!AN112),"OK"))</f>
        <v/>
      </c>
      <c r="K112" s="10" t="str">
        <f>IF($A112="","",N(CLEANED_DATA!AQ112)+N(CLEANED_DATA!AR112)+N(CLEANED_DATA!AS112)+N(CLEANED_DATA!AT112)+N(CLEANED_DATA!AU112)+N(CLEANED_DATA!AV112)+N(CLEANED_DATA!AW112)+N(CLEANED_DATA!AX112)+N(CLEANED_DATA!AY112)+N(CLEANED_DATA!AZ112)+N(CLEANED_DATA!BA112)+N(CLEANED_DATA!BB112)+N(CLEANED_DATA!BC112))</f>
        <v/>
      </c>
      <c r="L112" s="10" t="str">
        <f>IF($A112="","",IF(CLEANED_DATA!AO112="","Missing FP new acceptors",IF(K112=CLEANED_DATA!AO112,"OK","FP method sum differs from new acceptors: method sum="&amp;K112&amp;", new acceptors="&amp;CLEANED_DATA!AO112&amp;", difference="&amp;(K112-CLEANED_DATA!AO112))))</f>
        <v/>
      </c>
      <c r="M112" s="11" t="str">
        <f t="shared" si="3"/>
        <v/>
      </c>
      <c r="N112" s="10" t="str">
        <f t="shared" si="4"/>
        <v/>
      </c>
      <c r="O112" s="10" t="str">
        <f t="shared" si="5"/>
        <v/>
      </c>
    </row>
    <row r="113" spans="1:15" ht="39.5" customHeight="1">
      <c r="A113" s="10" t="str">
        <f>IF(CLEANED_DATA!A113="","",CLEANED_DATA!A113)</f>
        <v/>
      </c>
      <c r="B113" s="10" t="str">
        <f>IF($A113="","",IF(
IF(CLEANED_DATA!D113="","ANC1; ","")&amp;
IF(CLEANED_DATA!G113="","ANC4; ","")&amp;
IF(CLEANED_DATA!Q113="","LLIN_DISTRIBUTED; ","")&amp;
IF(CLEANED_DATA!R113="","DELIVERIES_HF; ","")&amp;
IF(CLEANED_DATA!T113="","AMTSL; ","")&amp;
IF(CLEANED_DATA!V113="","CAESAREAN; ","")&amp;
IF(CLEANED_DATA!W113="","OBST_COMPLICATIONS; ","")&amp;
IF(CLEANED_DATA!AL113="","PNC_48H_PROXY; ","")&amp;
IF(CLEANED_DATA!AM113="","FP_VISITS; ","")&amp;
IF(CLEANED_DATA!AN113="","FP_COUNSELLED; ","")&amp;
IF(CLEANED_DATA!AO113="","FP_NEW_ACCEPTORS; ","")&amp;
IF(CLEANED_DATA!AQ113="","FP_PROGESTIN_PILL; ","")&amp;
IF(CLEANED_DATA!AR113="","FP_ESTRO_PROGESTIN_PILL; ","")&amp;
IF(CLEANED_DATA!AS113="","FP_MORNING_AFTER; ","")&amp;
IF(CLEANED_DATA!AT113="","FP_IM_INJECTION; ","")&amp;
IF(CLEANED_DATA!AU113="","FP_SC_INJECTION; ","")&amp;
IF(CLEANED_DATA!AV113="","FP_IMPLANT_IMPLANON; ","")&amp;
IF(CLEANED_DATA!AW113="","FP_IMPLANT_JADELLE; ","")&amp;
IF(CLEANED_DATA!AX113="","FP_IUD; ","")&amp;
IF(CLEANED_DATA!AY113="","FP_TUBAL_LIGATION; ","")&amp;
IF(CLEANED_DATA!AZ113="","FP_VASECTOMY; ","")&amp;
IF(CLEANED_DATA!BA113="","FP_MALE_CONDOM; ","")&amp;
IF(CLEANED_DATA!BB113="","FP_FEMALE_CONDOM; ","")&amp;
IF(CLEANED_DATA!BC113="","FP_NATURAL_METHOD; ","")
="","None",
IF(CLEANED_DATA!D113="","ANC1; ","")&amp;
IF(CLEANED_DATA!G113="","ANC4; ","")&amp;
IF(CLEANED_DATA!Q113="","LLIN_DISTRIBUTED; ","")&amp;
IF(CLEANED_DATA!R113="","DELIVERIES_HF; ","")&amp;
IF(CLEANED_DATA!T113="","AMTSL; ","")&amp;
IF(CLEANED_DATA!V113="","CAESAREAN; ","")&amp;
IF(CLEANED_DATA!W113="","OBST_COMPLICATIONS; ","")&amp;
IF(CLEANED_DATA!AL113="","PNC_48H_PROXY; ","")&amp;
IF(CLEANED_DATA!AM113="","FP_VISITS; ","")&amp;
IF(CLEANED_DATA!AN113="","FP_COUNSELLED; ","")&amp;
IF(CLEANED_DATA!AO113="","FP_NEW_ACCEPTORS; ","")&amp;
IF(CLEANED_DATA!AQ113="","FP_PROGESTIN_PILL; ","")&amp;
IF(CLEANED_DATA!AR113="","FP_ESTRO_PROGESTIN_PILL; ","")&amp;
IF(CLEANED_DATA!AS113="","FP_MORNING_AFTER; ","")&amp;
IF(CLEANED_DATA!AT113="","FP_IM_INJECTION; ","")&amp;
IF(CLEANED_DATA!AU113="","FP_SC_INJECTION; ","")&amp;
IF(CLEANED_DATA!AV113="","FP_IMPLANT_IMPLANON; ","")&amp;
IF(CLEANED_DATA!AW113="","FP_IMPLANT_JADELLE; ","")&amp;
IF(CLEANED_DATA!AX113="","FP_IUD; ","")&amp;
IF(CLEANED_DATA!AY113="","FP_TUBAL_LIGATION; ","")&amp;
IF(CLEANED_DATA!AZ113="","FP_VASECTOMY; ","")&amp;
IF(CLEANED_DATA!BA113="","FP_MALE_CONDOM; ","")&amp;
IF(CLEANED_DATA!BB113="","FP_FEMALE_CONDOM; ","")&amp;
IF(CLEANED_DATA!BC113="","FP_NATURAL_METHOD; ","")))</f>
        <v/>
      </c>
      <c r="C113" s="11" t="str">
        <f>IF($A113="","",IF(
COUNT(CLEANED_DATA!D113,CLEANED_DATA!G113,CLEANED_DATA!Q113,CLEANED_DATA!R113,CLEANED_DATA!T113,CLEANED_DATA!V113,CLEANED_DATA!W113,CLEANED_DATA!AL113,CLEANED_DATA!AM113,CLEANED_DATA!AN113,CLEANED_DATA!AO113,CLEANED_DATA!AQ113,CLEANED_DATA!AR113,CLEANED_DATA!AS113,CLEANED_DATA!AT113,CLEANED_DATA!AU113,CLEANED_DATA!AV113,CLEANED_DATA!AW113,CLEANED_DATA!AX113,CLEANED_DATA!AY113,CLEANED_DATA!AZ113,CLEANED_DATA!BA113,CLEANED_DATA!BB113,CLEANED_DATA!BC113)=0,
"No data reported",
IF(
SUM(CLEANED_DATA!D113,CLEANED_DATA!G113,CLEANED_DATA!Q113,CLEANED_DATA!R113,CLEANED_DATA!T113,CLEANED_DATA!V113,CLEANED_DATA!W113,CLEANED_DATA!AL113,CLEANED_DATA!AM113,CLEANED_DATA!AN113,CLEANED_DATA!AO113,CLEANED_DATA!AQ113,CLEANED_DATA!AR113,CLEANED_DATA!AS113,CLEANED_DATA!AT113,CLEANED_DATA!AU113,CLEANED_DATA!AV113,CLEANED_DATA!AW113,CLEANED_DATA!AX113,CLEANED_DATA!AY113,CLEANED_DATA!AZ113,CLEANED_DATA!BA113,CLEANED_DATA!BB113,CLEANED_DATA!BC113)=0,
"Zero-only reporting",
"Reported")))</f>
        <v/>
      </c>
      <c r="D113" s="10" t="str">
        <f>IF($A113="","",IF(AND(CLEANED_DATA!D113&lt;&gt;"",CLEANED_DATA!G113&lt;&gt;"",CLEANED_DATA!G113&gt;CLEANED_DATA!D113),"Flag: ANC4 higher than ANC1","OK"))</f>
        <v/>
      </c>
      <c r="E113" s="10" t="str">
        <f>IF($A113="","",IF(OR(CLEANED_DATA!D113="",CLEANED_DATA!Q113=""),"Missing value: verify ANC1 and LLIN reporting",IF(CLEANED_DATA!Q113=CLEANED_DATA!D113,"OK: LLIN equals ANC1",IF(CLEANED_DATA!Q113&gt;CLEANED_DATA!D113,"Flag: LLIN exceeds ANC1 by "&amp;(CLEANED_DATA!Q113-CLEANED_DATA!D113)&amp;"; verify ANC register and LLIN distribution tally","Flag: LLIN lower than ANC1 by "&amp;(CLEANED_DATA!D113-CLEANED_DATA!Q113)&amp;"; verify if all ANC1 clients received LLINs or correct reporting error"))))</f>
        <v/>
      </c>
      <c r="F113" s="10" t="str">
        <f>IF($A113="","",IF(AND(CLEANED_DATA!R113&lt;&gt;"",CLEANED_DATA!T113&lt;&gt;"",CLEANED_DATA!T113&gt;CLEANED_DATA!R113),"Flag: AMTSL greater than deliveries by "&amp;(CLEANED_DATA!T113-CLEANED_DATA!R113),IF(AND(CLEANED_DATA!R113&gt;0,CLEANED_DATA!T113=""),"Missing AMTSL where deliveries reported","OK")))</f>
        <v/>
      </c>
      <c r="G113" s="10" t="str">
        <f>IF($A113="","",IF(AND(CLEANED_DATA!R113&gt;0,CLEANED_DATA!AL113=""),"Flag: delivery reported but no PNC &lt;48h proxy value",IF(AND(CLEANED_DATA!R113&lt;&gt;"",CLEANED_DATA!AL113&lt;&gt;"",CLEANED_DATA!AL113&gt;CLEANED_DATA!R113),"Flag: PNC &lt;48h proxy greater than deliveries by "&amp;(CLEANED_DATA!AL113-CLEANED_DATA!R113),"OK")))</f>
        <v/>
      </c>
      <c r="H113" s="10" t="str">
        <f>IF($A113="","",IF(AND(CLEANED_DATA!V113&lt;&gt;"",CLEANED_DATA!R113&lt;&gt;"",CLEANED_DATA!V113&gt;CLEANED_DATA!R113),"Flag: caesareans greater than deliveries by "&amp;(CLEANED_DATA!V113-CLEANED_DATA!R113),"OK"))</f>
        <v/>
      </c>
      <c r="I113" s="10" t="str">
        <f>IF($A113="","",IF(AND(CLEANED_DATA!W113&lt;&gt;"",CLEANED_DATA!R113&lt;&gt;"",CLEANED_DATA!W113&gt;CLEANED_DATA!R113),"Flag: complications greater than deliveries by "&amp;(CLEANED_DATA!W113-CLEANED_DATA!R113),"OK"))</f>
        <v/>
      </c>
      <c r="J113" s="10" t="str">
        <f>IF($A113="","",IF(AND(CLEANED_DATA!AN113&lt;&gt;"",CLEANED_DATA!AO113&lt;&gt;"",CLEANED_DATA!AO113&gt;CLEANED_DATA!AN113),"Flag: new acceptors greater than counselled by "&amp;(CLEANED_DATA!AO113-CLEANED_DATA!AN113),"OK"))</f>
        <v/>
      </c>
      <c r="K113" s="10" t="str">
        <f>IF($A113="","",N(CLEANED_DATA!AQ113)+N(CLEANED_DATA!AR113)+N(CLEANED_DATA!AS113)+N(CLEANED_DATA!AT113)+N(CLEANED_DATA!AU113)+N(CLEANED_DATA!AV113)+N(CLEANED_DATA!AW113)+N(CLEANED_DATA!AX113)+N(CLEANED_DATA!AY113)+N(CLEANED_DATA!AZ113)+N(CLEANED_DATA!BA113)+N(CLEANED_DATA!BB113)+N(CLEANED_DATA!BC113))</f>
        <v/>
      </c>
      <c r="L113" s="10" t="str">
        <f>IF($A113="","",IF(CLEANED_DATA!AO113="","Missing FP new acceptors",IF(K113=CLEANED_DATA!AO113,"OK","FP method sum differs from new acceptors: method sum="&amp;K113&amp;", new acceptors="&amp;CLEANED_DATA!AO113&amp;", difference="&amp;(K113-CLEANED_DATA!AO113))))</f>
        <v/>
      </c>
      <c r="M113" s="11" t="str">
        <f t="shared" si="3"/>
        <v/>
      </c>
      <c r="N113" s="10" t="str">
        <f t="shared" si="4"/>
        <v/>
      </c>
      <c r="O113" s="10" t="str">
        <f t="shared" si="5"/>
        <v/>
      </c>
    </row>
    <row r="114" spans="1:15" ht="39.5" customHeight="1">
      <c r="A114" s="10" t="str">
        <f>IF(CLEANED_DATA!A114="","",CLEANED_DATA!A114)</f>
        <v/>
      </c>
      <c r="B114" s="10" t="str">
        <f>IF($A114="","",IF(
IF(CLEANED_DATA!D114="","ANC1; ","")&amp;
IF(CLEANED_DATA!G114="","ANC4; ","")&amp;
IF(CLEANED_DATA!Q114="","LLIN_DISTRIBUTED; ","")&amp;
IF(CLEANED_DATA!R114="","DELIVERIES_HF; ","")&amp;
IF(CLEANED_DATA!T114="","AMTSL; ","")&amp;
IF(CLEANED_DATA!V114="","CAESAREAN; ","")&amp;
IF(CLEANED_DATA!W114="","OBST_COMPLICATIONS; ","")&amp;
IF(CLEANED_DATA!AL114="","PNC_48H_PROXY; ","")&amp;
IF(CLEANED_DATA!AM114="","FP_VISITS; ","")&amp;
IF(CLEANED_DATA!AN114="","FP_COUNSELLED; ","")&amp;
IF(CLEANED_DATA!AO114="","FP_NEW_ACCEPTORS; ","")&amp;
IF(CLEANED_DATA!AQ114="","FP_PROGESTIN_PILL; ","")&amp;
IF(CLEANED_DATA!AR114="","FP_ESTRO_PROGESTIN_PILL; ","")&amp;
IF(CLEANED_DATA!AS114="","FP_MORNING_AFTER; ","")&amp;
IF(CLEANED_DATA!AT114="","FP_IM_INJECTION; ","")&amp;
IF(CLEANED_DATA!AU114="","FP_SC_INJECTION; ","")&amp;
IF(CLEANED_DATA!AV114="","FP_IMPLANT_IMPLANON; ","")&amp;
IF(CLEANED_DATA!AW114="","FP_IMPLANT_JADELLE; ","")&amp;
IF(CLEANED_DATA!AX114="","FP_IUD; ","")&amp;
IF(CLEANED_DATA!AY114="","FP_TUBAL_LIGATION; ","")&amp;
IF(CLEANED_DATA!AZ114="","FP_VASECTOMY; ","")&amp;
IF(CLEANED_DATA!BA114="","FP_MALE_CONDOM; ","")&amp;
IF(CLEANED_DATA!BB114="","FP_FEMALE_CONDOM; ","")&amp;
IF(CLEANED_DATA!BC114="","FP_NATURAL_METHOD; ","")
="","None",
IF(CLEANED_DATA!D114="","ANC1; ","")&amp;
IF(CLEANED_DATA!G114="","ANC4; ","")&amp;
IF(CLEANED_DATA!Q114="","LLIN_DISTRIBUTED; ","")&amp;
IF(CLEANED_DATA!R114="","DELIVERIES_HF; ","")&amp;
IF(CLEANED_DATA!T114="","AMTSL; ","")&amp;
IF(CLEANED_DATA!V114="","CAESAREAN; ","")&amp;
IF(CLEANED_DATA!W114="","OBST_COMPLICATIONS; ","")&amp;
IF(CLEANED_DATA!AL114="","PNC_48H_PROXY; ","")&amp;
IF(CLEANED_DATA!AM114="","FP_VISITS; ","")&amp;
IF(CLEANED_DATA!AN114="","FP_COUNSELLED; ","")&amp;
IF(CLEANED_DATA!AO114="","FP_NEW_ACCEPTORS; ","")&amp;
IF(CLEANED_DATA!AQ114="","FP_PROGESTIN_PILL; ","")&amp;
IF(CLEANED_DATA!AR114="","FP_ESTRO_PROGESTIN_PILL; ","")&amp;
IF(CLEANED_DATA!AS114="","FP_MORNING_AFTER; ","")&amp;
IF(CLEANED_DATA!AT114="","FP_IM_INJECTION; ","")&amp;
IF(CLEANED_DATA!AU114="","FP_SC_INJECTION; ","")&amp;
IF(CLEANED_DATA!AV114="","FP_IMPLANT_IMPLANON; ","")&amp;
IF(CLEANED_DATA!AW114="","FP_IMPLANT_JADELLE; ","")&amp;
IF(CLEANED_DATA!AX114="","FP_IUD; ","")&amp;
IF(CLEANED_DATA!AY114="","FP_TUBAL_LIGATION; ","")&amp;
IF(CLEANED_DATA!AZ114="","FP_VASECTOMY; ","")&amp;
IF(CLEANED_DATA!BA114="","FP_MALE_CONDOM; ","")&amp;
IF(CLEANED_DATA!BB114="","FP_FEMALE_CONDOM; ","")&amp;
IF(CLEANED_DATA!BC114="","FP_NATURAL_METHOD; ","")))</f>
        <v/>
      </c>
      <c r="C114" s="11" t="str">
        <f>IF($A114="","",IF(
COUNT(CLEANED_DATA!D114,CLEANED_DATA!G114,CLEANED_DATA!Q114,CLEANED_DATA!R114,CLEANED_DATA!T114,CLEANED_DATA!V114,CLEANED_DATA!W114,CLEANED_DATA!AL114,CLEANED_DATA!AM114,CLEANED_DATA!AN114,CLEANED_DATA!AO114,CLEANED_DATA!AQ114,CLEANED_DATA!AR114,CLEANED_DATA!AS114,CLEANED_DATA!AT114,CLEANED_DATA!AU114,CLEANED_DATA!AV114,CLEANED_DATA!AW114,CLEANED_DATA!AX114,CLEANED_DATA!AY114,CLEANED_DATA!AZ114,CLEANED_DATA!BA114,CLEANED_DATA!BB114,CLEANED_DATA!BC114)=0,
"No data reported",
IF(
SUM(CLEANED_DATA!D114,CLEANED_DATA!G114,CLEANED_DATA!Q114,CLEANED_DATA!R114,CLEANED_DATA!T114,CLEANED_DATA!V114,CLEANED_DATA!W114,CLEANED_DATA!AL114,CLEANED_DATA!AM114,CLEANED_DATA!AN114,CLEANED_DATA!AO114,CLEANED_DATA!AQ114,CLEANED_DATA!AR114,CLEANED_DATA!AS114,CLEANED_DATA!AT114,CLEANED_DATA!AU114,CLEANED_DATA!AV114,CLEANED_DATA!AW114,CLEANED_DATA!AX114,CLEANED_DATA!AY114,CLEANED_DATA!AZ114,CLEANED_DATA!BA114,CLEANED_DATA!BB114,CLEANED_DATA!BC114)=0,
"Zero-only reporting",
"Reported")))</f>
        <v/>
      </c>
      <c r="D114" s="10" t="str">
        <f>IF($A114="","",IF(AND(CLEANED_DATA!D114&lt;&gt;"",CLEANED_DATA!G114&lt;&gt;"",CLEANED_DATA!G114&gt;CLEANED_DATA!D114),"Flag: ANC4 higher than ANC1","OK"))</f>
        <v/>
      </c>
      <c r="E114" s="10" t="str">
        <f>IF($A114="","",IF(OR(CLEANED_DATA!D114="",CLEANED_DATA!Q114=""),"Missing value: verify ANC1 and LLIN reporting",IF(CLEANED_DATA!Q114=CLEANED_DATA!D114,"OK: LLIN equals ANC1",IF(CLEANED_DATA!Q114&gt;CLEANED_DATA!D114,"Flag: LLIN exceeds ANC1 by "&amp;(CLEANED_DATA!Q114-CLEANED_DATA!D114)&amp;"; verify ANC register and LLIN distribution tally","Flag: LLIN lower than ANC1 by "&amp;(CLEANED_DATA!D114-CLEANED_DATA!Q114)&amp;"; verify if all ANC1 clients received LLINs or correct reporting error"))))</f>
        <v/>
      </c>
      <c r="F114" s="10" t="str">
        <f>IF($A114="","",IF(AND(CLEANED_DATA!R114&lt;&gt;"",CLEANED_DATA!T114&lt;&gt;"",CLEANED_DATA!T114&gt;CLEANED_DATA!R114),"Flag: AMTSL greater than deliveries by "&amp;(CLEANED_DATA!T114-CLEANED_DATA!R114),IF(AND(CLEANED_DATA!R114&gt;0,CLEANED_DATA!T114=""),"Missing AMTSL where deliveries reported","OK")))</f>
        <v/>
      </c>
      <c r="G114" s="10" t="str">
        <f>IF($A114="","",IF(AND(CLEANED_DATA!R114&gt;0,CLEANED_DATA!AL114=""),"Flag: delivery reported but no PNC &lt;48h proxy value",IF(AND(CLEANED_DATA!R114&lt;&gt;"",CLEANED_DATA!AL114&lt;&gt;"",CLEANED_DATA!AL114&gt;CLEANED_DATA!R114),"Flag: PNC &lt;48h proxy greater than deliveries by "&amp;(CLEANED_DATA!AL114-CLEANED_DATA!R114),"OK")))</f>
        <v/>
      </c>
      <c r="H114" s="10" t="str">
        <f>IF($A114="","",IF(AND(CLEANED_DATA!V114&lt;&gt;"",CLEANED_DATA!R114&lt;&gt;"",CLEANED_DATA!V114&gt;CLEANED_DATA!R114),"Flag: caesareans greater than deliveries by "&amp;(CLEANED_DATA!V114-CLEANED_DATA!R114),"OK"))</f>
        <v/>
      </c>
      <c r="I114" s="10" t="str">
        <f>IF($A114="","",IF(AND(CLEANED_DATA!W114&lt;&gt;"",CLEANED_DATA!R114&lt;&gt;"",CLEANED_DATA!W114&gt;CLEANED_DATA!R114),"Flag: complications greater than deliveries by "&amp;(CLEANED_DATA!W114-CLEANED_DATA!R114),"OK"))</f>
        <v/>
      </c>
      <c r="J114" s="10" t="str">
        <f>IF($A114="","",IF(AND(CLEANED_DATA!AN114&lt;&gt;"",CLEANED_DATA!AO114&lt;&gt;"",CLEANED_DATA!AO114&gt;CLEANED_DATA!AN114),"Flag: new acceptors greater than counselled by "&amp;(CLEANED_DATA!AO114-CLEANED_DATA!AN114),"OK"))</f>
        <v/>
      </c>
      <c r="K114" s="10" t="str">
        <f>IF($A114="","",N(CLEANED_DATA!AQ114)+N(CLEANED_DATA!AR114)+N(CLEANED_DATA!AS114)+N(CLEANED_DATA!AT114)+N(CLEANED_DATA!AU114)+N(CLEANED_DATA!AV114)+N(CLEANED_DATA!AW114)+N(CLEANED_DATA!AX114)+N(CLEANED_DATA!AY114)+N(CLEANED_DATA!AZ114)+N(CLEANED_DATA!BA114)+N(CLEANED_DATA!BB114)+N(CLEANED_DATA!BC114))</f>
        <v/>
      </c>
      <c r="L114" s="10" t="str">
        <f>IF($A114="","",IF(CLEANED_DATA!AO114="","Missing FP new acceptors",IF(K114=CLEANED_DATA!AO114,"OK","FP method sum differs from new acceptors: method sum="&amp;K114&amp;", new acceptors="&amp;CLEANED_DATA!AO114&amp;", difference="&amp;(K114-CLEANED_DATA!AO114))))</f>
        <v/>
      </c>
      <c r="M114" s="11" t="str">
        <f t="shared" si="3"/>
        <v/>
      </c>
      <c r="N114" s="10" t="str">
        <f t="shared" si="4"/>
        <v/>
      </c>
      <c r="O114" s="10" t="str">
        <f t="shared" si="5"/>
        <v/>
      </c>
    </row>
    <row r="115" spans="1:15" ht="39.5" customHeight="1">
      <c r="A115" s="10" t="str">
        <f>IF(CLEANED_DATA!A115="","",CLEANED_DATA!A115)</f>
        <v/>
      </c>
      <c r="B115" s="10" t="str">
        <f>IF($A115="","",IF(
IF(CLEANED_DATA!D115="","ANC1; ","")&amp;
IF(CLEANED_DATA!G115="","ANC4; ","")&amp;
IF(CLEANED_DATA!Q115="","LLIN_DISTRIBUTED; ","")&amp;
IF(CLEANED_DATA!R115="","DELIVERIES_HF; ","")&amp;
IF(CLEANED_DATA!T115="","AMTSL; ","")&amp;
IF(CLEANED_DATA!V115="","CAESAREAN; ","")&amp;
IF(CLEANED_DATA!W115="","OBST_COMPLICATIONS; ","")&amp;
IF(CLEANED_DATA!AL115="","PNC_48H_PROXY; ","")&amp;
IF(CLEANED_DATA!AM115="","FP_VISITS; ","")&amp;
IF(CLEANED_DATA!AN115="","FP_COUNSELLED; ","")&amp;
IF(CLEANED_DATA!AO115="","FP_NEW_ACCEPTORS; ","")&amp;
IF(CLEANED_DATA!AQ115="","FP_PROGESTIN_PILL; ","")&amp;
IF(CLEANED_DATA!AR115="","FP_ESTRO_PROGESTIN_PILL; ","")&amp;
IF(CLEANED_DATA!AS115="","FP_MORNING_AFTER; ","")&amp;
IF(CLEANED_DATA!AT115="","FP_IM_INJECTION; ","")&amp;
IF(CLEANED_DATA!AU115="","FP_SC_INJECTION; ","")&amp;
IF(CLEANED_DATA!AV115="","FP_IMPLANT_IMPLANON; ","")&amp;
IF(CLEANED_DATA!AW115="","FP_IMPLANT_JADELLE; ","")&amp;
IF(CLEANED_DATA!AX115="","FP_IUD; ","")&amp;
IF(CLEANED_DATA!AY115="","FP_TUBAL_LIGATION; ","")&amp;
IF(CLEANED_DATA!AZ115="","FP_VASECTOMY; ","")&amp;
IF(CLEANED_DATA!BA115="","FP_MALE_CONDOM; ","")&amp;
IF(CLEANED_DATA!BB115="","FP_FEMALE_CONDOM; ","")&amp;
IF(CLEANED_DATA!BC115="","FP_NATURAL_METHOD; ","")
="","None",
IF(CLEANED_DATA!D115="","ANC1; ","")&amp;
IF(CLEANED_DATA!G115="","ANC4; ","")&amp;
IF(CLEANED_DATA!Q115="","LLIN_DISTRIBUTED; ","")&amp;
IF(CLEANED_DATA!R115="","DELIVERIES_HF; ","")&amp;
IF(CLEANED_DATA!T115="","AMTSL; ","")&amp;
IF(CLEANED_DATA!V115="","CAESAREAN; ","")&amp;
IF(CLEANED_DATA!W115="","OBST_COMPLICATIONS; ","")&amp;
IF(CLEANED_DATA!AL115="","PNC_48H_PROXY; ","")&amp;
IF(CLEANED_DATA!AM115="","FP_VISITS; ","")&amp;
IF(CLEANED_DATA!AN115="","FP_COUNSELLED; ","")&amp;
IF(CLEANED_DATA!AO115="","FP_NEW_ACCEPTORS; ","")&amp;
IF(CLEANED_DATA!AQ115="","FP_PROGESTIN_PILL; ","")&amp;
IF(CLEANED_DATA!AR115="","FP_ESTRO_PROGESTIN_PILL; ","")&amp;
IF(CLEANED_DATA!AS115="","FP_MORNING_AFTER; ","")&amp;
IF(CLEANED_DATA!AT115="","FP_IM_INJECTION; ","")&amp;
IF(CLEANED_DATA!AU115="","FP_SC_INJECTION; ","")&amp;
IF(CLEANED_DATA!AV115="","FP_IMPLANT_IMPLANON; ","")&amp;
IF(CLEANED_DATA!AW115="","FP_IMPLANT_JADELLE; ","")&amp;
IF(CLEANED_DATA!AX115="","FP_IUD; ","")&amp;
IF(CLEANED_DATA!AY115="","FP_TUBAL_LIGATION; ","")&amp;
IF(CLEANED_DATA!AZ115="","FP_VASECTOMY; ","")&amp;
IF(CLEANED_DATA!BA115="","FP_MALE_CONDOM; ","")&amp;
IF(CLEANED_DATA!BB115="","FP_FEMALE_CONDOM; ","")&amp;
IF(CLEANED_DATA!BC115="","FP_NATURAL_METHOD; ","")))</f>
        <v/>
      </c>
      <c r="C115" s="11" t="str">
        <f>IF($A115="","",IF(
COUNT(CLEANED_DATA!D115,CLEANED_DATA!G115,CLEANED_DATA!Q115,CLEANED_DATA!R115,CLEANED_DATA!T115,CLEANED_DATA!V115,CLEANED_DATA!W115,CLEANED_DATA!AL115,CLEANED_DATA!AM115,CLEANED_DATA!AN115,CLEANED_DATA!AO115,CLEANED_DATA!AQ115,CLEANED_DATA!AR115,CLEANED_DATA!AS115,CLEANED_DATA!AT115,CLEANED_DATA!AU115,CLEANED_DATA!AV115,CLEANED_DATA!AW115,CLEANED_DATA!AX115,CLEANED_DATA!AY115,CLEANED_DATA!AZ115,CLEANED_DATA!BA115,CLEANED_DATA!BB115,CLEANED_DATA!BC115)=0,
"No data reported",
IF(
SUM(CLEANED_DATA!D115,CLEANED_DATA!G115,CLEANED_DATA!Q115,CLEANED_DATA!R115,CLEANED_DATA!T115,CLEANED_DATA!V115,CLEANED_DATA!W115,CLEANED_DATA!AL115,CLEANED_DATA!AM115,CLEANED_DATA!AN115,CLEANED_DATA!AO115,CLEANED_DATA!AQ115,CLEANED_DATA!AR115,CLEANED_DATA!AS115,CLEANED_DATA!AT115,CLEANED_DATA!AU115,CLEANED_DATA!AV115,CLEANED_DATA!AW115,CLEANED_DATA!AX115,CLEANED_DATA!AY115,CLEANED_DATA!AZ115,CLEANED_DATA!BA115,CLEANED_DATA!BB115,CLEANED_DATA!BC115)=0,
"Zero-only reporting",
"Reported")))</f>
        <v/>
      </c>
      <c r="D115" s="10" t="str">
        <f>IF($A115="","",IF(AND(CLEANED_DATA!D115&lt;&gt;"",CLEANED_DATA!G115&lt;&gt;"",CLEANED_DATA!G115&gt;CLEANED_DATA!D115),"Flag: ANC4 higher than ANC1","OK"))</f>
        <v/>
      </c>
      <c r="E115" s="10" t="str">
        <f>IF($A115="","",IF(OR(CLEANED_DATA!D115="",CLEANED_DATA!Q115=""),"Missing value: verify ANC1 and LLIN reporting",IF(CLEANED_DATA!Q115=CLEANED_DATA!D115,"OK: LLIN equals ANC1",IF(CLEANED_DATA!Q115&gt;CLEANED_DATA!D115,"Flag: LLIN exceeds ANC1 by "&amp;(CLEANED_DATA!Q115-CLEANED_DATA!D115)&amp;"; verify ANC register and LLIN distribution tally","Flag: LLIN lower than ANC1 by "&amp;(CLEANED_DATA!D115-CLEANED_DATA!Q115)&amp;"; verify if all ANC1 clients received LLINs or correct reporting error"))))</f>
        <v/>
      </c>
      <c r="F115" s="10" t="str">
        <f>IF($A115="","",IF(AND(CLEANED_DATA!R115&lt;&gt;"",CLEANED_DATA!T115&lt;&gt;"",CLEANED_DATA!T115&gt;CLEANED_DATA!R115),"Flag: AMTSL greater than deliveries by "&amp;(CLEANED_DATA!T115-CLEANED_DATA!R115),IF(AND(CLEANED_DATA!R115&gt;0,CLEANED_DATA!T115=""),"Missing AMTSL where deliveries reported","OK")))</f>
        <v/>
      </c>
      <c r="G115" s="10" t="str">
        <f>IF($A115="","",IF(AND(CLEANED_DATA!R115&gt;0,CLEANED_DATA!AL115=""),"Flag: delivery reported but no PNC &lt;48h proxy value",IF(AND(CLEANED_DATA!R115&lt;&gt;"",CLEANED_DATA!AL115&lt;&gt;"",CLEANED_DATA!AL115&gt;CLEANED_DATA!R115),"Flag: PNC &lt;48h proxy greater than deliveries by "&amp;(CLEANED_DATA!AL115-CLEANED_DATA!R115),"OK")))</f>
        <v/>
      </c>
      <c r="H115" s="10" t="str">
        <f>IF($A115="","",IF(AND(CLEANED_DATA!V115&lt;&gt;"",CLEANED_DATA!R115&lt;&gt;"",CLEANED_DATA!V115&gt;CLEANED_DATA!R115),"Flag: caesareans greater than deliveries by "&amp;(CLEANED_DATA!V115-CLEANED_DATA!R115),"OK"))</f>
        <v/>
      </c>
      <c r="I115" s="10" t="str">
        <f>IF($A115="","",IF(AND(CLEANED_DATA!W115&lt;&gt;"",CLEANED_DATA!R115&lt;&gt;"",CLEANED_DATA!W115&gt;CLEANED_DATA!R115),"Flag: complications greater than deliveries by "&amp;(CLEANED_DATA!W115-CLEANED_DATA!R115),"OK"))</f>
        <v/>
      </c>
      <c r="J115" s="10" t="str">
        <f>IF($A115="","",IF(AND(CLEANED_DATA!AN115&lt;&gt;"",CLEANED_DATA!AO115&lt;&gt;"",CLEANED_DATA!AO115&gt;CLEANED_DATA!AN115),"Flag: new acceptors greater than counselled by "&amp;(CLEANED_DATA!AO115-CLEANED_DATA!AN115),"OK"))</f>
        <v/>
      </c>
      <c r="K115" s="10" t="str">
        <f>IF($A115="","",N(CLEANED_DATA!AQ115)+N(CLEANED_DATA!AR115)+N(CLEANED_DATA!AS115)+N(CLEANED_DATA!AT115)+N(CLEANED_DATA!AU115)+N(CLEANED_DATA!AV115)+N(CLEANED_DATA!AW115)+N(CLEANED_DATA!AX115)+N(CLEANED_DATA!AY115)+N(CLEANED_DATA!AZ115)+N(CLEANED_DATA!BA115)+N(CLEANED_DATA!BB115)+N(CLEANED_DATA!BC115))</f>
        <v/>
      </c>
      <c r="L115" s="10" t="str">
        <f>IF($A115="","",IF(CLEANED_DATA!AO115="","Missing FP new acceptors",IF(K115=CLEANED_DATA!AO115,"OK","FP method sum differs from new acceptors: method sum="&amp;K115&amp;", new acceptors="&amp;CLEANED_DATA!AO115&amp;", difference="&amp;(K115-CLEANED_DATA!AO115))))</f>
        <v/>
      </c>
      <c r="M115" s="11" t="str">
        <f t="shared" si="3"/>
        <v/>
      </c>
      <c r="N115" s="10" t="str">
        <f t="shared" si="4"/>
        <v/>
      </c>
      <c r="O115" s="10" t="str">
        <f t="shared" si="5"/>
        <v/>
      </c>
    </row>
    <row r="116" spans="1:15" ht="39.5" customHeight="1">
      <c r="A116" s="10" t="str">
        <f>IF(CLEANED_DATA!A116="","",CLEANED_DATA!A116)</f>
        <v/>
      </c>
      <c r="B116" s="10" t="str">
        <f>IF($A116="","",IF(
IF(CLEANED_DATA!D116="","ANC1; ","")&amp;
IF(CLEANED_DATA!G116="","ANC4; ","")&amp;
IF(CLEANED_DATA!Q116="","LLIN_DISTRIBUTED; ","")&amp;
IF(CLEANED_DATA!R116="","DELIVERIES_HF; ","")&amp;
IF(CLEANED_DATA!T116="","AMTSL; ","")&amp;
IF(CLEANED_DATA!V116="","CAESAREAN; ","")&amp;
IF(CLEANED_DATA!W116="","OBST_COMPLICATIONS; ","")&amp;
IF(CLEANED_DATA!AL116="","PNC_48H_PROXY; ","")&amp;
IF(CLEANED_DATA!AM116="","FP_VISITS; ","")&amp;
IF(CLEANED_DATA!AN116="","FP_COUNSELLED; ","")&amp;
IF(CLEANED_DATA!AO116="","FP_NEW_ACCEPTORS; ","")&amp;
IF(CLEANED_DATA!AQ116="","FP_PROGESTIN_PILL; ","")&amp;
IF(CLEANED_DATA!AR116="","FP_ESTRO_PROGESTIN_PILL; ","")&amp;
IF(CLEANED_DATA!AS116="","FP_MORNING_AFTER; ","")&amp;
IF(CLEANED_DATA!AT116="","FP_IM_INJECTION; ","")&amp;
IF(CLEANED_DATA!AU116="","FP_SC_INJECTION; ","")&amp;
IF(CLEANED_DATA!AV116="","FP_IMPLANT_IMPLANON; ","")&amp;
IF(CLEANED_DATA!AW116="","FP_IMPLANT_JADELLE; ","")&amp;
IF(CLEANED_DATA!AX116="","FP_IUD; ","")&amp;
IF(CLEANED_DATA!AY116="","FP_TUBAL_LIGATION; ","")&amp;
IF(CLEANED_DATA!AZ116="","FP_VASECTOMY; ","")&amp;
IF(CLEANED_DATA!BA116="","FP_MALE_CONDOM; ","")&amp;
IF(CLEANED_DATA!BB116="","FP_FEMALE_CONDOM; ","")&amp;
IF(CLEANED_DATA!BC116="","FP_NATURAL_METHOD; ","")
="","None",
IF(CLEANED_DATA!D116="","ANC1; ","")&amp;
IF(CLEANED_DATA!G116="","ANC4; ","")&amp;
IF(CLEANED_DATA!Q116="","LLIN_DISTRIBUTED; ","")&amp;
IF(CLEANED_DATA!R116="","DELIVERIES_HF; ","")&amp;
IF(CLEANED_DATA!T116="","AMTSL; ","")&amp;
IF(CLEANED_DATA!V116="","CAESAREAN; ","")&amp;
IF(CLEANED_DATA!W116="","OBST_COMPLICATIONS; ","")&amp;
IF(CLEANED_DATA!AL116="","PNC_48H_PROXY; ","")&amp;
IF(CLEANED_DATA!AM116="","FP_VISITS; ","")&amp;
IF(CLEANED_DATA!AN116="","FP_COUNSELLED; ","")&amp;
IF(CLEANED_DATA!AO116="","FP_NEW_ACCEPTORS; ","")&amp;
IF(CLEANED_DATA!AQ116="","FP_PROGESTIN_PILL; ","")&amp;
IF(CLEANED_DATA!AR116="","FP_ESTRO_PROGESTIN_PILL; ","")&amp;
IF(CLEANED_DATA!AS116="","FP_MORNING_AFTER; ","")&amp;
IF(CLEANED_DATA!AT116="","FP_IM_INJECTION; ","")&amp;
IF(CLEANED_DATA!AU116="","FP_SC_INJECTION; ","")&amp;
IF(CLEANED_DATA!AV116="","FP_IMPLANT_IMPLANON; ","")&amp;
IF(CLEANED_DATA!AW116="","FP_IMPLANT_JADELLE; ","")&amp;
IF(CLEANED_DATA!AX116="","FP_IUD; ","")&amp;
IF(CLEANED_DATA!AY116="","FP_TUBAL_LIGATION; ","")&amp;
IF(CLEANED_DATA!AZ116="","FP_VASECTOMY; ","")&amp;
IF(CLEANED_DATA!BA116="","FP_MALE_CONDOM; ","")&amp;
IF(CLEANED_DATA!BB116="","FP_FEMALE_CONDOM; ","")&amp;
IF(CLEANED_DATA!BC116="","FP_NATURAL_METHOD; ","")))</f>
        <v/>
      </c>
      <c r="C116" s="11" t="str">
        <f>IF($A116="","",IF(
COUNT(CLEANED_DATA!D116,CLEANED_DATA!G116,CLEANED_DATA!Q116,CLEANED_DATA!R116,CLEANED_DATA!T116,CLEANED_DATA!V116,CLEANED_DATA!W116,CLEANED_DATA!AL116,CLEANED_DATA!AM116,CLEANED_DATA!AN116,CLEANED_DATA!AO116,CLEANED_DATA!AQ116,CLEANED_DATA!AR116,CLEANED_DATA!AS116,CLEANED_DATA!AT116,CLEANED_DATA!AU116,CLEANED_DATA!AV116,CLEANED_DATA!AW116,CLEANED_DATA!AX116,CLEANED_DATA!AY116,CLEANED_DATA!AZ116,CLEANED_DATA!BA116,CLEANED_DATA!BB116,CLEANED_DATA!BC116)=0,
"No data reported",
IF(
SUM(CLEANED_DATA!D116,CLEANED_DATA!G116,CLEANED_DATA!Q116,CLEANED_DATA!R116,CLEANED_DATA!T116,CLEANED_DATA!V116,CLEANED_DATA!W116,CLEANED_DATA!AL116,CLEANED_DATA!AM116,CLEANED_DATA!AN116,CLEANED_DATA!AO116,CLEANED_DATA!AQ116,CLEANED_DATA!AR116,CLEANED_DATA!AS116,CLEANED_DATA!AT116,CLEANED_DATA!AU116,CLEANED_DATA!AV116,CLEANED_DATA!AW116,CLEANED_DATA!AX116,CLEANED_DATA!AY116,CLEANED_DATA!AZ116,CLEANED_DATA!BA116,CLEANED_DATA!BB116,CLEANED_DATA!BC116)=0,
"Zero-only reporting",
"Reported")))</f>
        <v/>
      </c>
      <c r="D116" s="10" t="str">
        <f>IF($A116="","",IF(AND(CLEANED_DATA!D116&lt;&gt;"",CLEANED_DATA!G116&lt;&gt;"",CLEANED_DATA!G116&gt;CLEANED_DATA!D116),"Flag: ANC4 higher than ANC1","OK"))</f>
        <v/>
      </c>
      <c r="E116" s="10" t="str">
        <f>IF($A116="","",IF(OR(CLEANED_DATA!D116="",CLEANED_DATA!Q116=""),"Missing value: verify ANC1 and LLIN reporting",IF(CLEANED_DATA!Q116=CLEANED_DATA!D116,"OK: LLIN equals ANC1",IF(CLEANED_DATA!Q116&gt;CLEANED_DATA!D116,"Flag: LLIN exceeds ANC1 by "&amp;(CLEANED_DATA!Q116-CLEANED_DATA!D116)&amp;"; verify ANC register and LLIN distribution tally","Flag: LLIN lower than ANC1 by "&amp;(CLEANED_DATA!D116-CLEANED_DATA!Q116)&amp;"; verify if all ANC1 clients received LLINs or correct reporting error"))))</f>
        <v/>
      </c>
      <c r="F116" s="10" t="str">
        <f>IF($A116="","",IF(AND(CLEANED_DATA!R116&lt;&gt;"",CLEANED_DATA!T116&lt;&gt;"",CLEANED_DATA!T116&gt;CLEANED_DATA!R116),"Flag: AMTSL greater than deliveries by "&amp;(CLEANED_DATA!T116-CLEANED_DATA!R116),IF(AND(CLEANED_DATA!R116&gt;0,CLEANED_DATA!T116=""),"Missing AMTSL where deliveries reported","OK")))</f>
        <v/>
      </c>
      <c r="G116" s="10" t="str">
        <f>IF($A116="","",IF(AND(CLEANED_DATA!R116&gt;0,CLEANED_DATA!AL116=""),"Flag: delivery reported but no PNC &lt;48h proxy value",IF(AND(CLEANED_DATA!R116&lt;&gt;"",CLEANED_DATA!AL116&lt;&gt;"",CLEANED_DATA!AL116&gt;CLEANED_DATA!R116),"Flag: PNC &lt;48h proxy greater than deliveries by "&amp;(CLEANED_DATA!AL116-CLEANED_DATA!R116),"OK")))</f>
        <v/>
      </c>
      <c r="H116" s="10" t="str">
        <f>IF($A116="","",IF(AND(CLEANED_DATA!V116&lt;&gt;"",CLEANED_DATA!R116&lt;&gt;"",CLEANED_DATA!V116&gt;CLEANED_DATA!R116),"Flag: caesareans greater than deliveries by "&amp;(CLEANED_DATA!V116-CLEANED_DATA!R116),"OK"))</f>
        <v/>
      </c>
      <c r="I116" s="10" t="str">
        <f>IF($A116="","",IF(AND(CLEANED_DATA!W116&lt;&gt;"",CLEANED_DATA!R116&lt;&gt;"",CLEANED_DATA!W116&gt;CLEANED_DATA!R116),"Flag: complications greater than deliveries by "&amp;(CLEANED_DATA!W116-CLEANED_DATA!R116),"OK"))</f>
        <v/>
      </c>
      <c r="J116" s="10" t="str">
        <f>IF($A116="","",IF(AND(CLEANED_DATA!AN116&lt;&gt;"",CLEANED_DATA!AO116&lt;&gt;"",CLEANED_DATA!AO116&gt;CLEANED_DATA!AN116),"Flag: new acceptors greater than counselled by "&amp;(CLEANED_DATA!AO116-CLEANED_DATA!AN116),"OK"))</f>
        <v/>
      </c>
      <c r="K116" s="10" t="str">
        <f>IF($A116="","",N(CLEANED_DATA!AQ116)+N(CLEANED_DATA!AR116)+N(CLEANED_DATA!AS116)+N(CLEANED_DATA!AT116)+N(CLEANED_DATA!AU116)+N(CLEANED_DATA!AV116)+N(CLEANED_DATA!AW116)+N(CLEANED_DATA!AX116)+N(CLEANED_DATA!AY116)+N(CLEANED_DATA!AZ116)+N(CLEANED_DATA!BA116)+N(CLEANED_DATA!BB116)+N(CLEANED_DATA!BC116))</f>
        <v/>
      </c>
      <c r="L116" s="10" t="str">
        <f>IF($A116="","",IF(CLEANED_DATA!AO116="","Missing FP new acceptors",IF(K116=CLEANED_DATA!AO116,"OK","FP method sum differs from new acceptors: method sum="&amp;K116&amp;", new acceptors="&amp;CLEANED_DATA!AO116&amp;", difference="&amp;(K116-CLEANED_DATA!AO116))))</f>
        <v/>
      </c>
      <c r="M116" s="11" t="str">
        <f t="shared" si="3"/>
        <v/>
      </c>
      <c r="N116" s="10" t="str">
        <f t="shared" si="4"/>
        <v/>
      </c>
      <c r="O116" s="10" t="str">
        <f t="shared" si="5"/>
        <v/>
      </c>
    </row>
    <row r="117" spans="1:15" ht="39.5" customHeight="1">
      <c r="A117" s="10" t="str">
        <f>IF(CLEANED_DATA!A117="","",CLEANED_DATA!A117)</f>
        <v/>
      </c>
      <c r="B117" s="10" t="str">
        <f>IF($A117="","",IF(
IF(CLEANED_DATA!D117="","ANC1; ","")&amp;
IF(CLEANED_DATA!G117="","ANC4; ","")&amp;
IF(CLEANED_DATA!Q117="","LLIN_DISTRIBUTED; ","")&amp;
IF(CLEANED_DATA!R117="","DELIVERIES_HF; ","")&amp;
IF(CLEANED_DATA!T117="","AMTSL; ","")&amp;
IF(CLEANED_DATA!V117="","CAESAREAN; ","")&amp;
IF(CLEANED_DATA!W117="","OBST_COMPLICATIONS; ","")&amp;
IF(CLEANED_DATA!AL117="","PNC_48H_PROXY; ","")&amp;
IF(CLEANED_DATA!AM117="","FP_VISITS; ","")&amp;
IF(CLEANED_DATA!AN117="","FP_COUNSELLED; ","")&amp;
IF(CLEANED_DATA!AO117="","FP_NEW_ACCEPTORS; ","")&amp;
IF(CLEANED_DATA!AQ117="","FP_PROGESTIN_PILL; ","")&amp;
IF(CLEANED_DATA!AR117="","FP_ESTRO_PROGESTIN_PILL; ","")&amp;
IF(CLEANED_DATA!AS117="","FP_MORNING_AFTER; ","")&amp;
IF(CLEANED_DATA!AT117="","FP_IM_INJECTION; ","")&amp;
IF(CLEANED_DATA!AU117="","FP_SC_INJECTION; ","")&amp;
IF(CLEANED_DATA!AV117="","FP_IMPLANT_IMPLANON; ","")&amp;
IF(CLEANED_DATA!AW117="","FP_IMPLANT_JADELLE; ","")&amp;
IF(CLEANED_DATA!AX117="","FP_IUD; ","")&amp;
IF(CLEANED_DATA!AY117="","FP_TUBAL_LIGATION; ","")&amp;
IF(CLEANED_DATA!AZ117="","FP_VASECTOMY; ","")&amp;
IF(CLEANED_DATA!BA117="","FP_MALE_CONDOM; ","")&amp;
IF(CLEANED_DATA!BB117="","FP_FEMALE_CONDOM; ","")&amp;
IF(CLEANED_DATA!BC117="","FP_NATURAL_METHOD; ","")
="","None",
IF(CLEANED_DATA!D117="","ANC1; ","")&amp;
IF(CLEANED_DATA!G117="","ANC4; ","")&amp;
IF(CLEANED_DATA!Q117="","LLIN_DISTRIBUTED; ","")&amp;
IF(CLEANED_DATA!R117="","DELIVERIES_HF; ","")&amp;
IF(CLEANED_DATA!T117="","AMTSL; ","")&amp;
IF(CLEANED_DATA!V117="","CAESAREAN; ","")&amp;
IF(CLEANED_DATA!W117="","OBST_COMPLICATIONS; ","")&amp;
IF(CLEANED_DATA!AL117="","PNC_48H_PROXY; ","")&amp;
IF(CLEANED_DATA!AM117="","FP_VISITS; ","")&amp;
IF(CLEANED_DATA!AN117="","FP_COUNSELLED; ","")&amp;
IF(CLEANED_DATA!AO117="","FP_NEW_ACCEPTORS; ","")&amp;
IF(CLEANED_DATA!AQ117="","FP_PROGESTIN_PILL; ","")&amp;
IF(CLEANED_DATA!AR117="","FP_ESTRO_PROGESTIN_PILL; ","")&amp;
IF(CLEANED_DATA!AS117="","FP_MORNING_AFTER; ","")&amp;
IF(CLEANED_DATA!AT117="","FP_IM_INJECTION; ","")&amp;
IF(CLEANED_DATA!AU117="","FP_SC_INJECTION; ","")&amp;
IF(CLEANED_DATA!AV117="","FP_IMPLANT_IMPLANON; ","")&amp;
IF(CLEANED_DATA!AW117="","FP_IMPLANT_JADELLE; ","")&amp;
IF(CLEANED_DATA!AX117="","FP_IUD; ","")&amp;
IF(CLEANED_DATA!AY117="","FP_TUBAL_LIGATION; ","")&amp;
IF(CLEANED_DATA!AZ117="","FP_VASECTOMY; ","")&amp;
IF(CLEANED_DATA!BA117="","FP_MALE_CONDOM; ","")&amp;
IF(CLEANED_DATA!BB117="","FP_FEMALE_CONDOM; ","")&amp;
IF(CLEANED_DATA!BC117="","FP_NATURAL_METHOD; ","")))</f>
        <v/>
      </c>
      <c r="C117" s="11" t="str">
        <f>IF($A117="","",IF(
COUNT(CLEANED_DATA!D117,CLEANED_DATA!G117,CLEANED_DATA!Q117,CLEANED_DATA!R117,CLEANED_DATA!T117,CLEANED_DATA!V117,CLEANED_DATA!W117,CLEANED_DATA!AL117,CLEANED_DATA!AM117,CLEANED_DATA!AN117,CLEANED_DATA!AO117,CLEANED_DATA!AQ117,CLEANED_DATA!AR117,CLEANED_DATA!AS117,CLEANED_DATA!AT117,CLEANED_DATA!AU117,CLEANED_DATA!AV117,CLEANED_DATA!AW117,CLEANED_DATA!AX117,CLEANED_DATA!AY117,CLEANED_DATA!AZ117,CLEANED_DATA!BA117,CLEANED_DATA!BB117,CLEANED_DATA!BC117)=0,
"No data reported",
IF(
SUM(CLEANED_DATA!D117,CLEANED_DATA!G117,CLEANED_DATA!Q117,CLEANED_DATA!R117,CLEANED_DATA!T117,CLEANED_DATA!V117,CLEANED_DATA!W117,CLEANED_DATA!AL117,CLEANED_DATA!AM117,CLEANED_DATA!AN117,CLEANED_DATA!AO117,CLEANED_DATA!AQ117,CLEANED_DATA!AR117,CLEANED_DATA!AS117,CLEANED_DATA!AT117,CLEANED_DATA!AU117,CLEANED_DATA!AV117,CLEANED_DATA!AW117,CLEANED_DATA!AX117,CLEANED_DATA!AY117,CLEANED_DATA!AZ117,CLEANED_DATA!BA117,CLEANED_DATA!BB117,CLEANED_DATA!BC117)=0,
"Zero-only reporting",
"Reported")))</f>
        <v/>
      </c>
      <c r="D117" s="10" t="str">
        <f>IF($A117="","",IF(AND(CLEANED_DATA!D117&lt;&gt;"",CLEANED_DATA!G117&lt;&gt;"",CLEANED_DATA!G117&gt;CLEANED_DATA!D117),"Flag: ANC4 higher than ANC1","OK"))</f>
        <v/>
      </c>
      <c r="E117" s="10" t="str">
        <f>IF($A117="","",IF(OR(CLEANED_DATA!D117="",CLEANED_DATA!Q117=""),"Missing value: verify ANC1 and LLIN reporting",IF(CLEANED_DATA!Q117=CLEANED_DATA!D117,"OK: LLIN equals ANC1",IF(CLEANED_DATA!Q117&gt;CLEANED_DATA!D117,"Flag: LLIN exceeds ANC1 by "&amp;(CLEANED_DATA!Q117-CLEANED_DATA!D117)&amp;"; verify ANC register and LLIN distribution tally","Flag: LLIN lower than ANC1 by "&amp;(CLEANED_DATA!D117-CLEANED_DATA!Q117)&amp;"; verify if all ANC1 clients received LLINs or correct reporting error"))))</f>
        <v/>
      </c>
      <c r="F117" s="10" t="str">
        <f>IF($A117="","",IF(AND(CLEANED_DATA!R117&lt;&gt;"",CLEANED_DATA!T117&lt;&gt;"",CLEANED_DATA!T117&gt;CLEANED_DATA!R117),"Flag: AMTSL greater than deliveries by "&amp;(CLEANED_DATA!T117-CLEANED_DATA!R117),IF(AND(CLEANED_DATA!R117&gt;0,CLEANED_DATA!T117=""),"Missing AMTSL where deliveries reported","OK")))</f>
        <v/>
      </c>
      <c r="G117" s="10" t="str">
        <f>IF($A117="","",IF(AND(CLEANED_DATA!R117&gt;0,CLEANED_DATA!AL117=""),"Flag: delivery reported but no PNC &lt;48h proxy value",IF(AND(CLEANED_DATA!R117&lt;&gt;"",CLEANED_DATA!AL117&lt;&gt;"",CLEANED_DATA!AL117&gt;CLEANED_DATA!R117),"Flag: PNC &lt;48h proxy greater than deliveries by "&amp;(CLEANED_DATA!AL117-CLEANED_DATA!R117),"OK")))</f>
        <v/>
      </c>
      <c r="H117" s="10" t="str">
        <f>IF($A117="","",IF(AND(CLEANED_DATA!V117&lt;&gt;"",CLEANED_DATA!R117&lt;&gt;"",CLEANED_DATA!V117&gt;CLEANED_DATA!R117),"Flag: caesareans greater than deliveries by "&amp;(CLEANED_DATA!V117-CLEANED_DATA!R117),"OK"))</f>
        <v/>
      </c>
      <c r="I117" s="10" t="str">
        <f>IF($A117="","",IF(AND(CLEANED_DATA!W117&lt;&gt;"",CLEANED_DATA!R117&lt;&gt;"",CLEANED_DATA!W117&gt;CLEANED_DATA!R117),"Flag: complications greater than deliveries by "&amp;(CLEANED_DATA!W117-CLEANED_DATA!R117),"OK"))</f>
        <v/>
      </c>
      <c r="J117" s="10" t="str">
        <f>IF($A117="","",IF(AND(CLEANED_DATA!AN117&lt;&gt;"",CLEANED_DATA!AO117&lt;&gt;"",CLEANED_DATA!AO117&gt;CLEANED_DATA!AN117),"Flag: new acceptors greater than counselled by "&amp;(CLEANED_DATA!AO117-CLEANED_DATA!AN117),"OK"))</f>
        <v/>
      </c>
      <c r="K117" s="10" t="str">
        <f>IF($A117="","",N(CLEANED_DATA!AQ117)+N(CLEANED_DATA!AR117)+N(CLEANED_DATA!AS117)+N(CLEANED_DATA!AT117)+N(CLEANED_DATA!AU117)+N(CLEANED_DATA!AV117)+N(CLEANED_DATA!AW117)+N(CLEANED_DATA!AX117)+N(CLEANED_DATA!AY117)+N(CLEANED_DATA!AZ117)+N(CLEANED_DATA!BA117)+N(CLEANED_DATA!BB117)+N(CLEANED_DATA!BC117))</f>
        <v/>
      </c>
      <c r="L117" s="10" t="str">
        <f>IF($A117="","",IF(CLEANED_DATA!AO117="","Missing FP new acceptors",IF(K117=CLEANED_DATA!AO117,"OK","FP method sum differs from new acceptors: method sum="&amp;K117&amp;", new acceptors="&amp;CLEANED_DATA!AO117&amp;", difference="&amp;(K117-CLEANED_DATA!AO117))))</f>
        <v/>
      </c>
      <c r="M117" s="11" t="str">
        <f t="shared" si="3"/>
        <v/>
      </c>
      <c r="N117" s="10" t="str">
        <f t="shared" si="4"/>
        <v/>
      </c>
      <c r="O117" s="10" t="str">
        <f t="shared" si="5"/>
        <v/>
      </c>
    </row>
    <row r="118" spans="1:15" ht="39.5" customHeight="1">
      <c r="A118" s="10" t="str">
        <f>IF(CLEANED_DATA!A118="","",CLEANED_DATA!A118)</f>
        <v/>
      </c>
      <c r="B118" s="10" t="str">
        <f>IF($A118="","",IF(
IF(CLEANED_DATA!D118="","ANC1; ","")&amp;
IF(CLEANED_DATA!G118="","ANC4; ","")&amp;
IF(CLEANED_DATA!Q118="","LLIN_DISTRIBUTED; ","")&amp;
IF(CLEANED_DATA!R118="","DELIVERIES_HF; ","")&amp;
IF(CLEANED_DATA!T118="","AMTSL; ","")&amp;
IF(CLEANED_DATA!V118="","CAESAREAN; ","")&amp;
IF(CLEANED_DATA!W118="","OBST_COMPLICATIONS; ","")&amp;
IF(CLEANED_DATA!AL118="","PNC_48H_PROXY; ","")&amp;
IF(CLEANED_DATA!AM118="","FP_VISITS; ","")&amp;
IF(CLEANED_DATA!AN118="","FP_COUNSELLED; ","")&amp;
IF(CLEANED_DATA!AO118="","FP_NEW_ACCEPTORS; ","")&amp;
IF(CLEANED_DATA!AQ118="","FP_PROGESTIN_PILL; ","")&amp;
IF(CLEANED_DATA!AR118="","FP_ESTRO_PROGESTIN_PILL; ","")&amp;
IF(CLEANED_DATA!AS118="","FP_MORNING_AFTER; ","")&amp;
IF(CLEANED_DATA!AT118="","FP_IM_INJECTION; ","")&amp;
IF(CLEANED_DATA!AU118="","FP_SC_INJECTION; ","")&amp;
IF(CLEANED_DATA!AV118="","FP_IMPLANT_IMPLANON; ","")&amp;
IF(CLEANED_DATA!AW118="","FP_IMPLANT_JADELLE; ","")&amp;
IF(CLEANED_DATA!AX118="","FP_IUD; ","")&amp;
IF(CLEANED_DATA!AY118="","FP_TUBAL_LIGATION; ","")&amp;
IF(CLEANED_DATA!AZ118="","FP_VASECTOMY; ","")&amp;
IF(CLEANED_DATA!BA118="","FP_MALE_CONDOM; ","")&amp;
IF(CLEANED_DATA!BB118="","FP_FEMALE_CONDOM; ","")&amp;
IF(CLEANED_DATA!BC118="","FP_NATURAL_METHOD; ","")
="","None",
IF(CLEANED_DATA!D118="","ANC1; ","")&amp;
IF(CLEANED_DATA!G118="","ANC4; ","")&amp;
IF(CLEANED_DATA!Q118="","LLIN_DISTRIBUTED; ","")&amp;
IF(CLEANED_DATA!R118="","DELIVERIES_HF; ","")&amp;
IF(CLEANED_DATA!T118="","AMTSL; ","")&amp;
IF(CLEANED_DATA!V118="","CAESAREAN; ","")&amp;
IF(CLEANED_DATA!W118="","OBST_COMPLICATIONS; ","")&amp;
IF(CLEANED_DATA!AL118="","PNC_48H_PROXY; ","")&amp;
IF(CLEANED_DATA!AM118="","FP_VISITS; ","")&amp;
IF(CLEANED_DATA!AN118="","FP_COUNSELLED; ","")&amp;
IF(CLEANED_DATA!AO118="","FP_NEW_ACCEPTORS; ","")&amp;
IF(CLEANED_DATA!AQ118="","FP_PROGESTIN_PILL; ","")&amp;
IF(CLEANED_DATA!AR118="","FP_ESTRO_PROGESTIN_PILL; ","")&amp;
IF(CLEANED_DATA!AS118="","FP_MORNING_AFTER; ","")&amp;
IF(CLEANED_DATA!AT118="","FP_IM_INJECTION; ","")&amp;
IF(CLEANED_DATA!AU118="","FP_SC_INJECTION; ","")&amp;
IF(CLEANED_DATA!AV118="","FP_IMPLANT_IMPLANON; ","")&amp;
IF(CLEANED_DATA!AW118="","FP_IMPLANT_JADELLE; ","")&amp;
IF(CLEANED_DATA!AX118="","FP_IUD; ","")&amp;
IF(CLEANED_DATA!AY118="","FP_TUBAL_LIGATION; ","")&amp;
IF(CLEANED_DATA!AZ118="","FP_VASECTOMY; ","")&amp;
IF(CLEANED_DATA!BA118="","FP_MALE_CONDOM; ","")&amp;
IF(CLEANED_DATA!BB118="","FP_FEMALE_CONDOM; ","")&amp;
IF(CLEANED_DATA!BC118="","FP_NATURAL_METHOD; ","")))</f>
        <v/>
      </c>
      <c r="C118" s="11" t="str">
        <f>IF($A118="","",IF(
COUNT(CLEANED_DATA!D118,CLEANED_DATA!G118,CLEANED_DATA!Q118,CLEANED_DATA!R118,CLEANED_DATA!T118,CLEANED_DATA!V118,CLEANED_DATA!W118,CLEANED_DATA!AL118,CLEANED_DATA!AM118,CLEANED_DATA!AN118,CLEANED_DATA!AO118,CLEANED_DATA!AQ118,CLEANED_DATA!AR118,CLEANED_DATA!AS118,CLEANED_DATA!AT118,CLEANED_DATA!AU118,CLEANED_DATA!AV118,CLEANED_DATA!AW118,CLEANED_DATA!AX118,CLEANED_DATA!AY118,CLEANED_DATA!AZ118,CLEANED_DATA!BA118,CLEANED_DATA!BB118,CLEANED_DATA!BC118)=0,
"No data reported",
IF(
SUM(CLEANED_DATA!D118,CLEANED_DATA!G118,CLEANED_DATA!Q118,CLEANED_DATA!R118,CLEANED_DATA!T118,CLEANED_DATA!V118,CLEANED_DATA!W118,CLEANED_DATA!AL118,CLEANED_DATA!AM118,CLEANED_DATA!AN118,CLEANED_DATA!AO118,CLEANED_DATA!AQ118,CLEANED_DATA!AR118,CLEANED_DATA!AS118,CLEANED_DATA!AT118,CLEANED_DATA!AU118,CLEANED_DATA!AV118,CLEANED_DATA!AW118,CLEANED_DATA!AX118,CLEANED_DATA!AY118,CLEANED_DATA!AZ118,CLEANED_DATA!BA118,CLEANED_DATA!BB118,CLEANED_DATA!BC118)=0,
"Zero-only reporting",
"Reported")))</f>
        <v/>
      </c>
      <c r="D118" s="10" t="str">
        <f>IF($A118="","",IF(AND(CLEANED_DATA!D118&lt;&gt;"",CLEANED_DATA!G118&lt;&gt;"",CLEANED_DATA!G118&gt;CLEANED_DATA!D118),"Flag: ANC4 higher than ANC1","OK"))</f>
        <v/>
      </c>
      <c r="E118" s="10" t="str">
        <f>IF($A118="","",IF(OR(CLEANED_DATA!D118="",CLEANED_DATA!Q118=""),"Missing value: verify ANC1 and LLIN reporting",IF(CLEANED_DATA!Q118=CLEANED_DATA!D118,"OK: LLIN equals ANC1",IF(CLEANED_DATA!Q118&gt;CLEANED_DATA!D118,"Flag: LLIN exceeds ANC1 by "&amp;(CLEANED_DATA!Q118-CLEANED_DATA!D118)&amp;"; verify ANC register and LLIN distribution tally","Flag: LLIN lower than ANC1 by "&amp;(CLEANED_DATA!D118-CLEANED_DATA!Q118)&amp;"; verify if all ANC1 clients received LLINs or correct reporting error"))))</f>
        <v/>
      </c>
      <c r="F118" s="10" t="str">
        <f>IF($A118="","",IF(AND(CLEANED_DATA!R118&lt;&gt;"",CLEANED_DATA!T118&lt;&gt;"",CLEANED_DATA!T118&gt;CLEANED_DATA!R118),"Flag: AMTSL greater than deliveries by "&amp;(CLEANED_DATA!T118-CLEANED_DATA!R118),IF(AND(CLEANED_DATA!R118&gt;0,CLEANED_DATA!T118=""),"Missing AMTSL where deliveries reported","OK")))</f>
        <v/>
      </c>
      <c r="G118" s="10" t="str">
        <f>IF($A118="","",IF(AND(CLEANED_DATA!R118&gt;0,CLEANED_DATA!AL118=""),"Flag: delivery reported but no PNC &lt;48h proxy value",IF(AND(CLEANED_DATA!R118&lt;&gt;"",CLEANED_DATA!AL118&lt;&gt;"",CLEANED_DATA!AL118&gt;CLEANED_DATA!R118),"Flag: PNC &lt;48h proxy greater than deliveries by "&amp;(CLEANED_DATA!AL118-CLEANED_DATA!R118),"OK")))</f>
        <v/>
      </c>
      <c r="H118" s="10" t="str">
        <f>IF($A118="","",IF(AND(CLEANED_DATA!V118&lt;&gt;"",CLEANED_DATA!R118&lt;&gt;"",CLEANED_DATA!V118&gt;CLEANED_DATA!R118),"Flag: caesareans greater than deliveries by "&amp;(CLEANED_DATA!V118-CLEANED_DATA!R118),"OK"))</f>
        <v/>
      </c>
      <c r="I118" s="10" t="str">
        <f>IF($A118="","",IF(AND(CLEANED_DATA!W118&lt;&gt;"",CLEANED_DATA!R118&lt;&gt;"",CLEANED_DATA!W118&gt;CLEANED_DATA!R118),"Flag: complications greater than deliveries by "&amp;(CLEANED_DATA!W118-CLEANED_DATA!R118),"OK"))</f>
        <v/>
      </c>
      <c r="J118" s="10" t="str">
        <f>IF($A118="","",IF(AND(CLEANED_DATA!AN118&lt;&gt;"",CLEANED_DATA!AO118&lt;&gt;"",CLEANED_DATA!AO118&gt;CLEANED_DATA!AN118),"Flag: new acceptors greater than counselled by "&amp;(CLEANED_DATA!AO118-CLEANED_DATA!AN118),"OK"))</f>
        <v/>
      </c>
      <c r="K118" s="10" t="str">
        <f>IF($A118="","",N(CLEANED_DATA!AQ118)+N(CLEANED_DATA!AR118)+N(CLEANED_DATA!AS118)+N(CLEANED_DATA!AT118)+N(CLEANED_DATA!AU118)+N(CLEANED_DATA!AV118)+N(CLEANED_DATA!AW118)+N(CLEANED_DATA!AX118)+N(CLEANED_DATA!AY118)+N(CLEANED_DATA!AZ118)+N(CLEANED_DATA!BA118)+N(CLEANED_DATA!BB118)+N(CLEANED_DATA!BC118))</f>
        <v/>
      </c>
      <c r="L118" s="10" t="str">
        <f>IF($A118="","",IF(CLEANED_DATA!AO118="","Missing FP new acceptors",IF(K118=CLEANED_DATA!AO118,"OK","FP method sum differs from new acceptors: method sum="&amp;K118&amp;", new acceptors="&amp;CLEANED_DATA!AO118&amp;", difference="&amp;(K118-CLEANED_DATA!AO118))))</f>
        <v/>
      </c>
      <c r="M118" s="11" t="str">
        <f t="shared" si="3"/>
        <v/>
      </c>
      <c r="N118" s="10" t="str">
        <f t="shared" si="4"/>
        <v/>
      </c>
      <c r="O118" s="10" t="str">
        <f t="shared" si="5"/>
        <v/>
      </c>
    </row>
    <row r="119" spans="1:15" ht="39.5" customHeight="1">
      <c r="A119" s="10" t="str">
        <f>IF(CLEANED_DATA!A119="","",CLEANED_DATA!A119)</f>
        <v/>
      </c>
      <c r="B119" s="10" t="str">
        <f>IF($A119="","",IF(
IF(CLEANED_DATA!D119="","ANC1; ","")&amp;
IF(CLEANED_DATA!G119="","ANC4; ","")&amp;
IF(CLEANED_DATA!Q119="","LLIN_DISTRIBUTED; ","")&amp;
IF(CLEANED_DATA!R119="","DELIVERIES_HF; ","")&amp;
IF(CLEANED_DATA!T119="","AMTSL; ","")&amp;
IF(CLEANED_DATA!V119="","CAESAREAN; ","")&amp;
IF(CLEANED_DATA!W119="","OBST_COMPLICATIONS; ","")&amp;
IF(CLEANED_DATA!AL119="","PNC_48H_PROXY; ","")&amp;
IF(CLEANED_DATA!AM119="","FP_VISITS; ","")&amp;
IF(CLEANED_DATA!AN119="","FP_COUNSELLED; ","")&amp;
IF(CLEANED_DATA!AO119="","FP_NEW_ACCEPTORS; ","")&amp;
IF(CLEANED_DATA!AQ119="","FP_PROGESTIN_PILL; ","")&amp;
IF(CLEANED_DATA!AR119="","FP_ESTRO_PROGESTIN_PILL; ","")&amp;
IF(CLEANED_DATA!AS119="","FP_MORNING_AFTER; ","")&amp;
IF(CLEANED_DATA!AT119="","FP_IM_INJECTION; ","")&amp;
IF(CLEANED_DATA!AU119="","FP_SC_INJECTION; ","")&amp;
IF(CLEANED_DATA!AV119="","FP_IMPLANT_IMPLANON; ","")&amp;
IF(CLEANED_DATA!AW119="","FP_IMPLANT_JADELLE; ","")&amp;
IF(CLEANED_DATA!AX119="","FP_IUD; ","")&amp;
IF(CLEANED_DATA!AY119="","FP_TUBAL_LIGATION; ","")&amp;
IF(CLEANED_DATA!AZ119="","FP_VASECTOMY; ","")&amp;
IF(CLEANED_DATA!BA119="","FP_MALE_CONDOM; ","")&amp;
IF(CLEANED_DATA!BB119="","FP_FEMALE_CONDOM; ","")&amp;
IF(CLEANED_DATA!BC119="","FP_NATURAL_METHOD; ","")
="","None",
IF(CLEANED_DATA!D119="","ANC1; ","")&amp;
IF(CLEANED_DATA!G119="","ANC4; ","")&amp;
IF(CLEANED_DATA!Q119="","LLIN_DISTRIBUTED; ","")&amp;
IF(CLEANED_DATA!R119="","DELIVERIES_HF; ","")&amp;
IF(CLEANED_DATA!T119="","AMTSL; ","")&amp;
IF(CLEANED_DATA!V119="","CAESAREAN; ","")&amp;
IF(CLEANED_DATA!W119="","OBST_COMPLICATIONS; ","")&amp;
IF(CLEANED_DATA!AL119="","PNC_48H_PROXY; ","")&amp;
IF(CLEANED_DATA!AM119="","FP_VISITS; ","")&amp;
IF(CLEANED_DATA!AN119="","FP_COUNSELLED; ","")&amp;
IF(CLEANED_DATA!AO119="","FP_NEW_ACCEPTORS; ","")&amp;
IF(CLEANED_DATA!AQ119="","FP_PROGESTIN_PILL; ","")&amp;
IF(CLEANED_DATA!AR119="","FP_ESTRO_PROGESTIN_PILL; ","")&amp;
IF(CLEANED_DATA!AS119="","FP_MORNING_AFTER; ","")&amp;
IF(CLEANED_DATA!AT119="","FP_IM_INJECTION; ","")&amp;
IF(CLEANED_DATA!AU119="","FP_SC_INJECTION; ","")&amp;
IF(CLEANED_DATA!AV119="","FP_IMPLANT_IMPLANON; ","")&amp;
IF(CLEANED_DATA!AW119="","FP_IMPLANT_JADELLE; ","")&amp;
IF(CLEANED_DATA!AX119="","FP_IUD; ","")&amp;
IF(CLEANED_DATA!AY119="","FP_TUBAL_LIGATION; ","")&amp;
IF(CLEANED_DATA!AZ119="","FP_VASECTOMY; ","")&amp;
IF(CLEANED_DATA!BA119="","FP_MALE_CONDOM; ","")&amp;
IF(CLEANED_DATA!BB119="","FP_FEMALE_CONDOM; ","")&amp;
IF(CLEANED_DATA!BC119="","FP_NATURAL_METHOD; ","")))</f>
        <v/>
      </c>
      <c r="C119" s="11" t="str">
        <f>IF($A119="","",IF(
COUNT(CLEANED_DATA!D119,CLEANED_DATA!G119,CLEANED_DATA!Q119,CLEANED_DATA!R119,CLEANED_DATA!T119,CLEANED_DATA!V119,CLEANED_DATA!W119,CLEANED_DATA!AL119,CLEANED_DATA!AM119,CLEANED_DATA!AN119,CLEANED_DATA!AO119,CLEANED_DATA!AQ119,CLEANED_DATA!AR119,CLEANED_DATA!AS119,CLEANED_DATA!AT119,CLEANED_DATA!AU119,CLEANED_DATA!AV119,CLEANED_DATA!AW119,CLEANED_DATA!AX119,CLEANED_DATA!AY119,CLEANED_DATA!AZ119,CLEANED_DATA!BA119,CLEANED_DATA!BB119,CLEANED_DATA!BC119)=0,
"No data reported",
IF(
SUM(CLEANED_DATA!D119,CLEANED_DATA!G119,CLEANED_DATA!Q119,CLEANED_DATA!R119,CLEANED_DATA!T119,CLEANED_DATA!V119,CLEANED_DATA!W119,CLEANED_DATA!AL119,CLEANED_DATA!AM119,CLEANED_DATA!AN119,CLEANED_DATA!AO119,CLEANED_DATA!AQ119,CLEANED_DATA!AR119,CLEANED_DATA!AS119,CLEANED_DATA!AT119,CLEANED_DATA!AU119,CLEANED_DATA!AV119,CLEANED_DATA!AW119,CLEANED_DATA!AX119,CLEANED_DATA!AY119,CLEANED_DATA!AZ119,CLEANED_DATA!BA119,CLEANED_DATA!BB119,CLEANED_DATA!BC119)=0,
"Zero-only reporting",
"Reported")))</f>
        <v/>
      </c>
      <c r="D119" s="10" t="str">
        <f>IF($A119="","",IF(AND(CLEANED_DATA!D119&lt;&gt;"",CLEANED_DATA!G119&lt;&gt;"",CLEANED_DATA!G119&gt;CLEANED_DATA!D119),"Flag: ANC4 higher than ANC1","OK"))</f>
        <v/>
      </c>
      <c r="E119" s="10" t="str">
        <f>IF($A119="","",IF(OR(CLEANED_DATA!D119="",CLEANED_DATA!Q119=""),"Missing value: verify ANC1 and LLIN reporting",IF(CLEANED_DATA!Q119=CLEANED_DATA!D119,"OK: LLIN equals ANC1",IF(CLEANED_DATA!Q119&gt;CLEANED_DATA!D119,"Flag: LLIN exceeds ANC1 by "&amp;(CLEANED_DATA!Q119-CLEANED_DATA!D119)&amp;"; verify ANC register and LLIN distribution tally","Flag: LLIN lower than ANC1 by "&amp;(CLEANED_DATA!D119-CLEANED_DATA!Q119)&amp;"; verify if all ANC1 clients received LLINs or correct reporting error"))))</f>
        <v/>
      </c>
      <c r="F119" s="10" t="str">
        <f>IF($A119="","",IF(AND(CLEANED_DATA!R119&lt;&gt;"",CLEANED_DATA!T119&lt;&gt;"",CLEANED_DATA!T119&gt;CLEANED_DATA!R119),"Flag: AMTSL greater than deliveries by "&amp;(CLEANED_DATA!T119-CLEANED_DATA!R119),IF(AND(CLEANED_DATA!R119&gt;0,CLEANED_DATA!T119=""),"Missing AMTSL where deliveries reported","OK")))</f>
        <v/>
      </c>
      <c r="G119" s="10" t="str">
        <f>IF($A119="","",IF(AND(CLEANED_DATA!R119&gt;0,CLEANED_DATA!AL119=""),"Flag: delivery reported but no PNC &lt;48h proxy value",IF(AND(CLEANED_DATA!R119&lt;&gt;"",CLEANED_DATA!AL119&lt;&gt;"",CLEANED_DATA!AL119&gt;CLEANED_DATA!R119),"Flag: PNC &lt;48h proxy greater than deliveries by "&amp;(CLEANED_DATA!AL119-CLEANED_DATA!R119),"OK")))</f>
        <v/>
      </c>
      <c r="H119" s="10" t="str">
        <f>IF($A119="","",IF(AND(CLEANED_DATA!V119&lt;&gt;"",CLEANED_DATA!R119&lt;&gt;"",CLEANED_DATA!V119&gt;CLEANED_DATA!R119),"Flag: caesareans greater than deliveries by "&amp;(CLEANED_DATA!V119-CLEANED_DATA!R119),"OK"))</f>
        <v/>
      </c>
      <c r="I119" s="10" t="str">
        <f>IF($A119="","",IF(AND(CLEANED_DATA!W119&lt;&gt;"",CLEANED_DATA!R119&lt;&gt;"",CLEANED_DATA!W119&gt;CLEANED_DATA!R119),"Flag: complications greater than deliveries by "&amp;(CLEANED_DATA!W119-CLEANED_DATA!R119),"OK"))</f>
        <v/>
      </c>
      <c r="J119" s="10" t="str">
        <f>IF($A119="","",IF(AND(CLEANED_DATA!AN119&lt;&gt;"",CLEANED_DATA!AO119&lt;&gt;"",CLEANED_DATA!AO119&gt;CLEANED_DATA!AN119),"Flag: new acceptors greater than counselled by "&amp;(CLEANED_DATA!AO119-CLEANED_DATA!AN119),"OK"))</f>
        <v/>
      </c>
      <c r="K119" s="10" t="str">
        <f>IF($A119="","",N(CLEANED_DATA!AQ119)+N(CLEANED_DATA!AR119)+N(CLEANED_DATA!AS119)+N(CLEANED_DATA!AT119)+N(CLEANED_DATA!AU119)+N(CLEANED_DATA!AV119)+N(CLEANED_DATA!AW119)+N(CLEANED_DATA!AX119)+N(CLEANED_DATA!AY119)+N(CLEANED_DATA!AZ119)+N(CLEANED_DATA!BA119)+N(CLEANED_DATA!BB119)+N(CLEANED_DATA!BC119))</f>
        <v/>
      </c>
      <c r="L119" s="10" t="str">
        <f>IF($A119="","",IF(CLEANED_DATA!AO119="","Missing FP new acceptors",IF(K119=CLEANED_DATA!AO119,"OK","FP method sum differs from new acceptors: method sum="&amp;K119&amp;", new acceptors="&amp;CLEANED_DATA!AO119&amp;", difference="&amp;(K119-CLEANED_DATA!AO119))))</f>
        <v/>
      </c>
      <c r="M119" s="11" t="str">
        <f t="shared" si="3"/>
        <v/>
      </c>
      <c r="N119" s="10" t="str">
        <f t="shared" si="4"/>
        <v/>
      </c>
      <c r="O119" s="10" t="str">
        <f t="shared" si="5"/>
        <v/>
      </c>
    </row>
    <row r="120" spans="1:15" ht="39.5" customHeight="1">
      <c r="A120" s="10" t="str">
        <f>IF(CLEANED_DATA!A120="","",CLEANED_DATA!A120)</f>
        <v/>
      </c>
      <c r="B120" s="10" t="str">
        <f>IF($A120="","",IF(
IF(CLEANED_DATA!D120="","ANC1; ","")&amp;
IF(CLEANED_DATA!G120="","ANC4; ","")&amp;
IF(CLEANED_DATA!Q120="","LLIN_DISTRIBUTED; ","")&amp;
IF(CLEANED_DATA!R120="","DELIVERIES_HF; ","")&amp;
IF(CLEANED_DATA!T120="","AMTSL; ","")&amp;
IF(CLEANED_DATA!V120="","CAESAREAN; ","")&amp;
IF(CLEANED_DATA!W120="","OBST_COMPLICATIONS; ","")&amp;
IF(CLEANED_DATA!AL120="","PNC_48H_PROXY; ","")&amp;
IF(CLEANED_DATA!AM120="","FP_VISITS; ","")&amp;
IF(CLEANED_DATA!AN120="","FP_COUNSELLED; ","")&amp;
IF(CLEANED_DATA!AO120="","FP_NEW_ACCEPTORS; ","")&amp;
IF(CLEANED_DATA!AQ120="","FP_PROGESTIN_PILL; ","")&amp;
IF(CLEANED_DATA!AR120="","FP_ESTRO_PROGESTIN_PILL; ","")&amp;
IF(CLEANED_DATA!AS120="","FP_MORNING_AFTER; ","")&amp;
IF(CLEANED_DATA!AT120="","FP_IM_INJECTION; ","")&amp;
IF(CLEANED_DATA!AU120="","FP_SC_INJECTION; ","")&amp;
IF(CLEANED_DATA!AV120="","FP_IMPLANT_IMPLANON; ","")&amp;
IF(CLEANED_DATA!AW120="","FP_IMPLANT_JADELLE; ","")&amp;
IF(CLEANED_DATA!AX120="","FP_IUD; ","")&amp;
IF(CLEANED_DATA!AY120="","FP_TUBAL_LIGATION; ","")&amp;
IF(CLEANED_DATA!AZ120="","FP_VASECTOMY; ","")&amp;
IF(CLEANED_DATA!BA120="","FP_MALE_CONDOM; ","")&amp;
IF(CLEANED_DATA!BB120="","FP_FEMALE_CONDOM; ","")&amp;
IF(CLEANED_DATA!BC120="","FP_NATURAL_METHOD; ","")
="","None",
IF(CLEANED_DATA!D120="","ANC1; ","")&amp;
IF(CLEANED_DATA!G120="","ANC4; ","")&amp;
IF(CLEANED_DATA!Q120="","LLIN_DISTRIBUTED; ","")&amp;
IF(CLEANED_DATA!R120="","DELIVERIES_HF; ","")&amp;
IF(CLEANED_DATA!T120="","AMTSL; ","")&amp;
IF(CLEANED_DATA!V120="","CAESAREAN; ","")&amp;
IF(CLEANED_DATA!W120="","OBST_COMPLICATIONS; ","")&amp;
IF(CLEANED_DATA!AL120="","PNC_48H_PROXY; ","")&amp;
IF(CLEANED_DATA!AM120="","FP_VISITS; ","")&amp;
IF(CLEANED_DATA!AN120="","FP_COUNSELLED; ","")&amp;
IF(CLEANED_DATA!AO120="","FP_NEW_ACCEPTORS; ","")&amp;
IF(CLEANED_DATA!AQ120="","FP_PROGESTIN_PILL; ","")&amp;
IF(CLEANED_DATA!AR120="","FP_ESTRO_PROGESTIN_PILL; ","")&amp;
IF(CLEANED_DATA!AS120="","FP_MORNING_AFTER; ","")&amp;
IF(CLEANED_DATA!AT120="","FP_IM_INJECTION; ","")&amp;
IF(CLEANED_DATA!AU120="","FP_SC_INJECTION; ","")&amp;
IF(CLEANED_DATA!AV120="","FP_IMPLANT_IMPLANON; ","")&amp;
IF(CLEANED_DATA!AW120="","FP_IMPLANT_JADELLE; ","")&amp;
IF(CLEANED_DATA!AX120="","FP_IUD; ","")&amp;
IF(CLEANED_DATA!AY120="","FP_TUBAL_LIGATION; ","")&amp;
IF(CLEANED_DATA!AZ120="","FP_VASECTOMY; ","")&amp;
IF(CLEANED_DATA!BA120="","FP_MALE_CONDOM; ","")&amp;
IF(CLEANED_DATA!BB120="","FP_FEMALE_CONDOM; ","")&amp;
IF(CLEANED_DATA!BC120="","FP_NATURAL_METHOD; ","")))</f>
        <v/>
      </c>
      <c r="C120" s="11" t="str">
        <f>IF($A120="","",IF(
COUNT(CLEANED_DATA!D120,CLEANED_DATA!G120,CLEANED_DATA!Q120,CLEANED_DATA!R120,CLEANED_DATA!T120,CLEANED_DATA!V120,CLEANED_DATA!W120,CLEANED_DATA!AL120,CLEANED_DATA!AM120,CLEANED_DATA!AN120,CLEANED_DATA!AO120,CLEANED_DATA!AQ120,CLEANED_DATA!AR120,CLEANED_DATA!AS120,CLEANED_DATA!AT120,CLEANED_DATA!AU120,CLEANED_DATA!AV120,CLEANED_DATA!AW120,CLEANED_DATA!AX120,CLEANED_DATA!AY120,CLEANED_DATA!AZ120,CLEANED_DATA!BA120,CLEANED_DATA!BB120,CLEANED_DATA!BC120)=0,
"No data reported",
IF(
SUM(CLEANED_DATA!D120,CLEANED_DATA!G120,CLEANED_DATA!Q120,CLEANED_DATA!R120,CLEANED_DATA!T120,CLEANED_DATA!V120,CLEANED_DATA!W120,CLEANED_DATA!AL120,CLEANED_DATA!AM120,CLEANED_DATA!AN120,CLEANED_DATA!AO120,CLEANED_DATA!AQ120,CLEANED_DATA!AR120,CLEANED_DATA!AS120,CLEANED_DATA!AT120,CLEANED_DATA!AU120,CLEANED_DATA!AV120,CLEANED_DATA!AW120,CLEANED_DATA!AX120,CLEANED_DATA!AY120,CLEANED_DATA!AZ120,CLEANED_DATA!BA120,CLEANED_DATA!BB120,CLEANED_DATA!BC120)=0,
"Zero-only reporting",
"Reported")))</f>
        <v/>
      </c>
      <c r="D120" s="10" t="str">
        <f>IF($A120="","",IF(AND(CLEANED_DATA!D120&lt;&gt;"",CLEANED_DATA!G120&lt;&gt;"",CLEANED_DATA!G120&gt;CLEANED_DATA!D120),"Flag: ANC4 higher than ANC1","OK"))</f>
        <v/>
      </c>
      <c r="E120" s="10" t="str">
        <f>IF($A120="","",IF(OR(CLEANED_DATA!D120="",CLEANED_DATA!Q120=""),"Missing value: verify ANC1 and LLIN reporting",IF(CLEANED_DATA!Q120=CLEANED_DATA!D120,"OK: LLIN equals ANC1",IF(CLEANED_DATA!Q120&gt;CLEANED_DATA!D120,"Flag: LLIN exceeds ANC1 by "&amp;(CLEANED_DATA!Q120-CLEANED_DATA!D120)&amp;"; verify ANC register and LLIN distribution tally","Flag: LLIN lower than ANC1 by "&amp;(CLEANED_DATA!D120-CLEANED_DATA!Q120)&amp;"; verify if all ANC1 clients received LLINs or correct reporting error"))))</f>
        <v/>
      </c>
      <c r="F120" s="10" t="str">
        <f>IF($A120="","",IF(AND(CLEANED_DATA!R120&lt;&gt;"",CLEANED_DATA!T120&lt;&gt;"",CLEANED_DATA!T120&gt;CLEANED_DATA!R120),"Flag: AMTSL greater than deliveries by "&amp;(CLEANED_DATA!T120-CLEANED_DATA!R120),IF(AND(CLEANED_DATA!R120&gt;0,CLEANED_DATA!T120=""),"Missing AMTSL where deliveries reported","OK")))</f>
        <v/>
      </c>
      <c r="G120" s="10" t="str">
        <f>IF($A120="","",IF(AND(CLEANED_DATA!R120&gt;0,CLEANED_DATA!AL120=""),"Flag: delivery reported but no PNC &lt;48h proxy value",IF(AND(CLEANED_DATA!R120&lt;&gt;"",CLEANED_DATA!AL120&lt;&gt;"",CLEANED_DATA!AL120&gt;CLEANED_DATA!R120),"Flag: PNC &lt;48h proxy greater than deliveries by "&amp;(CLEANED_DATA!AL120-CLEANED_DATA!R120),"OK")))</f>
        <v/>
      </c>
      <c r="H120" s="10" t="str">
        <f>IF($A120="","",IF(AND(CLEANED_DATA!V120&lt;&gt;"",CLEANED_DATA!R120&lt;&gt;"",CLEANED_DATA!V120&gt;CLEANED_DATA!R120),"Flag: caesareans greater than deliveries by "&amp;(CLEANED_DATA!V120-CLEANED_DATA!R120),"OK"))</f>
        <v/>
      </c>
      <c r="I120" s="10" t="str">
        <f>IF($A120="","",IF(AND(CLEANED_DATA!W120&lt;&gt;"",CLEANED_DATA!R120&lt;&gt;"",CLEANED_DATA!W120&gt;CLEANED_DATA!R120),"Flag: complications greater than deliveries by "&amp;(CLEANED_DATA!W120-CLEANED_DATA!R120),"OK"))</f>
        <v/>
      </c>
      <c r="J120" s="10" t="str">
        <f>IF($A120="","",IF(AND(CLEANED_DATA!AN120&lt;&gt;"",CLEANED_DATA!AO120&lt;&gt;"",CLEANED_DATA!AO120&gt;CLEANED_DATA!AN120),"Flag: new acceptors greater than counselled by "&amp;(CLEANED_DATA!AO120-CLEANED_DATA!AN120),"OK"))</f>
        <v/>
      </c>
      <c r="K120" s="10" t="str">
        <f>IF($A120="","",N(CLEANED_DATA!AQ120)+N(CLEANED_DATA!AR120)+N(CLEANED_DATA!AS120)+N(CLEANED_DATA!AT120)+N(CLEANED_DATA!AU120)+N(CLEANED_DATA!AV120)+N(CLEANED_DATA!AW120)+N(CLEANED_DATA!AX120)+N(CLEANED_DATA!AY120)+N(CLEANED_DATA!AZ120)+N(CLEANED_DATA!BA120)+N(CLEANED_DATA!BB120)+N(CLEANED_DATA!BC120))</f>
        <v/>
      </c>
      <c r="L120" s="10" t="str">
        <f>IF($A120="","",IF(CLEANED_DATA!AO120="","Missing FP new acceptors",IF(K120=CLEANED_DATA!AO120,"OK","FP method sum differs from new acceptors: method sum="&amp;K120&amp;", new acceptors="&amp;CLEANED_DATA!AO120&amp;", difference="&amp;(K120-CLEANED_DATA!AO120))))</f>
        <v/>
      </c>
      <c r="M120" s="11" t="str">
        <f t="shared" si="3"/>
        <v/>
      </c>
      <c r="N120" s="10" t="str">
        <f t="shared" si="4"/>
        <v/>
      </c>
      <c r="O120" s="10" t="str">
        <f t="shared" si="5"/>
        <v/>
      </c>
    </row>
    <row r="121" spans="1:15" ht="39.5" customHeight="1">
      <c r="A121" s="10" t="str">
        <f>IF(CLEANED_DATA!A121="","",CLEANED_DATA!A121)</f>
        <v/>
      </c>
      <c r="B121" s="10" t="str">
        <f>IF($A121="","",IF(
IF(CLEANED_DATA!D121="","ANC1; ","")&amp;
IF(CLEANED_DATA!G121="","ANC4; ","")&amp;
IF(CLEANED_DATA!Q121="","LLIN_DISTRIBUTED; ","")&amp;
IF(CLEANED_DATA!R121="","DELIVERIES_HF; ","")&amp;
IF(CLEANED_DATA!T121="","AMTSL; ","")&amp;
IF(CLEANED_DATA!V121="","CAESAREAN; ","")&amp;
IF(CLEANED_DATA!W121="","OBST_COMPLICATIONS; ","")&amp;
IF(CLEANED_DATA!AL121="","PNC_48H_PROXY; ","")&amp;
IF(CLEANED_DATA!AM121="","FP_VISITS; ","")&amp;
IF(CLEANED_DATA!AN121="","FP_COUNSELLED; ","")&amp;
IF(CLEANED_DATA!AO121="","FP_NEW_ACCEPTORS; ","")&amp;
IF(CLEANED_DATA!AQ121="","FP_PROGESTIN_PILL; ","")&amp;
IF(CLEANED_DATA!AR121="","FP_ESTRO_PROGESTIN_PILL; ","")&amp;
IF(CLEANED_DATA!AS121="","FP_MORNING_AFTER; ","")&amp;
IF(CLEANED_DATA!AT121="","FP_IM_INJECTION; ","")&amp;
IF(CLEANED_DATA!AU121="","FP_SC_INJECTION; ","")&amp;
IF(CLEANED_DATA!AV121="","FP_IMPLANT_IMPLANON; ","")&amp;
IF(CLEANED_DATA!AW121="","FP_IMPLANT_JADELLE; ","")&amp;
IF(CLEANED_DATA!AX121="","FP_IUD; ","")&amp;
IF(CLEANED_DATA!AY121="","FP_TUBAL_LIGATION; ","")&amp;
IF(CLEANED_DATA!AZ121="","FP_VASECTOMY; ","")&amp;
IF(CLEANED_DATA!BA121="","FP_MALE_CONDOM; ","")&amp;
IF(CLEANED_DATA!BB121="","FP_FEMALE_CONDOM; ","")&amp;
IF(CLEANED_DATA!BC121="","FP_NATURAL_METHOD; ","")
="","None",
IF(CLEANED_DATA!D121="","ANC1; ","")&amp;
IF(CLEANED_DATA!G121="","ANC4; ","")&amp;
IF(CLEANED_DATA!Q121="","LLIN_DISTRIBUTED; ","")&amp;
IF(CLEANED_DATA!R121="","DELIVERIES_HF; ","")&amp;
IF(CLEANED_DATA!T121="","AMTSL; ","")&amp;
IF(CLEANED_DATA!V121="","CAESAREAN; ","")&amp;
IF(CLEANED_DATA!W121="","OBST_COMPLICATIONS; ","")&amp;
IF(CLEANED_DATA!AL121="","PNC_48H_PROXY; ","")&amp;
IF(CLEANED_DATA!AM121="","FP_VISITS; ","")&amp;
IF(CLEANED_DATA!AN121="","FP_COUNSELLED; ","")&amp;
IF(CLEANED_DATA!AO121="","FP_NEW_ACCEPTORS; ","")&amp;
IF(CLEANED_DATA!AQ121="","FP_PROGESTIN_PILL; ","")&amp;
IF(CLEANED_DATA!AR121="","FP_ESTRO_PROGESTIN_PILL; ","")&amp;
IF(CLEANED_DATA!AS121="","FP_MORNING_AFTER; ","")&amp;
IF(CLEANED_DATA!AT121="","FP_IM_INJECTION; ","")&amp;
IF(CLEANED_DATA!AU121="","FP_SC_INJECTION; ","")&amp;
IF(CLEANED_DATA!AV121="","FP_IMPLANT_IMPLANON; ","")&amp;
IF(CLEANED_DATA!AW121="","FP_IMPLANT_JADELLE; ","")&amp;
IF(CLEANED_DATA!AX121="","FP_IUD; ","")&amp;
IF(CLEANED_DATA!AY121="","FP_TUBAL_LIGATION; ","")&amp;
IF(CLEANED_DATA!AZ121="","FP_VASECTOMY; ","")&amp;
IF(CLEANED_DATA!BA121="","FP_MALE_CONDOM; ","")&amp;
IF(CLEANED_DATA!BB121="","FP_FEMALE_CONDOM; ","")&amp;
IF(CLEANED_DATA!BC121="","FP_NATURAL_METHOD; ","")))</f>
        <v/>
      </c>
      <c r="C121" s="11" t="str">
        <f>IF($A121="","",IF(
COUNT(CLEANED_DATA!D121,CLEANED_DATA!G121,CLEANED_DATA!Q121,CLEANED_DATA!R121,CLEANED_DATA!T121,CLEANED_DATA!V121,CLEANED_DATA!W121,CLEANED_DATA!AL121,CLEANED_DATA!AM121,CLEANED_DATA!AN121,CLEANED_DATA!AO121,CLEANED_DATA!AQ121,CLEANED_DATA!AR121,CLEANED_DATA!AS121,CLEANED_DATA!AT121,CLEANED_DATA!AU121,CLEANED_DATA!AV121,CLEANED_DATA!AW121,CLEANED_DATA!AX121,CLEANED_DATA!AY121,CLEANED_DATA!AZ121,CLEANED_DATA!BA121,CLEANED_DATA!BB121,CLEANED_DATA!BC121)=0,
"No data reported",
IF(
SUM(CLEANED_DATA!D121,CLEANED_DATA!G121,CLEANED_DATA!Q121,CLEANED_DATA!R121,CLEANED_DATA!T121,CLEANED_DATA!V121,CLEANED_DATA!W121,CLEANED_DATA!AL121,CLEANED_DATA!AM121,CLEANED_DATA!AN121,CLEANED_DATA!AO121,CLEANED_DATA!AQ121,CLEANED_DATA!AR121,CLEANED_DATA!AS121,CLEANED_DATA!AT121,CLEANED_DATA!AU121,CLEANED_DATA!AV121,CLEANED_DATA!AW121,CLEANED_DATA!AX121,CLEANED_DATA!AY121,CLEANED_DATA!AZ121,CLEANED_DATA!BA121,CLEANED_DATA!BB121,CLEANED_DATA!BC121)=0,
"Zero-only reporting",
"Reported")))</f>
        <v/>
      </c>
      <c r="D121" s="10" t="str">
        <f>IF($A121="","",IF(AND(CLEANED_DATA!D121&lt;&gt;"",CLEANED_DATA!G121&lt;&gt;"",CLEANED_DATA!G121&gt;CLEANED_DATA!D121),"Flag: ANC4 higher than ANC1","OK"))</f>
        <v/>
      </c>
      <c r="E121" s="10" t="str">
        <f>IF($A121="","",IF(OR(CLEANED_DATA!D121="",CLEANED_DATA!Q121=""),"Missing value: verify ANC1 and LLIN reporting",IF(CLEANED_DATA!Q121=CLEANED_DATA!D121,"OK: LLIN equals ANC1",IF(CLEANED_DATA!Q121&gt;CLEANED_DATA!D121,"Flag: LLIN exceeds ANC1 by "&amp;(CLEANED_DATA!Q121-CLEANED_DATA!D121)&amp;"; verify ANC register and LLIN distribution tally","Flag: LLIN lower than ANC1 by "&amp;(CLEANED_DATA!D121-CLEANED_DATA!Q121)&amp;"; verify if all ANC1 clients received LLINs or correct reporting error"))))</f>
        <v/>
      </c>
      <c r="F121" s="10" t="str">
        <f>IF($A121="","",IF(AND(CLEANED_DATA!R121&lt;&gt;"",CLEANED_DATA!T121&lt;&gt;"",CLEANED_DATA!T121&gt;CLEANED_DATA!R121),"Flag: AMTSL greater than deliveries by "&amp;(CLEANED_DATA!T121-CLEANED_DATA!R121),IF(AND(CLEANED_DATA!R121&gt;0,CLEANED_DATA!T121=""),"Missing AMTSL where deliveries reported","OK")))</f>
        <v/>
      </c>
      <c r="G121" s="10" t="str">
        <f>IF($A121="","",IF(AND(CLEANED_DATA!R121&gt;0,CLEANED_DATA!AL121=""),"Flag: delivery reported but no PNC &lt;48h proxy value",IF(AND(CLEANED_DATA!R121&lt;&gt;"",CLEANED_DATA!AL121&lt;&gt;"",CLEANED_DATA!AL121&gt;CLEANED_DATA!R121),"Flag: PNC &lt;48h proxy greater than deliveries by "&amp;(CLEANED_DATA!AL121-CLEANED_DATA!R121),"OK")))</f>
        <v/>
      </c>
      <c r="H121" s="10" t="str">
        <f>IF($A121="","",IF(AND(CLEANED_DATA!V121&lt;&gt;"",CLEANED_DATA!R121&lt;&gt;"",CLEANED_DATA!V121&gt;CLEANED_DATA!R121),"Flag: caesareans greater than deliveries by "&amp;(CLEANED_DATA!V121-CLEANED_DATA!R121),"OK"))</f>
        <v/>
      </c>
      <c r="I121" s="10" t="str">
        <f>IF($A121="","",IF(AND(CLEANED_DATA!W121&lt;&gt;"",CLEANED_DATA!R121&lt;&gt;"",CLEANED_DATA!W121&gt;CLEANED_DATA!R121),"Flag: complications greater than deliveries by "&amp;(CLEANED_DATA!W121-CLEANED_DATA!R121),"OK"))</f>
        <v/>
      </c>
      <c r="J121" s="10" t="str">
        <f>IF($A121="","",IF(AND(CLEANED_DATA!AN121&lt;&gt;"",CLEANED_DATA!AO121&lt;&gt;"",CLEANED_DATA!AO121&gt;CLEANED_DATA!AN121),"Flag: new acceptors greater than counselled by "&amp;(CLEANED_DATA!AO121-CLEANED_DATA!AN121),"OK"))</f>
        <v/>
      </c>
      <c r="K121" s="10" t="str">
        <f>IF($A121="","",N(CLEANED_DATA!AQ121)+N(CLEANED_DATA!AR121)+N(CLEANED_DATA!AS121)+N(CLEANED_DATA!AT121)+N(CLEANED_DATA!AU121)+N(CLEANED_DATA!AV121)+N(CLEANED_DATA!AW121)+N(CLEANED_DATA!AX121)+N(CLEANED_DATA!AY121)+N(CLEANED_DATA!AZ121)+N(CLEANED_DATA!BA121)+N(CLEANED_DATA!BB121)+N(CLEANED_DATA!BC121))</f>
        <v/>
      </c>
      <c r="L121" s="10" t="str">
        <f>IF($A121="","",IF(CLEANED_DATA!AO121="","Missing FP new acceptors",IF(K121=CLEANED_DATA!AO121,"OK","FP method sum differs from new acceptors: method sum="&amp;K121&amp;", new acceptors="&amp;CLEANED_DATA!AO121&amp;", difference="&amp;(K121-CLEANED_DATA!AO121))))</f>
        <v/>
      </c>
      <c r="M121" s="11" t="str">
        <f t="shared" si="3"/>
        <v/>
      </c>
      <c r="N121" s="10" t="str">
        <f t="shared" si="4"/>
        <v/>
      </c>
      <c r="O121" s="10" t="str">
        <f t="shared" si="5"/>
        <v/>
      </c>
    </row>
    <row r="122" spans="1:15" ht="39.5" customHeight="1">
      <c r="A122" s="10" t="str">
        <f>IF(CLEANED_DATA!A122="","",CLEANED_DATA!A122)</f>
        <v/>
      </c>
      <c r="B122" s="10" t="str">
        <f>IF($A122="","",IF(
IF(CLEANED_DATA!D122="","ANC1; ","")&amp;
IF(CLEANED_DATA!G122="","ANC4; ","")&amp;
IF(CLEANED_DATA!Q122="","LLIN_DISTRIBUTED; ","")&amp;
IF(CLEANED_DATA!R122="","DELIVERIES_HF; ","")&amp;
IF(CLEANED_DATA!T122="","AMTSL; ","")&amp;
IF(CLEANED_DATA!V122="","CAESAREAN; ","")&amp;
IF(CLEANED_DATA!W122="","OBST_COMPLICATIONS; ","")&amp;
IF(CLEANED_DATA!AL122="","PNC_48H_PROXY; ","")&amp;
IF(CLEANED_DATA!AM122="","FP_VISITS; ","")&amp;
IF(CLEANED_DATA!AN122="","FP_COUNSELLED; ","")&amp;
IF(CLEANED_DATA!AO122="","FP_NEW_ACCEPTORS; ","")&amp;
IF(CLEANED_DATA!AQ122="","FP_PROGESTIN_PILL; ","")&amp;
IF(CLEANED_DATA!AR122="","FP_ESTRO_PROGESTIN_PILL; ","")&amp;
IF(CLEANED_DATA!AS122="","FP_MORNING_AFTER; ","")&amp;
IF(CLEANED_DATA!AT122="","FP_IM_INJECTION; ","")&amp;
IF(CLEANED_DATA!AU122="","FP_SC_INJECTION; ","")&amp;
IF(CLEANED_DATA!AV122="","FP_IMPLANT_IMPLANON; ","")&amp;
IF(CLEANED_DATA!AW122="","FP_IMPLANT_JADELLE; ","")&amp;
IF(CLEANED_DATA!AX122="","FP_IUD; ","")&amp;
IF(CLEANED_DATA!AY122="","FP_TUBAL_LIGATION; ","")&amp;
IF(CLEANED_DATA!AZ122="","FP_VASECTOMY; ","")&amp;
IF(CLEANED_DATA!BA122="","FP_MALE_CONDOM; ","")&amp;
IF(CLEANED_DATA!BB122="","FP_FEMALE_CONDOM; ","")&amp;
IF(CLEANED_DATA!BC122="","FP_NATURAL_METHOD; ","")
="","None",
IF(CLEANED_DATA!D122="","ANC1; ","")&amp;
IF(CLEANED_DATA!G122="","ANC4; ","")&amp;
IF(CLEANED_DATA!Q122="","LLIN_DISTRIBUTED; ","")&amp;
IF(CLEANED_DATA!R122="","DELIVERIES_HF; ","")&amp;
IF(CLEANED_DATA!T122="","AMTSL; ","")&amp;
IF(CLEANED_DATA!V122="","CAESAREAN; ","")&amp;
IF(CLEANED_DATA!W122="","OBST_COMPLICATIONS; ","")&amp;
IF(CLEANED_DATA!AL122="","PNC_48H_PROXY; ","")&amp;
IF(CLEANED_DATA!AM122="","FP_VISITS; ","")&amp;
IF(CLEANED_DATA!AN122="","FP_COUNSELLED; ","")&amp;
IF(CLEANED_DATA!AO122="","FP_NEW_ACCEPTORS; ","")&amp;
IF(CLEANED_DATA!AQ122="","FP_PROGESTIN_PILL; ","")&amp;
IF(CLEANED_DATA!AR122="","FP_ESTRO_PROGESTIN_PILL; ","")&amp;
IF(CLEANED_DATA!AS122="","FP_MORNING_AFTER; ","")&amp;
IF(CLEANED_DATA!AT122="","FP_IM_INJECTION; ","")&amp;
IF(CLEANED_DATA!AU122="","FP_SC_INJECTION; ","")&amp;
IF(CLEANED_DATA!AV122="","FP_IMPLANT_IMPLANON; ","")&amp;
IF(CLEANED_DATA!AW122="","FP_IMPLANT_JADELLE; ","")&amp;
IF(CLEANED_DATA!AX122="","FP_IUD; ","")&amp;
IF(CLEANED_DATA!AY122="","FP_TUBAL_LIGATION; ","")&amp;
IF(CLEANED_DATA!AZ122="","FP_VASECTOMY; ","")&amp;
IF(CLEANED_DATA!BA122="","FP_MALE_CONDOM; ","")&amp;
IF(CLEANED_DATA!BB122="","FP_FEMALE_CONDOM; ","")&amp;
IF(CLEANED_DATA!BC122="","FP_NATURAL_METHOD; ","")))</f>
        <v/>
      </c>
      <c r="C122" s="11" t="str">
        <f>IF($A122="","",IF(
COUNT(CLEANED_DATA!D122,CLEANED_DATA!G122,CLEANED_DATA!Q122,CLEANED_DATA!R122,CLEANED_DATA!T122,CLEANED_DATA!V122,CLEANED_DATA!W122,CLEANED_DATA!AL122,CLEANED_DATA!AM122,CLEANED_DATA!AN122,CLEANED_DATA!AO122,CLEANED_DATA!AQ122,CLEANED_DATA!AR122,CLEANED_DATA!AS122,CLEANED_DATA!AT122,CLEANED_DATA!AU122,CLEANED_DATA!AV122,CLEANED_DATA!AW122,CLEANED_DATA!AX122,CLEANED_DATA!AY122,CLEANED_DATA!AZ122,CLEANED_DATA!BA122,CLEANED_DATA!BB122,CLEANED_DATA!BC122)=0,
"No data reported",
IF(
SUM(CLEANED_DATA!D122,CLEANED_DATA!G122,CLEANED_DATA!Q122,CLEANED_DATA!R122,CLEANED_DATA!T122,CLEANED_DATA!V122,CLEANED_DATA!W122,CLEANED_DATA!AL122,CLEANED_DATA!AM122,CLEANED_DATA!AN122,CLEANED_DATA!AO122,CLEANED_DATA!AQ122,CLEANED_DATA!AR122,CLEANED_DATA!AS122,CLEANED_DATA!AT122,CLEANED_DATA!AU122,CLEANED_DATA!AV122,CLEANED_DATA!AW122,CLEANED_DATA!AX122,CLEANED_DATA!AY122,CLEANED_DATA!AZ122,CLEANED_DATA!BA122,CLEANED_DATA!BB122,CLEANED_DATA!BC122)=0,
"Zero-only reporting",
"Reported")))</f>
        <v/>
      </c>
      <c r="D122" s="10" t="str">
        <f>IF($A122="","",IF(AND(CLEANED_DATA!D122&lt;&gt;"",CLEANED_DATA!G122&lt;&gt;"",CLEANED_DATA!G122&gt;CLEANED_DATA!D122),"Flag: ANC4 higher than ANC1","OK"))</f>
        <v/>
      </c>
      <c r="E122" s="10" t="str">
        <f>IF($A122="","",IF(OR(CLEANED_DATA!D122="",CLEANED_DATA!Q122=""),"Missing value: verify ANC1 and LLIN reporting",IF(CLEANED_DATA!Q122=CLEANED_DATA!D122,"OK: LLIN equals ANC1",IF(CLEANED_DATA!Q122&gt;CLEANED_DATA!D122,"Flag: LLIN exceeds ANC1 by "&amp;(CLEANED_DATA!Q122-CLEANED_DATA!D122)&amp;"; verify ANC register and LLIN distribution tally","Flag: LLIN lower than ANC1 by "&amp;(CLEANED_DATA!D122-CLEANED_DATA!Q122)&amp;"; verify if all ANC1 clients received LLINs or correct reporting error"))))</f>
        <v/>
      </c>
      <c r="F122" s="10" t="str">
        <f>IF($A122="","",IF(AND(CLEANED_DATA!R122&lt;&gt;"",CLEANED_DATA!T122&lt;&gt;"",CLEANED_DATA!T122&gt;CLEANED_DATA!R122),"Flag: AMTSL greater than deliveries by "&amp;(CLEANED_DATA!T122-CLEANED_DATA!R122),IF(AND(CLEANED_DATA!R122&gt;0,CLEANED_DATA!T122=""),"Missing AMTSL where deliveries reported","OK")))</f>
        <v/>
      </c>
      <c r="G122" s="10" t="str">
        <f>IF($A122="","",IF(AND(CLEANED_DATA!R122&gt;0,CLEANED_DATA!AL122=""),"Flag: delivery reported but no PNC &lt;48h proxy value",IF(AND(CLEANED_DATA!R122&lt;&gt;"",CLEANED_DATA!AL122&lt;&gt;"",CLEANED_DATA!AL122&gt;CLEANED_DATA!R122),"Flag: PNC &lt;48h proxy greater than deliveries by "&amp;(CLEANED_DATA!AL122-CLEANED_DATA!R122),"OK")))</f>
        <v/>
      </c>
      <c r="H122" s="10" t="str">
        <f>IF($A122="","",IF(AND(CLEANED_DATA!V122&lt;&gt;"",CLEANED_DATA!R122&lt;&gt;"",CLEANED_DATA!V122&gt;CLEANED_DATA!R122),"Flag: caesareans greater than deliveries by "&amp;(CLEANED_DATA!V122-CLEANED_DATA!R122),"OK"))</f>
        <v/>
      </c>
      <c r="I122" s="10" t="str">
        <f>IF($A122="","",IF(AND(CLEANED_DATA!W122&lt;&gt;"",CLEANED_DATA!R122&lt;&gt;"",CLEANED_DATA!W122&gt;CLEANED_DATA!R122),"Flag: complications greater than deliveries by "&amp;(CLEANED_DATA!W122-CLEANED_DATA!R122),"OK"))</f>
        <v/>
      </c>
      <c r="J122" s="10" t="str">
        <f>IF($A122="","",IF(AND(CLEANED_DATA!AN122&lt;&gt;"",CLEANED_DATA!AO122&lt;&gt;"",CLEANED_DATA!AO122&gt;CLEANED_DATA!AN122),"Flag: new acceptors greater than counselled by "&amp;(CLEANED_DATA!AO122-CLEANED_DATA!AN122),"OK"))</f>
        <v/>
      </c>
      <c r="K122" s="10" t="str">
        <f>IF($A122="","",N(CLEANED_DATA!AQ122)+N(CLEANED_DATA!AR122)+N(CLEANED_DATA!AS122)+N(CLEANED_DATA!AT122)+N(CLEANED_DATA!AU122)+N(CLEANED_DATA!AV122)+N(CLEANED_DATA!AW122)+N(CLEANED_DATA!AX122)+N(CLEANED_DATA!AY122)+N(CLEANED_DATA!AZ122)+N(CLEANED_DATA!BA122)+N(CLEANED_DATA!BB122)+N(CLEANED_DATA!BC122))</f>
        <v/>
      </c>
      <c r="L122" s="10" t="str">
        <f>IF($A122="","",IF(CLEANED_DATA!AO122="","Missing FP new acceptors",IF(K122=CLEANED_DATA!AO122,"OK","FP method sum differs from new acceptors: method sum="&amp;K122&amp;", new acceptors="&amp;CLEANED_DATA!AO122&amp;", difference="&amp;(K122-CLEANED_DATA!AO122))))</f>
        <v/>
      </c>
      <c r="M122" s="11" t="str">
        <f t="shared" si="3"/>
        <v/>
      </c>
      <c r="N122" s="10" t="str">
        <f t="shared" si="4"/>
        <v/>
      </c>
      <c r="O122" s="10" t="str">
        <f t="shared" si="5"/>
        <v/>
      </c>
    </row>
    <row r="123" spans="1:15" ht="39.5" customHeight="1">
      <c r="A123" s="10" t="str">
        <f>IF(CLEANED_DATA!A123="","",CLEANED_DATA!A123)</f>
        <v/>
      </c>
      <c r="B123" s="10" t="str">
        <f>IF($A123="","",IF(
IF(CLEANED_DATA!D123="","ANC1; ","")&amp;
IF(CLEANED_DATA!G123="","ANC4; ","")&amp;
IF(CLEANED_DATA!Q123="","LLIN_DISTRIBUTED; ","")&amp;
IF(CLEANED_DATA!R123="","DELIVERIES_HF; ","")&amp;
IF(CLEANED_DATA!T123="","AMTSL; ","")&amp;
IF(CLEANED_DATA!V123="","CAESAREAN; ","")&amp;
IF(CLEANED_DATA!W123="","OBST_COMPLICATIONS; ","")&amp;
IF(CLEANED_DATA!AL123="","PNC_48H_PROXY; ","")&amp;
IF(CLEANED_DATA!AM123="","FP_VISITS; ","")&amp;
IF(CLEANED_DATA!AN123="","FP_COUNSELLED; ","")&amp;
IF(CLEANED_DATA!AO123="","FP_NEW_ACCEPTORS; ","")&amp;
IF(CLEANED_DATA!AQ123="","FP_PROGESTIN_PILL; ","")&amp;
IF(CLEANED_DATA!AR123="","FP_ESTRO_PROGESTIN_PILL; ","")&amp;
IF(CLEANED_DATA!AS123="","FP_MORNING_AFTER; ","")&amp;
IF(CLEANED_DATA!AT123="","FP_IM_INJECTION; ","")&amp;
IF(CLEANED_DATA!AU123="","FP_SC_INJECTION; ","")&amp;
IF(CLEANED_DATA!AV123="","FP_IMPLANT_IMPLANON; ","")&amp;
IF(CLEANED_DATA!AW123="","FP_IMPLANT_JADELLE; ","")&amp;
IF(CLEANED_DATA!AX123="","FP_IUD; ","")&amp;
IF(CLEANED_DATA!AY123="","FP_TUBAL_LIGATION; ","")&amp;
IF(CLEANED_DATA!AZ123="","FP_VASECTOMY; ","")&amp;
IF(CLEANED_DATA!BA123="","FP_MALE_CONDOM; ","")&amp;
IF(CLEANED_DATA!BB123="","FP_FEMALE_CONDOM; ","")&amp;
IF(CLEANED_DATA!BC123="","FP_NATURAL_METHOD; ","")
="","None",
IF(CLEANED_DATA!D123="","ANC1; ","")&amp;
IF(CLEANED_DATA!G123="","ANC4; ","")&amp;
IF(CLEANED_DATA!Q123="","LLIN_DISTRIBUTED; ","")&amp;
IF(CLEANED_DATA!R123="","DELIVERIES_HF; ","")&amp;
IF(CLEANED_DATA!T123="","AMTSL; ","")&amp;
IF(CLEANED_DATA!V123="","CAESAREAN; ","")&amp;
IF(CLEANED_DATA!W123="","OBST_COMPLICATIONS; ","")&amp;
IF(CLEANED_DATA!AL123="","PNC_48H_PROXY; ","")&amp;
IF(CLEANED_DATA!AM123="","FP_VISITS; ","")&amp;
IF(CLEANED_DATA!AN123="","FP_COUNSELLED; ","")&amp;
IF(CLEANED_DATA!AO123="","FP_NEW_ACCEPTORS; ","")&amp;
IF(CLEANED_DATA!AQ123="","FP_PROGESTIN_PILL; ","")&amp;
IF(CLEANED_DATA!AR123="","FP_ESTRO_PROGESTIN_PILL; ","")&amp;
IF(CLEANED_DATA!AS123="","FP_MORNING_AFTER; ","")&amp;
IF(CLEANED_DATA!AT123="","FP_IM_INJECTION; ","")&amp;
IF(CLEANED_DATA!AU123="","FP_SC_INJECTION; ","")&amp;
IF(CLEANED_DATA!AV123="","FP_IMPLANT_IMPLANON; ","")&amp;
IF(CLEANED_DATA!AW123="","FP_IMPLANT_JADELLE; ","")&amp;
IF(CLEANED_DATA!AX123="","FP_IUD; ","")&amp;
IF(CLEANED_DATA!AY123="","FP_TUBAL_LIGATION; ","")&amp;
IF(CLEANED_DATA!AZ123="","FP_VASECTOMY; ","")&amp;
IF(CLEANED_DATA!BA123="","FP_MALE_CONDOM; ","")&amp;
IF(CLEANED_DATA!BB123="","FP_FEMALE_CONDOM; ","")&amp;
IF(CLEANED_DATA!BC123="","FP_NATURAL_METHOD; ","")))</f>
        <v/>
      </c>
      <c r="C123" s="11" t="str">
        <f>IF($A123="","",IF(
COUNT(CLEANED_DATA!D123,CLEANED_DATA!G123,CLEANED_DATA!Q123,CLEANED_DATA!R123,CLEANED_DATA!T123,CLEANED_DATA!V123,CLEANED_DATA!W123,CLEANED_DATA!AL123,CLEANED_DATA!AM123,CLEANED_DATA!AN123,CLEANED_DATA!AO123,CLEANED_DATA!AQ123,CLEANED_DATA!AR123,CLEANED_DATA!AS123,CLEANED_DATA!AT123,CLEANED_DATA!AU123,CLEANED_DATA!AV123,CLEANED_DATA!AW123,CLEANED_DATA!AX123,CLEANED_DATA!AY123,CLEANED_DATA!AZ123,CLEANED_DATA!BA123,CLEANED_DATA!BB123,CLEANED_DATA!BC123)=0,
"No data reported",
IF(
SUM(CLEANED_DATA!D123,CLEANED_DATA!G123,CLEANED_DATA!Q123,CLEANED_DATA!R123,CLEANED_DATA!T123,CLEANED_DATA!V123,CLEANED_DATA!W123,CLEANED_DATA!AL123,CLEANED_DATA!AM123,CLEANED_DATA!AN123,CLEANED_DATA!AO123,CLEANED_DATA!AQ123,CLEANED_DATA!AR123,CLEANED_DATA!AS123,CLEANED_DATA!AT123,CLEANED_DATA!AU123,CLEANED_DATA!AV123,CLEANED_DATA!AW123,CLEANED_DATA!AX123,CLEANED_DATA!AY123,CLEANED_DATA!AZ123,CLEANED_DATA!BA123,CLEANED_DATA!BB123,CLEANED_DATA!BC123)=0,
"Zero-only reporting",
"Reported")))</f>
        <v/>
      </c>
      <c r="D123" s="10" t="str">
        <f>IF($A123="","",IF(AND(CLEANED_DATA!D123&lt;&gt;"",CLEANED_DATA!G123&lt;&gt;"",CLEANED_DATA!G123&gt;CLEANED_DATA!D123),"Flag: ANC4 higher than ANC1","OK"))</f>
        <v/>
      </c>
      <c r="E123" s="10" t="str">
        <f>IF($A123="","",IF(OR(CLEANED_DATA!D123="",CLEANED_DATA!Q123=""),"Missing value: verify ANC1 and LLIN reporting",IF(CLEANED_DATA!Q123=CLEANED_DATA!D123,"OK: LLIN equals ANC1",IF(CLEANED_DATA!Q123&gt;CLEANED_DATA!D123,"Flag: LLIN exceeds ANC1 by "&amp;(CLEANED_DATA!Q123-CLEANED_DATA!D123)&amp;"; verify ANC register and LLIN distribution tally","Flag: LLIN lower than ANC1 by "&amp;(CLEANED_DATA!D123-CLEANED_DATA!Q123)&amp;"; verify if all ANC1 clients received LLINs or correct reporting error"))))</f>
        <v/>
      </c>
      <c r="F123" s="10" t="str">
        <f>IF($A123="","",IF(AND(CLEANED_DATA!R123&lt;&gt;"",CLEANED_DATA!T123&lt;&gt;"",CLEANED_DATA!T123&gt;CLEANED_DATA!R123),"Flag: AMTSL greater than deliveries by "&amp;(CLEANED_DATA!T123-CLEANED_DATA!R123),IF(AND(CLEANED_DATA!R123&gt;0,CLEANED_DATA!T123=""),"Missing AMTSL where deliveries reported","OK")))</f>
        <v/>
      </c>
      <c r="G123" s="10" t="str">
        <f>IF($A123="","",IF(AND(CLEANED_DATA!R123&gt;0,CLEANED_DATA!AL123=""),"Flag: delivery reported but no PNC &lt;48h proxy value",IF(AND(CLEANED_DATA!R123&lt;&gt;"",CLEANED_DATA!AL123&lt;&gt;"",CLEANED_DATA!AL123&gt;CLEANED_DATA!R123),"Flag: PNC &lt;48h proxy greater than deliveries by "&amp;(CLEANED_DATA!AL123-CLEANED_DATA!R123),"OK")))</f>
        <v/>
      </c>
      <c r="H123" s="10" t="str">
        <f>IF($A123="","",IF(AND(CLEANED_DATA!V123&lt;&gt;"",CLEANED_DATA!R123&lt;&gt;"",CLEANED_DATA!V123&gt;CLEANED_DATA!R123),"Flag: caesareans greater than deliveries by "&amp;(CLEANED_DATA!V123-CLEANED_DATA!R123),"OK"))</f>
        <v/>
      </c>
      <c r="I123" s="10" t="str">
        <f>IF($A123="","",IF(AND(CLEANED_DATA!W123&lt;&gt;"",CLEANED_DATA!R123&lt;&gt;"",CLEANED_DATA!W123&gt;CLEANED_DATA!R123),"Flag: complications greater than deliveries by "&amp;(CLEANED_DATA!W123-CLEANED_DATA!R123),"OK"))</f>
        <v/>
      </c>
      <c r="J123" s="10" t="str">
        <f>IF($A123="","",IF(AND(CLEANED_DATA!AN123&lt;&gt;"",CLEANED_DATA!AO123&lt;&gt;"",CLEANED_DATA!AO123&gt;CLEANED_DATA!AN123),"Flag: new acceptors greater than counselled by "&amp;(CLEANED_DATA!AO123-CLEANED_DATA!AN123),"OK"))</f>
        <v/>
      </c>
      <c r="K123" s="10" t="str">
        <f>IF($A123="","",N(CLEANED_DATA!AQ123)+N(CLEANED_DATA!AR123)+N(CLEANED_DATA!AS123)+N(CLEANED_DATA!AT123)+N(CLEANED_DATA!AU123)+N(CLEANED_DATA!AV123)+N(CLEANED_DATA!AW123)+N(CLEANED_DATA!AX123)+N(CLEANED_DATA!AY123)+N(CLEANED_DATA!AZ123)+N(CLEANED_DATA!BA123)+N(CLEANED_DATA!BB123)+N(CLEANED_DATA!BC123))</f>
        <v/>
      </c>
      <c r="L123" s="10" t="str">
        <f>IF($A123="","",IF(CLEANED_DATA!AO123="","Missing FP new acceptors",IF(K123=CLEANED_DATA!AO123,"OK","FP method sum differs from new acceptors: method sum="&amp;K123&amp;", new acceptors="&amp;CLEANED_DATA!AO123&amp;", difference="&amp;(K123-CLEANED_DATA!AO123))))</f>
        <v/>
      </c>
      <c r="M123" s="11" t="str">
        <f t="shared" si="3"/>
        <v/>
      </c>
      <c r="N123" s="10" t="str">
        <f t="shared" si="4"/>
        <v/>
      </c>
      <c r="O123" s="10" t="str">
        <f t="shared" si="5"/>
        <v/>
      </c>
    </row>
    <row r="124" spans="1:15" ht="39.5" customHeight="1">
      <c r="A124" s="10" t="str">
        <f>IF(CLEANED_DATA!A124="","",CLEANED_DATA!A124)</f>
        <v/>
      </c>
      <c r="B124" s="10" t="str">
        <f>IF($A124="","",IF(
IF(CLEANED_DATA!D124="","ANC1; ","")&amp;
IF(CLEANED_DATA!G124="","ANC4; ","")&amp;
IF(CLEANED_DATA!Q124="","LLIN_DISTRIBUTED; ","")&amp;
IF(CLEANED_DATA!R124="","DELIVERIES_HF; ","")&amp;
IF(CLEANED_DATA!T124="","AMTSL; ","")&amp;
IF(CLEANED_DATA!V124="","CAESAREAN; ","")&amp;
IF(CLEANED_DATA!W124="","OBST_COMPLICATIONS; ","")&amp;
IF(CLEANED_DATA!AL124="","PNC_48H_PROXY; ","")&amp;
IF(CLEANED_DATA!AM124="","FP_VISITS; ","")&amp;
IF(CLEANED_DATA!AN124="","FP_COUNSELLED; ","")&amp;
IF(CLEANED_DATA!AO124="","FP_NEW_ACCEPTORS; ","")&amp;
IF(CLEANED_DATA!AQ124="","FP_PROGESTIN_PILL; ","")&amp;
IF(CLEANED_DATA!AR124="","FP_ESTRO_PROGESTIN_PILL; ","")&amp;
IF(CLEANED_DATA!AS124="","FP_MORNING_AFTER; ","")&amp;
IF(CLEANED_DATA!AT124="","FP_IM_INJECTION; ","")&amp;
IF(CLEANED_DATA!AU124="","FP_SC_INJECTION; ","")&amp;
IF(CLEANED_DATA!AV124="","FP_IMPLANT_IMPLANON; ","")&amp;
IF(CLEANED_DATA!AW124="","FP_IMPLANT_JADELLE; ","")&amp;
IF(CLEANED_DATA!AX124="","FP_IUD; ","")&amp;
IF(CLEANED_DATA!AY124="","FP_TUBAL_LIGATION; ","")&amp;
IF(CLEANED_DATA!AZ124="","FP_VASECTOMY; ","")&amp;
IF(CLEANED_DATA!BA124="","FP_MALE_CONDOM; ","")&amp;
IF(CLEANED_DATA!BB124="","FP_FEMALE_CONDOM; ","")&amp;
IF(CLEANED_DATA!BC124="","FP_NATURAL_METHOD; ","")
="","None",
IF(CLEANED_DATA!D124="","ANC1; ","")&amp;
IF(CLEANED_DATA!G124="","ANC4; ","")&amp;
IF(CLEANED_DATA!Q124="","LLIN_DISTRIBUTED; ","")&amp;
IF(CLEANED_DATA!R124="","DELIVERIES_HF; ","")&amp;
IF(CLEANED_DATA!T124="","AMTSL; ","")&amp;
IF(CLEANED_DATA!V124="","CAESAREAN; ","")&amp;
IF(CLEANED_DATA!W124="","OBST_COMPLICATIONS; ","")&amp;
IF(CLEANED_DATA!AL124="","PNC_48H_PROXY; ","")&amp;
IF(CLEANED_DATA!AM124="","FP_VISITS; ","")&amp;
IF(CLEANED_DATA!AN124="","FP_COUNSELLED; ","")&amp;
IF(CLEANED_DATA!AO124="","FP_NEW_ACCEPTORS; ","")&amp;
IF(CLEANED_DATA!AQ124="","FP_PROGESTIN_PILL; ","")&amp;
IF(CLEANED_DATA!AR124="","FP_ESTRO_PROGESTIN_PILL; ","")&amp;
IF(CLEANED_DATA!AS124="","FP_MORNING_AFTER; ","")&amp;
IF(CLEANED_DATA!AT124="","FP_IM_INJECTION; ","")&amp;
IF(CLEANED_DATA!AU124="","FP_SC_INJECTION; ","")&amp;
IF(CLEANED_DATA!AV124="","FP_IMPLANT_IMPLANON; ","")&amp;
IF(CLEANED_DATA!AW124="","FP_IMPLANT_JADELLE; ","")&amp;
IF(CLEANED_DATA!AX124="","FP_IUD; ","")&amp;
IF(CLEANED_DATA!AY124="","FP_TUBAL_LIGATION; ","")&amp;
IF(CLEANED_DATA!AZ124="","FP_VASECTOMY; ","")&amp;
IF(CLEANED_DATA!BA124="","FP_MALE_CONDOM; ","")&amp;
IF(CLEANED_DATA!BB124="","FP_FEMALE_CONDOM; ","")&amp;
IF(CLEANED_DATA!BC124="","FP_NATURAL_METHOD; ","")))</f>
        <v/>
      </c>
      <c r="C124" s="11" t="str">
        <f>IF($A124="","",IF(
COUNT(CLEANED_DATA!D124,CLEANED_DATA!G124,CLEANED_DATA!Q124,CLEANED_DATA!R124,CLEANED_DATA!T124,CLEANED_DATA!V124,CLEANED_DATA!W124,CLEANED_DATA!AL124,CLEANED_DATA!AM124,CLEANED_DATA!AN124,CLEANED_DATA!AO124,CLEANED_DATA!AQ124,CLEANED_DATA!AR124,CLEANED_DATA!AS124,CLEANED_DATA!AT124,CLEANED_DATA!AU124,CLEANED_DATA!AV124,CLEANED_DATA!AW124,CLEANED_DATA!AX124,CLEANED_DATA!AY124,CLEANED_DATA!AZ124,CLEANED_DATA!BA124,CLEANED_DATA!BB124,CLEANED_DATA!BC124)=0,
"No data reported",
IF(
SUM(CLEANED_DATA!D124,CLEANED_DATA!G124,CLEANED_DATA!Q124,CLEANED_DATA!R124,CLEANED_DATA!T124,CLEANED_DATA!V124,CLEANED_DATA!W124,CLEANED_DATA!AL124,CLEANED_DATA!AM124,CLEANED_DATA!AN124,CLEANED_DATA!AO124,CLEANED_DATA!AQ124,CLEANED_DATA!AR124,CLEANED_DATA!AS124,CLEANED_DATA!AT124,CLEANED_DATA!AU124,CLEANED_DATA!AV124,CLEANED_DATA!AW124,CLEANED_DATA!AX124,CLEANED_DATA!AY124,CLEANED_DATA!AZ124,CLEANED_DATA!BA124,CLEANED_DATA!BB124,CLEANED_DATA!BC124)=0,
"Zero-only reporting",
"Reported")))</f>
        <v/>
      </c>
      <c r="D124" s="10" t="str">
        <f>IF($A124="","",IF(AND(CLEANED_DATA!D124&lt;&gt;"",CLEANED_DATA!G124&lt;&gt;"",CLEANED_DATA!G124&gt;CLEANED_DATA!D124),"Flag: ANC4 higher than ANC1","OK"))</f>
        <v/>
      </c>
      <c r="E124" s="10" t="str">
        <f>IF($A124="","",IF(OR(CLEANED_DATA!D124="",CLEANED_DATA!Q124=""),"Missing value: verify ANC1 and LLIN reporting",IF(CLEANED_DATA!Q124=CLEANED_DATA!D124,"OK: LLIN equals ANC1",IF(CLEANED_DATA!Q124&gt;CLEANED_DATA!D124,"Flag: LLIN exceeds ANC1 by "&amp;(CLEANED_DATA!Q124-CLEANED_DATA!D124)&amp;"; verify ANC register and LLIN distribution tally","Flag: LLIN lower than ANC1 by "&amp;(CLEANED_DATA!D124-CLEANED_DATA!Q124)&amp;"; verify if all ANC1 clients received LLINs or correct reporting error"))))</f>
        <v/>
      </c>
      <c r="F124" s="10" t="str">
        <f>IF($A124="","",IF(AND(CLEANED_DATA!R124&lt;&gt;"",CLEANED_DATA!T124&lt;&gt;"",CLEANED_DATA!T124&gt;CLEANED_DATA!R124),"Flag: AMTSL greater than deliveries by "&amp;(CLEANED_DATA!T124-CLEANED_DATA!R124),IF(AND(CLEANED_DATA!R124&gt;0,CLEANED_DATA!T124=""),"Missing AMTSL where deliveries reported","OK")))</f>
        <v/>
      </c>
      <c r="G124" s="10" t="str">
        <f>IF($A124="","",IF(AND(CLEANED_DATA!R124&gt;0,CLEANED_DATA!AL124=""),"Flag: delivery reported but no PNC &lt;48h proxy value",IF(AND(CLEANED_DATA!R124&lt;&gt;"",CLEANED_DATA!AL124&lt;&gt;"",CLEANED_DATA!AL124&gt;CLEANED_DATA!R124),"Flag: PNC &lt;48h proxy greater than deliveries by "&amp;(CLEANED_DATA!AL124-CLEANED_DATA!R124),"OK")))</f>
        <v/>
      </c>
      <c r="H124" s="10" t="str">
        <f>IF($A124="","",IF(AND(CLEANED_DATA!V124&lt;&gt;"",CLEANED_DATA!R124&lt;&gt;"",CLEANED_DATA!V124&gt;CLEANED_DATA!R124),"Flag: caesareans greater than deliveries by "&amp;(CLEANED_DATA!V124-CLEANED_DATA!R124),"OK"))</f>
        <v/>
      </c>
      <c r="I124" s="10" t="str">
        <f>IF($A124="","",IF(AND(CLEANED_DATA!W124&lt;&gt;"",CLEANED_DATA!R124&lt;&gt;"",CLEANED_DATA!W124&gt;CLEANED_DATA!R124),"Flag: complications greater than deliveries by "&amp;(CLEANED_DATA!W124-CLEANED_DATA!R124),"OK"))</f>
        <v/>
      </c>
      <c r="J124" s="10" t="str">
        <f>IF($A124="","",IF(AND(CLEANED_DATA!AN124&lt;&gt;"",CLEANED_DATA!AO124&lt;&gt;"",CLEANED_DATA!AO124&gt;CLEANED_DATA!AN124),"Flag: new acceptors greater than counselled by "&amp;(CLEANED_DATA!AO124-CLEANED_DATA!AN124),"OK"))</f>
        <v/>
      </c>
      <c r="K124" s="10" t="str">
        <f>IF($A124="","",N(CLEANED_DATA!AQ124)+N(CLEANED_DATA!AR124)+N(CLEANED_DATA!AS124)+N(CLEANED_DATA!AT124)+N(CLEANED_DATA!AU124)+N(CLEANED_DATA!AV124)+N(CLEANED_DATA!AW124)+N(CLEANED_DATA!AX124)+N(CLEANED_DATA!AY124)+N(CLEANED_DATA!AZ124)+N(CLEANED_DATA!BA124)+N(CLEANED_DATA!BB124)+N(CLEANED_DATA!BC124))</f>
        <v/>
      </c>
      <c r="L124" s="10" t="str">
        <f>IF($A124="","",IF(CLEANED_DATA!AO124="","Missing FP new acceptors",IF(K124=CLEANED_DATA!AO124,"OK","FP method sum differs from new acceptors: method sum="&amp;K124&amp;", new acceptors="&amp;CLEANED_DATA!AO124&amp;", difference="&amp;(K124-CLEANED_DATA!AO124))))</f>
        <v/>
      </c>
      <c r="M124" s="11" t="str">
        <f t="shared" si="3"/>
        <v/>
      </c>
      <c r="N124" s="10" t="str">
        <f t="shared" si="4"/>
        <v/>
      </c>
      <c r="O124" s="10" t="str">
        <f t="shared" si="5"/>
        <v/>
      </c>
    </row>
    <row r="125" spans="1:15" ht="39.5" customHeight="1">
      <c r="A125" s="10" t="str">
        <f>IF(CLEANED_DATA!A125="","",CLEANED_DATA!A125)</f>
        <v/>
      </c>
      <c r="B125" s="10" t="str">
        <f>IF($A125="","",IF(
IF(CLEANED_DATA!D125="","ANC1; ","")&amp;
IF(CLEANED_DATA!G125="","ANC4; ","")&amp;
IF(CLEANED_DATA!Q125="","LLIN_DISTRIBUTED; ","")&amp;
IF(CLEANED_DATA!R125="","DELIVERIES_HF; ","")&amp;
IF(CLEANED_DATA!T125="","AMTSL; ","")&amp;
IF(CLEANED_DATA!V125="","CAESAREAN; ","")&amp;
IF(CLEANED_DATA!W125="","OBST_COMPLICATIONS; ","")&amp;
IF(CLEANED_DATA!AL125="","PNC_48H_PROXY; ","")&amp;
IF(CLEANED_DATA!AM125="","FP_VISITS; ","")&amp;
IF(CLEANED_DATA!AN125="","FP_COUNSELLED; ","")&amp;
IF(CLEANED_DATA!AO125="","FP_NEW_ACCEPTORS; ","")&amp;
IF(CLEANED_DATA!AQ125="","FP_PROGESTIN_PILL; ","")&amp;
IF(CLEANED_DATA!AR125="","FP_ESTRO_PROGESTIN_PILL; ","")&amp;
IF(CLEANED_DATA!AS125="","FP_MORNING_AFTER; ","")&amp;
IF(CLEANED_DATA!AT125="","FP_IM_INJECTION; ","")&amp;
IF(CLEANED_DATA!AU125="","FP_SC_INJECTION; ","")&amp;
IF(CLEANED_DATA!AV125="","FP_IMPLANT_IMPLANON; ","")&amp;
IF(CLEANED_DATA!AW125="","FP_IMPLANT_JADELLE; ","")&amp;
IF(CLEANED_DATA!AX125="","FP_IUD; ","")&amp;
IF(CLEANED_DATA!AY125="","FP_TUBAL_LIGATION; ","")&amp;
IF(CLEANED_DATA!AZ125="","FP_VASECTOMY; ","")&amp;
IF(CLEANED_DATA!BA125="","FP_MALE_CONDOM; ","")&amp;
IF(CLEANED_DATA!BB125="","FP_FEMALE_CONDOM; ","")&amp;
IF(CLEANED_DATA!BC125="","FP_NATURAL_METHOD; ","")
="","None",
IF(CLEANED_DATA!D125="","ANC1; ","")&amp;
IF(CLEANED_DATA!G125="","ANC4; ","")&amp;
IF(CLEANED_DATA!Q125="","LLIN_DISTRIBUTED; ","")&amp;
IF(CLEANED_DATA!R125="","DELIVERIES_HF; ","")&amp;
IF(CLEANED_DATA!T125="","AMTSL; ","")&amp;
IF(CLEANED_DATA!V125="","CAESAREAN; ","")&amp;
IF(CLEANED_DATA!W125="","OBST_COMPLICATIONS; ","")&amp;
IF(CLEANED_DATA!AL125="","PNC_48H_PROXY; ","")&amp;
IF(CLEANED_DATA!AM125="","FP_VISITS; ","")&amp;
IF(CLEANED_DATA!AN125="","FP_COUNSELLED; ","")&amp;
IF(CLEANED_DATA!AO125="","FP_NEW_ACCEPTORS; ","")&amp;
IF(CLEANED_DATA!AQ125="","FP_PROGESTIN_PILL; ","")&amp;
IF(CLEANED_DATA!AR125="","FP_ESTRO_PROGESTIN_PILL; ","")&amp;
IF(CLEANED_DATA!AS125="","FP_MORNING_AFTER; ","")&amp;
IF(CLEANED_DATA!AT125="","FP_IM_INJECTION; ","")&amp;
IF(CLEANED_DATA!AU125="","FP_SC_INJECTION; ","")&amp;
IF(CLEANED_DATA!AV125="","FP_IMPLANT_IMPLANON; ","")&amp;
IF(CLEANED_DATA!AW125="","FP_IMPLANT_JADELLE; ","")&amp;
IF(CLEANED_DATA!AX125="","FP_IUD; ","")&amp;
IF(CLEANED_DATA!AY125="","FP_TUBAL_LIGATION; ","")&amp;
IF(CLEANED_DATA!AZ125="","FP_VASECTOMY; ","")&amp;
IF(CLEANED_DATA!BA125="","FP_MALE_CONDOM; ","")&amp;
IF(CLEANED_DATA!BB125="","FP_FEMALE_CONDOM; ","")&amp;
IF(CLEANED_DATA!BC125="","FP_NATURAL_METHOD; ","")))</f>
        <v/>
      </c>
      <c r="C125" s="11" t="str">
        <f>IF($A125="","",IF(
COUNT(CLEANED_DATA!D125,CLEANED_DATA!G125,CLEANED_DATA!Q125,CLEANED_DATA!R125,CLEANED_DATA!T125,CLEANED_DATA!V125,CLEANED_DATA!W125,CLEANED_DATA!AL125,CLEANED_DATA!AM125,CLEANED_DATA!AN125,CLEANED_DATA!AO125,CLEANED_DATA!AQ125,CLEANED_DATA!AR125,CLEANED_DATA!AS125,CLEANED_DATA!AT125,CLEANED_DATA!AU125,CLEANED_DATA!AV125,CLEANED_DATA!AW125,CLEANED_DATA!AX125,CLEANED_DATA!AY125,CLEANED_DATA!AZ125,CLEANED_DATA!BA125,CLEANED_DATA!BB125,CLEANED_DATA!BC125)=0,
"No data reported",
IF(
SUM(CLEANED_DATA!D125,CLEANED_DATA!G125,CLEANED_DATA!Q125,CLEANED_DATA!R125,CLEANED_DATA!T125,CLEANED_DATA!V125,CLEANED_DATA!W125,CLEANED_DATA!AL125,CLEANED_DATA!AM125,CLEANED_DATA!AN125,CLEANED_DATA!AO125,CLEANED_DATA!AQ125,CLEANED_DATA!AR125,CLEANED_DATA!AS125,CLEANED_DATA!AT125,CLEANED_DATA!AU125,CLEANED_DATA!AV125,CLEANED_DATA!AW125,CLEANED_DATA!AX125,CLEANED_DATA!AY125,CLEANED_DATA!AZ125,CLEANED_DATA!BA125,CLEANED_DATA!BB125,CLEANED_DATA!BC125)=0,
"Zero-only reporting",
"Reported")))</f>
        <v/>
      </c>
      <c r="D125" s="10" t="str">
        <f>IF($A125="","",IF(AND(CLEANED_DATA!D125&lt;&gt;"",CLEANED_DATA!G125&lt;&gt;"",CLEANED_DATA!G125&gt;CLEANED_DATA!D125),"Flag: ANC4 higher than ANC1","OK"))</f>
        <v/>
      </c>
      <c r="E125" s="10" t="str">
        <f>IF($A125="","",IF(OR(CLEANED_DATA!D125="",CLEANED_DATA!Q125=""),"Missing value: verify ANC1 and LLIN reporting",IF(CLEANED_DATA!Q125=CLEANED_DATA!D125,"OK: LLIN equals ANC1",IF(CLEANED_DATA!Q125&gt;CLEANED_DATA!D125,"Flag: LLIN exceeds ANC1 by "&amp;(CLEANED_DATA!Q125-CLEANED_DATA!D125)&amp;"; verify ANC register and LLIN distribution tally","Flag: LLIN lower than ANC1 by "&amp;(CLEANED_DATA!D125-CLEANED_DATA!Q125)&amp;"; verify if all ANC1 clients received LLINs or correct reporting error"))))</f>
        <v/>
      </c>
      <c r="F125" s="10" t="str">
        <f>IF($A125="","",IF(AND(CLEANED_DATA!R125&lt;&gt;"",CLEANED_DATA!T125&lt;&gt;"",CLEANED_DATA!T125&gt;CLEANED_DATA!R125),"Flag: AMTSL greater than deliveries by "&amp;(CLEANED_DATA!T125-CLEANED_DATA!R125),IF(AND(CLEANED_DATA!R125&gt;0,CLEANED_DATA!T125=""),"Missing AMTSL where deliveries reported","OK")))</f>
        <v/>
      </c>
      <c r="G125" s="10" t="str">
        <f>IF($A125="","",IF(AND(CLEANED_DATA!R125&gt;0,CLEANED_DATA!AL125=""),"Flag: delivery reported but no PNC &lt;48h proxy value",IF(AND(CLEANED_DATA!R125&lt;&gt;"",CLEANED_DATA!AL125&lt;&gt;"",CLEANED_DATA!AL125&gt;CLEANED_DATA!R125),"Flag: PNC &lt;48h proxy greater than deliveries by "&amp;(CLEANED_DATA!AL125-CLEANED_DATA!R125),"OK")))</f>
        <v/>
      </c>
      <c r="H125" s="10" t="str">
        <f>IF($A125="","",IF(AND(CLEANED_DATA!V125&lt;&gt;"",CLEANED_DATA!R125&lt;&gt;"",CLEANED_DATA!V125&gt;CLEANED_DATA!R125),"Flag: caesareans greater than deliveries by "&amp;(CLEANED_DATA!V125-CLEANED_DATA!R125),"OK"))</f>
        <v/>
      </c>
      <c r="I125" s="10" t="str">
        <f>IF($A125="","",IF(AND(CLEANED_DATA!W125&lt;&gt;"",CLEANED_DATA!R125&lt;&gt;"",CLEANED_DATA!W125&gt;CLEANED_DATA!R125),"Flag: complications greater than deliveries by "&amp;(CLEANED_DATA!W125-CLEANED_DATA!R125),"OK"))</f>
        <v/>
      </c>
      <c r="J125" s="10" t="str">
        <f>IF($A125="","",IF(AND(CLEANED_DATA!AN125&lt;&gt;"",CLEANED_DATA!AO125&lt;&gt;"",CLEANED_DATA!AO125&gt;CLEANED_DATA!AN125),"Flag: new acceptors greater than counselled by "&amp;(CLEANED_DATA!AO125-CLEANED_DATA!AN125),"OK"))</f>
        <v/>
      </c>
      <c r="K125" s="10" t="str">
        <f>IF($A125="","",N(CLEANED_DATA!AQ125)+N(CLEANED_DATA!AR125)+N(CLEANED_DATA!AS125)+N(CLEANED_DATA!AT125)+N(CLEANED_DATA!AU125)+N(CLEANED_DATA!AV125)+N(CLEANED_DATA!AW125)+N(CLEANED_DATA!AX125)+N(CLEANED_DATA!AY125)+N(CLEANED_DATA!AZ125)+N(CLEANED_DATA!BA125)+N(CLEANED_DATA!BB125)+N(CLEANED_DATA!BC125))</f>
        <v/>
      </c>
      <c r="L125" s="10" t="str">
        <f>IF($A125="","",IF(CLEANED_DATA!AO125="","Missing FP new acceptors",IF(K125=CLEANED_DATA!AO125,"OK","FP method sum differs from new acceptors: method sum="&amp;K125&amp;", new acceptors="&amp;CLEANED_DATA!AO125&amp;", difference="&amp;(K125-CLEANED_DATA!AO125))))</f>
        <v/>
      </c>
      <c r="M125" s="11" t="str">
        <f t="shared" si="3"/>
        <v/>
      </c>
      <c r="N125" s="10" t="str">
        <f t="shared" si="4"/>
        <v/>
      </c>
      <c r="O125" s="10" t="str">
        <f t="shared" si="5"/>
        <v/>
      </c>
    </row>
    <row r="126" spans="1:15" ht="39.5" customHeight="1">
      <c r="A126" s="10" t="str">
        <f>IF(CLEANED_DATA!A126="","",CLEANED_DATA!A126)</f>
        <v/>
      </c>
      <c r="B126" s="10" t="str">
        <f>IF($A126="","",IF(
IF(CLEANED_DATA!D126="","ANC1; ","")&amp;
IF(CLEANED_DATA!G126="","ANC4; ","")&amp;
IF(CLEANED_DATA!Q126="","LLIN_DISTRIBUTED; ","")&amp;
IF(CLEANED_DATA!R126="","DELIVERIES_HF; ","")&amp;
IF(CLEANED_DATA!T126="","AMTSL; ","")&amp;
IF(CLEANED_DATA!V126="","CAESAREAN; ","")&amp;
IF(CLEANED_DATA!W126="","OBST_COMPLICATIONS; ","")&amp;
IF(CLEANED_DATA!AL126="","PNC_48H_PROXY; ","")&amp;
IF(CLEANED_DATA!AM126="","FP_VISITS; ","")&amp;
IF(CLEANED_DATA!AN126="","FP_COUNSELLED; ","")&amp;
IF(CLEANED_DATA!AO126="","FP_NEW_ACCEPTORS; ","")&amp;
IF(CLEANED_DATA!AQ126="","FP_PROGESTIN_PILL; ","")&amp;
IF(CLEANED_DATA!AR126="","FP_ESTRO_PROGESTIN_PILL; ","")&amp;
IF(CLEANED_DATA!AS126="","FP_MORNING_AFTER; ","")&amp;
IF(CLEANED_DATA!AT126="","FP_IM_INJECTION; ","")&amp;
IF(CLEANED_DATA!AU126="","FP_SC_INJECTION; ","")&amp;
IF(CLEANED_DATA!AV126="","FP_IMPLANT_IMPLANON; ","")&amp;
IF(CLEANED_DATA!AW126="","FP_IMPLANT_JADELLE; ","")&amp;
IF(CLEANED_DATA!AX126="","FP_IUD; ","")&amp;
IF(CLEANED_DATA!AY126="","FP_TUBAL_LIGATION; ","")&amp;
IF(CLEANED_DATA!AZ126="","FP_VASECTOMY; ","")&amp;
IF(CLEANED_DATA!BA126="","FP_MALE_CONDOM; ","")&amp;
IF(CLEANED_DATA!BB126="","FP_FEMALE_CONDOM; ","")&amp;
IF(CLEANED_DATA!BC126="","FP_NATURAL_METHOD; ","")
="","None",
IF(CLEANED_DATA!D126="","ANC1; ","")&amp;
IF(CLEANED_DATA!G126="","ANC4; ","")&amp;
IF(CLEANED_DATA!Q126="","LLIN_DISTRIBUTED; ","")&amp;
IF(CLEANED_DATA!R126="","DELIVERIES_HF; ","")&amp;
IF(CLEANED_DATA!T126="","AMTSL; ","")&amp;
IF(CLEANED_DATA!V126="","CAESAREAN; ","")&amp;
IF(CLEANED_DATA!W126="","OBST_COMPLICATIONS; ","")&amp;
IF(CLEANED_DATA!AL126="","PNC_48H_PROXY; ","")&amp;
IF(CLEANED_DATA!AM126="","FP_VISITS; ","")&amp;
IF(CLEANED_DATA!AN126="","FP_COUNSELLED; ","")&amp;
IF(CLEANED_DATA!AO126="","FP_NEW_ACCEPTORS; ","")&amp;
IF(CLEANED_DATA!AQ126="","FP_PROGESTIN_PILL; ","")&amp;
IF(CLEANED_DATA!AR126="","FP_ESTRO_PROGESTIN_PILL; ","")&amp;
IF(CLEANED_DATA!AS126="","FP_MORNING_AFTER; ","")&amp;
IF(CLEANED_DATA!AT126="","FP_IM_INJECTION; ","")&amp;
IF(CLEANED_DATA!AU126="","FP_SC_INJECTION; ","")&amp;
IF(CLEANED_DATA!AV126="","FP_IMPLANT_IMPLANON; ","")&amp;
IF(CLEANED_DATA!AW126="","FP_IMPLANT_JADELLE; ","")&amp;
IF(CLEANED_DATA!AX126="","FP_IUD; ","")&amp;
IF(CLEANED_DATA!AY126="","FP_TUBAL_LIGATION; ","")&amp;
IF(CLEANED_DATA!AZ126="","FP_VASECTOMY; ","")&amp;
IF(CLEANED_DATA!BA126="","FP_MALE_CONDOM; ","")&amp;
IF(CLEANED_DATA!BB126="","FP_FEMALE_CONDOM; ","")&amp;
IF(CLEANED_DATA!BC126="","FP_NATURAL_METHOD; ","")))</f>
        <v/>
      </c>
      <c r="C126" s="11" t="str">
        <f>IF($A126="","",IF(
COUNT(CLEANED_DATA!D126,CLEANED_DATA!G126,CLEANED_DATA!Q126,CLEANED_DATA!R126,CLEANED_DATA!T126,CLEANED_DATA!V126,CLEANED_DATA!W126,CLEANED_DATA!AL126,CLEANED_DATA!AM126,CLEANED_DATA!AN126,CLEANED_DATA!AO126,CLEANED_DATA!AQ126,CLEANED_DATA!AR126,CLEANED_DATA!AS126,CLEANED_DATA!AT126,CLEANED_DATA!AU126,CLEANED_DATA!AV126,CLEANED_DATA!AW126,CLEANED_DATA!AX126,CLEANED_DATA!AY126,CLEANED_DATA!AZ126,CLEANED_DATA!BA126,CLEANED_DATA!BB126,CLEANED_DATA!BC126)=0,
"No data reported",
IF(
SUM(CLEANED_DATA!D126,CLEANED_DATA!G126,CLEANED_DATA!Q126,CLEANED_DATA!R126,CLEANED_DATA!T126,CLEANED_DATA!V126,CLEANED_DATA!W126,CLEANED_DATA!AL126,CLEANED_DATA!AM126,CLEANED_DATA!AN126,CLEANED_DATA!AO126,CLEANED_DATA!AQ126,CLEANED_DATA!AR126,CLEANED_DATA!AS126,CLEANED_DATA!AT126,CLEANED_DATA!AU126,CLEANED_DATA!AV126,CLEANED_DATA!AW126,CLEANED_DATA!AX126,CLEANED_DATA!AY126,CLEANED_DATA!AZ126,CLEANED_DATA!BA126,CLEANED_DATA!BB126,CLEANED_DATA!BC126)=0,
"Zero-only reporting",
"Reported")))</f>
        <v/>
      </c>
      <c r="D126" s="10" t="str">
        <f>IF($A126="","",IF(AND(CLEANED_DATA!D126&lt;&gt;"",CLEANED_DATA!G126&lt;&gt;"",CLEANED_DATA!G126&gt;CLEANED_DATA!D126),"Flag: ANC4 higher than ANC1","OK"))</f>
        <v/>
      </c>
      <c r="E126" s="10" t="str">
        <f>IF($A126="","",IF(OR(CLEANED_DATA!D126="",CLEANED_DATA!Q126=""),"Missing value: verify ANC1 and LLIN reporting",IF(CLEANED_DATA!Q126=CLEANED_DATA!D126,"OK: LLIN equals ANC1",IF(CLEANED_DATA!Q126&gt;CLEANED_DATA!D126,"Flag: LLIN exceeds ANC1 by "&amp;(CLEANED_DATA!Q126-CLEANED_DATA!D126)&amp;"; verify ANC register and LLIN distribution tally","Flag: LLIN lower than ANC1 by "&amp;(CLEANED_DATA!D126-CLEANED_DATA!Q126)&amp;"; verify if all ANC1 clients received LLINs or correct reporting error"))))</f>
        <v/>
      </c>
      <c r="F126" s="10" t="str">
        <f>IF($A126="","",IF(AND(CLEANED_DATA!R126&lt;&gt;"",CLEANED_DATA!T126&lt;&gt;"",CLEANED_DATA!T126&gt;CLEANED_DATA!R126),"Flag: AMTSL greater than deliveries by "&amp;(CLEANED_DATA!T126-CLEANED_DATA!R126),IF(AND(CLEANED_DATA!R126&gt;0,CLEANED_DATA!T126=""),"Missing AMTSL where deliveries reported","OK")))</f>
        <v/>
      </c>
      <c r="G126" s="10" t="str">
        <f>IF($A126="","",IF(AND(CLEANED_DATA!R126&gt;0,CLEANED_DATA!AL126=""),"Flag: delivery reported but no PNC &lt;48h proxy value",IF(AND(CLEANED_DATA!R126&lt;&gt;"",CLEANED_DATA!AL126&lt;&gt;"",CLEANED_DATA!AL126&gt;CLEANED_DATA!R126),"Flag: PNC &lt;48h proxy greater than deliveries by "&amp;(CLEANED_DATA!AL126-CLEANED_DATA!R126),"OK")))</f>
        <v/>
      </c>
      <c r="H126" s="10" t="str">
        <f>IF($A126="","",IF(AND(CLEANED_DATA!V126&lt;&gt;"",CLEANED_DATA!R126&lt;&gt;"",CLEANED_DATA!V126&gt;CLEANED_DATA!R126),"Flag: caesareans greater than deliveries by "&amp;(CLEANED_DATA!V126-CLEANED_DATA!R126),"OK"))</f>
        <v/>
      </c>
      <c r="I126" s="10" t="str">
        <f>IF($A126="","",IF(AND(CLEANED_DATA!W126&lt;&gt;"",CLEANED_DATA!R126&lt;&gt;"",CLEANED_DATA!W126&gt;CLEANED_DATA!R126),"Flag: complications greater than deliveries by "&amp;(CLEANED_DATA!W126-CLEANED_DATA!R126),"OK"))</f>
        <v/>
      </c>
      <c r="J126" s="10" t="str">
        <f>IF($A126="","",IF(AND(CLEANED_DATA!AN126&lt;&gt;"",CLEANED_DATA!AO126&lt;&gt;"",CLEANED_DATA!AO126&gt;CLEANED_DATA!AN126),"Flag: new acceptors greater than counselled by "&amp;(CLEANED_DATA!AO126-CLEANED_DATA!AN126),"OK"))</f>
        <v/>
      </c>
      <c r="K126" s="10" t="str">
        <f>IF($A126="","",N(CLEANED_DATA!AQ126)+N(CLEANED_DATA!AR126)+N(CLEANED_DATA!AS126)+N(CLEANED_DATA!AT126)+N(CLEANED_DATA!AU126)+N(CLEANED_DATA!AV126)+N(CLEANED_DATA!AW126)+N(CLEANED_DATA!AX126)+N(CLEANED_DATA!AY126)+N(CLEANED_DATA!AZ126)+N(CLEANED_DATA!BA126)+N(CLEANED_DATA!BB126)+N(CLEANED_DATA!BC126))</f>
        <v/>
      </c>
      <c r="L126" s="10" t="str">
        <f>IF($A126="","",IF(CLEANED_DATA!AO126="","Missing FP new acceptors",IF(K126=CLEANED_DATA!AO126,"OK","FP method sum differs from new acceptors: method sum="&amp;K126&amp;", new acceptors="&amp;CLEANED_DATA!AO126&amp;", difference="&amp;(K126-CLEANED_DATA!AO126))))</f>
        <v/>
      </c>
      <c r="M126" s="11" t="str">
        <f t="shared" si="3"/>
        <v/>
      </c>
      <c r="N126" s="10" t="str">
        <f t="shared" si="4"/>
        <v/>
      </c>
      <c r="O126" s="10" t="str">
        <f t="shared" si="5"/>
        <v/>
      </c>
    </row>
    <row r="127" spans="1:15" ht="39.5" customHeight="1">
      <c r="A127" s="10" t="str">
        <f>IF(CLEANED_DATA!A127="","",CLEANED_DATA!A127)</f>
        <v/>
      </c>
      <c r="B127" s="10" t="str">
        <f>IF($A127="","",IF(
IF(CLEANED_DATA!D127="","ANC1; ","")&amp;
IF(CLEANED_DATA!G127="","ANC4; ","")&amp;
IF(CLEANED_DATA!Q127="","LLIN_DISTRIBUTED; ","")&amp;
IF(CLEANED_DATA!R127="","DELIVERIES_HF; ","")&amp;
IF(CLEANED_DATA!T127="","AMTSL; ","")&amp;
IF(CLEANED_DATA!V127="","CAESAREAN; ","")&amp;
IF(CLEANED_DATA!W127="","OBST_COMPLICATIONS; ","")&amp;
IF(CLEANED_DATA!AL127="","PNC_48H_PROXY; ","")&amp;
IF(CLEANED_DATA!AM127="","FP_VISITS; ","")&amp;
IF(CLEANED_DATA!AN127="","FP_COUNSELLED; ","")&amp;
IF(CLEANED_DATA!AO127="","FP_NEW_ACCEPTORS; ","")&amp;
IF(CLEANED_DATA!AQ127="","FP_PROGESTIN_PILL; ","")&amp;
IF(CLEANED_DATA!AR127="","FP_ESTRO_PROGESTIN_PILL; ","")&amp;
IF(CLEANED_DATA!AS127="","FP_MORNING_AFTER; ","")&amp;
IF(CLEANED_DATA!AT127="","FP_IM_INJECTION; ","")&amp;
IF(CLEANED_DATA!AU127="","FP_SC_INJECTION; ","")&amp;
IF(CLEANED_DATA!AV127="","FP_IMPLANT_IMPLANON; ","")&amp;
IF(CLEANED_DATA!AW127="","FP_IMPLANT_JADELLE; ","")&amp;
IF(CLEANED_DATA!AX127="","FP_IUD; ","")&amp;
IF(CLEANED_DATA!AY127="","FP_TUBAL_LIGATION; ","")&amp;
IF(CLEANED_DATA!AZ127="","FP_VASECTOMY; ","")&amp;
IF(CLEANED_DATA!BA127="","FP_MALE_CONDOM; ","")&amp;
IF(CLEANED_DATA!BB127="","FP_FEMALE_CONDOM; ","")&amp;
IF(CLEANED_DATA!BC127="","FP_NATURAL_METHOD; ","")
="","None",
IF(CLEANED_DATA!D127="","ANC1; ","")&amp;
IF(CLEANED_DATA!G127="","ANC4; ","")&amp;
IF(CLEANED_DATA!Q127="","LLIN_DISTRIBUTED; ","")&amp;
IF(CLEANED_DATA!R127="","DELIVERIES_HF; ","")&amp;
IF(CLEANED_DATA!T127="","AMTSL; ","")&amp;
IF(CLEANED_DATA!V127="","CAESAREAN; ","")&amp;
IF(CLEANED_DATA!W127="","OBST_COMPLICATIONS; ","")&amp;
IF(CLEANED_DATA!AL127="","PNC_48H_PROXY; ","")&amp;
IF(CLEANED_DATA!AM127="","FP_VISITS; ","")&amp;
IF(CLEANED_DATA!AN127="","FP_COUNSELLED; ","")&amp;
IF(CLEANED_DATA!AO127="","FP_NEW_ACCEPTORS; ","")&amp;
IF(CLEANED_DATA!AQ127="","FP_PROGESTIN_PILL; ","")&amp;
IF(CLEANED_DATA!AR127="","FP_ESTRO_PROGESTIN_PILL; ","")&amp;
IF(CLEANED_DATA!AS127="","FP_MORNING_AFTER; ","")&amp;
IF(CLEANED_DATA!AT127="","FP_IM_INJECTION; ","")&amp;
IF(CLEANED_DATA!AU127="","FP_SC_INJECTION; ","")&amp;
IF(CLEANED_DATA!AV127="","FP_IMPLANT_IMPLANON; ","")&amp;
IF(CLEANED_DATA!AW127="","FP_IMPLANT_JADELLE; ","")&amp;
IF(CLEANED_DATA!AX127="","FP_IUD; ","")&amp;
IF(CLEANED_DATA!AY127="","FP_TUBAL_LIGATION; ","")&amp;
IF(CLEANED_DATA!AZ127="","FP_VASECTOMY; ","")&amp;
IF(CLEANED_DATA!BA127="","FP_MALE_CONDOM; ","")&amp;
IF(CLEANED_DATA!BB127="","FP_FEMALE_CONDOM; ","")&amp;
IF(CLEANED_DATA!BC127="","FP_NATURAL_METHOD; ","")))</f>
        <v/>
      </c>
      <c r="C127" s="11" t="str">
        <f>IF($A127="","",IF(
COUNT(CLEANED_DATA!D127,CLEANED_DATA!G127,CLEANED_DATA!Q127,CLEANED_DATA!R127,CLEANED_DATA!T127,CLEANED_DATA!V127,CLEANED_DATA!W127,CLEANED_DATA!AL127,CLEANED_DATA!AM127,CLEANED_DATA!AN127,CLEANED_DATA!AO127,CLEANED_DATA!AQ127,CLEANED_DATA!AR127,CLEANED_DATA!AS127,CLEANED_DATA!AT127,CLEANED_DATA!AU127,CLEANED_DATA!AV127,CLEANED_DATA!AW127,CLEANED_DATA!AX127,CLEANED_DATA!AY127,CLEANED_DATA!AZ127,CLEANED_DATA!BA127,CLEANED_DATA!BB127,CLEANED_DATA!BC127)=0,
"No data reported",
IF(
SUM(CLEANED_DATA!D127,CLEANED_DATA!G127,CLEANED_DATA!Q127,CLEANED_DATA!R127,CLEANED_DATA!T127,CLEANED_DATA!V127,CLEANED_DATA!W127,CLEANED_DATA!AL127,CLEANED_DATA!AM127,CLEANED_DATA!AN127,CLEANED_DATA!AO127,CLEANED_DATA!AQ127,CLEANED_DATA!AR127,CLEANED_DATA!AS127,CLEANED_DATA!AT127,CLEANED_DATA!AU127,CLEANED_DATA!AV127,CLEANED_DATA!AW127,CLEANED_DATA!AX127,CLEANED_DATA!AY127,CLEANED_DATA!AZ127,CLEANED_DATA!BA127,CLEANED_DATA!BB127,CLEANED_DATA!BC127)=0,
"Zero-only reporting",
"Reported")))</f>
        <v/>
      </c>
      <c r="D127" s="10" t="str">
        <f>IF($A127="","",IF(AND(CLEANED_DATA!D127&lt;&gt;"",CLEANED_DATA!G127&lt;&gt;"",CLEANED_DATA!G127&gt;CLEANED_DATA!D127),"Flag: ANC4 higher than ANC1","OK"))</f>
        <v/>
      </c>
      <c r="E127" s="10" t="str">
        <f>IF($A127="","",IF(OR(CLEANED_DATA!D127="",CLEANED_DATA!Q127=""),"Missing value: verify ANC1 and LLIN reporting",IF(CLEANED_DATA!Q127=CLEANED_DATA!D127,"OK: LLIN equals ANC1",IF(CLEANED_DATA!Q127&gt;CLEANED_DATA!D127,"Flag: LLIN exceeds ANC1 by "&amp;(CLEANED_DATA!Q127-CLEANED_DATA!D127)&amp;"; verify ANC register and LLIN distribution tally","Flag: LLIN lower than ANC1 by "&amp;(CLEANED_DATA!D127-CLEANED_DATA!Q127)&amp;"; verify if all ANC1 clients received LLINs or correct reporting error"))))</f>
        <v/>
      </c>
      <c r="F127" s="10" t="str">
        <f>IF($A127="","",IF(AND(CLEANED_DATA!R127&lt;&gt;"",CLEANED_DATA!T127&lt;&gt;"",CLEANED_DATA!T127&gt;CLEANED_DATA!R127),"Flag: AMTSL greater than deliveries by "&amp;(CLEANED_DATA!T127-CLEANED_DATA!R127),IF(AND(CLEANED_DATA!R127&gt;0,CLEANED_DATA!T127=""),"Missing AMTSL where deliveries reported","OK")))</f>
        <v/>
      </c>
      <c r="G127" s="10" t="str">
        <f>IF($A127="","",IF(AND(CLEANED_DATA!R127&gt;0,CLEANED_DATA!AL127=""),"Flag: delivery reported but no PNC &lt;48h proxy value",IF(AND(CLEANED_DATA!R127&lt;&gt;"",CLEANED_DATA!AL127&lt;&gt;"",CLEANED_DATA!AL127&gt;CLEANED_DATA!R127),"Flag: PNC &lt;48h proxy greater than deliveries by "&amp;(CLEANED_DATA!AL127-CLEANED_DATA!R127),"OK")))</f>
        <v/>
      </c>
      <c r="H127" s="10" t="str">
        <f>IF($A127="","",IF(AND(CLEANED_DATA!V127&lt;&gt;"",CLEANED_DATA!R127&lt;&gt;"",CLEANED_DATA!V127&gt;CLEANED_DATA!R127),"Flag: caesareans greater than deliveries by "&amp;(CLEANED_DATA!V127-CLEANED_DATA!R127),"OK"))</f>
        <v/>
      </c>
      <c r="I127" s="10" t="str">
        <f>IF($A127="","",IF(AND(CLEANED_DATA!W127&lt;&gt;"",CLEANED_DATA!R127&lt;&gt;"",CLEANED_DATA!W127&gt;CLEANED_DATA!R127),"Flag: complications greater than deliveries by "&amp;(CLEANED_DATA!W127-CLEANED_DATA!R127),"OK"))</f>
        <v/>
      </c>
      <c r="J127" s="10" t="str">
        <f>IF($A127="","",IF(AND(CLEANED_DATA!AN127&lt;&gt;"",CLEANED_DATA!AO127&lt;&gt;"",CLEANED_DATA!AO127&gt;CLEANED_DATA!AN127),"Flag: new acceptors greater than counselled by "&amp;(CLEANED_DATA!AO127-CLEANED_DATA!AN127),"OK"))</f>
        <v/>
      </c>
      <c r="K127" s="10" t="str">
        <f>IF($A127="","",N(CLEANED_DATA!AQ127)+N(CLEANED_DATA!AR127)+N(CLEANED_DATA!AS127)+N(CLEANED_DATA!AT127)+N(CLEANED_DATA!AU127)+N(CLEANED_DATA!AV127)+N(CLEANED_DATA!AW127)+N(CLEANED_DATA!AX127)+N(CLEANED_DATA!AY127)+N(CLEANED_DATA!AZ127)+N(CLEANED_DATA!BA127)+N(CLEANED_DATA!BB127)+N(CLEANED_DATA!BC127))</f>
        <v/>
      </c>
      <c r="L127" s="10" t="str">
        <f>IF($A127="","",IF(CLEANED_DATA!AO127="","Missing FP new acceptors",IF(K127=CLEANED_DATA!AO127,"OK","FP method sum differs from new acceptors: method sum="&amp;K127&amp;", new acceptors="&amp;CLEANED_DATA!AO127&amp;", difference="&amp;(K127-CLEANED_DATA!AO127))))</f>
        <v/>
      </c>
      <c r="M127" s="11" t="str">
        <f t="shared" si="3"/>
        <v/>
      </c>
      <c r="N127" s="10" t="str">
        <f t="shared" si="4"/>
        <v/>
      </c>
      <c r="O127" s="10" t="str">
        <f t="shared" si="5"/>
        <v/>
      </c>
    </row>
    <row r="128" spans="1:15" ht="39.5" customHeight="1">
      <c r="A128" s="10" t="str">
        <f>IF(CLEANED_DATA!A128="","",CLEANED_DATA!A128)</f>
        <v/>
      </c>
      <c r="B128" s="10" t="str">
        <f>IF($A128="","",IF(
IF(CLEANED_DATA!D128="","ANC1; ","")&amp;
IF(CLEANED_DATA!G128="","ANC4; ","")&amp;
IF(CLEANED_DATA!Q128="","LLIN_DISTRIBUTED; ","")&amp;
IF(CLEANED_DATA!R128="","DELIVERIES_HF; ","")&amp;
IF(CLEANED_DATA!T128="","AMTSL; ","")&amp;
IF(CLEANED_DATA!V128="","CAESAREAN; ","")&amp;
IF(CLEANED_DATA!W128="","OBST_COMPLICATIONS; ","")&amp;
IF(CLEANED_DATA!AL128="","PNC_48H_PROXY; ","")&amp;
IF(CLEANED_DATA!AM128="","FP_VISITS; ","")&amp;
IF(CLEANED_DATA!AN128="","FP_COUNSELLED; ","")&amp;
IF(CLEANED_DATA!AO128="","FP_NEW_ACCEPTORS; ","")&amp;
IF(CLEANED_DATA!AQ128="","FP_PROGESTIN_PILL; ","")&amp;
IF(CLEANED_DATA!AR128="","FP_ESTRO_PROGESTIN_PILL; ","")&amp;
IF(CLEANED_DATA!AS128="","FP_MORNING_AFTER; ","")&amp;
IF(CLEANED_DATA!AT128="","FP_IM_INJECTION; ","")&amp;
IF(CLEANED_DATA!AU128="","FP_SC_INJECTION; ","")&amp;
IF(CLEANED_DATA!AV128="","FP_IMPLANT_IMPLANON; ","")&amp;
IF(CLEANED_DATA!AW128="","FP_IMPLANT_JADELLE; ","")&amp;
IF(CLEANED_DATA!AX128="","FP_IUD; ","")&amp;
IF(CLEANED_DATA!AY128="","FP_TUBAL_LIGATION; ","")&amp;
IF(CLEANED_DATA!AZ128="","FP_VASECTOMY; ","")&amp;
IF(CLEANED_DATA!BA128="","FP_MALE_CONDOM; ","")&amp;
IF(CLEANED_DATA!BB128="","FP_FEMALE_CONDOM; ","")&amp;
IF(CLEANED_DATA!BC128="","FP_NATURAL_METHOD; ","")
="","None",
IF(CLEANED_DATA!D128="","ANC1; ","")&amp;
IF(CLEANED_DATA!G128="","ANC4; ","")&amp;
IF(CLEANED_DATA!Q128="","LLIN_DISTRIBUTED; ","")&amp;
IF(CLEANED_DATA!R128="","DELIVERIES_HF; ","")&amp;
IF(CLEANED_DATA!T128="","AMTSL; ","")&amp;
IF(CLEANED_DATA!V128="","CAESAREAN; ","")&amp;
IF(CLEANED_DATA!W128="","OBST_COMPLICATIONS; ","")&amp;
IF(CLEANED_DATA!AL128="","PNC_48H_PROXY; ","")&amp;
IF(CLEANED_DATA!AM128="","FP_VISITS; ","")&amp;
IF(CLEANED_DATA!AN128="","FP_COUNSELLED; ","")&amp;
IF(CLEANED_DATA!AO128="","FP_NEW_ACCEPTORS; ","")&amp;
IF(CLEANED_DATA!AQ128="","FP_PROGESTIN_PILL; ","")&amp;
IF(CLEANED_DATA!AR128="","FP_ESTRO_PROGESTIN_PILL; ","")&amp;
IF(CLEANED_DATA!AS128="","FP_MORNING_AFTER; ","")&amp;
IF(CLEANED_DATA!AT128="","FP_IM_INJECTION; ","")&amp;
IF(CLEANED_DATA!AU128="","FP_SC_INJECTION; ","")&amp;
IF(CLEANED_DATA!AV128="","FP_IMPLANT_IMPLANON; ","")&amp;
IF(CLEANED_DATA!AW128="","FP_IMPLANT_JADELLE; ","")&amp;
IF(CLEANED_DATA!AX128="","FP_IUD; ","")&amp;
IF(CLEANED_DATA!AY128="","FP_TUBAL_LIGATION; ","")&amp;
IF(CLEANED_DATA!AZ128="","FP_VASECTOMY; ","")&amp;
IF(CLEANED_DATA!BA128="","FP_MALE_CONDOM; ","")&amp;
IF(CLEANED_DATA!BB128="","FP_FEMALE_CONDOM; ","")&amp;
IF(CLEANED_DATA!BC128="","FP_NATURAL_METHOD; ","")))</f>
        <v/>
      </c>
      <c r="C128" s="11" t="str">
        <f>IF($A128="","",IF(
COUNT(CLEANED_DATA!D128,CLEANED_DATA!G128,CLEANED_DATA!Q128,CLEANED_DATA!R128,CLEANED_DATA!T128,CLEANED_DATA!V128,CLEANED_DATA!W128,CLEANED_DATA!AL128,CLEANED_DATA!AM128,CLEANED_DATA!AN128,CLEANED_DATA!AO128,CLEANED_DATA!AQ128,CLEANED_DATA!AR128,CLEANED_DATA!AS128,CLEANED_DATA!AT128,CLEANED_DATA!AU128,CLEANED_DATA!AV128,CLEANED_DATA!AW128,CLEANED_DATA!AX128,CLEANED_DATA!AY128,CLEANED_DATA!AZ128,CLEANED_DATA!BA128,CLEANED_DATA!BB128,CLEANED_DATA!BC128)=0,
"No data reported",
IF(
SUM(CLEANED_DATA!D128,CLEANED_DATA!G128,CLEANED_DATA!Q128,CLEANED_DATA!R128,CLEANED_DATA!T128,CLEANED_DATA!V128,CLEANED_DATA!W128,CLEANED_DATA!AL128,CLEANED_DATA!AM128,CLEANED_DATA!AN128,CLEANED_DATA!AO128,CLEANED_DATA!AQ128,CLEANED_DATA!AR128,CLEANED_DATA!AS128,CLEANED_DATA!AT128,CLEANED_DATA!AU128,CLEANED_DATA!AV128,CLEANED_DATA!AW128,CLEANED_DATA!AX128,CLEANED_DATA!AY128,CLEANED_DATA!AZ128,CLEANED_DATA!BA128,CLEANED_DATA!BB128,CLEANED_DATA!BC128)=0,
"Zero-only reporting",
"Reported")))</f>
        <v/>
      </c>
      <c r="D128" s="10" t="str">
        <f>IF($A128="","",IF(AND(CLEANED_DATA!D128&lt;&gt;"",CLEANED_DATA!G128&lt;&gt;"",CLEANED_DATA!G128&gt;CLEANED_DATA!D128),"Flag: ANC4 higher than ANC1","OK"))</f>
        <v/>
      </c>
      <c r="E128" s="10" t="str">
        <f>IF($A128="","",IF(OR(CLEANED_DATA!D128="",CLEANED_DATA!Q128=""),"Missing value: verify ANC1 and LLIN reporting",IF(CLEANED_DATA!Q128=CLEANED_DATA!D128,"OK: LLIN equals ANC1",IF(CLEANED_DATA!Q128&gt;CLEANED_DATA!D128,"Flag: LLIN exceeds ANC1 by "&amp;(CLEANED_DATA!Q128-CLEANED_DATA!D128)&amp;"; verify ANC register and LLIN distribution tally","Flag: LLIN lower than ANC1 by "&amp;(CLEANED_DATA!D128-CLEANED_DATA!Q128)&amp;"; verify if all ANC1 clients received LLINs or correct reporting error"))))</f>
        <v/>
      </c>
      <c r="F128" s="10" t="str">
        <f>IF($A128="","",IF(AND(CLEANED_DATA!R128&lt;&gt;"",CLEANED_DATA!T128&lt;&gt;"",CLEANED_DATA!T128&gt;CLEANED_DATA!R128),"Flag: AMTSL greater than deliveries by "&amp;(CLEANED_DATA!T128-CLEANED_DATA!R128),IF(AND(CLEANED_DATA!R128&gt;0,CLEANED_DATA!T128=""),"Missing AMTSL where deliveries reported","OK")))</f>
        <v/>
      </c>
      <c r="G128" s="10" t="str">
        <f>IF($A128="","",IF(AND(CLEANED_DATA!R128&gt;0,CLEANED_DATA!AL128=""),"Flag: delivery reported but no PNC &lt;48h proxy value",IF(AND(CLEANED_DATA!R128&lt;&gt;"",CLEANED_DATA!AL128&lt;&gt;"",CLEANED_DATA!AL128&gt;CLEANED_DATA!R128),"Flag: PNC &lt;48h proxy greater than deliveries by "&amp;(CLEANED_DATA!AL128-CLEANED_DATA!R128),"OK")))</f>
        <v/>
      </c>
      <c r="H128" s="10" t="str">
        <f>IF($A128="","",IF(AND(CLEANED_DATA!V128&lt;&gt;"",CLEANED_DATA!R128&lt;&gt;"",CLEANED_DATA!V128&gt;CLEANED_DATA!R128),"Flag: caesareans greater than deliveries by "&amp;(CLEANED_DATA!V128-CLEANED_DATA!R128),"OK"))</f>
        <v/>
      </c>
      <c r="I128" s="10" t="str">
        <f>IF($A128="","",IF(AND(CLEANED_DATA!W128&lt;&gt;"",CLEANED_DATA!R128&lt;&gt;"",CLEANED_DATA!W128&gt;CLEANED_DATA!R128),"Flag: complications greater than deliveries by "&amp;(CLEANED_DATA!W128-CLEANED_DATA!R128),"OK"))</f>
        <v/>
      </c>
      <c r="J128" s="10" t="str">
        <f>IF($A128="","",IF(AND(CLEANED_DATA!AN128&lt;&gt;"",CLEANED_DATA!AO128&lt;&gt;"",CLEANED_DATA!AO128&gt;CLEANED_DATA!AN128),"Flag: new acceptors greater than counselled by "&amp;(CLEANED_DATA!AO128-CLEANED_DATA!AN128),"OK"))</f>
        <v/>
      </c>
      <c r="K128" s="10" t="str">
        <f>IF($A128="","",N(CLEANED_DATA!AQ128)+N(CLEANED_DATA!AR128)+N(CLEANED_DATA!AS128)+N(CLEANED_DATA!AT128)+N(CLEANED_DATA!AU128)+N(CLEANED_DATA!AV128)+N(CLEANED_DATA!AW128)+N(CLEANED_DATA!AX128)+N(CLEANED_DATA!AY128)+N(CLEANED_DATA!AZ128)+N(CLEANED_DATA!BA128)+N(CLEANED_DATA!BB128)+N(CLEANED_DATA!BC128))</f>
        <v/>
      </c>
      <c r="L128" s="10" t="str">
        <f>IF($A128="","",IF(CLEANED_DATA!AO128="","Missing FP new acceptors",IF(K128=CLEANED_DATA!AO128,"OK","FP method sum differs from new acceptors: method sum="&amp;K128&amp;", new acceptors="&amp;CLEANED_DATA!AO128&amp;", difference="&amp;(K128-CLEANED_DATA!AO128))))</f>
        <v/>
      </c>
      <c r="M128" s="11" t="str">
        <f t="shared" si="3"/>
        <v/>
      </c>
      <c r="N128" s="10" t="str">
        <f t="shared" si="4"/>
        <v/>
      </c>
      <c r="O128" s="10" t="str">
        <f t="shared" si="5"/>
        <v/>
      </c>
    </row>
    <row r="129" spans="1:15" ht="39.5" customHeight="1">
      <c r="A129" s="10" t="str">
        <f>IF(CLEANED_DATA!A129="","",CLEANED_DATA!A129)</f>
        <v/>
      </c>
      <c r="B129" s="10" t="str">
        <f>IF($A129="","",IF(
IF(CLEANED_DATA!D129="","ANC1; ","")&amp;
IF(CLEANED_DATA!G129="","ANC4; ","")&amp;
IF(CLEANED_DATA!Q129="","LLIN_DISTRIBUTED; ","")&amp;
IF(CLEANED_DATA!R129="","DELIVERIES_HF; ","")&amp;
IF(CLEANED_DATA!T129="","AMTSL; ","")&amp;
IF(CLEANED_DATA!V129="","CAESAREAN; ","")&amp;
IF(CLEANED_DATA!W129="","OBST_COMPLICATIONS; ","")&amp;
IF(CLEANED_DATA!AL129="","PNC_48H_PROXY; ","")&amp;
IF(CLEANED_DATA!AM129="","FP_VISITS; ","")&amp;
IF(CLEANED_DATA!AN129="","FP_COUNSELLED; ","")&amp;
IF(CLEANED_DATA!AO129="","FP_NEW_ACCEPTORS; ","")&amp;
IF(CLEANED_DATA!AQ129="","FP_PROGESTIN_PILL; ","")&amp;
IF(CLEANED_DATA!AR129="","FP_ESTRO_PROGESTIN_PILL; ","")&amp;
IF(CLEANED_DATA!AS129="","FP_MORNING_AFTER; ","")&amp;
IF(CLEANED_DATA!AT129="","FP_IM_INJECTION; ","")&amp;
IF(CLEANED_DATA!AU129="","FP_SC_INJECTION; ","")&amp;
IF(CLEANED_DATA!AV129="","FP_IMPLANT_IMPLANON; ","")&amp;
IF(CLEANED_DATA!AW129="","FP_IMPLANT_JADELLE; ","")&amp;
IF(CLEANED_DATA!AX129="","FP_IUD; ","")&amp;
IF(CLEANED_DATA!AY129="","FP_TUBAL_LIGATION; ","")&amp;
IF(CLEANED_DATA!AZ129="","FP_VASECTOMY; ","")&amp;
IF(CLEANED_DATA!BA129="","FP_MALE_CONDOM; ","")&amp;
IF(CLEANED_DATA!BB129="","FP_FEMALE_CONDOM; ","")&amp;
IF(CLEANED_DATA!BC129="","FP_NATURAL_METHOD; ","")
="","None",
IF(CLEANED_DATA!D129="","ANC1; ","")&amp;
IF(CLEANED_DATA!G129="","ANC4; ","")&amp;
IF(CLEANED_DATA!Q129="","LLIN_DISTRIBUTED; ","")&amp;
IF(CLEANED_DATA!R129="","DELIVERIES_HF; ","")&amp;
IF(CLEANED_DATA!T129="","AMTSL; ","")&amp;
IF(CLEANED_DATA!V129="","CAESAREAN; ","")&amp;
IF(CLEANED_DATA!W129="","OBST_COMPLICATIONS; ","")&amp;
IF(CLEANED_DATA!AL129="","PNC_48H_PROXY; ","")&amp;
IF(CLEANED_DATA!AM129="","FP_VISITS; ","")&amp;
IF(CLEANED_DATA!AN129="","FP_COUNSELLED; ","")&amp;
IF(CLEANED_DATA!AO129="","FP_NEW_ACCEPTORS; ","")&amp;
IF(CLEANED_DATA!AQ129="","FP_PROGESTIN_PILL; ","")&amp;
IF(CLEANED_DATA!AR129="","FP_ESTRO_PROGESTIN_PILL; ","")&amp;
IF(CLEANED_DATA!AS129="","FP_MORNING_AFTER; ","")&amp;
IF(CLEANED_DATA!AT129="","FP_IM_INJECTION; ","")&amp;
IF(CLEANED_DATA!AU129="","FP_SC_INJECTION; ","")&amp;
IF(CLEANED_DATA!AV129="","FP_IMPLANT_IMPLANON; ","")&amp;
IF(CLEANED_DATA!AW129="","FP_IMPLANT_JADELLE; ","")&amp;
IF(CLEANED_DATA!AX129="","FP_IUD; ","")&amp;
IF(CLEANED_DATA!AY129="","FP_TUBAL_LIGATION; ","")&amp;
IF(CLEANED_DATA!AZ129="","FP_VASECTOMY; ","")&amp;
IF(CLEANED_DATA!BA129="","FP_MALE_CONDOM; ","")&amp;
IF(CLEANED_DATA!BB129="","FP_FEMALE_CONDOM; ","")&amp;
IF(CLEANED_DATA!BC129="","FP_NATURAL_METHOD; ","")))</f>
        <v/>
      </c>
      <c r="C129" s="11" t="str">
        <f>IF($A129="","",IF(
COUNT(CLEANED_DATA!D129,CLEANED_DATA!G129,CLEANED_DATA!Q129,CLEANED_DATA!R129,CLEANED_DATA!T129,CLEANED_DATA!V129,CLEANED_DATA!W129,CLEANED_DATA!AL129,CLEANED_DATA!AM129,CLEANED_DATA!AN129,CLEANED_DATA!AO129,CLEANED_DATA!AQ129,CLEANED_DATA!AR129,CLEANED_DATA!AS129,CLEANED_DATA!AT129,CLEANED_DATA!AU129,CLEANED_DATA!AV129,CLEANED_DATA!AW129,CLEANED_DATA!AX129,CLEANED_DATA!AY129,CLEANED_DATA!AZ129,CLEANED_DATA!BA129,CLEANED_DATA!BB129,CLEANED_DATA!BC129)=0,
"No data reported",
IF(
SUM(CLEANED_DATA!D129,CLEANED_DATA!G129,CLEANED_DATA!Q129,CLEANED_DATA!R129,CLEANED_DATA!T129,CLEANED_DATA!V129,CLEANED_DATA!W129,CLEANED_DATA!AL129,CLEANED_DATA!AM129,CLEANED_DATA!AN129,CLEANED_DATA!AO129,CLEANED_DATA!AQ129,CLEANED_DATA!AR129,CLEANED_DATA!AS129,CLEANED_DATA!AT129,CLEANED_DATA!AU129,CLEANED_DATA!AV129,CLEANED_DATA!AW129,CLEANED_DATA!AX129,CLEANED_DATA!AY129,CLEANED_DATA!AZ129,CLEANED_DATA!BA129,CLEANED_DATA!BB129,CLEANED_DATA!BC129)=0,
"Zero-only reporting",
"Reported")))</f>
        <v/>
      </c>
      <c r="D129" s="10" t="str">
        <f>IF($A129="","",IF(AND(CLEANED_DATA!D129&lt;&gt;"",CLEANED_DATA!G129&lt;&gt;"",CLEANED_DATA!G129&gt;CLEANED_DATA!D129),"Flag: ANC4 higher than ANC1","OK"))</f>
        <v/>
      </c>
      <c r="E129" s="10" t="str">
        <f>IF($A129="","",IF(OR(CLEANED_DATA!D129="",CLEANED_DATA!Q129=""),"Missing value: verify ANC1 and LLIN reporting",IF(CLEANED_DATA!Q129=CLEANED_DATA!D129,"OK: LLIN equals ANC1",IF(CLEANED_DATA!Q129&gt;CLEANED_DATA!D129,"Flag: LLIN exceeds ANC1 by "&amp;(CLEANED_DATA!Q129-CLEANED_DATA!D129)&amp;"; verify ANC register and LLIN distribution tally","Flag: LLIN lower than ANC1 by "&amp;(CLEANED_DATA!D129-CLEANED_DATA!Q129)&amp;"; verify if all ANC1 clients received LLINs or correct reporting error"))))</f>
        <v/>
      </c>
      <c r="F129" s="10" t="str">
        <f>IF($A129="","",IF(AND(CLEANED_DATA!R129&lt;&gt;"",CLEANED_DATA!T129&lt;&gt;"",CLEANED_DATA!T129&gt;CLEANED_DATA!R129),"Flag: AMTSL greater than deliveries by "&amp;(CLEANED_DATA!T129-CLEANED_DATA!R129),IF(AND(CLEANED_DATA!R129&gt;0,CLEANED_DATA!T129=""),"Missing AMTSL where deliveries reported","OK")))</f>
        <v/>
      </c>
      <c r="G129" s="10" t="str">
        <f>IF($A129="","",IF(AND(CLEANED_DATA!R129&gt;0,CLEANED_DATA!AL129=""),"Flag: delivery reported but no PNC &lt;48h proxy value",IF(AND(CLEANED_DATA!R129&lt;&gt;"",CLEANED_DATA!AL129&lt;&gt;"",CLEANED_DATA!AL129&gt;CLEANED_DATA!R129),"Flag: PNC &lt;48h proxy greater than deliveries by "&amp;(CLEANED_DATA!AL129-CLEANED_DATA!R129),"OK")))</f>
        <v/>
      </c>
      <c r="H129" s="10" t="str">
        <f>IF($A129="","",IF(AND(CLEANED_DATA!V129&lt;&gt;"",CLEANED_DATA!R129&lt;&gt;"",CLEANED_DATA!V129&gt;CLEANED_DATA!R129),"Flag: caesareans greater than deliveries by "&amp;(CLEANED_DATA!V129-CLEANED_DATA!R129),"OK"))</f>
        <v/>
      </c>
      <c r="I129" s="10" t="str">
        <f>IF($A129="","",IF(AND(CLEANED_DATA!W129&lt;&gt;"",CLEANED_DATA!R129&lt;&gt;"",CLEANED_DATA!W129&gt;CLEANED_DATA!R129),"Flag: complications greater than deliveries by "&amp;(CLEANED_DATA!W129-CLEANED_DATA!R129),"OK"))</f>
        <v/>
      </c>
      <c r="J129" s="10" t="str">
        <f>IF($A129="","",IF(AND(CLEANED_DATA!AN129&lt;&gt;"",CLEANED_DATA!AO129&lt;&gt;"",CLEANED_DATA!AO129&gt;CLEANED_DATA!AN129),"Flag: new acceptors greater than counselled by "&amp;(CLEANED_DATA!AO129-CLEANED_DATA!AN129),"OK"))</f>
        <v/>
      </c>
      <c r="K129" s="10" t="str">
        <f>IF($A129="","",N(CLEANED_DATA!AQ129)+N(CLEANED_DATA!AR129)+N(CLEANED_DATA!AS129)+N(CLEANED_DATA!AT129)+N(CLEANED_DATA!AU129)+N(CLEANED_DATA!AV129)+N(CLEANED_DATA!AW129)+N(CLEANED_DATA!AX129)+N(CLEANED_DATA!AY129)+N(CLEANED_DATA!AZ129)+N(CLEANED_DATA!BA129)+N(CLEANED_DATA!BB129)+N(CLEANED_DATA!BC129))</f>
        <v/>
      </c>
      <c r="L129" s="10" t="str">
        <f>IF($A129="","",IF(CLEANED_DATA!AO129="","Missing FP new acceptors",IF(K129=CLEANED_DATA!AO129,"OK","FP method sum differs from new acceptors: method sum="&amp;K129&amp;", new acceptors="&amp;CLEANED_DATA!AO129&amp;", difference="&amp;(K129-CLEANED_DATA!AO129))))</f>
        <v/>
      </c>
      <c r="M129" s="11" t="str">
        <f t="shared" si="3"/>
        <v/>
      </c>
      <c r="N129" s="10" t="str">
        <f t="shared" si="4"/>
        <v/>
      </c>
      <c r="O129" s="10" t="str">
        <f t="shared" si="5"/>
        <v/>
      </c>
    </row>
    <row r="130" spans="1:15" ht="39.5" customHeight="1">
      <c r="A130" s="10" t="str">
        <f>IF(CLEANED_DATA!A130="","",CLEANED_DATA!A130)</f>
        <v/>
      </c>
      <c r="B130" s="10" t="str">
        <f>IF($A130="","",IF(
IF(CLEANED_DATA!D130="","ANC1; ","")&amp;
IF(CLEANED_DATA!G130="","ANC4; ","")&amp;
IF(CLEANED_DATA!Q130="","LLIN_DISTRIBUTED; ","")&amp;
IF(CLEANED_DATA!R130="","DELIVERIES_HF; ","")&amp;
IF(CLEANED_DATA!T130="","AMTSL; ","")&amp;
IF(CLEANED_DATA!V130="","CAESAREAN; ","")&amp;
IF(CLEANED_DATA!W130="","OBST_COMPLICATIONS; ","")&amp;
IF(CLEANED_DATA!AL130="","PNC_48H_PROXY; ","")&amp;
IF(CLEANED_DATA!AM130="","FP_VISITS; ","")&amp;
IF(CLEANED_DATA!AN130="","FP_COUNSELLED; ","")&amp;
IF(CLEANED_DATA!AO130="","FP_NEW_ACCEPTORS; ","")&amp;
IF(CLEANED_DATA!AQ130="","FP_PROGESTIN_PILL; ","")&amp;
IF(CLEANED_DATA!AR130="","FP_ESTRO_PROGESTIN_PILL; ","")&amp;
IF(CLEANED_DATA!AS130="","FP_MORNING_AFTER; ","")&amp;
IF(CLEANED_DATA!AT130="","FP_IM_INJECTION; ","")&amp;
IF(CLEANED_DATA!AU130="","FP_SC_INJECTION; ","")&amp;
IF(CLEANED_DATA!AV130="","FP_IMPLANT_IMPLANON; ","")&amp;
IF(CLEANED_DATA!AW130="","FP_IMPLANT_JADELLE; ","")&amp;
IF(CLEANED_DATA!AX130="","FP_IUD; ","")&amp;
IF(CLEANED_DATA!AY130="","FP_TUBAL_LIGATION; ","")&amp;
IF(CLEANED_DATA!AZ130="","FP_VASECTOMY; ","")&amp;
IF(CLEANED_DATA!BA130="","FP_MALE_CONDOM; ","")&amp;
IF(CLEANED_DATA!BB130="","FP_FEMALE_CONDOM; ","")&amp;
IF(CLEANED_DATA!BC130="","FP_NATURAL_METHOD; ","")
="","None",
IF(CLEANED_DATA!D130="","ANC1; ","")&amp;
IF(CLEANED_DATA!G130="","ANC4; ","")&amp;
IF(CLEANED_DATA!Q130="","LLIN_DISTRIBUTED; ","")&amp;
IF(CLEANED_DATA!R130="","DELIVERIES_HF; ","")&amp;
IF(CLEANED_DATA!T130="","AMTSL; ","")&amp;
IF(CLEANED_DATA!V130="","CAESAREAN; ","")&amp;
IF(CLEANED_DATA!W130="","OBST_COMPLICATIONS; ","")&amp;
IF(CLEANED_DATA!AL130="","PNC_48H_PROXY; ","")&amp;
IF(CLEANED_DATA!AM130="","FP_VISITS; ","")&amp;
IF(CLEANED_DATA!AN130="","FP_COUNSELLED; ","")&amp;
IF(CLEANED_DATA!AO130="","FP_NEW_ACCEPTORS; ","")&amp;
IF(CLEANED_DATA!AQ130="","FP_PROGESTIN_PILL; ","")&amp;
IF(CLEANED_DATA!AR130="","FP_ESTRO_PROGESTIN_PILL; ","")&amp;
IF(CLEANED_DATA!AS130="","FP_MORNING_AFTER; ","")&amp;
IF(CLEANED_DATA!AT130="","FP_IM_INJECTION; ","")&amp;
IF(CLEANED_DATA!AU130="","FP_SC_INJECTION; ","")&amp;
IF(CLEANED_DATA!AV130="","FP_IMPLANT_IMPLANON; ","")&amp;
IF(CLEANED_DATA!AW130="","FP_IMPLANT_JADELLE; ","")&amp;
IF(CLEANED_DATA!AX130="","FP_IUD; ","")&amp;
IF(CLEANED_DATA!AY130="","FP_TUBAL_LIGATION; ","")&amp;
IF(CLEANED_DATA!AZ130="","FP_VASECTOMY; ","")&amp;
IF(CLEANED_DATA!BA130="","FP_MALE_CONDOM; ","")&amp;
IF(CLEANED_DATA!BB130="","FP_FEMALE_CONDOM; ","")&amp;
IF(CLEANED_DATA!BC130="","FP_NATURAL_METHOD; ","")))</f>
        <v/>
      </c>
      <c r="C130" s="11" t="str">
        <f>IF($A130="","",IF(
COUNT(CLEANED_DATA!D130,CLEANED_DATA!G130,CLEANED_DATA!Q130,CLEANED_DATA!R130,CLEANED_DATA!T130,CLEANED_DATA!V130,CLEANED_DATA!W130,CLEANED_DATA!AL130,CLEANED_DATA!AM130,CLEANED_DATA!AN130,CLEANED_DATA!AO130,CLEANED_DATA!AQ130,CLEANED_DATA!AR130,CLEANED_DATA!AS130,CLEANED_DATA!AT130,CLEANED_DATA!AU130,CLEANED_DATA!AV130,CLEANED_DATA!AW130,CLEANED_DATA!AX130,CLEANED_DATA!AY130,CLEANED_DATA!AZ130,CLEANED_DATA!BA130,CLEANED_DATA!BB130,CLEANED_DATA!BC130)=0,
"No data reported",
IF(
SUM(CLEANED_DATA!D130,CLEANED_DATA!G130,CLEANED_DATA!Q130,CLEANED_DATA!R130,CLEANED_DATA!T130,CLEANED_DATA!V130,CLEANED_DATA!W130,CLEANED_DATA!AL130,CLEANED_DATA!AM130,CLEANED_DATA!AN130,CLEANED_DATA!AO130,CLEANED_DATA!AQ130,CLEANED_DATA!AR130,CLEANED_DATA!AS130,CLEANED_DATA!AT130,CLEANED_DATA!AU130,CLEANED_DATA!AV130,CLEANED_DATA!AW130,CLEANED_DATA!AX130,CLEANED_DATA!AY130,CLEANED_DATA!AZ130,CLEANED_DATA!BA130,CLEANED_DATA!BB130,CLEANED_DATA!BC130)=0,
"Zero-only reporting",
"Reported")))</f>
        <v/>
      </c>
      <c r="D130" s="10" t="str">
        <f>IF($A130="","",IF(AND(CLEANED_DATA!D130&lt;&gt;"",CLEANED_DATA!G130&lt;&gt;"",CLEANED_DATA!G130&gt;CLEANED_DATA!D130),"Flag: ANC4 higher than ANC1","OK"))</f>
        <v/>
      </c>
      <c r="E130" s="10" t="str">
        <f>IF($A130="","",IF(OR(CLEANED_DATA!D130="",CLEANED_DATA!Q130=""),"Missing value: verify ANC1 and LLIN reporting",IF(CLEANED_DATA!Q130=CLEANED_DATA!D130,"OK: LLIN equals ANC1",IF(CLEANED_DATA!Q130&gt;CLEANED_DATA!D130,"Flag: LLIN exceeds ANC1 by "&amp;(CLEANED_DATA!Q130-CLEANED_DATA!D130)&amp;"; verify ANC register and LLIN distribution tally","Flag: LLIN lower than ANC1 by "&amp;(CLEANED_DATA!D130-CLEANED_DATA!Q130)&amp;"; verify if all ANC1 clients received LLINs or correct reporting error"))))</f>
        <v/>
      </c>
      <c r="F130" s="10" t="str">
        <f>IF($A130="","",IF(AND(CLEANED_DATA!R130&lt;&gt;"",CLEANED_DATA!T130&lt;&gt;"",CLEANED_DATA!T130&gt;CLEANED_DATA!R130),"Flag: AMTSL greater than deliveries by "&amp;(CLEANED_DATA!T130-CLEANED_DATA!R130),IF(AND(CLEANED_DATA!R130&gt;0,CLEANED_DATA!T130=""),"Missing AMTSL where deliveries reported","OK")))</f>
        <v/>
      </c>
      <c r="G130" s="10" t="str">
        <f>IF($A130="","",IF(AND(CLEANED_DATA!R130&gt;0,CLEANED_DATA!AL130=""),"Flag: delivery reported but no PNC &lt;48h proxy value",IF(AND(CLEANED_DATA!R130&lt;&gt;"",CLEANED_DATA!AL130&lt;&gt;"",CLEANED_DATA!AL130&gt;CLEANED_DATA!R130),"Flag: PNC &lt;48h proxy greater than deliveries by "&amp;(CLEANED_DATA!AL130-CLEANED_DATA!R130),"OK")))</f>
        <v/>
      </c>
      <c r="H130" s="10" t="str">
        <f>IF($A130="","",IF(AND(CLEANED_DATA!V130&lt;&gt;"",CLEANED_DATA!R130&lt;&gt;"",CLEANED_DATA!V130&gt;CLEANED_DATA!R130),"Flag: caesareans greater than deliveries by "&amp;(CLEANED_DATA!V130-CLEANED_DATA!R130),"OK"))</f>
        <v/>
      </c>
      <c r="I130" s="10" t="str">
        <f>IF($A130="","",IF(AND(CLEANED_DATA!W130&lt;&gt;"",CLEANED_DATA!R130&lt;&gt;"",CLEANED_DATA!W130&gt;CLEANED_DATA!R130),"Flag: complications greater than deliveries by "&amp;(CLEANED_DATA!W130-CLEANED_DATA!R130),"OK"))</f>
        <v/>
      </c>
      <c r="J130" s="10" t="str">
        <f>IF($A130="","",IF(AND(CLEANED_DATA!AN130&lt;&gt;"",CLEANED_DATA!AO130&lt;&gt;"",CLEANED_DATA!AO130&gt;CLEANED_DATA!AN130),"Flag: new acceptors greater than counselled by "&amp;(CLEANED_DATA!AO130-CLEANED_DATA!AN130),"OK"))</f>
        <v/>
      </c>
      <c r="K130" s="10" t="str">
        <f>IF($A130="","",N(CLEANED_DATA!AQ130)+N(CLEANED_DATA!AR130)+N(CLEANED_DATA!AS130)+N(CLEANED_DATA!AT130)+N(CLEANED_DATA!AU130)+N(CLEANED_DATA!AV130)+N(CLEANED_DATA!AW130)+N(CLEANED_DATA!AX130)+N(CLEANED_DATA!AY130)+N(CLEANED_DATA!AZ130)+N(CLEANED_DATA!BA130)+N(CLEANED_DATA!BB130)+N(CLEANED_DATA!BC130))</f>
        <v/>
      </c>
      <c r="L130" s="10" t="str">
        <f>IF($A130="","",IF(CLEANED_DATA!AO130="","Missing FP new acceptors",IF(K130=CLEANED_DATA!AO130,"OK","FP method sum differs from new acceptors: method sum="&amp;K130&amp;", new acceptors="&amp;CLEANED_DATA!AO130&amp;", difference="&amp;(K130-CLEANED_DATA!AO130))))</f>
        <v/>
      </c>
      <c r="M130" s="11" t="str">
        <f t="shared" si="3"/>
        <v/>
      </c>
      <c r="N130" s="10" t="str">
        <f t="shared" si="4"/>
        <v/>
      </c>
      <c r="O130" s="10" t="str">
        <f t="shared" si="5"/>
        <v/>
      </c>
    </row>
    <row r="131" spans="1:15" ht="39.5" customHeight="1">
      <c r="A131" s="10" t="str">
        <f>IF(CLEANED_DATA!A131="","",CLEANED_DATA!A131)</f>
        <v/>
      </c>
      <c r="B131" s="10" t="str">
        <f>IF($A131="","",IF(
IF(CLEANED_DATA!D131="","ANC1; ","")&amp;
IF(CLEANED_DATA!G131="","ANC4; ","")&amp;
IF(CLEANED_DATA!Q131="","LLIN_DISTRIBUTED; ","")&amp;
IF(CLEANED_DATA!R131="","DELIVERIES_HF; ","")&amp;
IF(CLEANED_DATA!T131="","AMTSL; ","")&amp;
IF(CLEANED_DATA!V131="","CAESAREAN; ","")&amp;
IF(CLEANED_DATA!W131="","OBST_COMPLICATIONS; ","")&amp;
IF(CLEANED_DATA!AL131="","PNC_48H_PROXY; ","")&amp;
IF(CLEANED_DATA!AM131="","FP_VISITS; ","")&amp;
IF(CLEANED_DATA!AN131="","FP_COUNSELLED; ","")&amp;
IF(CLEANED_DATA!AO131="","FP_NEW_ACCEPTORS; ","")&amp;
IF(CLEANED_DATA!AQ131="","FP_PROGESTIN_PILL; ","")&amp;
IF(CLEANED_DATA!AR131="","FP_ESTRO_PROGESTIN_PILL; ","")&amp;
IF(CLEANED_DATA!AS131="","FP_MORNING_AFTER; ","")&amp;
IF(CLEANED_DATA!AT131="","FP_IM_INJECTION; ","")&amp;
IF(CLEANED_DATA!AU131="","FP_SC_INJECTION; ","")&amp;
IF(CLEANED_DATA!AV131="","FP_IMPLANT_IMPLANON; ","")&amp;
IF(CLEANED_DATA!AW131="","FP_IMPLANT_JADELLE; ","")&amp;
IF(CLEANED_DATA!AX131="","FP_IUD; ","")&amp;
IF(CLEANED_DATA!AY131="","FP_TUBAL_LIGATION; ","")&amp;
IF(CLEANED_DATA!AZ131="","FP_VASECTOMY; ","")&amp;
IF(CLEANED_DATA!BA131="","FP_MALE_CONDOM; ","")&amp;
IF(CLEANED_DATA!BB131="","FP_FEMALE_CONDOM; ","")&amp;
IF(CLEANED_DATA!BC131="","FP_NATURAL_METHOD; ","")
="","None",
IF(CLEANED_DATA!D131="","ANC1; ","")&amp;
IF(CLEANED_DATA!G131="","ANC4; ","")&amp;
IF(CLEANED_DATA!Q131="","LLIN_DISTRIBUTED; ","")&amp;
IF(CLEANED_DATA!R131="","DELIVERIES_HF; ","")&amp;
IF(CLEANED_DATA!T131="","AMTSL; ","")&amp;
IF(CLEANED_DATA!V131="","CAESAREAN; ","")&amp;
IF(CLEANED_DATA!W131="","OBST_COMPLICATIONS; ","")&amp;
IF(CLEANED_DATA!AL131="","PNC_48H_PROXY; ","")&amp;
IF(CLEANED_DATA!AM131="","FP_VISITS; ","")&amp;
IF(CLEANED_DATA!AN131="","FP_COUNSELLED; ","")&amp;
IF(CLEANED_DATA!AO131="","FP_NEW_ACCEPTORS; ","")&amp;
IF(CLEANED_DATA!AQ131="","FP_PROGESTIN_PILL; ","")&amp;
IF(CLEANED_DATA!AR131="","FP_ESTRO_PROGESTIN_PILL; ","")&amp;
IF(CLEANED_DATA!AS131="","FP_MORNING_AFTER; ","")&amp;
IF(CLEANED_DATA!AT131="","FP_IM_INJECTION; ","")&amp;
IF(CLEANED_DATA!AU131="","FP_SC_INJECTION; ","")&amp;
IF(CLEANED_DATA!AV131="","FP_IMPLANT_IMPLANON; ","")&amp;
IF(CLEANED_DATA!AW131="","FP_IMPLANT_JADELLE; ","")&amp;
IF(CLEANED_DATA!AX131="","FP_IUD; ","")&amp;
IF(CLEANED_DATA!AY131="","FP_TUBAL_LIGATION; ","")&amp;
IF(CLEANED_DATA!AZ131="","FP_VASECTOMY; ","")&amp;
IF(CLEANED_DATA!BA131="","FP_MALE_CONDOM; ","")&amp;
IF(CLEANED_DATA!BB131="","FP_FEMALE_CONDOM; ","")&amp;
IF(CLEANED_DATA!BC131="","FP_NATURAL_METHOD; ","")))</f>
        <v/>
      </c>
      <c r="C131" s="11" t="str">
        <f>IF($A131="","",IF(
COUNT(CLEANED_DATA!D131,CLEANED_DATA!G131,CLEANED_DATA!Q131,CLEANED_DATA!R131,CLEANED_DATA!T131,CLEANED_DATA!V131,CLEANED_DATA!W131,CLEANED_DATA!AL131,CLEANED_DATA!AM131,CLEANED_DATA!AN131,CLEANED_DATA!AO131,CLEANED_DATA!AQ131,CLEANED_DATA!AR131,CLEANED_DATA!AS131,CLEANED_DATA!AT131,CLEANED_DATA!AU131,CLEANED_DATA!AV131,CLEANED_DATA!AW131,CLEANED_DATA!AX131,CLEANED_DATA!AY131,CLEANED_DATA!AZ131,CLEANED_DATA!BA131,CLEANED_DATA!BB131,CLEANED_DATA!BC131)=0,
"No data reported",
IF(
SUM(CLEANED_DATA!D131,CLEANED_DATA!G131,CLEANED_DATA!Q131,CLEANED_DATA!R131,CLEANED_DATA!T131,CLEANED_DATA!V131,CLEANED_DATA!W131,CLEANED_DATA!AL131,CLEANED_DATA!AM131,CLEANED_DATA!AN131,CLEANED_DATA!AO131,CLEANED_DATA!AQ131,CLEANED_DATA!AR131,CLEANED_DATA!AS131,CLEANED_DATA!AT131,CLEANED_DATA!AU131,CLEANED_DATA!AV131,CLEANED_DATA!AW131,CLEANED_DATA!AX131,CLEANED_DATA!AY131,CLEANED_DATA!AZ131,CLEANED_DATA!BA131,CLEANED_DATA!BB131,CLEANED_DATA!BC131)=0,
"Zero-only reporting",
"Reported")))</f>
        <v/>
      </c>
      <c r="D131" s="10" t="str">
        <f>IF($A131="","",IF(AND(CLEANED_DATA!D131&lt;&gt;"",CLEANED_DATA!G131&lt;&gt;"",CLEANED_DATA!G131&gt;CLEANED_DATA!D131),"Flag: ANC4 higher than ANC1","OK"))</f>
        <v/>
      </c>
      <c r="E131" s="10" t="str">
        <f>IF($A131="","",IF(OR(CLEANED_DATA!D131="",CLEANED_DATA!Q131=""),"Missing value: verify ANC1 and LLIN reporting",IF(CLEANED_DATA!Q131=CLEANED_DATA!D131,"OK: LLIN equals ANC1",IF(CLEANED_DATA!Q131&gt;CLEANED_DATA!D131,"Flag: LLIN exceeds ANC1 by "&amp;(CLEANED_DATA!Q131-CLEANED_DATA!D131)&amp;"; verify ANC register and LLIN distribution tally","Flag: LLIN lower than ANC1 by "&amp;(CLEANED_DATA!D131-CLEANED_DATA!Q131)&amp;"; verify if all ANC1 clients received LLINs or correct reporting error"))))</f>
        <v/>
      </c>
      <c r="F131" s="10" t="str">
        <f>IF($A131="","",IF(AND(CLEANED_DATA!R131&lt;&gt;"",CLEANED_DATA!T131&lt;&gt;"",CLEANED_DATA!T131&gt;CLEANED_DATA!R131),"Flag: AMTSL greater than deliveries by "&amp;(CLEANED_DATA!T131-CLEANED_DATA!R131),IF(AND(CLEANED_DATA!R131&gt;0,CLEANED_DATA!T131=""),"Missing AMTSL where deliveries reported","OK")))</f>
        <v/>
      </c>
      <c r="G131" s="10" t="str">
        <f>IF($A131="","",IF(AND(CLEANED_DATA!R131&gt;0,CLEANED_DATA!AL131=""),"Flag: delivery reported but no PNC &lt;48h proxy value",IF(AND(CLEANED_DATA!R131&lt;&gt;"",CLEANED_DATA!AL131&lt;&gt;"",CLEANED_DATA!AL131&gt;CLEANED_DATA!R131),"Flag: PNC &lt;48h proxy greater than deliveries by "&amp;(CLEANED_DATA!AL131-CLEANED_DATA!R131),"OK")))</f>
        <v/>
      </c>
      <c r="H131" s="10" t="str">
        <f>IF($A131="","",IF(AND(CLEANED_DATA!V131&lt;&gt;"",CLEANED_DATA!R131&lt;&gt;"",CLEANED_DATA!V131&gt;CLEANED_DATA!R131),"Flag: caesareans greater than deliveries by "&amp;(CLEANED_DATA!V131-CLEANED_DATA!R131),"OK"))</f>
        <v/>
      </c>
      <c r="I131" s="10" t="str">
        <f>IF($A131="","",IF(AND(CLEANED_DATA!W131&lt;&gt;"",CLEANED_DATA!R131&lt;&gt;"",CLEANED_DATA!W131&gt;CLEANED_DATA!R131),"Flag: complications greater than deliveries by "&amp;(CLEANED_DATA!W131-CLEANED_DATA!R131),"OK"))</f>
        <v/>
      </c>
      <c r="J131" s="10" t="str">
        <f>IF($A131="","",IF(AND(CLEANED_DATA!AN131&lt;&gt;"",CLEANED_DATA!AO131&lt;&gt;"",CLEANED_DATA!AO131&gt;CLEANED_DATA!AN131),"Flag: new acceptors greater than counselled by "&amp;(CLEANED_DATA!AO131-CLEANED_DATA!AN131),"OK"))</f>
        <v/>
      </c>
      <c r="K131" s="10" t="str">
        <f>IF($A131="","",N(CLEANED_DATA!AQ131)+N(CLEANED_DATA!AR131)+N(CLEANED_DATA!AS131)+N(CLEANED_DATA!AT131)+N(CLEANED_DATA!AU131)+N(CLEANED_DATA!AV131)+N(CLEANED_DATA!AW131)+N(CLEANED_DATA!AX131)+N(CLEANED_DATA!AY131)+N(CLEANED_DATA!AZ131)+N(CLEANED_DATA!BA131)+N(CLEANED_DATA!BB131)+N(CLEANED_DATA!BC131))</f>
        <v/>
      </c>
      <c r="L131" s="10" t="str">
        <f>IF($A131="","",IF(CLEANED_DATA!AO131="","Missing FP new acceptors",IF(K131=CLEANED_DATA!AO131,"OK","FP method sum differs from new acceptors: method sum="&amp;K131&amp;", new acceptors="&amp;CLEANED_DATA!AO131&amp;", difference="&amp;(K131-CLEANED_DATA!AO131))))</f>
        <v/>
      </c>
      <c r="M131" s="11" t="str">
        <f t="shared" ref="M131:M194" si="6">IF($A131="","",IF(C131="No data reported","Not scored",IF(C131="Zero-only reporting","Not scored - zero-only report",
MAX(0,MIN(100,
20+
MAX(0,80-(
IF(AND(D131&lt;&gt;"",D131&lt;&gt;"OK",LEFT(D131,3)&lt;&gt;"OK:"),1,0)+
IF(AND(E131&lt;&gt;"",E131&lt;&gt;"OK",LEFT(E131,3)&lt;&gt;"OK:"),1,0)+
IF(AND(F131&lt;&gt;"",F131&lt;&gt;"OK",LEFT(F131,3)&lt;&gt;"OK:"),1,0)+
IF(AND(G131&lt;&gt;"",G131&lt;&gt;"OK",LEFT(G131,3)&lt;&gt;"OK:"),1,0)+
IF(AND(H131&lt;&gt;"",H131&lt;&gt;"OK",LEFT(H131,3)&lt;&gt;"OK:"),1,0)+
IF(AND(I131&lt;&gt;"",I131&lt;&gt;"OK",LEFT(I131,3)&lt;&gt;"OK:"),1,0)+
IF(AND(J131&lt;&gt;"",J131&lt;&gt;"OK",LEFT(J131,3)&lt;&gt;"OK:"),1,0)+
IF(AND(L131&lt;&gt;"",L131&lt;&gt;"OK",LEFT(L131,3)&lt;&gt;"OK:"),1,0)
)*10)
)))))</f>
        <v/>
      </c>
      <c r="N131" s="10" t="str">
        <f t="shared" ref="N131:N194" si="7">IF($A131="","",IF(M131="Not scored","No data reported",IF(M131="Not scored - zero-only report","Zero-only reporting",IF(M131&lt;50,"Red / Critical",IF(M131&lt;80,"Yellow / Review","Green / Acceptable")))))</f>
        <v/>
      </c>
      <c r="O131" s="10" t="str">
        <f t="shared" ref="O131:O194" si="8">IF($A131="","",IF(C131="No data reported","No RH data reported for selected required indicators",IF(C131="Zero-only reporting","Zero-only reporting: verify whether this reflects true zero events or incomplete reporting",
IF(
IF(AND(D131&lt;&gt;"",D131&lt;&gt;"OK",LEFT(D131,3)&lt;&gt;"OK:"),D131&amp;"; ","")&amp;
IF(AND(E131&lt;&gt;"",E131&lt;&gt;"OK",LEFT(E131,3)&lt;&gt;"OK:"),E131&amp;"; ","")&amp;
IF(AND(F131&lt;&gt;"",F131&lt;&gt;"OK",LEFT(F131,3)&lt;&gt;"OK:"),F131&amp;"; ","")&amp;
IF(AND(G131&lt;&gt;"",G131&lt;&gt;"OK",LEFT(G131,3)&lt;&gt;"OK:"),G131&amp;"; ","")&amp;
IF(AND(H131&lt;&gt;"",H131&lt;&gt;"OK",LEFT(H131,3)&lt;&gt;"OK:"),H131&amp;"; ","")&amp;
IF(AND(I131&lt;&gt;"",I131&lt;&gt;"OK",LEFT(I131,3)&lt;&gt;"OK:"),I131&amp;"; ","")&amp;
IF(AND(J131&lt;&gt;"",J131&lt;&gt;"OK",LEFT(J131,3)&lt;&gt;"OK:"),J131&amp;"; ","")&amp;
IF(AND(L131&lt;&gt;"",L131&lt;&gt;"OK",LEFT(L131,3)&lt;&gt;"OK:"),L131,"")
="","No major DQ issue detected",
IF(AND(D131&lt;&gt;"",D131&lt;&gt;"OK",LEFT(D131,3)&lt;&gt;"OK:"),D131&amp;"; ","")&amp;
IF(AND(E131&lt;&gt;"",E131&lt;&gt;"OK",LEFT(E131,3)&lt;&gt;"OK:"),E131&amp;"; ","")&amp;
IF(AND(F131&lt;&gt;"",F131&lt;&gt;"OK",LEFT(F131,3)&lt;&gt;"OK:"),F131&amp;"; ","")&amp;
IF(AND(G131&lt;&gt;"",G131&lt;&gt;"OK",LEFT(G131,3)&lt;&gt;"OK:"),G131&amp;"; ","")&amp;
IF(AND(H131&lt;&gt;"",H131&lt;&gt;"OK",LEFT(H131,3)&lt;&gt;"OK:"),H131&amp;"; ","")&amp;
IF(AND(I131&lt;&gt;"",I131&lt;&gt;"OK",LEFT(I131,3)&lt;&gt;"OK:"),I131&amp;"; ","")&amp;
IF(AND(J131&lt;&gt;"",J131&lt;&gt;"OK",LEFT(J131,3)&lt;&gt;"OK:"),J131&amp;"; ","")&amp;
IF(AND(L131&lt;&gt;"",L131&lt;&gt;"OK",LEFT(L131,3)&lt;&gt;"OK:"),L131,"")))))</f>
        <v/>
      </c>
    </row>
    <row r="132" spans="1:15" ht="39.5" customHeight="1">
      <c r="A132" s="10" t="str">
        <f>IF(CLEANED_DATA!A132="","",CLEANED_DATA!A132)</f>
        <v/>
      </c>
      <c r="B132" s="10" t="str">
        <f>IF($A132="","",IF(
IF(CLEANED_DATA!D132="","ANC1; ","")&amp;
IF(CLEANED_DATA!G132="","ANC4; ","")&amp;
IF(CLEANED_DATA!Q132="","LLIN_DISTRIBUTED; ","")&amp;
IF(CLEANED_DATA!R132="","DELIVERIES_HF; ","")&amp;
IF(CLEANED_DATA!T132="","AMTSL; ","")&amp;
IF(CLEANED_DATA!V132="","CAESAREAN; ","")&amp;
IF(CLEANED_DATA!W132="","OBST_COMPLICATIONS; ","")&amp;
IF(CLEANED_DATA!AL132="","PNC_48H_PROXY; ","")&amp;
IF(CLEANED_DATA!AM132="","FP_VISITS; ","")&amp;
IF(CLEANED_DATA!AN132="","FP_COUNSELLED; ","")&amp;
IF(CLEANED_DATA!AO132="","FP_NEW_ACCEPTORS; ","")&amp;
IF(CLEANED_DATA!AQ132="","FP_PROGESTIN_PILL; ","")&amp;
IF(CLEANED_DATA!AR132="","FP_ESTRO_PROGESTIN_PILL; ","")&amp;
IF(CLEANED_DATA!AS132="","FP_MORNING_AFTER; ","")&amp;
IF(CLEANED_DATA!AT132="","FP_IM_INJECTION; ","")&amp;
IF(CLEANED_DATA!AU132="","FP_SC_INJECTION; ","")&amp;
IF(CLEANED_DATA!AV132="","FP_IMPLANT_IMPLANON; ","")&amp;
IF(CLEANED_DATA!AW132="","FP_IMPLANT_JADELLE; ","")&amp;
IF(CLEANED_DATA!AX132="","FP_IUD; ","")&amp;
IF(CLEANED_DATA!AY132="","FP_TUBAL_LIGATION; ","")&amp;
IF(CLEANED_DATA!AZ132="","FP_VASECTOMY; ","")&amp;
IF(CLEANED_DATA!BA132="","FP_MALE_CONDOM; ","")&amp;
IF(CLEANED_DATA!BB132="","FP_FEMALE_CONDOM; ","")&amp;
IF(CLEANED_DATA!BC132="","FP_NATURAL_METHOD; ","")
="","None",
IF(CLEANED_DATA!D132="","ANC1; ","")&amp;
IF(CLEANED_DATA!G132="","ANC4; ","")&amp;
IF(CLEANED_DATA!Q132="","LLIN_DISTRIBUTED; ","")&amp;
IF(CLEANED_DATA!R132="","DELIVERIES_HF; ","")&amp;
IF(CLEANED_DATA!T132="","AMTSL; ","")&amp;
IF(CLEANED_DATA!V132="","CAESAREAN; ","")&amp;
IF(CLEANED_DATA!W132="","OBST_COMPLICATIONS; ","")&amp;
IF(CLEANED_DATA!AL132="","PNC_48H_PROXY; ","")&amp;
IF(CLEANED_DATA!AM132="","FP_VISITS; ","")&amp;
IF(CLEANED_DATA!AN132="","FP_COUNSELLED; ","")&amp;
IF(CLEANED_DATA!AO132="","FP_NEW_ACCEPTORS; ","")&amp;
IF(CLEANED_DATA!AQ132="","FP_PROGESTIN_PILL; ","")&amp;
IF(CLEANED_DATA!AR132="","FP_ESTRO_PROGESTIN_PILL; ","")&amp;
IF(CLEANED_DATA!AS132="","FP_MORNING_AFTER; ","")&amp;
IF(CLEANED_DATA!AT132="","FP_IM_INJECTION; ","")&amp;
IF(CLEANED_DATA!AU132="","FP_SC_INJECTION; ","")&amp;
IF(CLEANED_DATA!AV132="","FP_IMPLANT_IMPLANON; ","")&amp;
IF(CLEANED_DATA!AW132="","FP_IMPLANT_JADELLE; ","")&amp;
IF(CLEANED_DATA!AX132="","FP_IUD; ","")&amp;
IF(CLEANED_DATA!AY132="","FP_TUBAL_LIGATION; ","")&amp;
IF(CLEANED_DATA!AZ132="","FP_VASECTOMY; ","")&amp;
IF(CLEANED_DATA!BA132="","FP_MALE_CONDOM; ","")&amp;
IF(CLEANED_DATA!BB132="","FP_FEMALE_CONDOM; ","")&amp;
IF(CLEANED_DATA!BC132="","FP_NATURAL_METHOD; ","")))</f>
        <v/>
      </c>
      <c r="C132" s="11" t="str">
        <f>IF($A132="","",IF(
COUNT(CLEANED_DATA!D132,CLEANED_DATA!G132,CLEANED_DATA!Q132,CLEANED_DATA!R132,CLEANED_DATA!T132,CLEANED_DATA!V132,CLEANED_DATA!W132,CLEANED_DATA!AL132,CLEANED_DATA!AM132,CLEANED_DATA!AN132,CLEANED_DATA!AO132,CLEANED_DATA!AQ132,CLEANED_DATA!AR132,CLEANED_DATA!AS132,CLEANED_DATA!AT132,CLEANED_DATA!AU132,CLEANED_DATA!AV132,CLEANED_DATA!AW132,CLEANED_DATA!AX132,CLEANED_DATA!AY132,CLEANED_DATA!AZ132,CLEANED_DATA!BA132,CLEANED_DATA!BB132,CLEANED_DATA!BC132)=0,
"No data reported",
IF(
SUM(CLEANED_DATA!D132,CLEANED_DATA!G132,CLEANED_DATA!Q132,CLEANED_DATA!R132,CLEANED_DATA!T132,CLEANED_DATA!V132,CLEANED_DATA!W132,CLEANED_DATA!AL132,CLEANED_DATA!AM132,CLEANED_DATA!AN132,CLEANED_DATA!AO132,CLEANED_DATA!AQ132,CLEANED_DATA!AR132,CLEANED_DATA!AS132,CLEANED_DATA!AT132,CLEANED_DATA!AU132,CLEANED_DATA!AV132,CLEANED_DATA!AW132,CLEANED_DATA!AX132,CLEANED_DATA!AY132,CLEANED_DATA!AZ132,CLEANED_DATA!BA132,CLEANED_DATA!BB132,CLEANED_DATA!BC132)=0,
"Zero-only reporting",
"Reported")))</f>
        <v/>
      </c>
      <c r="D132" s="10" t="str">
        <f>IF($A132="","",IF(AND(CLEANED_DATA!D132&lt;&gt;"",CLEANED_DATA!G132&lt;&gt;"",CLEANED_DATA!G132&gt;CLEANED_DATA!D132),"Flag: ANC4 higher than ANC1","OK"))</f>
        <v/>
      </c>
      <c r="E132" s="10" t="str">
        <f>IF($A132="","",IF(OR(CLEANED_DATA!D132="",CLEANED_DATA!Q132=""),"Missing value: verify ANC1 and LLIN reporting",IF(CLEANED_DATA!Q132=CLEANED_DATA!D132,"OK: LLIN equals ANC1",IF(CLEANED_DATA!Q132&gt;CLEANED_DATA!D132,"Flag: LLIN exceeds ANC1 by "&amp;(CLEANED_DATA!Q132-CLEANED_DATA!D132)&amp;"; verify ANC register and LLIN distribution tally","Flag: LLIN lower than ANC1 by "&amp;(CLEANED_DATA!D132-CLEANED_DATA!Q132)&amp;"; verify if all ANC1 clients received LLINs or correct reporting error"))))</f>
        <v/>
      </c>
      <c r="F132" s="10" t="str">
        <f>IF($A132="","",IF(AND(CLEANED_DATA!R132&lt;&gt;"",CLEANED_DATA!T132&lt;&gt;"",CLEANED_DATA!T132&gt;CLEANED_DATA!R132),"Flag: AMTSL greater than deliveries by "&amp;(CLEANED_DATA!T132-CLEANED_DATA!R132),IF(AND(CLEANED_DATA!R132&gt;0,CLEANED_DATA!T132=""),"Missing AMTSL where deliveries reported","OK")))</f>
        <v/>
      </c>
      <c r="G132" s="10" t="str">
        <f>IF($A132="","",IF(AND(CLEANED_DATA!R132&gt;0,CLEANED_DATA!AL132=""),"Flag: delivery reported but no PNC &lt;48h proxy value",IF(AND(CLEANED_DATA!R132&lt;&gt;"",CLEANED_DATA!AL132&lt;&gt;"",CLEANED_DATA!AL132&gt;CLEANED_DATA!R132),"Flag: PNC &lt;48h proxy greater than deliveries by "&amp;(CLEANED_DATA!AL132-CLEANED_DATA!R132),"OK")))</f>
        <v/>
      </c>
      <c r="H132" s="10" t="str">
        <f>IF($A132="","",IF(AND(CLEANED_DATA!V132&lt;&gt;"",CLEANED_DATA!R132&lt;&gt;"",CLEANED_DATA!V132&gt;CLEANED_DATA!R132),"Flag: caesareans greater than deliveries by "&amp;(CLEANED_DATA!V132-CLEANED_DATA!R132),"OK"))</f>
        <v/>
      </c>
      <c r="I132" s="10" t="str">
        <f>IF($A132="","",IF(AND(CLEANED_DATA!W132&lt;&gt;"",CLEANED_DATA!R132&lt;&gt;"",CLEANED_DATA!W132&gt;CLEANED_DATA!R132),"Flag: complications greater than deliveries by "&amp;(CLEANED_DATA!W132-CLEANED_DATA!R132),"OK"))</f>
        <v/>
      </c>
      <c r="J132" s="10" t="str">
        <f>IF($A132="","",IF(AND(CLEANED_DATA!AN132&lt;&gt;"",CLEANED_DATA!AO132&lt;&gt;"",CLEANED_DATA!AO132&gt;CLEANED_DATA!AN132),"Flag: new acceptors greater than counselled by "&amp;(CLEANED_DATA!AO132-CLEANED_DATA!AN132),"OK"))</f>
        <v/>
      </c>
      <c r="K132" s="10" t="str">
        <f>IF($A132="","",N(CLEANED_DATA!AQ132)+N(CLEANED_DATA!AR132)+N(CLEANED_DATA!AS132)+N(CLEANED_DATA!AT132)+N(CLEANED_DATA!AU132)+N(CLEANED_DATA!AV132)+N(CLEANED_DATA!AW132)+N(CLEANED_DATA!AX132)+N(CLEANED_DATA!AY132)+N(CLEANED_DATA!AZ132)+N(CLEANED_DATA!BA132)+N(CLEANED_DATA!BB132)+N(CLEANED_DATA!BC132))</f>
        <v/>
      </c>
      <c r="L132" s="10" t="str">
        <f>IF($A132="","",IF(CLEANED_DATA!AO132="","Missing FP new acceptors",IF(K132=CLEANED_DATA!AO132,"OK","FP method sum differs from new acceptors: method sum="&amp;K132&amp;", new acceptors="&amp;CLEANED_DATA!AO132&amp;", difference="&amp;(K132-CLEANED_DATA!AO132))))</f>
        <v/>
      </c>
      <c r="M132" s="11" t="str">
        <f t="shared" si="6"/>
        <v/>
      </c>
      <c r="N132" s="10" t="str">
        <f t="shared" si="7"/>
        <v/>
      </c>
      <c r="O132" s="10" t="str">
        <f t="shared" si="8"/>
        <v/>
      </c>
    </row>
    <row r="133" spans="1:15" ht="39.5" customHeight="1">
      <c r="A133" s="10" t="str">
        <f>IF(CLEANED_DATA!A133="","",CLEANED_DATA!A133)</f>
        <v/>
      </c>
      <c r="B133" s="10" t="str">
        <f>IF($A133="","",IF(
IF(CLEANED_DATA!D133="","ANC1; ","")&amp;
IF(CLEANED_DATA!G133="","ANC4; ","")&amp;
IF(CLEANED_DATA!Q133="","LLIN_DISTRIBUTED; ","")&amp;
IF(CLEANED_DATA!R133="","DELIVERIES_HF; ","")&amp;
IF(CLEANED_DATA!T133="","AMTSL; ","")&amp;
IF(CLEANED_DATA!V133="","CAESAREAN; ","")&amp;
IF(CLEANED_DATA!W133="","OBST_COMPLICATIONS; ","")&amp;
IF(CLEANED_DATA!AL133="","PNC_48H_PROXY; ","")&amp;
IF(CLEANED_DATA!AM133="","FP_VISITS; ","")&amp;
IF(CLEANED_DATA!AN133="","FP_COUNSELLED; ","")&amp;
IF(CLEANED_DATA!AO133="","FP_NEW_ACCEPTORS; ","")&amp;
IF(CLEANED_DATA!AQ133="","FP_PROGESTIN_PILL; ","")&amp;
IF(CLEANED_DATA!AR133="","FP_ESTRO_PROGESTIN_PILL; ","")&amp;
IF(CLEANED_DATA!AS133="","FP_MORNING_AFTER; ","")&amp;
IF(CLEANED_DATA!AT133="","FP_IM_INJECTION; ","")&amp;
IF(CLEANED_DATA!AU133="","FP_SC_INJECTION; ","")&amp;
IF(CLEANED_DATA!AV133="","FP_IMPLANT_IMPLANON; ","")&amp;
IF(CLEANED_DATA!AW133="","FP_IMPLANT_JADELLE; ","")&amp;
IF(CLEANED_DATA!AX133="","FP_IUD; ","")&amp;
IF(CLEANED_DATA!AY133="","FP_TUBAL_LIGATION; ","")&amp;
IF(CLEANED_DATA!AZ133="","FP_VASECTOMY; ","")&amp;
IF(CLEANED_DATA!BA133="","FP_MALE_CONDOM; ","")&amp;
IF(CLEANED_DATA!BB133="","FP_FEMALE_CONDOM; ","")&amp;
IF(CLEANED_DATA!BC133="","FP_NATURAL_METHOD; ","")
="","None",
IF(CLEANED_DATA!D133="","ANC1; ","")&amp;
IF(CLEANED_DATA!G133="","ANC4; ","")&amp;
IF(CLEANED_DATA!Q133="","LLIN_DISTRIBUTED; ","")&amp;
IF(CLEANED_DATA!R133="","DELIVERIES_HF; ","")&amp;
IF(CLEANED_DATA!T133="","AMTSL; ","")&amp;
IF(CLEANED_DATA!V133="","CAESAREAN; ","")&amp;
IF(CLEANED_DATA!W133="","OBST_COMPLICATIONS; ","")&amp;
IF(CLEANED_DATA!AL133="","PNC_48H_PROXY; ","")&amp;
IF(CLEANED_DATA!AM133="","FP_VISITS; ","")&amp;
IF(CLEANED_DATA!AN133="","FP_COUNSELLED; ","")&amp;
IF(CLEANED_DATA!AO133="","FP_NEW_ACCEPTORS; ","")&amp;
IF(CLEANED_DATA!AQ133="","FP_PROGESTIN_PILL; ","")&amp;
IF(CLEANED_DATA!AR133="","FP_ESTRO_PROGESTIN_PILL; ","")&amp;
IF(CLEANED_DATA!AS133="","FP_MORNING_AFTER; ","")&amp;
IF(CLEANED_DATA!AT133="","FP_IM_INJECTION; ","")&amp;
IF(CLEANED_DATA!AU133="","FP_SC_INJECTION; ","")&amp;
IF(CLEANED_DATA!AV133="","FP_IMPLANT_IMPLANON; ","")&amp;
IF(CLEANED_DATA!AW133="","FP_IMPLANT_JADELLE; ","")&amp;
IF(CLEANED_DATA!AX133="","FP_IUD; ","")&amp;
IF(CLEANED_DATA!AY133="","FP_TUBAL_LIGATION; ","")&amp;
IF(CLEANED_DATA!AZ133="","FP_VASECTOMY; ","")&amp;
IF(CLEANED_DATA!BA133="","FP_MALE_CONDOM; ","")&amp;
IF(CLEANED_DATA!BB133="","FP_FEMALE_CONDOM; ","")&amp;
IF(CLEANED_DATA!BC133="","FP_NATURAL_METHOD; ","")))</f>
        <v/>
      </c>
      <c r="C133" s="11" t="str">
        <f>IF($A133="","",IF(
COUNT(CLEANED_DATA!D133,CLEANED_DATA!G133,CLEANED_DATA!Q133,CLEANED_DATA!R133,CLEANED_DATA!T133,CLEANED_DATA!V133,CLEANED_DATA!W133,CLEANED_DATA!AL133,CLEANED_DATA!AM133,CLEANED_DATA!AN133,CLEANED_DATA!AO133,CLEANED_DATA!AQ133,CLEANED_DATA!AR133,CLEANED_DATA!AS133,CLEANED_DATA!AT133,CLEANED_DATA!AU133,CLEANED_DATA!AV133,CLEANED_DATA!AW133,CLEANED_DATA!AX133,CLEANED_DATA!AY133,CLEANED_DATA!AZ133,CLEANED_DATA!BA133,CLEANED_DATA!BB133,CLEANED_DATA!BC133)=0,
"No data reported",
IF(
SUM(CLEANED_DATA!D133,CLEANED_DATA!G133,CLEANED_DATA!Q133,CLEANED_DATA!R133,CLEANED_DATA!T133,CLEANED_DATA!V133,CLEANED_DATA!W133,CLEANED_DATA!AL133,CLEANED_DATA!AM133,CLEANED_DATA!AN133,CLEANED_DATA!AO133,CLEANED_DATA!AQ133,CLEANED_DATA!AR133,CLEANED_DATA!AS133,CLEANED_DATA!AT133,CLEANED_DATA!AU133,CLEANED_DATA!AV133,CLEANED_DATA!AW133,CLEANED_DATA!AX133,CLEANED_DATA!AY133,CLEANED_DATA!AZ133,CLEANED_DATA!BA133,CLEANED_DATA!BB133,CLEANED_DATA!BC133)=0,
"Zero-only reporting",
"Reported")))</f>
        <v/>
      </c>
      <c r="D133" s="10" t="str">
        <f>IF($A133="","",IF(AND(CLEANED_DATA!D133&lt;&gt;"",CLEANED_DATA!G133&lt;&gt;"",CLEANED_DATA!G133&gt;CLEANED_DATA!D133),"Flag: ANC4 higher than ANC1","OK"))</f>
        <v/>
      </c>
      <c r="E133" s="10" t="str">
        <f>IF($A133="","",IF(OR(CLEANED_DATA!D133="",CLEANED_DATA!Q133=""),"Missing value: verify ANC1 and LLIN reporting",IF(CLEANED_DATA!Q133=CLEANED_DATA!D133,"OK: LLIN equals ANC1",IF(CLEANED_DATA!Q133&gt;CLEANED_DATA!D133,"Flag: LLIN exceeds ANC1 by "&amp;(CLEANED_DATA!Q133-CLEANED_DATA!D133)&amp;"; verify ANC register and LLIN distribution tally","Flag: LLIN lower than ANC1 by "&amp;(CLEANED_DATA!D133-CLEANED_DATA!Q133)&amp;"; verify if all ANC1 clients received LLINs or correct reporting error"))))</f>
        <v/>
      </c>
      <c r="F133" s="10" t="str">
        <f>IF($A133="","",IF(AND(CLEANED_DATA!R133&lt;&gt;"",CLEANED_DATA!T133&lt;&gt;"",CLEANED_DATA!T133&gt;CLEANED_DATA!R133),"Flag: AMTSL greater than deliveries by "&amp;(CLEANED_DATA!T133-CLEANED_DATA!R133),IF(AND(CLEANED_DATA!R133&gt;0,CLEANED_DATA!T133=""),"Missing AMTSL where deliveries reported","OK")))</f>
        <v/>
      </c>
      <c r="G133" s="10" t="str">
        <f>IF($A133="","",IF(AND(CLEANED_DATA!R133&gt;0,CLEANED_DATA!AL133=""),"Flag: delivery reported but no PNC &lt;48h proxy value",IF(AND(CLEANED_DATA!R133&lt;&gt;"",CLEANED_DATA!AL133&lt;&gt;"",CLEANED_DATA!AL133&gt;CLEANED_DATA!R133),"Flag: PNC &lt;48h proxy greater than deliveries by "&amp;(CLEANED_DATA!AL133-CLEANED_DATA!R133),"OK")))</f>
        <v/>
      </c>
      <c r="H133" s="10" t="str">
        <f>IF($A133="","",IF(AND(CLEANED_DATA!V133&lt;&gt;"",CLEANED_DATA!R133&lt;&gt;"",CLEANED_DATA!V133&gt;CLEANED_DATA!R133),"Flag: caesareans greater than deliveries by "&amp;(CLEANED_DATA!V133-CLEANED_DATA!R133),"OK"))</f>
        <v/>
      </c>
      <c r="I133" s="10" t="str">
        <f>IF($A133="","",IF(AND(CLEANED_DATA!W133&lt;&gt;"",CLEANED_DATA!R133&lt;&gt;"",CLEANED_DATA!W133&gt;CLEANED_DATA!R133),"Flag: complications greater than deliveries by "&amp;(CLEANED_DATA!W133-CLEANED_DATA!R133),"OK"))</f>
        <v/>
      </c>
      <c r="J133" s="10" t="str">
        <f>IF($A133="","",IF(AND(CLEANED_DATA!AN133&lt;&gt;"",CLEANED_DATA!AO133&lt;&gt;"",CLEANED_DATA!AO133&gt;CLEANED_DATA!AN133),"Flag: new acceptors greater than counselled by "&amp;(CLEANED_DATA!AO133-CLEANED_DATA!AN133),"OK"))</f>
        <v/>
      </c>
      <c r="K133" s="10" t="str">
        <f>IF($A133="","",N(CLEANED_DATA!AQ133)+N(CLEANED_DATA!AR133)+N(CLEANED_DATA!AS133)+N(CLEANED_DATA!AT133)+N(CLEANED_DATA!AU133)+N(CLEANED_DATA!AV133)+N(CLEANED_DATA!AW133)+N(CLEANED_DATA!AX133)+N(CLEANED_DATA!AY133)+N(CLEANED_DATA!AZ133)+N(CLEANED_DATA!BA133)+N(CLEANED_DATA!BB133)+N(CLEANED_DATA!BC133))</f>
        <v/>
      </c>
      <c r="L133" s="10" t="str">
        <f>IF($A133="","",IF(CLEANED_DATA!AO133="","Missing FP new acceptors",IF(K133=CLEANED_DATA!AO133,"OK","FP method sum differs from new acceptors: method sum="&amp;K133&amp;", new acceptors="&amp;CLEANED_DATA!AO133&amp;", difference="&amp;(K133-CLEANED_DATA!AO133))))</f>
        <v/>
      </c>
      <c r="M133" s="11" t="str">
        <f t="shared" si="6"/>
        <v/>
      </c>
      <c r="N133" s="10" t="str">
        <f t="shared" si="7"/>
        <v/>
      </c>
      <c r="O133" s="10" t="str">
        <f t="shared" si="8"/>
        <v/>
      </c>
    </row>
    <row r="134" spans="1:15" ht="39.5" customHeight="1">
      <c r="A134" s="10" t="str">
        <f>IF(CLEANED_DATA!A134="","",CLEANED_DATA!A134)</f>
        <v/>
      </c>
      <c r="B134" s="10" t="str">
        <f>IF($A134="","",IF(
IF(CLEANED_DATA!D134="","ANC1; ","")&amp;
IF(CLEANED_DATA!G134="","ANC4; ","")&amp;
IF(CLEANED_DATA!Q134="","LLIN_DISTRIBUTED; ","")&amp;
IF(CLEANED_DATA!R134="","DELIVERIES_HF; ","")&amp;
IF(CLEANED_DATA!T134="","AMTSL; ","")&amp;
IF(CLEANED_DATA!V134="","CAESAREAN; ","")&amp;
IF(CLEANED_DATA!W134="","OBST_COMPLICATIONS; ","")&amp;
IF(CLEANED_DATA!AL134="","PNC_48H_PROXY; ","")&amp;
IF(CLEANED_DATA!AM134="","FP_VISITS; ","")&amp;
IF(CLEANED_DATA!AN134="","FP_COUNSELLED; ","")&amp;
IF(CLEANED_DATA!AO134="","FP_NEW_ACCEPTORS; ","")&amp;
IF(CLEANED_DATA!AQ134="","FP_PROGESTIN_PILL; ","")&amp;
IF(CLEANED_DATA!AR134="","FP_ESTRO_PROGESTIN_PILL; ","")&amp;
IF(CLEANED_DATA!AS134="","FP_MORNING_AFTER; ","")&amp;
IF(CLEANED_DATA!AT134="","FP_IM_INJECTION; ","")&amp;
IF(CLEANED_DATA!AU134="","FP_SC_INJECTION; ","")&amp;
IF(CLEANED_DATA!AV134="","FP_IMPLANT_IMPLANON; ","")&amp;
IF(CLEANED_DATA!AW134="","FP_IMPLANT_JADELLE; ","")&amp;
IF(CLEANED_DATA!AX134="","FP_IUD; ","")&amp;
IF(CLEANED_DATA!AY134="","FP_TUBAL_LIGATION; ","")&amp;
IF(CLEANED_DATA!AZ134="","FP_VASECTOMY; ","")&amp;
IF(CLEANED_DATA!BA134="","FP_MALE_CONDOM; ","")&amp;
IF(CLEANED_DATA!BB134="","FP_FEMALE_CONDOM; ","")&amp;
IF(CLEANED_DATA!BC134="","FP_NATURAL_METHOD; ","")
="","None",
IF(CLEANED_DATA!D134="","ANC1; ","")&amp;
IF(CLEANED_DATA!G134="","ANC4; ","")&amp;
IF(CLEANED_DATA!Q134="","LLIN_DISTRIBUTED; ","")&amp;
IF(CLEANED_DATA!R134="","DELIVERIES_HF; ","")&amp;
IF(CLEANED_DATA!T134="","AMTSL; ","")&amp;
IF(CLEANED_DATA!V134="","CAESAREAN; ","")&amp;
IF(CLEANED_DATA!W134="","OBST_COMPLICATIONS; ","")&amp;
IF(CLEANED_DATA!AL134="","PNC_48H_PROXY; ","")&amp;
IF(CLEANED_DATA!AM134="","FP_VISITS; ","")&amp;
IF(CLEANED_DATA!AN134="","FP_COUNSELLED; ","")&amp;
IF(CLEANED_DATA!AO134="","FP_NEW_ACCEPTORS; ","")&amp;
IF(CLEANED_DATA!AQ134="","FP_PROGESTIN_PILL; ","")&amp;
IF(CLEANED_DATA!AR134="","FP_ESTRO_PROGESTIN_PILL; ","")&amp;
IF(CLEANED_DATA!AS134="","FP_MORNING_AFTER; ","")&amp;
IF(CLEANED_DATA!AT134="","FP_IM_INJECTION; ","")&amp;
IF(CLEANED_DATA!AU134="","FP_SC_INJECTION; ","")&amp;
IF(CLEANED_DATA!AV134="","FP_IMPLANT_IMPLANON; ","")&amp;
IF(CLEANED_DATA!AW134="","FP_IMPLANT_JADELLE; ","")&amp;
IF(CLEANED_DATA!AX134="","FP_IUD; ","")&amp;
IF(CLEANED_DATA!AY134="","FP_TUBAL_LIGATION; ","")&amp;
IF(CLEANED_DATA!AZ134="","FP_VASECTOMY; ","")&amp;
IF(CLEANED_DATA!BA134="","FP_MALE_CONDOM; ","")&amp;
IF(CLEANED_DATA!BB134="","FP_FEMALE_CONDOM; ","")&amp;
IF(CLEANED_DATA!BC134="","FP_NATURAL_METHOD; ","")))</f>
        <v/>
      </c>
      <c r="C134" s="11" t="str">
        <f>IF($A134="","",IF(
COUNT(CLEANED_DATA!D134,CLEANED_DATA!G134,CLEANED_DATA!Q134,CLEANED_DATA!R134,CLEANED_DATA!T134,CLEANED_DATA!V134,CLEANED_DATA!W134,CLEANED_DATA!AL134,CLEANED_DATA!AM134,CLEANED_DATA!AN134,CLEANED_DATA!AO134,CLEANED_DATA!AQ134,CLEANED_DATA!AR134,CLEANED_DATA!AS134,CLEANED_DATA!AT134,CLEANED_DATA!AU134,CLEANED_DATA!AV134,CLEANED_DATA!AW134,CLEANED_DATA!AX134,CLEANED_DATA!AY134,CLEANED_DATA!AZ134,CLEANED_DATA!BA134,CLEANED_DATA!BB134,CLEANED_DATA!BC134)=0,
"No data reported",
IF(
SUM(CLEANED_DATA!D134,CLEANED_DATA!G134,CLEANED_DATA!Q134,CLEANED_DATA!R134,CLEANED_DATA!T134,CLEANED_DATA!V134,CLEANED_DATA!W134,CLEANED_DATA!AL134,CLEANED_DATA!AM134,CLEANED_DATA!AN134,CLEANED_DATA!AO134,CLEANED_DATA!AQ134,CLEANED_DATA!AR134,CLEANED_DATA!AS134,CLEANED_DATA!AT134,CLEANED_DATA!AU134,CLEANED_DATA!AV134,CLEANED_DATA!AW134,CLEANED_DATA!AX134,CLEANED_DATA!AY134,CLEANED_DATA!AZ134,CLEANED_DATA!BA134,CLEANED_DATA!BB134,CLEANED_DATA!BC134)=0,
"Zero-only reporting",
"Reported")))</f>
        <v/>
      </c>
      <c r="D134" s="10" t="str">
        <f>IF($A134="","",IF(AND(CLEANED_DATA!D134&lt;&gt;"",CLEANED_DATA!G134&lt;&gt;"",CLEANED_DATA!G134&gt;CLEANED_DATA!D134),"Flag: ANC4 higher than ANC1","OK"))</f>
        <v/>
      </c>
      <c r="E134" s="10" t="str">
        <f>IF($A134="","",IF(OR(CLEANED_DATA!D134="",CLEANED_DATA!Q134=""),"Missing value: verify ANC1 and LLIN reporting",IF(CLEANED_DATA!Q134=CLEANED_DATA!D134,"OK: LLIN equals ANC1",IF(CLEANED_DATA!Q134&gt;CLEANED_DATA!D134,"Flag: LLIN exceeds ANC1 by "&amp;(CLEANED_DATA!Q134-CLEANED_DATA!D134)&amp;"; verify ANC register and LLIN distribution tally","Flag: LLIN lower than ANC1 by "&amp;(CLEANED_DATA!D134-CLEANED_DATA!Q134)&amp;"; verify if all ANC1 clients received LLINs or correct reporting error"))))</f>
        <v/>
      </c>
      <c r="F134" s="10" t="str">
        <f>IF($A134="","",IF(AND(CLEANED_DATA!R134&lt;&gt;"",CLEANED_DATA!T134&lt;&gt;"",CLEANED_DATA!T134&gt;CLEANED_DATA!R134),"Flag: AMTSL greater than deliveries by "&amp;(CLEANED_DATA!T134-CLEANED_DATA!R134),IF(AND(CLEANED_DATA!R134&gt;0,CLEANED_DATA!T134=""),"Missing AMTSL where deliveries reported","OK")))</f>
        <v/>
      </c>
      <c r="G134" s="10" t="str">
        <f>IF($A134="","",IF(AND(CLEANED_DATA!R134&gt;0,CLEANED_DATA!AL134=""),"Flag: delivery reported but no PNC &lt;48h proxy value",IF(AND(CLEANED_DATA!R134&lt;&gt;"",CLEANED_DATA!AL134&lt;&gt;"",CLEANED_DATA!AL134&gt;CLEANED_DATA!R134),"Flag: PNC &lt;48h proxy greater than deliveries by "&amp;(CLEANED_DATA!AL134-CLEANED_DATA!R134),"OK")))</f>
        <v/>
      </c>
      <c r="H134" s="10" t="str">
        <f>IF($A134="","",IF(AND(CLEANED_DATA!V134&lt;&gt;"",CLEANED_DATA!R134&lt;&gt;"",CLEANED_DATA!V134&gt;CLEANED_DATA!R134),"Flag: caesareans greater than deliveries by "&amp;(CLEANED_DATA!V134-CLEANED_DATA!R134),"OK"))</f>
        <v/>
      </c>
      <c r="I134" s="10" t="str">
        <f>IF($A134="","",IF(AND(CLEANED_DATA!W134&lt;&gt;"",CLEANED_DATA!R134&lt;&gt;"",CLEANED_DATA!W134&gt;CLEANED_DATA!R134),"Flag: complications greater than deliveries by "&amp;(CLEANED_DATA!W134-CLEANED_DATA!R134),"OK"))</f>
        <v/>
      </c>
      <c r="J134" s="10" t="str">
        <f>IF($A134="","",IF(AND(CLEANED_DATA!AN134&lt;&gt;"",CLEANED_DATA!AO134&lt;&gt;"",CLEANED_DATA!AO134&gt;CLEANED_DATA!AN134),"Flag: new acceptors greater than counselled by "&amp;(CLEANED_DATA!AO134-CLEANED_DATA!AN134),"OK"))</f>
        <v/>
      </c>
      <c r="K134" s="10" t="str">
        <f>IF($A134="","",N(CLEANED_DATA!AQ134)+N(CLEANED_DATA!AR134)+N(CLEANED_DATA!AS134)+N(CLEANED_DATA!AT134)+N(CLEANED_DATA!AU134)+N(CLEANED_DATA!AV134)+N(CLEANED_DATA!AW134)+N(CLEANED_DATA!AX134)+N(CLEANED_DATA!AY134)+N(CLEANED_DATA!AZ134)+N(CLEANED_DATA!BA134)+N(CLEANED_DATA!BB134)+N(CLEANED_DATA!BC134))</f>
        <v/>
      </c>
      <c r="L134" s="10" t="str">
        <f>IF($A134="","",IF(CLEANED_DATA!AO134="","Missing FP new acceptors",IF(K134=CLEANED_DATA!AO134,"OK","FP method sum differs from new acceptors: method sum="&amp;K134&amp;", new acceptors="&amp;CLEANED_DATA!AO134&amp;", difference="&amp;(K134-CLEANED_DATA!AO134))))</f>
        <v/>
      </c>
      <c r="M134" s="11" t="str">
        <f t="shared" si="6"/>
        <v/>
      </c>
      <c r="N134" s="10" t="str">
        <f t="shared" si="7"/>
        <v/>
      </c>
      <c r="O134" s="10" t="str">
        <f t="shared" si="8"/>
        <v/>
      </c>
    </row>
    <row r="135" spans="1:15" ht="39.5" customHeight="1">
      <c r="A135" s="10" t="str">
        <f>IF(CLEANED_DATA!A135="","",CLEANED_DATA!A135)</f>
        <v/>
      </c>
      <c r="B135" s="10" t="str">
        <f>IF($A135="","",IF(
IF(CLEANED_DATA!D135="","ANC1; ","")&amp;
IF(CLEANED_DATA!G135="","ANC4; ","")&amp;
IF(CLEANED_DATA!Q135="","LLIN_DISTRIBUTED; ","")&amp;
IF(CLEANED_DATA!R135="","DELIVERIES_HF; ","")&amp;
IF(CLEANED_DATA!T135="","AMTSL; ","")&amp;
IF(CLEANED_DATA!V135="","CAESAREAN; ","")&amp;
IF(CLEANED_DATA!W135="","OBST_COMPLICATIONS; ","")&amp;
IF(CLEANED_DATA!AL135="","PNC_48H_PROXY; ","")&amp;
IF(CLEANED_DATA!AM135="","FP_VISITS; ","")&amp;
IF(CLEANED_DATA!AN135="","FP_COUNSELLED; ","")&amp;
IF(CLEANED_DATA!AO135="","FP_NEW_ACCEPTORS; ","")&amp;
IF(CLEANED_DATA!AQ135="","FP_PROGESTIN_PILL; ","")&amp;
IF(CLEANED_DATA!AR135="","FP_ESTRO_PROGESTIN_PILL; ","")&amp;
IF(CLEANED_DATA!AS135="","FP_MORNING_AFTER; ","")&amp;
IF(CLEANED_DATA!AT135="","FP_IM_INJECTION; ","")&amp;
IF(CLEANED_DATA!AU135="","FP_SC_INJECTION; ","")&amp;
IF(CLEANED_DATA!AV135="","FP_IMPLANT_IMPLANON; ","")&amp;
IF(CLEANED_DATA!AW135="","FP_IMPLANT_JADELLE; ","")&amp;
IF(CLEANED_DATA!AX135="","FP_IUD; ","")&amp;
IF(CLEANED_DATA!AY135="","FP_TUBAL_LIGATION; ","")&amp;
IF(CLEANED_DATA!AZ135="","FP_VASECTOMY; ","")&amp;
IF(CLEANED_DATA!BA135="","FP_MALE_CONDOM; ","")&amp;
IF(CLEANED_DATA!BB135="","FP_FEMALE_CONDOM; ","")&amp;
IF(CLEANED_DATA!BC135="","FP_NATURAL_METHOD; ","")
="","None",
IF(CLEANED_DATA!D135="","ANC1; ","")&amp;
IF(CLEANED_DATA!G135="","ANC4; ","")&amp;
IF(CLEANED_DATA!Q135="","LLIN_DISTRIBUTED; ","")&amp;
IF(CLEANED_DATA!R135="","DELIVERIES_HF; ","")&amp;
IF(CLEANED_DATA!T135="","AMTSL; ","")&amp;
IF(CLEANED_DATA!V135="","CAESAREAN; ","")&amp;
IF(CLEANED_DATA!W135="","OBST_COMPLICATIONS; ","")&amp;
IF(CLEANED_DATA!AL135="","PNC_48H_PROXY; ","")&amp;
IF(CLEANED_DATA!AM135="","FP_VISITS; ","")&amp;
IF(CLEANED_DATA!AN135="","FP_COUNSELLED; ","")&amp;
IF(CLEANED_DATA!AO135="","FP_NEW_ACCEPTORS; ","")&amp;
IF(CLEANED_DATA!AQ135="","FP_PROGESTIN_PILL; ","")&amp;
IF(CLEANED_DATA!AR135="","FP_ESTRO_PROGESTIN_PILL; ","")&amp;
IF(CLEANED_DATA!AS135="","FP_MORNING_AFTER; ","")&amp;
IF(CLEANED_DATA!AT135="","FP_IM_INJECTION; ","")&amp;
IF(CLEANED_DATA!AU135="","FP_SC_INJECTION; ","")&amp;
IF(CLEANED_DATA!AV135="","FP_IMPLANT_IMPLANON; ","")&amp;
IF(CLEANED_DATA!AW135="","FP_IMPLANT_JADELLE; ","")&amp;
IF(CLEANED_DATA!AX135="","FP_IUD; ","")&amp;
IF(CLEANED_DATA!AY135="","FP_TUBAL_LIGATION; ","")&amp;
IF(CLEANED_DATA!AZ135="","FP_VASECTOMY; ","")&amp;
IF(CLEANED_DATA!BA135="","FP_MALE_CONDOM; ","")&amp;
IF(CLEANED_DATA!BB135="","FP_FEMALE_CONDOM; ","")&amp;
IF(CLEANED_DATA!BC135="","FP_NATURAL_METHOD; ","")))</f>
        <v/>
      </c>
      <c r="C135" s="11" t="str">
        <f>IF($A135="","",IF(
COUNT(CLEANED_DATA!D135,CLEANED_DATA!G135,CLEANED_DATA!Q135,CLEANED_DATA!R135,CLEANED_DATA!T135,CLEANED_DATA!V135,CLEANED_DATA!W135,CLEANED_DATA!AL135,CLEANED_DATA!AM135,CLEANED_DATA!AN135,CLEANED_DATA!AO135,CLEANED_DATA!AQ135,CLEANED_DATA!AR135,CLEANED_DATA!AS135,CLEANED_DATA!AT135,CLEANED_DATA!AU135,CLEANED_DATA!AV135,CLEANED_DATA!AW135,CLEANED_DATA!AX135,CLEANED_DATA!AY135,CLEANED_DATA!AZ135,CLEANED_DATA!BA135,CLEANED_DATA!BB135,CLEANED_DATA!BC135)=0,
"No data reported",
IF(
SUM(CLEANED_DATA!D135,CLEANED_DATA!G135,CLEANED_DATA!Q135,CLEANED_DATA!R135,CLEANED_DATA!T135,CLEANED_DATA!V135,CLEANED_DATA!W135,CLEANED_DATA!AL135,CLEANED_DATA!AM135,CLEANED_DATA!AN135,CLEANED_DATA!AO135,CLEANED_DATA!AQ135,CLEANED_DATA!AR135,CLEANED_DATA!AS135,CLEANED_DATA!AT135,CLEANED_DATA!AU135,CLEANED_DATA!AV135,CLEANED_DATA!AW135,CLEANED_DATA!AX135,CLEANED_DATA!AY135,CLEANED_DATA!AZ135,CLEANED_DATA!BA135,CLEANED_DATA!BB135,CLEANED_DATA!BC135)=0,
"Zero-only reporting",
"Reported")))</f>
        <v/>
      </c>
      <c r="D135" s="10" t="str">
        <f>IF($A135="","",IF(AND(CLEANED_DATA!D135&lt;&gt;"",CLEANED_DATA!G135&lt;&gt;"",CLEANED_DATA!G135&gt;CLEANED_DATA!D135),"Flag: ANC4 higher than ANC1","OK"))</f>
        <v/>
      </c>
      <c r="E135" s="10" t="str">
        <f>IF($A135="","",IF(OR(CLEANED_DATA!D135="",CLEANED_DATA!Q135=""),"Missing value: verify ANC1 and LLIN reporting",IF(CLEANED_DATA!Q135=CLEANED_DATA!D135,"OK: LLIN equals ANC1",IF(CLEANED_DATA!Q135&gt;CLEANED_DATA!D135,"Flag: LLIN exceeds ANC1 by "&amp;(CLEANED_DATA!Q135-CLEANED_DATA!D135)&amp;"; verify ANC register and LLIN distribution tally","Flag: LLIN lower than ANC1 by "&amp;(CLEANED_DATA!D135-CLEANED_DATA!Q135)&amp;"; verify if all ANC1 clients received LLINs or correct reporting error"))))</f>
        <v/>
      </c>
      <c r="F135" s="10" t="str">
        <f>IF($A135="","",IF(AND(CLEANED_DATA!R135&lt;&gt;"",CLEANED_DATA!T135&lt;&gt;"",CLEANED_DATA!T135&gt;CLEANED_DATA!R135),"Flag: AMTSL greater than deliveries by "&amp;(CLEANED_DATA!T135-CLEANED_DATA!R135),IF(AND(CLEANED_DATA!R135&gt;0,CLEANED_DATA!T135=""),"Missing AMTSL where deliveries reported","OK")))</f>
        <v/>
      </c>
      <c r="G135" s="10" t="str">
        <f>IF($A135="","",IF(AND(CLEANED_DATA!R135&gt;0,CLEANED_DATA!AL135=""),"Flag: delivery reported but no PNC &lt;48h proxy value",IF(AND(CLEANED_DATA!R135&lt;&gt;"",CLEANED_DATA!AL135&lt;&gt;"",CLEANED_DATA!AL135&gt;CLEANED_DATA!R135),"Flag: PNC &lt;48h proxy greater than deliveries by "&amp;(CLEANED_DATA!AL135-CLEANED_DATA!R135),"OK")))</f>
        <v/>
      </c>
      <c r="H135" s="10" t="str">
        <f>IF($A135="","",IF(AND(CLEANED_DATA!V135&lt;&gt;"",CLEANED_DATA!R135&lt;&gt;"",CLEANED_DATA!V135&gt;CLEANED_DATA!R135),"Flag: caesareans greater than deliveries by "&amp;(CLEANED_DATA!V135-CLEANED_DATA!R135),"OK"))</f>
        <v/>
      </c>
      <c r="I135" s="10" t="str">
        <f>IF($A135="","",IF(AND(CLEANED_DATA!W135&lt;&gt;"",CLEANED_DATA!R135&lt;&gt;"",CLEANED_DATA!W135&gt;CLEANED_DATA!R135),"Flag: complications greater than deliveries by "&amp;(CLEANED_DATA!W135-CLEANED_DATA!R135),"OK"))</f>
        <v/>
      </c>
      <c r="J135" s="10" t="str">
        <f>IF($A135="","",IF(AND(CLEANED_DATA!AN135&lt;&gt;"",CLEANED_DATA!AO135&lt;&gt;"",CLEANED_DATA!AO135&gt;CLEANED_DATA!AN135),"Flag: new acceptors greater than counselled by "&amp;(CLEANED_DATA!AO135-CLEANED_DATA!AN135),"OK"))</f>
        <v/>
      </c>
      <c r="K135" s="10" t="str">
        <f>IF($A135="","",N(CLEANED_DATA!AQ135)+N(CLEANED_DATA!AR135)+N(CLEANED_DATA!AS135)+N(CLEANED_DATA!AT135)+N(CLEANED_DATA!AU135)+N(CLEANED_DATA!AV135)+N(CLEANED_DATA!AW135)+N(CLEANED_DATA!AX135)+N(CLEANED_DATA!AY135)+N(CLEANED_DATA!AZ135)+N(CLEANED_DATA!BA135)+N(CLEANED_DATA!BB135)+N(CLEANED_DATA!BC135))</f>
        <v/>
      </c>
      <c r="L135" s="10" t="str">
        <f>IF($A135="","",IF(CLEANED_DATA!AO135="","Missing FP new acceptors",IF(K135=CLEANED_DATA!AO135,"OK","FP method sum differs from new acceptors: method sum="&amp;K135&amp;", new acceptors="&amp;CLEANED_DATA!AO135&amp;", difference="&amp;(K135-CLEANED_DATA!AO135))))</f>
        <v/>
      </c>
      <c r="M135" s="11" t="str">
        <f t="shared" si="6"/>
        <v/>
      </c>
      <c r="N135" s="10" t="str">
        <f t="shared" si="7"/>
        <v/>
      </c>
      <c r="O135" s="10" t="str">
        <f t="shared" si="8"/>
        <v/>
      </c>
    </row>
    <row r="136" spans="1:15" ht="39.5" customHeight="1">
      <c r="A136" s="10" t="str">
        <f>IF(CLEANED_DATA!A136="","",CLEANED_DATA!A136)</f>
        <v/>
      </c>
      <c r="B136" s="10" t="str">
        <f>IF($A136="","",IF(
IF(CLEANED_DATA!D136="","ANC1; ","")&amp;
IF(CLEANED_DATA!G136="","ANC4; ","")&amp;
IF(CLEANED_DATA!Q136="","LLIN_DISTRIBUTED; ","")&amp;
IF(CLEANED_DATA!R136="","DELIVERIES_HF; ","")&amp;
IF(CLEANED_DATA!T136="","AMTSL; ","")&amp;
IF(CLEANED_DATA!V136="","CAESAREAN; ","")&amp;
IF(CLEANED_DATA!W136="","OBST_COMPLICATIONS; ","")&amp;
IF(CLEANED_DATA!AL136="","PNC_48H_PROXY; ","")&amp;
IF(CLEANED_DATA!AM136="","FP_VISITS; ","")&amp;
IF(CLEANED_DATA!AN136="","FP_COUNSELLED; ","")&amp;
IF(CLEANED_DATA!AO136="","FP_NEW_ACCEPTORS; ","")&amp;
IF(CLEANED_DATA!AQ136="","FP_PROGESTIN_PILL; ","")&amp;
IF(CLEANED_DATA!AR136="","FP_ESTRO_PROGESTIN_PILL; ","")&amp;
IF(CLEANED_DATA!AS136="","FP_MORNING_AFTER; ","")&amp;
IF(CLEANED_DATA!AT136="","FP_IM_INJECTION; ","")&amp;
IF(CLEANED_DATA!AU136="","FP_SC_INJECTION; ","")&amp;
IF(CLEANED_DATA!AV136="","FP_IMPLANT_IMPLANON; ","")&amp;
IF(CLEANED_DATA!AW136="","FP_IMPLANT_JADELLE; ","")&amp;
IF(CLEANED_DATA!AX136="","FP_IUD; ","")&amp;
IF(CLEANED_DATA!AY136="","FP_TUBAL_LIGATION; ","")&amp;
IF(CLEANED_DATA!AZ136="","FP_VASECTOMY; ","")&amp;
IF(CLEANED_DATA!BA136="","FP_MALE_CONDOM; ","")&amp;
IF(CLEANED_DATA!BB136="","FP_FEMALE_CONDOM; ","")&amp;
IF(CLEANED_DATA!BC136="","FP_NATURAL_METHOD; ","")
="","None",
IF(CLEANED_DATA!D136="","ANC1; ","")&amp;
IF(CLEANED_DATA!G136="","ANC4; ","")&amp;
IF(CLEANED_DATA!Q136="","LLIN_DISTRIBUTED; ","")&amp;
IF(CLEANED_DATA!R136="","DELIVERIES_HF; ","")&amp;
IF(CLEANED_DATA!T136="","AMTSL; ","")&amp;
IF(CLEANED_DATA!V136="","CAESAREAN; ","")&amp;
IF(CLEANED_DATA!W136="","OBST_COMPLICATIONS; ","")&amp;
IF(CLEANED_DATA!AL136="","PNC_48H_PROXY; ","")&amp;
IF(CLEANED_DATA!AM136="","FP_VISITS; ","")&amp;
IF(CLEANED_DATA!AN136="","FP_COUNSELLED; ","")&amp;
IF(CLEANED_DATA!AO136="","FP_NEW_ACCEPTORS; ","")&amp;
IF(CLEANED_DATA!AQ136="","FP_PROGESTIN_PILL; ","")&amp;
IF(CLEANED_DATA!AR136="","FP_ESTRO_PROGESTIN_PILL; ","")&amp;
IF(CLEANED_DATA!AS136="","FP_MORNING_AFTER; ","")&amp;
IF(CLEANED_DATA!AT136="","FP_IM_INJECTION; ","")&amp;
IF(CLEANED_DATA!AU136="","FP_SC_INJECTION; ","")&amp;
IF(CLEANED_DATA!AV136="","FP_IMPLANT_IMPLANON; ","")&amp;
IF(CLEANED_DATA!AW136="","FP_IMPLANT_JADELLE; ","")&amp;
IF(CLEANED_DATA!AX136="","FP_IUD; ","")&amp;
IF(CLEANED_DATA!AY136="","FP_TUBAL_LIGATION; ","")&amp;
IF(CLEANED_DATA!AZ136="","FP_VASECTOMY; ","")&amp;
IF(CLEANED_DATA!BA136="","FP_MALE_CONDOM; ","")&amp;
IF(CLEANED_DATA!BB136="","FP_FEMALE_CONDOM; ","")&amp;
IF(CLEANED_DATA!BC136="","FP_NATURAL_METHOD; ","")))</f>
        <v/>
      </c>
      <c r="C136" s="11" t="str">
        <f>IF($A136="","",IF(
COUNT(CLEANED_DATA!D136,CLEANED_DATA!G136,CLEANED_DATA!Q136,CLEANED_DATA!R136,CLEANED_DATA!T136,CLEANED_DATA!V136,CLEANED_DATA!W136,CLEANED_DATA!AL136,CLEANED_DATA!AM136,CLEANED_DATA!AN136,CLEANED_DATA!AO136,CLEANED_DATA!AQ136,CLEANED_DATA!AR136,CLEANED_DATA!AS136,CLEANED_DATA!AT136,CLEANED_DATA!AU136,CLEANED_DATA!AV136,CLEANED_DATA!AW136,CLEANED_DATA!AX136,CLEANED_DATA!AY136,CLEANED_DATA!AZ136,CLEANED_DATA!BA136,CLEANED_DATA!BB136,CLEANED_DATA!BC136)=0,
"No data reported",
IF(
SUM(CLEANED_DATA!D136,CLEANED_DATA!G136,CLEANED_DATA!Q136,CLEANED_DATA!R136,CLEANED_DATA!T136,CLEANED_DATA!V136,CLEANED_DATA!W136,CLEANED_DATA!AL136,CLEANED_DATA!AM136,CLEANED_DATA!AN136,CLEANED_DATA!AO136,CLEANED_DATA!AQ136,CLEANED_DATA!AR136,CLEANED_DATA!AS136,CLEANED_DATA!AT136,CLEANED_DATA!AU136,CLEANED_DATA!AV136,CLEANED_DATA!AW136,CLEANED_DATA!AX136,CLEANED_DATA!AY136,CLEANED_DATA!AZ136,CLEANED_DATA!BA136,CLEANED_DATA!BB136,CLEANED_DATA!BC136)=0,
"Zero-only reporting",
"Reported")))</f>
        <v/>
      </c>
      <c r="D136" s="10" t="str">
        <f>IF($A136="","",IF(AND(CLEANED_DATA!D136&lt;&gt;"",CLEANED_DATA!G136&lt;&gt;"",CLEANED_DATA!G136&gt;CLEANED_DATA!D136),"Flag: ANC4 higher than ANC1","OK"))</f>
        <v/>
      </c>
      <c r="E136" s="10" t="str">
        <f>IF($A136="","",IF(OR(CLEANED_DATA!D136="",CLEANED_DATA!Q136=""),"Missing value: verify ANC1 and LLIN reporting",IF(CLEANED_DATA!Q136=CLEANED_DATA!D136,"OK: LLIN equals ANC1",IF(CLEANED_DATA!Q136&gt;CLEANED_DATA!D136,"Flag: LLIN exceeds ANC1 by "&amp;(CLEANED_DATA!Q136-CLEANED_DATA!D136)&amp;"; verify ANC register and LLIN distribution tally","Flag: LLIN lower than ANC1 by "&amp;(CLEANED_DATA!D136-CLEANED_DATA!Q136)&amp;"; verify if all ANC1 clients received LLINs or correct reporting error"))))</f>
        <v/>
      </c>
      <c r="F136" s="10" t="str">
        <f>IF($A136="","",IF(AND(CLEANED_DATA!R136&lt;&gt;"",CLEANED_DATA!T136&lt;&gt;"",CLEANED_DATA!T136&gt;CLEANED_DATA!R136),"Flag: AMTSL greater than deliveries by "&amp;(CLEANED_DATA!T136-CLEANED_DATA!R136),IF(AND(CLEANED_DATA!R136&gt;0,CLEANED_DATA!T136=""),"Missing AMTSL where deliveries reported","OK")))</f>
        <v/>
      </c>
      <c r="G136" s="10" t="str">
        <f>IF($A136="","",IF(AND(CLEANED_DATA!R136&gt;0,CLEANED_DATA!AL136=""),"Flag: delivery reported but no PNC &lt;48h proxy value",IF(AND(CLEANED_DATA!R136&lt;&gt;"",CLEANED_DATA!AL136&lt;&gt;"",CLEANED_DATA!AL136&gt;CLEANED_DATA!R136),"Flag: PNC &lt;48h proxy greater than deliveries by "&amp;(CLEANED_DATA!AL136-CLEANED_DATA!R136),"OK")))</f>
        <v/>
      </c>
      <c r="H136" s="10" t="str">
        <f>IF($A136="","",IF(AND(CLEANED_DATA!V136&lt;&gt;"",CLEANED_DATA!R136&lt;&gt;"",CLEANED_DATA!V136&gt;CLEANED_DATA!R136),"Flag: caesareans greater than deliveries by "&amp;(CLEANED_DATA!V136-CLEANED_DATA!R136),"OK"))</f>
        <v/>
      </c>
      <c r="I136" s="10" t="str">
        <f>IF($A136="","",IF(AND(CLEANED_DATA!W136&lt;&gt;"",CLEANED_DATA!R136&lt;&gt;"",CLEANED_DATA!W136&gt;CLEANED_DATA!R136),"Flag: complications greater than deliveries by "&amp;(CLEANED_DATA!W136-CLEANED_DATA!R136),"OK"))</f>
        <v/>
      </c>
      <c r="J136" s="10" t="str">
        <f>IF($A136="","",IF(AND(CLEANED_DATA!AN136&lt;&gt;"",CLEANED_DATA!AO136&lt;&gt;"",CLEANED_DATA!AO136&gt;CLEANED_DATA!AN136),"Flag: new acceptors greater than counselled by "&amp;(CLEANED_DATA!AO136-CLEANED_DATA!AN136),"OK"))</f>
        <v/>
      </c>
      <c r="K136" s="10" t="str">
        <f>IF($A136="","",N(CLEANED_DATA!AQ136)+N(CLEANED_DATA!AR136)+N(CLEANED_DATA!AS136)+N(CLEANED_DATA!AT136)+N(CLEANED_DATA!AU136)+N(CLEANED_DATA!AV136)+N(CLEANED_DATA!AW136)+N(CLEANED_DATA!AX136)+N(CLEANED_DATA!AY136)+N(CLEANED_DATA!AZ136)+N(CLEANED_DATA!BA136)+N(CLEANED_DATA!BB136)+N(CLEANED_DATA!BC136))</f>
        <v/>
      </c>
      <c r="L136" s="10" t="str">
        <f>IF($A136="","",IF(CLEANED_DATA!AO136="","Missing FP new acceptors",IF(K136=CLEANED_DATA!AO136,"OK","FP method sum differs from new acceptors: method sum="&amp;K136&amp;", new acceptors="&amp;CLEANED_DATA!AO136&amp;", difference="&amp;(K136-CLEANED_DATA!AO136))))</f>
        <v/>
      </c>
      <c r="M136" s="11" t="str">
        <f t="shared" si="6"/>
        <v/>
      </c>
      <c r="N136" s="10" t="str">
        <f t="shared" si="7"/>
        <v/>
      </c>
      <c r="O136" s="10" t="str">
        <f t="shared" si="8"/>
        <v/>
      </c>
    </row>
    <row r="137" spans="1:15" ht="39.5" customHeight="1">
      <c r="A137" s="10" t="str">
        <f>IF(CLEANED_DATA!A137="","",CLEANED_DATA!A137)</f>
        <v/>
      </c>
      <c r="B137" s="10" t="str">
        <f>IF($A137="","",IF(
IF(CLEANED_DATA!D137="","ANC1; ","")&amp;
IF(CLEANED_DATA!G137="","ANC4; ","")&amp;
IF(CLEANED_DATA!Q137="","LLIN_DISTRIBUTED; ","")&amp;
IF(CLEANED_DATA!R137="","DELIVERIES_HF; ","")&amp;
IF(CLEANED_DATA!T137="","AMTSL; ","")&amp;
IF(CLEANED_DATA!V137="","CAESAREAN; ","")&amp;
IF(CLEANED_DATA!W137="","OBST_COMPLICATIONS; ","")&amp;
IF(CLEANED_DATA!AL137="","PNC_48H_PROXY; ","")&amp;
IF(CLEANED_DATA!AM137="","FP_VISITS; ","")&amp;
IF(CLEANED_DATA!AN137="","FP_COUNSELLED; ","")&amp;
IF(CLEANED_DATA!AO137="","FP_NEW_ACCEPTORS; ","")&amp;
IF(CLEANED_DATA!AQ137="","FP_PROGESTIN_PILL; ","")&amp;
IF(CLEANED_DATA!AR137="","FP_ESTRO_PROGESTIN_PILL; ","")&amp;
IF(CLEANED_DATA!AS137="","FP_MORNING_AFTER; ","")&amp;
IF(CLEANED_DATA!AT137="","FP_IM_INJECTION; ","")&amp;
IF(CLEANED_DATA!AU137="","FP_SC_INJECTION; ","")&amp;
IF(CLEANED_DATA!AV137="","FP_IMPLANT_IMPLANON; ","")&amp;
IF(CLEANED_DATA!AW137="","FP_IMPLANT_JADELLE; ","")&amp;
IF(CLEANED_DATA!AX137="","FP_IUD; ","")&amp;
IF(CLEANED_DATA!AY137="","FP_TUBAL_LIGATION; ","")&amp;
IF(CLEANED_DATA!AZ137="","FP_VASECTOMY; ","")&amp;
IF(CLEANED_DATA!BA137="","FP_MALE_CONDOM; ","")&amp;
IF(CLEANED_DATA!BB137="","FP_FEMALE_CONDOM; ","")&amp;
IF(CLEANED_DATA!BC137="","FP_NATURAL_METHOD; ","")
="","None",
IF(CLEANED_DATA!D137="","ANC1; ","")&amp;
IF(CLEANED_DATA!G137="","ANC4; ","")&amp;
IF(CLEANED_DATA!Q137="","LLIN_DISTRIBUTED; ","")&amp;
IF(CLEANED_DATA!R137="","DELIVERIES_HF; ","")&amp;
IF(CLEANED_DATA!T137="","AMTSL; ","")&amp;
IF(CLEANED_DATA!V137="","CAESAREAN; ","")&amp;
IF(CLEANED_DATA!W137="","OBST_COMPLICATIONS; ","")&amp;
IF(CLEANED_DATA!AL137="","PNC_48H_PROXY; ","")&amp;
IF(CLEANED_DATA!AM137="","FP_VISITS; ","")&amp;
IF(CLEANED_DATA!AN137="","FP_COUNSELLED; ","")&amp;
IF(CLEANED_DATA!AO137="","FP_NEW_ACCEPTORS; ","")&amp;
IF(CLEANED_DATA!AQ137="","FP_PROGESTIN_PILL; ","")&amp;
IF(CLEANED_DATA!AR137="","FP_ESTRO_PROGESTIN_PILL; ","")&amp;
IF(CLEANED_DATA!AS137="","FP_MORNING_AFTER; ","")&amp;
IF(CLEANED_DATA!AT137="","FP_IM_INJECTION; ","")&amp;
IF(CLEANED_DATA!AU137="","FP_SC_INJECTION; ","")&amp;
IF(CLEANED_DATA!AV137="","FP_IMPLANT_IMPLANON; ","")&amp;
IF(CLEANED_DATA!AW137="","FP_IMPLANT_JADELLE; ","")&amp;
IF(CLEANED_DATA!AX137="","FP_IUD; ","")&amp;
IF(CLEANED_DATA!AY137="","FP_TUBAL_LIGATION; ","")&amp;
IF(CLEANED_DATA!AZ137="","FP_VASECTOMY; ","")&amp;
IF(CLEANED_DATA!BA137="","FP_MALE_CONDOM; ","")&amp;
IF(CLEANED_DATA!BB137="","FP_FEMALE_CONDOM; ","")&amp;
IF(CLEANED_DATA!BC137="","FP_NATURAL_METHOD; ","")))</f>
        <v/>
      </c>
      <c r="C137" s="11" t="str">
        <f>IF($A137="","",IF(
COUNT(CLEANED_DATA!D137,CLEANED_DATA!G137,CLEANED_DATA!Q137,CLEANED_DATA!R137,CLEANED_DATA!T137,CLEANED_DATA!V137,CLEANED_DATA!W137,CLEANED_DATA!AL137,CLEANED_DATA!AM137,CLEANED_DATA!AN137,CLEANED_DATA!AO137,CLEANED_DATA!AQ137,CLEANED_DATA!AR137,CLEANED_DATA!AS137,CLEANED_DATA!AT137,CLEANED_DATA!AU137,CLEANED_DATA!AV137,CLEANED_DATA!AW137,CLEANED_DATA!AX137,CLEANED_DATA!AY137,CLEANED_DATA!AZ137,CLEANED_DATA!BA137,CLEANED_DATA!BB137,CLEANED_DATA!BC137)=0,
"No data reported",
IF(
SUM(CLEANED_DATA!D137,CLEANED_DATA!G137,CLEANED_DATA!Q137,CLEANED_DATA!R137,CLEANED_DATA!T137,CLEANED_DATA!V137,CLEANED_DATA!W137,CLEANED_DATA!AL137,CLEANED_DATA!AM137,CLEANED_DATA!AN137,CLEANED_DATA!AO137,CLEANED_DATA!AQ137,CLEANED_DATA!AR137,CLEANED_DATA!AS137,CLEANED_DATA!AT137,CLEANED_DATA!AU137,CLEANED_DATA!AV137,CLEANED_DATA!AW137,CLEANED_DATA!AX137,CLEANED_DATA!AY137,CLEANED_DATA!AZ137,CLEANED_DATA!BA137,CLEANED_DATA!BB137,CLEANED_DATA!BC137)=0,
"Zero-only reporting",
"Reported")))</f>
        <v/>
      </c>
      <c r="D137" s="10" t="str">
        <f>IF($A137="","",IF(AND(CLEANED_DATA!D137&lt;&gt;"",CLEANED_DATA!G137&lt;&gt;"",CLEANED_DATA!G137&gt;CLEANED_DATA!D137),"Flag: ANC4 higher than ANC1","OK"))</f>
        <v/>
      </c>
      <c r="E137" s="10" t="str">
        <f>IF($A137="","",IF(OR(CLEANED_DATA!D137="",CLEANED_DATA!Q137=""),"Missing value: verify ANC1 and LLIN reporting",IF(CLEANED_DATA!Q137=CLEANED_DATA!D137,"OK: LLIN equals ANC1",IF(CLEANED_DATA!Q137&gt;CLEANED_DATA!D137,"Flag: LLIN exceeds ANC1 by "&amp;(CLEANED_DATA!Q137-CLEANED_DATA!D137)&amp;"; verify ANC register and LLIN distribution tally","Flag: LLIN lower than ANC1 by "&amp;(CLEANED_DATA!D137-CLEANED_DATA!Q137)&amp;"; verify if all ANC1 clients received LLINs or correct reporting error"))))</f>
        <v/>
      </c>
      <c r="F137" s="10" t="str">
        <f>IF($A137="","",IF(AND(CLEANED_DATA!R137&lt;&gt;"",CLEANED_DATA!T137&lt;&gt;"",CLEANED_DATA!T137&gt;CLEANED_DATA!R137),"Flag: AMTSL greater than deliveries by "&amp;(CLEANED_DATA!T137-CLEANED_DATA!R137),IF(AND(CLEANED_DATA!R137&gt;0,CLEANED_DATA!T137=""),"Missing AMTSL where deliveries reported","OK")))</f>
        <v/>
      </c>
      <c r="G137" s="10" t="str">
        <f>IF($A137="","",IF(AND(CLEANED_DATA!R137&gt;0,CLEANED_DATA!AL137=""),"Flag: delivery reported but no PNC &lt;48h proxy value",IF(AND(CLEANED_DATA!R137&lt;&gt;"",CLEANED_DATA!AL137&lt;&gt;"",CLEANED_DATA!AL137&gt;CLEANED_DATA!R137),"Flag: PNC &lt;48h proxy greater than deliveries by "&amp;(CLEANED_DATA!AL137-CLEANED_DATA!R137),"OK")))</f>
        <v/>
      </c>
      <c r="H137" s="10" t="str">
        <f>IF($A137="","",IF(AND(CLEANED_DATA!V137&lt;&gt;"",CLEANED_DATA!R137&lt;&gt;"",CLEANED_DATA!V137&gt;CLEANED_DATA!R137),"Flag: caesareans greater than deliveries by "&amp;(CLEANED_DATA!V137-CLEANED_DATA!R137),"OK"))</f>
        <v/>
      </c>
      <c r="I137" s="10" t="str">
        <f>IF($A137="","",IF(AND(CLEANED_DATA!W137&lt;&gt;"",CLEANED_DATA!R137&lt;&gt;"",CLEANED_DATA!W137&gt;CLEANED_DATA!R137),"Flag: complications greater than deliveries by "&amp;(CLEANED_DATA!W137-CLEANED_DATA!R137),"OK"))</f>
        <v/>
      </c>
      <c r="J137" s="10" t="str">
        <f>IF($A137="","",IF(AND(CLEANED_DATA!AN137&lt;&gt;"",CLEANED_DATA!AO137&lt;&gt;"",CLEANED_DATA!AO137&gt;CLEANED_DATA!AN137),"Flag: new acceptors greater than counselled by "&amp;(CLEANED_DATA!AO137-CLEANED_DATA!AN137),"OK"))</f>
        <v/>
      </c>
      <c r="K137" s="10" t="str">
        <f>IF($A137="","",N(CLEANED_DATA!AQ137)+N(CLEANED_DATA!AR137)+N(CLEANED_DATA!AS137)+N(CLEANED_DATA!AT137)+N(CLEANED_DATA!AU137)+N(CLEANED_DATA!AV137)+N(CLEANED_DATA!AW137)+N(CLEANED_DATA!AX137)+N(CLEANED_DATA!AY137)+N(CLEANED_DATA!AZ137)+N(CLEANED_DATA!BA137)+N(CLEANED_DATA!BB137)+N(CLEANED_DATA!BC137))</f>
        <v/>
      </c>
      <c r="L137" s="10" t="str">
        <f>IF($A137="","",IF(CLEANED_DATA!AO137="","Missing FP new acceptors",IF(K137=CLEANED_DATA!AO137,"OK","FP method sum differs from new acceptors: method sum="&amp;K137&amp;", new acceptors="&amp;CLEANED_DATA!AO137&amp;", difference="&amp;(K137-CLEANED_DATA!AO137))))</f>
        <v/>
      </c>
      <c r="M137" s="11" t="str">
        <f t="shared" si="6"/>
        <v/>
      </c>
      <c r="N137" s="10" t="str">
        <f t="shared" si="7"/>
        <v/>
      </c>
      <c r="O137" s="10" t="str">
        <f t="shared" si="8"/>
        <v/>
      </c>
    </row>
    <row r="138" spans="1:15" ht="39.5" customHeight="1">
      <c r="A138" s="10" t="str">
        <f>IF(CLEANED_DATA!A138="","",CLEANED_DATA!A138)</f>
        <v/>
      </c>
      <c r="B138" s="10" t="str">
        <f>IF($A138="","",IF(
IF(CLEANED_DATA!D138="","ANC1; ","")&amp;
IF(CLEANED_DATA!G138="","ANC4; ","")&amp;
IF(CLEANED_DATA!Q138="","LLIN_DISTRIBUTED; ","")&amp;
IF(CLEANED_DATA!R138="","DELIVERIES_HF; ","")&amp;
IF(CLEANED_DATA!T138="","AMTSL; ","")&amp;
IF(CLEANED_DATA!V138="","CAESAREAN; ","")&amp;
IF(CLEANED_DATA!W138="","OBST_COMPLICATIONS; ","")&amp;
IF(CLEANED_DATA!AL138="","PNC_48H_PROXY; ","")&amp;
IF(CLEANED_DATA!AM138="","FP_VISITS; ","")&amp;
IF(CLEANED_DATA!AN138="","FP_COUNSELLED; ","")&amp;
IF(CLEANED_DATA!AO138="","FP_NEW_ACCEPTORS; ","")&amp;
IF(CLEANED_DATA!AQ138="","FP_PROGESTIN_PILL; ","")&amp;
IF(CLEANED_DATA!AR138="","FP_ESTRO_PROGESTIN_PILL; ","")&amp;
IF(CLEANED_DATA!AS138="","FP_MORNING_AFTER; ","")&amp;
IF(CLEANED_DATA!AT138="","FP_IM_INJECTION; ","")&amp;
IF(CLEANED_DATA!AU138="","FP_SC_INJECTION; ","")&amp;
IF(CLEANED_DATA!AV138="","FP_IMPLANT_IMPLANON; ","")&amp;
IF(CLEANED_DATA!AW138="","FP_IMPLANT_JADELLE; ","")&amp;
IF(CLEANED_DATA!AX138="","FP_IUD; ","")&amp;
IF(CLEANED_DATA!AY138="","FP_TUBAL_LIGATION; ","")&amp;
IF(CLEANED_DATA!AZ138="","FP_VASECTOMY; ","")&amp;
IF(CLEANED_DATA!BA138="","FP_MALE_CONDOM; ","")&amp;
IF(CLEANED_DATA!BB138="","FP_FEMALE_CONDOM; ","")&amp;
IF(CLEANED_DATA!BC138="","FP_NATURAL_METHOD; ","")
="","None",
IF(CLEANED_DATA!D138="","ANC1; ","")&amp;
IF(CLEANED_DATA!G138="","ANC4; ","")&amp;
IF(CLEANED_DATA!Q138="","LLIN_DISTRIBUTED; ","")&amp;
IF(CLEANED_DATA!R138="","DELIVERIES_HF; ","")&amp;
IF(CLEANED_DATA!T138="","AMTSL; ","")&amp;
IF(CLEANED_DATA!V138="","CAESAREAN; ","")&amp;
IF(CLEANED_DATA!W138="","OBST_COMPLICATIONS; ","")&amp;
IF(CLEANED_DATA!AL138="","PNC_48H_PROXY; ","")&amp;
IF(CLEANED_DATA!AM138="","FP_VISITS; ","")&amp;
IF(CLEANED_DATA!AN138="","FP_COUNSELLED; ","")&amp;
IF(CLEANED_DATA!AO138="","FP_NEW_ACCEPTORS; ","")&amp;
IF(CLEANED_DATA!AQ138="","FP_PROGESTIN_PILL; ","")&amp;
IF(CLEANED_DATA!AR138="","FP_ESTRO_PROGESTIN_PILL; ","")&amp;
IF(CLEANED_DATA!AS138="","FP_MORNING_AFTER; ","")&amp;
IF(CLEANED_DATA!AT138="","FP_IM_INJECTION; ","")&amp;
IF(CLEANED_DATA!AU138="","FP_SC_INJECTION; ","")&amp;
IF(CLEANED_DATA!AV138="","FP_IMPLANT_IMPLANON; ","")&amp;
IF(CLEANED_DATA!AW138="","FP_IMPLANT_JADELLE; ","")&amp;
IF(CLEANED_DATA!AX138="","FP_IUD; ","")&amp;
IF(CLEANED_DATA!AY138="","FP_TUBAL_LIGATION; ","")&amp;
IF(CLEANED_DATA!AZ138="","FP_VASECTOMY; ","")&amp;
IF(CLEANED_DATA!BA138="","FP_MALE_CONDOM; ","")&amp;
IF(CLEANED_DATA!BB138="","FP_FEMALE_CONDOM; ","")&amp;
IF(CLEANED_DATA!BC138="","FP_NATURAL_METHOD; ","")))</f>
        <v/>
      </c>
      <c r="C138" s="11" t="str">
        <f>IF($A138="","",IF(
COUNT(CLEANED_DATA!D138,CLEANED_DATA!G138,CLEANED_DATA!Q138,CLEANED_DATA!R138,CLEANED_DATA!T138,CLEANED_DATA!V138,CLEANED_DATA!W138,CLEANED_DATA!AL138,CLEANED_DATA!AM138,CLEANED_DATA!AN138,CLEANED_DATA!AO138,CLEANED_DATA!AQ138,CLEANED_DATA!AR138,CLEANED_DATA!AS138,CLEANED_DATA!AT138,CLEANED_DATA!AU138,CLEANED_DATA!AV138,CLEANED_DATA!AW138,CLEANED_DATA!AX138,CLEANED_DATA!AY138,CLEANED_DATA!AZ138,CLEANED_DATA!BA138,CLEANED_DATA!BB138,CLEANED_DATA!BC138)=0,
"No data reported",
IF(
SUM(CLEANED_DATA!D138,CLEANED_DATA!G138,CLEANED_DATA!Q138,CLEANED_DATA!R138,CLEANED_DATA!T138,CLEANED_DATA!V138,CLEANED_DATA!W138,CLEANED_DATA!AL138,CLEANED_DATA!AM138,CLEANED_DATA!AN138,CLEANED_DATA!AO138,CLEANED_DATA!AQ138,CLEANED_DATA!AR138,CLEANED_DATA!AS138,CLEANED_DATA!AT138,CLEANED_DATA!AU138,CLEANED_DATA!AV138,CLEANED_DATA!AW138,CLEANED_DATA!AX138,CLEANED_DATA!AY138,CLEANED_DATA!AZ138,CLEANED_DATA!BA138,CLEANED_DATA!BB138,CLEANED_DATA!BC138)=0,
"Zero-only reporting",
"Reported")))</f>
        <v/>
      </c>
      <c r="D138" s="10" t="str">
        <f>IF($A138="","",IF(AND(CLEANED_DATA!D138&lt;&gt;"",CLEANED_DATA!G138&lt;&gt;"",CLEANED_DATA!G138&gt;CLEANED_DATA!D138),"Flag: ANC4 higher than ANC1","OK"))</f>
        <v/>
      </c>
      <c r="E138" s="10" t="str">
        <f>IF($A138="","",IF(OR(CLEANED_DATA!D138="",CLEANED_DATA!Q138=""),"Missing value: verify ANC1 and LLIN reporting",IF(CLEANED_DATA!Q138=CLEANED_DATA!D138,"OK: LLIN equals ANC1",IF(CLEANED_DATA!Q138&gt;CLEANED_DATA!D138,"Flag: LLIN exceeds ANC1 by "&amp;(CLEANED_DATA!Q138-CLEANED_DATA!D138)&amp;"; verify ANC register and LLIN distribution tally","Flag: LLIN lower than ANC1 by "&amp;(CLEANED_DATA!D138-CLEANED_DATA!Q138)&amp;"; verify if all ANC1 clients received LLINs or correct reporting error"))))</f>
        <v/>
      </c>
      <c r="F138" s="10" t="str">
        <f>IF($A138="","",IF(AND(CLEANED_DATA!R138&lt;&gt;"",CLEANED_DATA!T138&lt;&gt;"",CLEANED_DATA!T138&gt;CLEANED_DATA!R138),"Flag: AMTSL greater than deliveries by "&amp;(CLEANED_DATA!T138-CLEANED_DATA!R138),IF(AND(CLEANED_DATA!R138&gt;0,CLEANED_DATA!T138=""),"Missing AMTSL where deliveries reported","OK")))</f>
        <v/>
      </c>
      <c r="G138" s="10" t="str">
        <f>IF($A138="","",IF(AND(CLEANED_DATA!R138&gt;0,CLEANED_DATA!AL138=""),"Flag: delivery reported but no PNC &lt;48h proxy value",IF(AND(CLEANED_DATA!R138&lt;&gt;"",CLEANED_DATA!AL138&lt;&gt;"",CLEANED_DATA!AL138&gt;CLEANED_DATA!R138),"Flag: PNC &lt;48h proxy greater than deliveries by "&amp;(CLEANED_DATA!AL138-CLEANED_DATA!R138),"OK")))</f>
        <v/>
      </c>
      <c r="H138" s="10" t="str">
        <f>IF($A138="","",IF(AND(CLEANED_DATA!V138&lt;&gt;"",CLEANED_DATA!R138&lt;&gt;"",CLEANED_DATA!V138&gt;CLEANED_DATA!R138),"Flag: caesareans greater than deliveries by "&amp;(CLEANED_DATA!V138-CLEANED_DATA!R138),"OK"))</f>
        <v/>
      </c>
      <c r="I138" s="10" t="str">
        <f>IF($A138="","",IF(AND(CLEANED_DATA!W138&lt;&gt;"",CLEANED_DATA!R138&lt;&gt;"",CLEANED_DATA!W138&gt;CLEANED_DATA!R138),"Flag: complications greater than deliveries by "&amp;(CLEANED_DATA!W138-CLEANED_DATA!R138),"OK"))</f>
        <v/>
      </c>
      <c r="J138" s="10" t="str">
        <f>IF($A138="","",IF(AND(CLEANED_DATA!AN138&lt;&gt;"",CLEANED_DATA!AO138&lt;&gt;"",CLEANED_DATA!AO138&gt;CLEANED_DATA!AN138),"Flag: new acceptors greater than counselled by "&amp;(CLEANED_DATA!AO138-CLEANED_DATA!AN138),"OK"))</f>
        <v/>
      </c>
      <c r="K138" s="10" t="str">
        <f>IF($A138="","",N(CLEANED_DATA!AQ138)+N(CLEANED_DATA!AR138)+N(CLEANED_DATA!AS138)+N(CLEANED_DATA!AT138)+N(CLEANED_DATA!AU138)+N(CLEANED_DATA!AV138)+N(CLEANED_DATA!AW138)+N(CLEANED_DATA!AX138)+N(CLEANED_DATA!AY138)+N(CLEANED_DATA!AZ138)+N(CLEANED_DATA!BA138)+N(CLEANED_DATA!BB138)+N(CLEANED_DATA!BC138))</f>
        <v/>
      </c>
      <c r="L138" s="10" t="str">
        <f>IF($A138="","",IF(CLEANED_DATA!AO138="","Missing FP new acceptors",IF(K138=CLEANED_DATA!AO138,"OK","FP method sum differs from new acceptors: method sum="&amp;K138&amp;", new acceptors="&amp;CLEANED_DATA!AO138&amp;", difference="&amp;(K138-CLEANED_DATA!AO138))))</f>
        <v/>
      </c>
      <c r="M138" s="11" t="str">
        <f t="shared" si="6"/>
        <v/>
      </c>
      <c r="N138" s="10" t="str">
        <f t="shared" si="7"/>
        <v/>
      </c>
      <c r="O138" s="10" t="str">
        <f t="shared" si="8"/>
        <v/>
      </c>
    </row>
    <row r="139" spans="1:15" ht="39.5" customHeight="1">
      <c r="A139" s="10" t="str">
        <f>IF(CLEANED_DATA!A139="","",CLEANED_DATA!A139)</f>
        <v/>
      </c>
      <c r="B139" s="10" t="str">
        <f>IF($A139="","",IF(
IF(CLEANED_DATA!D139="","ANC1; ","")&amp;
IF(CLEANED_DATA!G139="","ANC4; ","")&amp;
IF(CLEANED_DATA!Q139="","LLIN_DISTRIBUTED; ","")&amp;
IF(CLEANED_DATA!R139="","DELIVERIES_HF; ","")&amp;
IF(CLEANED_DATA!T139="","AMTSL; ","")&amp;
IF(CLEANED_DATA!V139="","CAESAREAN; ","")&amp;
IF(CLEANED_DATA!W139="","OBST_COMPLICATIONS; ","")&amp;
IF(CLEANED_DATA!AL139="","PNC_48H_PROXY; ","")&amp;
IF(CLEANED_DATA!AM139="","FP_VISITS; ","")&amp;
IF(CLEANED_DATA!AN139="","FP_COUNSELLED; ","")&amp;
IF(CLEANED_DATA!AO139="","FP_NEW_ACCEPTORS; ","")&amp;
IF(CLEANED_DATA!AQ139="","FP_PROGESTIN_PILL; ","")&amp;
IF(CLEANED_DATA!AR139="","FP_ESTRO_PROGESTIN_PILL; ","")&amp;
IF(CLEANED_DATA!AS139="","FP_MORNING_AFTER; ","")&amp;
IF(CLEANED_DATA!AT139="","FP_IM_INJECTION; ","")&amp;
IF(CLEANED_DATA!AU139="","FP_SC_INJECTION; ","")&amp;
IF(CLEANED_DATA!AV139="","FP_IMPLANT_IMPLANON; ","")&amp;
IF(CLEANED_DATA!AW139="","FP_IMPLANT_JADELLE; ","")&amp;
IF(CLEANED_DATA!AX139="","FP_IUD; ","")&amp;
IF(CLEANED_DATA!AY139="","FP_TUBAL_LIGATION; ","")&amp;
IF(CLEANED_DATA!AZ139="","FP_VASECTOMY; ","")&amp;
IF(CLEANED_DATA!BA139="","FP_MALE_CONDOM; ","")&amp;
IF(CLEANED_DATA!BB139="","FP_FEMALE_CONDOM; ","")&amp;
IF(CLEANED_DATA!BC139="","FP_NATURAL_METHOD; ","")
="","None",
IF(CLEANED_DATA!D139="","ANC1; ","")&amp;
IF(CLEANED_DATA!G139="","ANC4; ","")&amp;
IF(CLEANED_DATA!Q139="","LLIN_DISTRIBUTED; ","")&amp;
IF(CLEANED_DATA!R139="","DELIVERIES_HF; ","")&amp;
IF(CLEANED_DATA!T139="","AMTSL; ","")&amp;
IF(CLEANED_DATA!V139="","CAESAREAN; ","")&amp;
IF(CLEANED_DATA!W139="","OBST_COMPLICATIONS; ","")&amp;
IF(CLEANED_DATA!AL139="","PNC_48H_PROXY; ","")&amp;
IF(CLEANED_DATA!AM139="","FP_VISITS; ","")&amp;
IF(CLEANED_DATA!AN139="","FP_COUNSELLED; ","")&amp;
IF(CLEANED_DATA!AO139="","FP_NEW_ACCEPTORS; ","")&amp;
IF(CLEANED_DATA!AQ139="","FP_PROGESTIN_PILL; ","")&amp;
IF(CLEANED_DATA!AR139="","FP_ESTRO_PROGESTIN_PILL; ","")&amp;
IF(CLEANED_DATA!AS139="","FP_MORNING_AFTER; ","")&amp;
IF(CLEANED_DATA!AT139="","FP_IM_INJECTION; ","")&amp;
IF(CLEANED_DATA!AU139="","FP_SC_INJECTION; ","")&amp;
IF(CLEANED_DATA!AV139="","FP_IMPLANT_IMPLANON; ","")&amp;
IF(CLEANED_DATA!AW139="","FP_IMPLANT_JADELLE; ","")&amp;
IF(CLEANED_DATA!AX139="","FP_IUD; ","")&amp;
IF(CLEANED_DATA!AY139="","FP_TUBAL_LIGATION; ","")&amp;
IF(CLEANED_DATA!AZ139="","FP_VASECTOMY; ","")&amp;
IF(CLEANED_DATA!BA139="","FP_MALE_CONDOM; ","")&amp;
IF(CLEANED_DATA!BB139="","FP_FEMALE_CONDOM; ","")&amp;
IF(CLEANED_DATA!BC139="","FP_NATURAL_METHOD; ","")))</f>
        <v/>
      </c>
      <c r="C139" s="11" t="str">
        <f>IF($A139="","",IF(
COUNT(CLEANED_DATA!D139,CLEANED_DATA!G139,CLEANED_DATA!Q139,CLEANED_DATA!R139,CLEANED_DATA!T139,CLEANED_DATA!V139,CLEANED_DATA!W139,CLEANED_DATA!AL139,CLEANED_DATA!AM139,CLEANED_DATA!AN139,CLEANED_DATA!AO139,CLEANED_DATA!AQ139,CLEANED_DATA!AR139,CLEANED_DATA!AS139,CLEANED_DATA!AT139,CLEANED_DATA!AU139,CLEANED_DATA!AV139,CLEANED_DATA!AW139,CLEANED_DATA!AX139,CLEANED_DATA!AY139,CLEANED_DATA!AZ139,CLEANED_DATA!BA139,CLEANED_DATA!BB139,CLEANED_DATA!BC139)=0,
"No data reported",
IF(
SUM(CLEANED_DATA!D139,CLEANED_DATA!G139,CLEANED_DATA!Q139,CLEANED_DATA!R139,CLEANED_DATA!T139,CLEANED_DATA!V139,CLEANED_DATA!W139,CLEANED_DATA!AL139,CLEANED_DATA!AM139,CLEANED_DATA!AN139,CLEANED_DATA!AO139,CLEANED_DATA!AQ139,CLEANED_DATA!AR139,CLEANED_DATA!AS139,CLEANED_DATA!AT139,CLEANED_DATA!AU139,CLEANED_DATA!AV139,CLEANED_DATA!AW139,CLEANED_DATA!AX139,CLEANED_DATA!AY139,CLEANED_DATA!AZ139,CLEANED_DATA!BA139,CLEANED_DATA!BB139,CLEANED_DATA!BC139)=0,
"Zero-only reporting",
"Reported")))</f>
        <v/>
      </c>
      <c r="D139" s="10" t="str">
        <f>IF($A139="","",IF(AND(CLEANED_DATA!D139&lt;&gt;"",CLEANED_DATA!G139&lt;&gt;"",CLEANED_DATA!G139&gt;CLEANED_DATA!D139),"Flag: ANC4 higher than ANC1","OK"))</f>
        <v/>
      </c>
      <c r="E139" s="10" t="str">
        <f>IF($A139="","",IF(OR(CLEANED_DATA!D139="",CLEANED_DATA!Q139=""),"Missing value: verify ANC1 and LLIN reporting",IF(CLEANED_DATA!Q139=CLEANED_DATA!D139,"OK: LLIN equals ANC1",IF(CLEANED_DATA!Q139&gt;CLEANED_DATA!D139,"Flag: LLIN exceeds ANC1 by "&amp;(CLEANED_DATA!Q139-CLEANED_DATA!D139)&amp;"; verify ANC register and LLIN distribution tally","Flag: LLIN lower than ANC1 by "&amp;(CLEANED_DATA!D139-CLEANED_DATA!Q139)&amp;"; verify if all ANC1 clients received LLINs or correct reporting error"))))</f>
        <v/>
      </c>
      <c r="F139" s="10" t="str">
        <f>IF($A139="","",IF(AND(CLEANED_DATA!R139&lt;&gt;"",CLEANED_DATA!T139&lt;&gt;"",CLEANED_DATA!T139&gt;CLEANED_DATA!R139),"Flag: AMTSL greater than deliveries by "&amp;(CLEANED_DATA!T139-CLEANED_DATA!R139),IF(AND(CLEANED_DATA!R139&gt;0,CLEANED_DATA!T139=""),"Missing AMTSL where deliveries reported","OK")))</f>
        <v/>
      </c>
      <c r="G139" s="10" t="str">
        <f>IF($A139="","",IF(AND(CLEANED_DATA!R139&gt;0,CLEANED_DATA!AL139=""),"Flag: delivery reported but no PNC &lt;48h proxy value",IF(AND(CLEANED_DATA!R139&lt;&gt;"",CLEANED_DATA!AL139&lt;&gt;"",CLEANED_DATA!AL139&gt;CLEANED_DATA!R139),"Flag: PNC &lt;48h proxy greater than deliveries by "&amp;(CLEANED_DATA!AL139-CLEANED_DATA!R139),"OK")))</f>
        <v/>
      </c>
      <c r="H139" s="10" t="str">
        <f>IF($A139="","",IF(AND(CLEANED_DATA!V139&lt;&gt;"",CLEANED_DATA!R139&lt;&gt;"",CLEANED_DATA!V139&gt;CLEANED_DATA!R139),"Flag: caesareans greater than deliveries by "&amp;(CLEANED_DATA!V139-CLEANED_DATA!R139),"OK"))</f>
        <v/>
      </c>
      <c r="I139" s="10" t="str">
        <f>IF($A139="","",IF(AND(CLEANED_DATA!W139&lt;&gt;"",CLEANED_DATA!R139&lt;&gt;"",CLEANED_DATA!W139&gt;CLEANED_DATA!R139),"Flag: complications greater than deliveries by "&amp;(CLEANED_DATA!W139-CLEANED_DATA!R139),"OK"))</f>
        <v/>
      </c>
      <c r="J139" s="10" t="str">
        <f>IF($A139="","",IF(AND(CLEANED_DATA!AN139&lt;&gt;"",CLEANED_DATA!AO139&lt;&gt;"",CLEANED_DATA!AO139&gt;CLEANED_DATA!AN139),"Flag: new acceptors greater than counselled by "&amp;(CLEANED_DATA!AO139-CLEANED_DATA!AN139),"OK"))</f>
        <v/>
      </c>
      <c r="K139" s="10" t="str">
        <f>IF($A139="","",N(CLEANED_DATA!AQ139)+N(CLEANED_DATA!AR139)+N(CLEANED_DATA!AS139)+N(CLEANED_DATA!AT139)+N(CLEANED_DATA!AU139)+N(CLEANED_DATA!AV139)+N(CLEANED_DATA!AW139)+N(CLEANED_DATA!AX139)+N(CLEANED_DATA!AY139)+N(CLEANED_DATA!AZ139)+N(CLEANED_DATA!BA139)+N(CLEANED_DATA!BB139)+N(CLEANED_DATA!BC139))</f>
        <v/>
      </c>
      <c r="L139" s="10" t="str">
        <f>IF($A139="","",IF(CLEANED_DATA!AO139="","Missing FP new acceptors",IF(K139=CLEANED_DATA!AO139,"OK","FP method sum differs from new acceptors: method sum="&amp;K139&amp;", new acceptors="&amp;CLEANED_DATA!AO139&amp;", difference="&amp;(K139-CLEANED_DATA!AO139))))</f>
        <v/>
      </c>
      <c r="M139" s="11" t="str">
        <f t="shared" si="6"/>
        <v/>
      </c>
      <c r="N139" s="10" t="str">
        <f t="shared" si="7"/>
        <v/>
      </c>
      <c r="O139" s="10" t="str">
        <f t="shared" si="8"/>
        <v/>
      </c>
    </row>
    <row r="140" spans="1:15" ht="39.5" customHeight="1">
      <c r="A140" s="10" t="str">
        <f>IF(CLEANED_DATA!A140="","",CLEANED_DATA!A140)</f>
        <v/>
      </c>
      <c r="B140" s="10" t="str">
        <f>IF($A140="","",IF(
IF(CLEANED_DATA!D140="","ANC1; ","")&amp;
IF(CLEANED_DATA!G140="","ANC4; ","")&amp;
IF(CLEANED_DATA!Q140="","LLIN_DISTRIBUTED; ","")&amp;
IF(CLEANED_DATA!R140="","DELIVERIES_HF; ","")&amp;
IF(CLEANED_DATA!T140="","AMTSL; ","")&amp;
IF(CLEANED_DATA!V140="","CAESAREAN; ","")&amp;
IF(CLEANED_DATA!W140="","OBST_COMPLICATIONS; ","")&amp;
IF(CLEANED_DATA!AL140="","PNC_48H_PROXY; ","")&amp;
IF(CLEANED_DATA!AM140="","FP_VISITS; ","")&amp;
IF(CLEANED_DATA!AN140="","FP_COUNSELLED; ","")&amp;
IF(CLEANED_DATA!AO140="","FP_NEW_ACCEPTORS; ","")&amp;
IF(CLEANED_DATA!AQ140="","FP_PROGESTIN_PILL; ","")&amp;
IF(CLEANED_DATA!AR140="","FP_ESTRO_PROGESTIN_PILL; ","")&amp;
IF(CLEANED_DATA!AS140="","FP_MORNING_AFTER; ","")&amp;
IF(CLEANED_DATA!AT140="","FP_IM_INJECTION; ","")&amp;
IF(CLEANED_DATA!AU140="","FP_SC_INJECTION; ","")&amp;
IF(CLEANED_DATA!AV140="","FP_IMPLANT_IMPLANON; ","")&amp;
IF(CLEANED_DATA!AW140="","FP_IMPLANT_JADELLE; ","")&amp;
IF(CLEANED_DATA!AX140="","FP_IUD; ","")&amp;
IF(CLEANED_DATA!AY140="","FP_TUBAL_LIGATION; ","")&amp;
IF(CLEANED_DATA!AZ140="","FP_VASECTOMY; ","")&amp;
IF(CLEANED_DATA!BA140="","FP_MALE_CONDOM; ","")&amp;
IF(CLEANED_DATA!BB140="","FP_FEMALE_CONDOM; ","")&amp;
IF(CLEANED_DATA!BC140="","FP_NATURAL_METHOD; ","")
="","None",
IF(CLEANED_DATA!D140="","ANC1; ","")&amp;
IF(CLEANED_DATA!G140="","ANC4; ","")&amp;
IF(CLEANED_DATA!Q140="","LLIN_DISTRIBUTED; ","")&amp;
IF(CLEANED_DATA!R140="","DELIVERIES_HF; ","")&amp;
IF(CLEANED_DATA!T140="","AMTSL; ","")&amp;
IF(CLEANED_DATA!V140="","CAESAREAN; ","")&amp;
IF(CLEANED_DATA!W140="","OBST_COMPLICATIONS; ","")&amp;
IF(CLEANED_DATA!AL140="","PNC_48H_PROXY; ","")&amp;
IF(CLEANED_DATA!AM140="","FP_VISITS; ","")&amp;
IF(CLEANED_DATA!AN140="","FP_COUNSELLED; ","")&amp;
IF(CLEANED_DATA!AO140="","FP_NEW_ACCEPTORS; ","")&amp;
IF(CLEANED_DATA!AQ140="","FP_PROGESTIN_PILL; ","")&amp;
IF(CLEANED_DATA!AR140="","FP_ESTRO_PROGESTIN_PILL; ","")&amp;
IF(CLEANED_DATA!AS140="","FP_MORNING_AFTER; ","")&amp;
IF(CLEANED_DATA!AT140="","FP_IM_INJECTION; ","")&amp;
IF(CLEANED_DATA!AU140="","FP_SC_INJECTION; ","")&amp;
IF(CLEANED_DATA!AV140="","FP_IMPLANT_IMPLANON; ","")&amp;
IF(CLEANED_DATA!AW140="","FP_IMPLANT_JADELLE; ","")&amp;
IF(CLEANED_DATA!AX140="","FP_IUD; ","")&amp;
IF(CLEANED_DATA!AY140="","FP_TUBAL_LIGATION; ","")&amp;
IF(CLEANED_DATA!AZ140="","FP_VASECTOMY; ","")&amp;
IF(CLEANED_DATA!BA140="","FP_MALE_CONDOM; ","")&amp;
IF(CLEANED_DATA!BB140="","FP_FEMALE_CONDOM; ","")&amp;
IF(CLEANED_DATA!BC140="","FP_NATURAL_METHOD; ","")))</f>
        <v/>
      </c>
      <c r="C140" s="11" t="str">
        <f>IF($A140="","",IF(
COUNT(CLEANED_DATA!D140,CLEANED_DATA!G140,CLEANED_DATA!Q140,CLEANED_DATA!R140,CLEANED_DATA!T140,CLEANED_DATA!V140,CLEANED_DATA!W140,CLEANED_DATA!AL140,CLEANED_DATA!AM140,CLEANED_DATA!AN140,CLEANED_DATA!AO140,CLEANED_DATA!AQ140,CLEANED_DATA!AR140,CLEANED_DATA!AS140,CLEANED_DATA!AT140,CLEANED_DATA!AU140,CLEANED_DATA!AV140,CLEANED_DATA!AW140,CLEANED_DATA!AX140,CLEANED_DATA!AY140,CLEANED_DATA!AZ140,CLEANED_DATA!BA140,CLEANED_DATA!BB140,CLEANED_DATA!BC140)=0,
"No data reported",
IF(
SUM(CLEANED_DATA!D140,CLEANED_DATA!G140,CLEANED_DATA!Q140,CLEANED_DATA!R140,CLEANED_DATA!T140,CLEANED_DATA!V140,CLEANED_DATA!W140,CLEANED_DATA!AL140,CLEANED_DATA!AM140,CLEANED_DATA!AN140,CLEANED_DATA!AO140,CLEANED_DATA!AQ140,CLEANED_DATA!AR140,CLEANED_DATA!AS140,CLEANED_DATA!AT140,CLEANED_DATA!AU140,CLEANED_DATA!AV140,CLEANED_DATA!AW140,CLEANED_DATA!AX140,CLEANED_DATA!AY140,CLEANED_DATA!AZ140,CLEANED_DATA!BA140,CLEANED_DATA!BB140,CLEANED_DATA!BC140)=0,
"Zero-only reporting",
"Reported")))</f>
        <v/>
      </c>
      <c r="D140" s="10" t="str">
        <f>IF($A140="","",IF(AND(CLEANED_DATA!D140&lt;&gt;"",CLEANED_DATA!G140&lt;&gt;"",CLEANED_DATA!G140&gt;CLEANED_DATA!D140),"Flag: ANC4 higher than ANC1","OK"))</f>
        <v/>
      </c>
      <c r="E140" s="10" t="str">
        <f>IF($A140="","",IF(OR(CLEANED_DATA!D140="",CLEANED_DATA!Q140=""),"Missing value: verify ANC1 and LLIN reporting",IF(CLEANED_DATA!Q140=CLEANED_DATA!D140,"OK: LLIN equals ANC1",IF(CLEANED_DATA!Q140&gt;CLEANED_DATA!D140,"Flag: LLIN exceeds ANC1 by "&amp;(CLEANED_DATA!Q140-CLEANED_DATA!D140)&amp;"; verify ANC register and LLIN distribution tally","Flag: LLIN lower than ANC1 by "&amp;(CLEANED_DATA!D140-CLEANED_DATA!Q140)&amp;"; verify if all ANC1 clients received LLINs or correct reporting error"))))</f>
        <v/>
      </c>
      <c r="F140" s="10" t="str">
        <f>IF($A140="","",IF(AND(CLEANED_DATA!R140&lt;&gt;"",CLEANED_DATA!T140&lt;&gt;"",CLEANED_DATA!T140&gt;CLEANED_DATA!R140),"Flag: AMTSL greater than deliveries by "&amp;(CLEANED_DATA!T140-CLEANED_DATA!R140),IF(AND(CLEANED_DATA!R140&gt;0,CLEANED_DATA!T140=""),"Missing AMTSL where deliveries reported","OK")))</f>
        <v/>
      </c>
      <c r="G140" s="10" t="str">
        <f>IF($A140="","",IF(AND(CLEANED_DATA!R140&gt;0,CLEANED_DATA!AL140=""),"Flag: delivery reported but no PNC &lt;48h proxy value",IF(AND(CLEANED_DATA!R140&lt;&gt;"",CLEANED_DATA!AL140&lt;&gt;"",CLEANED_DATA!AL140&gt;CLEANED_DATA!R140),"Flag: PNC &lt;48h proxy greater than deliveries by "&amp;(CLEANED_DATA!AL140-CLEANED_DATA!R140),"OK")))</f>
        <v/>
      </c>
      <c r="H140" s="10" t="str">
        <f>IF($A140="","",IF(AND(CLEANED_DATA!V140&lt;&gt;"",CLEANED_DATA!R140&lt;&gt;"",CLEANED_DATA!V140&gt;CLEANED_DATA!R140),"Flag: caesareans greater than deliveries by "&amp;(CLEANED_DATA!V140-CLEANED_DATA!R140),"OK"))</f>
        <v/>
      </c>
      <c r="I140" s="10" t="str">
        <f>IF($A140="","",IF(AND(CLEANED_DATA!W140&lt;&gt;"",CLEANED_DATA!R140&lt;&gt;"",CLEANED_DATA!W140&gt;CLEANED_DATA!R140),"Flag: complications greater than deliveries by "&amp;(CLEANED_DATA!W140-CLEANED_DATA!R140),"OK"))</f>
        <v/>
      </c>
      <c r="J140" s="10" t="str">
        <f>IF($A140="","",IF(AND(CLEANED_DATA!AN140&lt;&gt;"",CLEANED_DATA!AO140&lt;&gt;"",CLEANED_DATA!AO140&gt;CLEANED_DATA!AN140),"Flag: new acceptors greater than counselled by "&amp;(CLEANED_DATA!AO140-CLEANED_DATA!AN140),"OK"))</f>
        <v/>
      </c>
      <c r="K140" s="10" t="str">
        <f>IF($A140="","",N(CLEANED_DATA!AQ140)+N(CLEANED_DATA!AR140)+N(CLEANED_DATA!AS140)+N(CLEANED_DATA!AT140)+N(CLEANED_DATA!AU140)+N(CLEANED_DATA!AV140)+N(CLEANED_DATA!AW140)+N(CLEANED_DATA!AX140)+N(CLEANED_DATA!AY140)+N(CLEANED_DATA!AZ140)+N(CLEANED_DATA!BA140)+N(CLEANED_DATA!BB140)+N(CLEANED_DATA!BC140))</f>
        <v/>
      </c>
      <c r="L140" s="10" t="str">
        <f>IF($A140="","",IF(CLEANED_DATA!AO140="","Missing FP new acceptors",IF(K140=CLEANED_DATA!AO140,"OK","FP method sum differs from new acceptors: method sum="&amp;K140&amp;", new acceptors="&amp;CLEANED_DATA!AO140&amp;", difference="&amp;(K140-CLEANED_DATA!AO140))))</f>
        <v/>
      </c>
      <c r="M140" s="11" t="str">
        <f t="shared" si="6"/>
        <v/>
      </c>
      <c r="N140" s="10" t="str">
        <f t="shared" si="7"/>
        <v/>
      </c>
      <c r="O140" s="10" t="str">
        <f t="shared" si="8"/>
        <v/>
      </c>
    </row>
    <row r="141" spans="1:15" ht="39.5" customHeight="1">
      <c r="A141" s="10" t="str">
        <f>IF(CLEANED_DATA!A141="","",CLEANED_DATA!A141)</f>
        <v/>
      </c>
      <c r="B141" s="10" t="str">
        <f>IF($A141="","",IF(
IF(CLEANED_DATA!D141="","ANC1; ","")&amp;
IF(CLEANED_DATA!G141="","ANC4; ","")&amp;
IF(CLEANED_DATA!Q141="","LLIN_DISTRIBUTED; ","")&amp;
IF(CLEANED_DATA!R141="","DELIVERIES_HF; ","")&amp;
IF(CLEANED_DATA!T141="","AMTSL; ","")&amp;
IF(CLEANED_DATA!V141="","CAESAREAN; ","")&amp;
IF(CLEANED_DATA!W141="","OBST_COMPLICATIONS; ","")&amp;
IF(CLEANED_DATA!AL141="","PNC_48H_PROXY; ","")&amp;
IF(CLEANED_DATA!AM141="","FP_VISITS; ","")&amp;
IF(CLEANED_DATA!AN141="","FP_COUNSELLED; ","")&amp;
IF(CLEANED_DATA!AO141="","FP_NEW_ACCEPTORS; ","")&amp;
IF(CLEANED_DATA!AQ141="","FP_PROGESTIN_PILL; ","")&amp;
IF(CLEANED_DATA!AR141="","FP_ESTRO_PROGESTIN_PILL; ","")&amp;
IF(CLEANED_DATA!AS141="","FP_MORNING_AFTER; ","")&amp;
IF(CLEANED_DATA!AT141="","FP_IM_INJECTION; ","")&amp;
IF(CLEANED_DATA!AU141="","FP_SC_INJECTION; ","")&amp;
IF(CLEANED_DATA!AV141="","FP_IMPLANT_IMPLANON; ","")&amp;
IF(CLEANED_DATA!AW141="","FP_IMPLANT_JADELLE; ","")&amp;
IF(CLEANED_DATA!AX141="","FP_IUD; ","")&amp;
IF(CLEANED_DATA!AY141="","FP_TUBAL_LIGATION; ","")&amp;
IF(CLEANED_DATA!AZ141="","FP_VASECTOMY; ","")&amp;
IF(CLEANED_DATA!BA141="","FP_MALE_CONDOM; ","")&amp;
IF(CLEANED_DATA!BB141="","FP_FEMALE_CONDOM; ","")&amp;
IF(CLEANED_DATA!BC141="","FP_NATURAL_METHOD; ","")
="","None",
IF(CLEANED_DATA!D141="","ANC1; ","")&amp;
IF(CLEANED_DATA!G141="","ANC4; ","")&amp;
IF(CLEANED_DATA!Q141="","LLIN_DISTRIBUTED; ","")&amp;
IF(CLEANED_DATA!R141="","DELIVERIES_HF; ","")&amp;
IF(CLEANED_DATA!T141="","AMTSL; ","")&amp;
IF(CLEANED_DATA!V141="","CAESAREAN; ","")&amp;
IF(CLEANED_DATA!W141="","OBST_COMPLICATIONS; ","")&amp;
IF(CLEANED_DATA!AL141="","PNC_48H_PROXY; ","")&amp;
IF(CLEANED_DATA!AM141="","FP_VISITS; ","")&amp;
IF(CLEANED_DATA!AN141="","FP_COUNSELLED; ","")&amp;
IF(CLEANED_DATA!AO141="","FP_NEW_ACCEPTORS; ","")&amp;
IF(CLEANED_DATA!AQ141="","FP_PROGESTIN_PILL; ","")&amp;
IF(CLEANED_DATA!AR141="","FP_ESTRO_PROGESTIN_PILL; ","")&amp;
IF(CLEANED_DATA!AS141="","FP_MORNING_AFTER; ","")&amp;
IF(CLEANED_DATA!AT141="","FP_IM_INJECTION; ","")&amp;
IF(CLEANED_DATA!AU141="","FP_SC_INJECTION; ","")&amp;
IF(CLEANED_DATA!AV141="","FP_IMPLANT_IMPLANON; ","")&amp;
IF(CLEANED_DATA!AW141="","FP_IMPLANT_JADELLE; ","")&amp;
IF(CLEANED_DATA!AX141="","FP_IUD; ","")&amp;
IF(CLEANED_DATA!AY141="","FP_TUBAL_LIGATION; ","")&amp;
IF(CLEANED_DATA!AZ141="","FP_VASECTOMY; ","")&amp;
IF(CLEANED_DATA!BA141="","FP_MALE_CONDOM; ","")&amp;
IF(CLEANED_DATA!BB141="","FP_FEMALE_CONDOM; ","")&amp;
IF(CLEANED_DATA!BC141="","FP_NATURAL_METHOD; ","")))</f>
        <v/>
      </c>
      <c r="C141" s="11" t="str">
        <f>IF($A141="","",IF(
COUNT(CLEANED_DATA!D141,CLEANED_DATA!G141,CLEANED_DATA!Q141,CLEANED_DATA!R141,CLEANED_DATA!T141,CLEANED_DATA!V141,CLEANED_DATA!W141,CLEANED_DATA!AL141,CLEANED_DATA!AM141,CLEANED_DATA!AN141,CLEANED_DATA!AO141,CLEANED_DATA!AQ141,CLEANED_DATA!AR141,CLEANED_DATA!AS141,CLEANED_DATA!AT141,CLEANED_DATA!AU141,CLEANED_DATA!AV141,CLEANED_DATA!AW141,CLEANED_DATA!AX141,CLEANED_DATA!AY141,CLEANED_DATA!AZ141,CLEANED_DATA!BA141,CLEANED_DATA!BB141,CLEANED_DATA!BC141)=0,
"No data reported",
IF(
SUM(CLEANED_DATA!D141,CLEANED_DATA!G141,CLEANED_DATA!Q141,CLEANED_DATA!R141,CLEANED_DATA!T141,CLEANED_DATA!V141,CLEANED_DATA!W141,CLEANED_DATA!AL141,CLEANED_DATA!AM141,CLEANED_DATA!AN141,CLEANED_DATA!AO141,CLEANED_DATA!AQ141,CLEANED_DATA!AR141,CLEANED_DATA!AS141,CLEANED_DATA!AT141,CLEANED_DATA!AU141,CLEANED_DATA!AV141,CLEANED_DATA!AW141,CLEANED_DATA!AX141,CLEANED_DATA!AY141,CLEANED_DATA!AZ141,CLEANED_DATA!BA141,CLEANED_DATA!BB141,CLEANED_DATA!BC141)=0,
"Zero-only reporting",
"Reported")))</f>
        <v/>
      </c>
      <c r="D141" s="10" t="str">
        <f>IF($A141="","",IF(AND(CLEANED_DATA!D141&lt;&gt;"",CLEANED_DATA!G141&lt;&gt;"",CLEANED_DATA!G141&gt;CLEANED_DATA!D141),"Flag: ANC4 higher than ANC1","OK"))</f>
        <v/>
      </c>
      <c r="E141" s="10" t="str">
        <f>IF($A141="","",IF(OR(CLEANED_DATA!D141="",CLEANED_DATA!Q141=""),"Missing value: verify ANC1 and LLIN reporting",IF(CLEANED_DATA!Q141=CLEANED_DATA!D141,"OK: LLIN equals ANC1",IF(CLEANED_DATA!Q141&gt;CLEANED_DATA!D141,"Flag: LLIN exceeds ANC1 by "&amp;(CLEANED_DATA!Q141-CLEANED_DATA!D141)&amp;"; verify ANC register and LLIN distribution tally","Flag: LLIN lower than ANC1 by "&amp;(CLEANED_DATA!D141-CLEANED_DATA!Q141)&amp;"; verify if all ANC1 clients received LLINs or correct reporting error"))))</f>
        <v/>
      </c>
      <c r="F141" s="10" t="str">
        <f>IF($A141="","",IF(AND(CLEANED_DATA!R141&lt;&gt;"",CLEANED_DATA!T141&lt;&gt;"",CLEANED_DATA!T141&gt;CLEANED_DATA!R141),"Flag: AMTSL greater than deliveries by "&amp;(CLEANED_DATA!T141-CLEANED_DATA!R141),IF(AND(CLEANED_DATA!R141&gt;0,CLEANED_DATA!T141=""),"Missing AMTSL where deliveries reported","OK")))</f>
        <v/>
      </c>
      <c r="G141" s="10" t="str">
        <f>IF($A141="","",IF(AND(CLEANED_DATA!R141&gt;0,CLEANED_DATA!AL141=""),"Flag: delivery reported but no PNC &lt;48h proxy value",IF(AND(CLEANED_DATA!R141&lt;&gt;"",CLEANED_DATA!AL141&lt;&gt;"",CLEANED_DATA!AL141&gt;CLEANED_DATA!R141),"Flag: PNC &lt;48h proxy greater than deliveries by "&amp;(CLEANED_DATA!AL141-CLEANED_DATA!R141),"OK")))</f>
        <v/>
      </c>
      <c r="H141" s="10" t="str">
        <f>IF($A141="","",IF(AND(CLEANED_DATA!V141&lt;&gt;"",CLEANED_DATA!R141&lt;&gt;"",CLEANED_DATA!V141&gt;CLEANED_DATA!R141),"Flag: caesareans greater than deliveries by "&amp;(CLEANED_DATA!V141-CLEANED_DATA!R141),"OK"))</f>
        <v/>
      </c>
      <c r="I141" s="10" t="str">
        <f>IF($A141="","",IF(AND(CLEANED_DATA!W141&lt;&gt;"",CLEANED_DATA!R141&lt;&gt;"",CLEANED_DATA!W141&gt;CLEANED_DATA!R141),"Flag: complications greater than deliveries by "&amp;(CLEANED_DATA!W141-CLEANED_DATA!R141),"OK"))</f>
        <v/>
      </c>
      <c r="J141" s="10" t="str">
        <f>IF($A141="","",IF(AND(CLEANED_DATA!AN141&lt;&gt;"",CLEANED_DATA!AO141&lt;&gt;"",CLEANED_DATA!AO141&gt;CLEANED_DATA!AN141),"Flag: new acceptors greater than counselled by "&amp;(CLEANED_DATA!AO141-CLEANED_DATA!AN141),"OK"))</f>
        <v/>
      </c>
      <c r="K141" s="10" t="str">
        <f>IF($A141="","",N(CLEANED_DATA!AQ141)+N(CLEANED_DATA!AR141)+N(CLEANED_DATA!AS141)+N(CLEANED_DATA!AT141)+N(CLEANED_DATA!AU141)+N(CLEANED_DATA!AV141)+N(CLEANED_DATA!AW141)+N(CLEANED_DATA!AX141)+N(CLEANED_DATA!AY141)+N(CLEANED_DATA!AZ141)+N(CLEANED_DATA!BA141)+N(CLEANED_DATA!BB141)+N(CLEANED_DATA!BC141))</f>
        <v/>
      </c>
      <c r="L141" s="10" t="str">
        <f>IF($A141="","",IF(CLEANED_DATA!AO141="","Missing FP new acceptors",IF(K141=CLEANED_DATA!AO141,"OK","FP method sum differs from new acceptors: method sum="&amp;K141&amp;", new acceptors="&amp;CLEANED_DATA!AO141&amp;", difference="&amp;(K141-CLEANED_DATA!AO141))))</f>
        <v/>
      </c>
      <c r="M141" s="11" t="str">
        <f t="shared" si="6"/>
        <v/>
      </c>
      <c r="N141" s="10" t="str">
        <f t="shared" si="7"/>
        <v/>
      </c>
      <c r="O141" s="10" t="str">
        <f t="shared" si="8"/>
        <v/>
      </c>
    </row>
    <row r="142" spans="1:15" ht="39.5" customHeight="1">
      <c r="A142" s="10" t="str">
        <f>IF(CLEANED_DATA!A142="","",CLEANED_DATA!A142)</f>
        <v/>
      </c>
      <c r="B142" s="10" t="str">
        <f>IF($A142="","",IF(
IF(CLEANED_DATA!D142="","ANC1; ","")&amp;
IF(CLEANED_DATA!G142="","ANC4; ","")&amp;
IF(CLEANED_DATA!Q142="","LLIN_DISTRIBUTED; ","")&amp;
IF(CLEANED_DATA!R142="","DELIVERIES_HF; ","")&amp;
IF(CLEANED_DATA!T142="","AMTSL; ","")&amp;
IF(CLEANED_DATA!V142="","CAESAREAN; ","")&amp;
IF(CLEANED_DATA!W142="","OBST_COMPLICATIONS; ","")&amp;
IF(CLEANED_DATA!AL142="","PNC_48H_PROXY; ","")&amp;
IF(CLEANED_DATA!AM142="","FP_VISITS; ","")&amp;
IF(CLEANED_DATA!AN142="","FP_COUNSELLED; ","")&amp;
IF(CLEANED_DATA!AO142="","FP_NEW_ACCEPTORS; ","")&amp;
IF(CLEANED_DATA!AQ142="","FP_PROGESTIN_PILL; ","")&amp;
IF(CLEANED_DATA!AR142="","FP_ESTRO_PROGESTIN_PILL; ","")&amp;
IF(CLEANED_DATA!AS142="","FP_MORNING_AFTER; ","")&amp;
IF(CLEANED_DATA!AT142="","FP_IM_INJECTION; ","")&amp;
IF(CLEANED_DATA!AU142="","FP_SC_INJECTION; ","")&amp;
IF(CLEANED_DATA!AV142="","FP_IMPLANT_IMPLANON; ","")&amp;
IF(CLEANED_DATA!AW142="","FP_IMPLANT_JADELLE; ","")&amp;
IF(CLEANED_DATA!AX142="","FP_IUD; ","")&amp;
IF(CLEANED_DATA!AY142="","FP_TUBAL_LIGATION; ","")&amp;
IF(CLEANED_DATA!AZ142="","FP_VASECTOMY; ","")&amp;
IF(CLEANED_DATA!BA142="","FP_MALE_CONDOM; ","")&amp;
IF(CLEANED_DATA!BB142="","FP_FEMALE_CONDOM; ","")&amp;
IF(CLEANED_DATA!BC142="","FP_NATURAL_METHOD; ","")
="","None",
IF(CLEANED_DATA!D142="","ANC1; ","")&amp;
IF(CLEANED_DATA!G142="","ANC4; ","")&amp;
IF(CLEANED_DATA!Q142="","LLIN_DISTRIBUTED; ","")&amp;
IF(CLEANED_DATA!R142="","DELIVERIES_HF; ","")&amp;
IF(CLEANED_DATA!T142="","AMTSL; ","")&amp;
IF(CLEANED_DATA!V142="","CAESAREAN; ","")&amp;
IF(CLEANED_DATA!W142="","OBST_COMPLICATIONS; ","")&amp;
IF(CLEANED_DATA!AL142="","PNC_48H_PROXY; ","")&amp;
IF(CLEANED_DATA!AM142="","FP_VISITS; ","")&amp;
IF(CLEANED_DATA!AN142="","FP_COUNSELLED; ","")&amp;
IF(CLEANED_DATA!AO142="","FP_NEW_ACCEPTORS; ","")&amp;
IF(CLEANED_DATA!AQ142="","FP_PROGESTIN_PILL; ","")&amp;
IF(CLEANED_DATA!AR142="","FP_ESTRO_PROGESTIN_PILL; ","")&amp;
IF(CLEANED_DATA!AS142="","FP_MORNING_AFTER; ","")&amp;
IF(CLEANED_DATA!AT142="","FP_IM_INJECTION; ","")&amp;
IF(CLEANED_DATA!AU142="","FP_SC_INJECTION; ","")&amp;
IF(CLEANED_DATA!AV142="","FP_IMPLANT_IMPLANON; ","")&amp;
IF(CLEANED_DATA!AW142="","FP_IMPLANT_JADELLE; ","")&amp;
IF(CLEANED_DATA!AX142="","FP_IUD; ","")&amp;
IF(CLEANED_DATA!AY142="","FP_TUBAL_LIGATION; ","")&amp;
IF(CLEANED_DATA!AZ142="","FP_VASECTOMY; ","")&amp;
IF(CLEANED_DATA!BA142="","FP_MALE_CONDOM; ","")&amp;
IF(CLEANED_DATA!BB142="","FP_FEMALE_CONDOM; ","")&amp;
IF(CLEANED_DATA!BC142="","FP_NATURAL_METHOD; ","")))</f>
        <v/>
      </c>
      <c r="C142" s="11" t="str">
        <f>IF($A142="","",IF(
COUNT(CLEANED_DATA!D142,CLEANED_DATA!G142,CLEANED_DATA!Q142,CLEANED_DATA!R142,CLEANED_DATA!T142,CLEANED_DATA!V142,CLEANED_DATA!W142,CLEANED_DATA!AL142,CLEANED_DATA!AM142,CLEANED_DATA!AN142,CLEANED_DATA!AO142,CLEANED_DATA!AQ142,CLEANED_DATA!AR142,CLEANED_DATA!AS142,CLEANED_DATA!AT142,CLEANED_DATA!AU142,CLEANED_DATA!AV142,CLEANED_DATA!AW142,CLEANED_DATA!AX142,CLEANED_DATA!AY142,CLEANED_DATA!AZ142,CLEANED_DATA!BA142,CLEANED_DATA!BB142,CLEANED_DATA!BC142)=0,
"No data reported",
IF(
SUM(CLEANED_DATA!D142,CLEANED_DATA!G142,CLEANED_DATA!Q142,CLEANED_DATA!R142,CLEANED_DATA!T142,CLEANED_DATA!V142,CLEANED_DATA!W142,CLEANED_DATA!AL142,CLEANED_DATA!AM142,CLEANED_DATA!AN142,CLEANED_DATA!AO142,CLEANED_DATA!AQ142,CLEANED_DATA!AR142,CLEANED_DATA!AS142,CLEANED_DATA!AT142,CLEANED_DATA!AU142,CLEANED_DATA!AV142,CLEANED_DATA!AW142,CLEANED_DATA!AX142,CLEANED_DATA!AY142,CLEANED_DATA!AZ142,CLEANED_DATA!BA142,CLEANED_DATA!BB142,CLEANED_DATA!BC142)=0,
"Zero-only reporting",
"Reported")))</f>
        <v/>
      </c>
      <c r="D142" s="10" t="str">
        <f>IF($A142="","",IF(AND(CLEANED_DATA!D142&lt;&gt;"",CLEANED_DATA!G142&lt;&gt;"",CLEANED_DATA!G142&gt;CLEANED_DATA!D142),"Flag: ANC4 higher than ANC1","OK"))</f>
        <v/>
      </c>
      <c r="E142" s="10" t="str">
        <f>IF($A142="","",IF(OR(CLEANED_DATA!D142="",CLEANED_DATA!Q142=""),"Missing value: verify ANC1 and LLIN reporting",IF(CLEANED_DATA!Q142=CLEANED_DATA!D142,"OK: LLIN equals ANC1",IF(CLEANED_DATA!Q142&gt;CLEANED_DATA!D142,"Flag: LLIN exceeds ANC1 by "&amp;(CLEANED_DATA!Q142-CLEANED_DATA!D142)&amp;"; verify ANC register and LLIN distribution tally","Flag: LLIN lower than ANC1 by "&amp;(CLEANED_DATA!D142-CLEANED_DATA!Q142)&amp;"; verify if all ANC1 clients received LLINs or correct reporting error"))))</f>
        <v/>
      </c>
      <c r="F142" s="10" t="str">
        <f>IF($A142="","",IF(AND(CLEANED_DATA!R142&lt;&gt;"",CLEANED_DATA!T142&lt;&gt;"",CLEANED_DATA!T142&gt;CLEANED_DATA!R142),"Flag: AMTSL greater than deliveries by "&amp;(CLEANED_DATA!T142-CLEANED_DATA!R142),IF(AND(CLEANED_DATA!R142&gt;0,CLEANED_DATA!T142=""),"Missing AMTSL where deliveries reported","OK")))</f>
        <v/>
      </c>
      <c r="G142" s="10" t="str">
        <f>IF($A142="","",IF(AND(CLEANED_DATA!R142&gt;0,CLEANED_DATA!AL142=""),"Flag: delivery reported but no PNC &lt;48h proxy value",IF(AND(CLEANED_DATA!R142&lt;&gt;"",CLEANED_DATA!AL142&lt;&gt;"",CLEANED_DATA!AL142&gt;CLEANED_DATA!R142),"Flag: PNC &lt;48h proxy greater than deliveries by "&amp;(CLEANED_DATA!AL142-CLEANED_DATA!R142),"OK")))</f>
        <v/>
      </c>
      <c r="H142" s="10" t="str">
        <f>IF($A142="","",IF(AND(CLEANED_DATA!V142&lt;&gt;"",CLEANED_DATA!R142&lt;&gt;"",CLEANED_DATA!V142&gt;CLEANED_DATA!R142),"Flag: caesareans greater than deliveries by "&amp;(CLEANED_DATA!V142-CLEANED_DATA!R142),"OK"))</f>
        <v/>
      </c>
      <c r="I142" s="10" t="str">
        <f>IF($A142="","",IF(AND(CLEANED_DATA!W142&lt;&gt;"",CLEANED_DATA!R142&lt;&gt;"",CLEANED_DATA!W142&gt;CLEANED_DATA!R142),"Flag: complications greater than deliveries by "&amp;(CLEANED_DATA!W142-CLEANED_DATA!R142),"OK"))</f>
        <v/>
      </c>
      <c r="J142" s="10" t="str">
        <f>IF($A142="","",IF(AND(CLEANED_DATA!AN142&lt;&gt;"",CLEANED_DATA!AO142&lt;&gt;"",CLEANED_DATA!AO142&gt;CLEANED_DATA!AN142),"Flag: new acceptors greater than counselled by "&amp;(CLEANED_DATA!AO142-CLEANED_DATA!AN142),"OK"))</f>
        <v/>
      </c>
      <c r="K142" s="10" t="str">
        <f>IF($A142="","",N(CLEANED_DATA!AQ142)+N(CLEANED_DATA!AR142)+N(CLEANED_DATA!AS142)+N(CLEANED_DATA!AT142)+N(CLEANED_DATA!AU142)+N(CLEANED_DATA!AV142)+N(CLEANED_DATA!AW142)+N(CLEANED_DATA!AX142)+N(CLEANED_DATA!AY142)+N(CLEANED_DATA!AZ142)+N(CLEANED_DATA!BA142)+N(CLEANED_DATA!BB142)+N(CLEANED_DATA!BC142))</f>
        <v/>
      </c>
      <c r="L142" s="10" t="str">
        <f>IF($A142="","",IF(CLEANED_DATA!AO142="","Missing FP new acceptors",IF(K142=CLEANED_DATA!AO142,"OK","FP method sum differs from new acceptors: method sum="&amp;K142&amp;", new acceptors="&amp;CLEANED_DATA!AO142&amp;", difference="&amp;(K142-CLEANED_DATA!AO142))))</f>
        <v/>
      </c>
      <c r="M142" s="11" t="str">
        <f t="shared" si="6"/>
        <v/>
      </c>
      <c r="N142" s="10" t="str">
        <f t="shared" si="7"/>
        <v/>
      </c>
      <c r="O142" s="10" t="str">
        <f t="shared" si="8"/>
        <v/>
      </c>
    </row>
    <row r="143" spans="1:15" ht="39.5" customHeight="1">
      <c r="A143" s="10" t="str">
        <f>IF(CLEANED_DATA!A143="","",CLEANED_DATA!A143)</f>
        <v/>
      </c>
      <c r="B143" s="10" t="str">
        <f>IF($A143="","",IF(
IF(CLEANED_DATA!D143="","ANC1; ","")&amp;
IF(CLEANED_DATA!G143="","ANC4; ","")&amp;
IF(CLEANED_DATA!Q143="","LLIN_DISTRIBUTED; ","")&amp;
IF(CLEANED_DATA!R143="","DELIVERIES_HF; ","")&amp;
IF(CLEANED_DATA!T143="","AMTSL; ","")&amp;
IF(CLEANED_DATA!V143="","CAESAREAN; ","")&amp;
IF(CLEANED_DATA!W143="","OBST_COMPLICATIONS; ","")&amp;
IF(CLEANED_DATA!AL143="","PNC_48H_PROXY; ","")&amp;
IF(CLEANED_DATA!AM143="","FP_VISITS; ","")&amp;
IF(CLEANED_DATA!AN143="","FP_COUNSELLED; ","")&amp;
IF(CLEANED_DATA!AO143="","FP_NEW_ACCEPTORS; ","")&amp;
IF(CLEANED_DATA!AQ143="","FP_PROGESTIN_PILL; ","")&amp;
IF(CLEANED_DATA!AR143="","FP_ESTRO_PROGESTIN_PILL; ","")&amp;
IF(CLEANED_DATA!AS143="","FP_MORNING_AFTER; ","")&amp;
IF(CLEANED_DATA!AT143="","FP_IM_INJECTION; ","")&amp;
IF(CLEANED_DATA!AU143="","FP_SC_INJECTION; ","")&amp;
IF(CLEANED_DATA!AV143="","FP_IMPLANT_IMPLANON; ","")&amp;
IF(CLEANED_DATA!AW143="","FP_IMPLANT_JADELLE; ","")&amp;
IF(CLEANED_DATA!AX143="","FP_IUD; ","")&amp;
IF(CLEANED_DATA!AY143="","FP_TUBAL_LIGATION; ","")&amp;
IF(CLEANED_DATA!AZ143="","FP_VASECTOMY; ","")&amp;
IF(CLEANED_DATA!BA143="","FP_MALE_CONDOM; ","")&amp;
IF(CLEANED_DATA!BB143="","FP_FEMALE_CONDOM; ","")&amp;
IF(CLEANED_DATA!BC143="","FP_NATURAL_METHOD; ","")
="","None",
IF(CLEANED_DATA!D143="","ANC1; ","")&amp;
IF(CLEANED_DATA!G143="","ANC4; ","")&amp;
IF(CLEANED_DATA!Q143="","LLIN_DISTRIBUTED; ","")&amp;
IF(CLEANED_DATA!R143="","DELIVERIES_HF; ","")&amp;
IF(CLEANED_DATA!T143="","AMTSL; ","")&amp;
IF(CLEANED_DATA!V143="","CAESAREAN; ","")&amp;
IF(CLEANED_DATA!W143="","OBST_COMPLICATIONS; ","")&amp;
IF(CLEANED_DATA!AL143="","PNC_48H_PROXY; ","")&amp;
IF(CLEANED_DATA!AM143="","FP_VISITS; ","")&amp;
IF(CLEANED_DATA!AN143="","FP_COUNSELLED; ","")&amp;
IF(CLEANED_DATA!AO143="","FP_NEW_ACCEPTORS; ","")&amp;
IF(CLEANED_DATA!AQ143="","FP_PROGESTIN_PILL; ","")&amp;
IF(CLEANED_DATA!AR143="","FP_ESTRO_PROGESTIN_PILL; ","")&amp;
IF(CLEANED_DATA!AS143="","FP_MORNING_AFTER; ","")&amp;
IF(CLEANED_DATA!AT143="","FP_IM_INJECTION; ","")&amp;
IF(CLEANED_DATA!AU143="","FP_SC_INJECTION; ","")&amp;
IF(CLEANED_DATA!AV143="","FP_IMPLANT_IMPLANON; ","")&amp;
IF(CLEANED_DATA!AW143="","FP_IMPLANT_JADELLE; ","")&amp;
IF(CLEANED_DATA!AX143="","FP_IUD; ","")&amp;
IF(CLEANED_DATA!AY143="","FP_TUBAL_LIGATION; ","")&amp;
IF(CLEANED_DATA!AZ143="","FP_VASECTOMY; ","")&amp;
IF(CLEANED_DATA!BA143="","FP_MALE_CONDOM; ","")&amp;
IF(CLEANED_DATA!BB143="","FP_FEMALE_CONDOM; ","")&amp;
IF(CLEANED_DATA!BC143="","FP_NATURAL_METHOD; ","")))</f>
        <v/>
      </c>
      <c r="C143" s="11" t="str">
        <f>IF($A143="","",IF(
COUNT(CLEANED_DATA!D143,CLEANED_DATA!G143,CLEANED_DATA!Q143,CLEANED_DATA!R143,CLEANED_DATA!T143,CLEANED_DATA!V143,CLEANED_DATA!W143,CLEANED_DATA!AL143,CLEANED_DATA!AM143,CLEANED_DATA!AN143,CLEANED_DATA!AO143,CLEANED_DATA!AQ143,CLEANED_DATA!AR143,CLEANED_DATA!AS143,CLEANED_DATA!AT143,CLEANED_DATA!AU143,CLEANED_DATA!AV143,CLEANED_DATA!AW143,CLEANED_DATA!AX143,CLEANED_DATA!AY143,CLEANED_DATA!AZ143,CLEANED_DATA!BA143,CLEANED_DATA!BB143,CLEANED_DATA!BC143)=0,
"No data reported",
IF(
SUM(CLEANED_DATA!D143,CLEANED_DATA!G143,CLEANED_DATA!Q143,CLEANED_DATA!R143,CLEANED_DATA!T143,CLEANED_DATA!V143,CLEANED_DATA!W143,CLEANED_DATA!AL143,CLEANED_DATA!AM143,CLEANED_DATA!AN143,CLEANED_DATA!AO143,CLEANED_DATA!AQ143,CLEANED_DATA!AR143,CLEANED_DATA!AS143,CLEANED_DATA!AT143,CLEANED_DATA!AU143,CLEANED_DATA!AV143,CLEANED_DATA!AW143,CLEANED_DATA!AX143,CLEANED_DATA!AY143,CLEANED_DATA!AZ143,CLEANED_DATA!BA143,CLEANED_DATA!BB143,CLEANED_DATA!BC143)=0,
"Zero-only reporting",
"Reported")))</f>
        <v/>
      </c>
      <c r="D143" s="10" t="str">
        <f>IF($A143="","",IF(AND(CLEANED_DATA!D143&lt;&gt;"",CLEANED_DATA!G143&lt;&gt;"",CLEANED_DATA!G143&gt;CLEANED_DATA!D143),"Flag: ANC4 higher than ANC1","OK"))</f>
        <v/>
      </c>
      <c r="E143" s="10" t="str">
        <f>IF($A143="","",IF(OR(CLEANED_DATA!D143="",CLEANED_DATA!Q143=""),"Missing value: verify ANC1 and LLIN reporting",IF(CLEANED_DATA!Q143=CLEANED_DATA!D143,"OK: LLIN equals ANC1",IF(CLEANED_DATA!Q143&gt;CLEANED_DATA!D143,"Flag: LLIN exceeds ANC1 by "&amp;(CLEANED_DATA!Q143-CLEANED_DATA!D143)&amp;"; verify ANC register and LLIN distribution tally","Flag: LLIN lower than ANC1 by "&amp;(CLEANED_DATA!D143-CLEANED_DATA!Q143)&amp;"; verify if all ANC1 clients received LLINs or correct reporting error"))))</f>
        <v/>
      </c>
      <c r="F143" s="10" t="str">
        <f>IF($A143="","",IF(AND(CLEANED_DATA!R143&lt;&gt;"",CLEANED_DATA!T143&lt;&gt;"",CLEANED_DATA!T143&gt;CLEANED_DATA!R143),"Flag: AMTSL greater than deliveries by "&amp;(CLEANED_DATA!T143-CLEANED_DATA!R143),IF(AND(CLEANED_DATA!R143&gt;0,CLEANED_DATA!T143=""),"Missing AMTSL where deliveries reported","OK")))</f>
        <v/>
      </c>
      <c r="G143" s="10" t="str">
        <f>IF($A143="","",IF(AND(CLEANED_DATA!R143&gt;0,CLEANED_DATA!AL143=""),"Flag: delivery reported but no PNC &lt;48h proxy value",IF(AND(CLEANED_DATA!R143&lt;&gt;"",CLEANED_DATA!AL143&lt;&gt;"",CLEANED_DATA!AL143&gt;CLEANED_DATA!R143),"Flag: PNC &lt;48h proxy greater than deliveries by "&amp;(CLEANED_DATA!AL143-CLEANED_DATA!R143),"OK")))</f>
        <v/>
      </c>
      <c r="H143" s="10" t="str">
        <f>IF($A143="","",IF(AND(CLEANED_DATA!V143&lt;&gt;"",CLEANED_DATA!R143&lt;&gt;"",CLEANED_DATA!V143&gt;CLEANED_DATA!R143),"Flag: caesareans greater than deliveries by "&amp;(CLEANED_DATA!V143-CLEANED_DATA!R143),"OK"))</f>
        <v/>
      </c>
      <c r="I143" s="10" t="str">
        <f>IF($A143="","",IF(AND(CLEANED_DATA!W143&lt;&gt;"",CLEANED_DATA!R143&lt;&gt;"",CLEANED_DATA!W143&gt;CLEANED_DATA!R143),"Flag: complications greater than deliveries by "&amp;(CLEANED_DATA!W143-CLEANED_DATA!R143),"OK"))</f>
        <v/>
      </c>
      <c r="J143" s="10" t="str">
        <f>IF($A143="","",IF(AND(CLEANED_DATA!AN143&lt;&gt;"",CLEANED_DATA!AO143&lt;&gt;"",CLEANED_DATA!AO143&gt;CLEANED_DATA!AN143),"Flag: new acceptors greater than counselled by "&amp;(CLEANED_DATA!AO143-CLEANED_DATA!AN143),"OK"))</f>
        <v/>
      </c>
      <c r="K143" s="10" t="str">
        <f>IF($A143="","",N(CLEANED_DATA!AQ143)+N(CLEANED_DATA!AR143)+N(CLEANED_DATA!AS143)+N(CLEANED_DATA!AT143)+N(CLEANED_DATA!AU143)+N(CLEANED_DATA!AV143)+N(CLEANED_DATA!AW143)+N(CLEANED_DATA!AX143)+N(CLEANED_DATA!AY143)+N(CLEANED_DATA!AZ143)+N(CLEANED_DATA!BA143)+N(CLEANED_DATA!BB143)+N(CLEANED_DATA!BC143))</f>
        <v/>
      </c>
      <c r="L143" s="10" t="str">
        <f>IF($A143="","",IF(CLEANED_DATA!AO143="","Missing FP new acceptors",IF(K143=CLEANED_DATA!AO143,"OK","FP method sum differs from new acceptors: method sum="&amp;K143&amp;", new acceptors="&amp;CLEANED_DATA!AO143&amp;", difference="&amp;(K143-CLEANED_DATA!AO143))))</f>
        <v/>
      </c>
      <c r="M143" s="11" t="str">
        <f t="shared" si="6"/>
        <v/>
      </c>
      <c r="N143" s="10" t="str">
        <f t="shared" si="7"/>
        <v/>
      </c>
      <c r="O143" s="10" t="str">
        <f t="shared" si="8"/>
        <v/>
      </c>
    </row>
    <row r="144" spans="1:15" ht="39.5" customHeight="1">
      <c r="A144" s="10" t="str">
        <f>IF(CLEANED_DATA!A144="","",CLEANED_DATA!A144)</f>
        <v/>
      </c>
      <c r="B144" s="10" t="str">
        <f>IF($A144="","",IF(
IF(CLEANED_DATA!D144="","ANC1; ","")&amp;
IF(CLEANED_DATA!G144="","ANC4; ","")&amp;
IF(CLEANED_DATA!Q144="","LLIN_DISTRIBUTED; ","")&amp;
IF(CLEANED_DATA!R144="","DELIVERIES_HF; ","")&amp;
IF(CLEANED_DATA!T144="","AMTSL; ","")&amp;
IF(CLEANED_DATA!V144="","CAESAREAN; ","")&amp;
IF(CLEANED_DATA!W144="","OBST_COMPLICATIONS; ","")&amp;
IF(CLEANED_DATA!AL144="","PNC_48H_PROXY; ","")&amp;
IF(CLEANED_DATA!AM144="","FP_VISITS; ","")&amp;
IF(CLEANED_DATA!AN144="","FP_COUNSELLED; ","")&amp;
IF(CLEANED_DATA!AO144="","FP_NEW_ACCEPTORS; ","")&amp;
IF(CLEANED_DATA!AQ144="","FP_PROGESTIN_PILL; ","")&amp;
IF(CLEANED_DATA!AR144="","FP_ESTRO_PROGESTIN_PILL; ","")&amp;
IF(CLEANED_DATA!AS144="","FP_MORNING_AFTER; ","")&amp;
IF(CLEANED_DATA!AT144="","FP_IM_INJECTION; ","")&amp;
IF(CLEANED_DATA!AU144="","FP_SC_INJECTION; ","")&amp;
IF(CLEANED_DATA!AV144="","FP_IMPLANT_IMPLANON; ","")&amp;
IF(CLEANED_DATA!AW144="","FP_IMPLANT_JADELLE; ","")&amp;
IF(CLEANED_DATA!AX144="","FP_IUD; ","")&amp;
IF(CLEANED_DATA!AY144="","FP_TUBAL_LIGATION; ","")&amp;
IF(CLEANED_DATA!AZ144="","FP_VASECTOMY; ","")&amp;
IF(CLEANED_DATA!BA144="","FP_MALE_CONDOM; ","")&amp;
IF(CLEANED_DATA!BB144="","FP_FEMALE_CONDOM; ","")&amp;
IF(CLEANED_DATA!BC144="","FP_NATURAL_METHOD; ","")
="","None",
IF(CLEANED_DATA!D144="","ANC1; ","")&amp;
IF(CLEANED_DATA!G144="","ANC4; ","")&amp;
IF(CLEANED_DATA!Q144="","LLIN_DISTRIBUTED; ","")&amp;
IF(CLEANED_DATA!R144="","DELIVERIES_HF; ","")&amp;
IF(CLEANED_DATA!T144="","AMTSL; ","")&amp;
IF(CLEANED_DATA!V144="","CAESAREAN; ","")&amp;
IF(CLEANED_DATA!W144="","OBST_COMPLICATIONS; ","")&amp;
IF(CLEANED_DATA!AL144="","PNC_48H_PROXY; ","")&amp;
IF(CLEANED_DATA!AM144="","FP_VISITS; ","")&amp;
IF(CLEANED_DATA!AN144="","FP_COUNSELLED; ","")&amp;
IF(CLEANED_DATA!AO144="","FP_NEW_ACCEPTORS; ","")&amp;
IF(CLEANED_DATA!AQ144="","FP_PROGESTIN_PILL; ","")&amp;
IF(CLEANED_DATA!AR144="","FP_ESTRO_PROGESTIN_PILL; ","")&amp;
IF(CLEANED_DATA!AS144="","FP_MORNING_AFTER; ","")&amp;
IF(CLEANED_DATA!AT144="","FP_IM_INJECTION; ","")&amp;
IF(CLEANED_DATA!AU144="","FP_SC_INJECTION; ","")&amp;
IF(CLEANED_DATA!AV144="","FP_IMPLANT_IMPLANON; ","")&amp;
IF(CLEANED_DATA!AW144="","FP_IMPLANT_JADELLE; ","")&amp;
IF(CLEANED_DATA!AX144="","FP_IUD; ","")&amp;
IF(CLEANED_DATA!AY144="","FP_TUBAL_LIGATION; ","")&amp;
IF(CLEANED_DATA!AZ144="","FP_VASECTOMY; ","")&amp;
IF(CLEANED_DATA!BA144="","FP_MALE_CONDOM; ","")&amp;
IF(CLEANED_DATA!BB144="","FP_FEMALE_CONDOM; ","")&amp;
IF(CLEANED_DATA!BC144="","FP_NATURAL_METHOD; ","")))</f>
        <v/>
      </c>
      <c r="C144" s="11" t="str">
        <f>IF($A144="","",IF(
COUNT(CLEANED_DATA!D144,CLEANED_DATA!G144,CLEANED_DATA!Q144,CLEANED_DATA!R144,CLEANED_DATA!T144,CLEANED_DATA!V144,CLEANED_DATA!W144,CLEANED_DATA!AL144,CLEANED_DATA!AM144,CLEANED_DATA!AN144,CLEANED_DATA!AO144,CLEANED_DATA!AQ144,CLEANED_DATA!AR144,CLEANED_DATA!AS144,CLEANED_DATA!AT144,CLEANED_DATA!AU144,CLEANED_DATA!AV144,CLEANED_DATA!AW144,CLEANED_DATA!AX144,CLEANED_DATA!AY144,CLEANED_DATA!AZ144,CLEANED_DATA!BA144,CLEANED_DATA!BB144,CLEANED_DATA!BC144)=0,
"No data reported",
IF(
SUM(CLEANED_DATA!D144,CLEANED_DATA!G144,CLEANED_DATA!Q144,CLEANED_DATA!R144,CLEANED_DATA!T144,CLEANED_DATA!V144,CLEANED_DATA!W144,CLEANED_DATA!AL144,CLEANED_DATA!AM144,CLEANED_DATA!AN144,CLEANED_DATA!AO144,CLEANED_DATA!AQ144,CLEANED_DATA!AR144,CLEANED_DATA!AS144,CLEANED_DATA!AT144,CLEANED_DATA!AU144,CLEANED_DATA!AV144,CLEANED_DATA!AW144,CLEANED_DATA!AX144,CLEANED_DATA!AY144,CLEANED_DATA!AZ144,CLEANED_DATA!BA144,CLEANED_DATA!BB144,CLEANED_DATA!BC144)=0,
"Zero-only reporting",
"Reported")))</f>
        <v/>
      </c>
      <c r="D144" s="10" t="str">
        <f>IF($A144="","",IF(AND(CLEANED_DATA!D144&lt;&gt;"",CLEANED_DATA!G144&lt;&gt;"",CLEANED_DATA!G144&gt;CLEANED_DATA!D144),"Flag: ANC4 higher than ANC1","OK"))</f>
        <v/>
      </c>
      <c r="E144" s="10" t="str">
        <f>IF($A144="","",IF(OR(CLEANED_DATA!D144="",CLEANED_DATA!Q144=""),"Missing value: verify ANC1 and LLIN reporting",IF(CLEANED_DATA!Q144=CLEANED_DATA!D144,"OK: LLIN equals ANC1",IF(CLEANED_DATA!Q144&gt;CLEANED_DATA!D144,"Flag: LLIN exceeds ANC1 by "&amp;(CLEANED_DATA!Q144-CLEANED_DATA!D144)&amp;"; verify ANC register and LLIN distribution tally","Flag: LLIN lower than ANC1 by "&amp;(CLEANED_DATA!D144-CLEANED_DATA!Q144)&amp;"; verify if all ANC1 clients received LLINs or correct reporting error"))))</f>
        <v/>
      </c>
      <c r="F144" s="10" t="str">
        <f>IF($A144="","",IF(AND(CLEANED_DATA!R144&lt;&gt;"",CLEANED_DATA!T144&lt;&gt;"",CLEANED_DATA!T144&gt;CLEANED_DATA!R144),"Flag: AMTSL greater than deliveries by "&amp;(CLEANED_DATA!T144-CLEANED_DATA!R144),IF(AND(CLEANED_DATA!R144&gt;0,CLEANED_DATA!T144=""),"Missing AMTSL where deliveries reported","OK")))</f>
        <v/>
      </c>
      <c r="G144" s="10" t="str">
        <f>IF($A144="","",IF(AND(CLEANED_DATA!R144&gt;0,CLEANED_DATA!AL144=""),"Flag: delivery reported but no PNC &lt;48h proxy value",IF(AND(CLEANED_DATA!R144&lt;&gt;"",CLEANED_DATA!AL144&lt;&gt;"",CLEANED_DATA!AL144&gt;CLEANED_DATA!R144),"Flag: PNC &lt;48h proxy greater than deliveries by "&amp;(CLEANED_DATA!AL144-CLEANED_DATA!R144),"OK")))</f>
        <v/>
      </c>
      <c r="H144" s="10" t="str">
        <f>IF($A144="","",IF(AND(CLEANED_DATA!V144&lt;&gt;"",CLEANED_DATA!R144&lt;&gt;"",CLEANED_DATA!V144&gt;CLEANED_DATA!R144),"Flag: caesareans greater than deliveries by "&amp;(CLEANED_DATA!V144-CLEANED_DATA!R144),"OK"))</f>
        <v/>
      </c>
      <c r="I144" s="10" t="str">
        <f>IF($A144="","",IF(AND(CLEANED_DATA!W144&lt;&gt;"",CLEANED_DATA!R144&lt;&gt;"",CLEANED_DATA!W144&gt;CLEANED_DATA!R144),"Flag: complications greater than deliveries by "&amp;(CLEANED_DATA!W144-CLEANED_DATA!R144),"OK"))</f>
        <v/>
      </c>
      <c r="J144" s="10" t="str">
        <f>IF($A144="","",IF(AND(CLEANED_DATA!AN144&lt;&gt;"",CLEANED_DATA!AO144&lt;&gt;"",CLEANED_DATA!AO144&gt;CLEANED_DATA!AN144),"Flag: new acceptors greater than counselled by "&amp;(CLEANED_DATA!AO144-CLEANED_DATA!AN144),"OK"))</f>
        <v/>
      </c>
      <c r="K144" s="10" t="str">
        <f>IF($A144="","",N(CLEANED_DATA!AQ144)+N(CLEANED_DATA!AR144)+N(CLEANED_DATA!AS144)+N(CLEANED_DATA!AT144)+N(CLEANED_DATA!AU144)+N(CLEANED_DATA!AV144)+N(CLEANED_DATA!AW144)+N(CLEANED_DATA!AX144)+N(CLEANED_DATA!AY144)+N(CLEANED_DATA!AZ144)+N(CLEANED_DATA!BA144)+N(CLEANED_DATA!BB144)+N(CLEANED_DATA!BC144))</f>
        <v/>
      </c>
      <c r="L144" s="10" t="str">
        <f>IF($A144="","",IF(CLEANED_DATA!AO144="","Missing FP new acceptors",IF(K144=CLEANED_DATA!AO144,"OK","FP method sum differs from new acceptors: method sum="&amp;K144&amp;", new acceptors="&amp;CLEANED_DATA!AO144&amp;", difference="&amp;(K144-CLEANED_DATA!AO144))))</f>
        <v/>
      </c>
      <c r="M144" s="11" t="str">
        <f t="shared" si="6"/>
        <v/>
      </c>
      <c r="N144" s="10" t="str">
        <f t="shared" si="7"/>
        <v/>
      </c>
      <c r="O144" s="10" t="str">
        <f t="shared" si="8"/>
        <v/>
      </c>
    </row>
    <row r="145" spans="1:15" ht="39.5" customHeight="1">
      <c r="A145" s="10" t="str">
        <f>IF(CLEANED_DATA!A145="","",CLEANED_DATA!A145)</f>
        <v/>
      </c>
      <c r="B145" s="10" t="str">
        <f>IF($A145="","",IF(
IF(CLEANED_DATA!D145="","ANC1; ","")&amp;
IF(CLEANED_DATA!G145="","ANC4; ","")&amp;
IF(CLEANED_DATA!Q145="","LLIN_DISTRIBUTED; ","")&amp;
IF(CLEANED_DATA!R145="","DELIVERIES_HF; ","")&amp;
IF(CLEANED_DATA!T145="","AMTSL; ","")&amp;
IF(CLEANED_DATA!V145="","CAESAREAN; ","")&amp;
IF(CLEANED_DATA!W145="","OBST_COMPLICATIONS; ","")&amp;
IF(CLEANED_DATA!AL145="","PNC_48H_PROXY; ","")&amp;
IF(CLEANED_DATA!AM145="","FP_VISITS; ","")&amp;
IF(CLEANED_DATA!AN145="","FP_COUNSELLED; ","")&amp;
IF(CLEANED_DATA!AO145="","FP_NEW_ACCEPTORS; ","")&amp;
IF(CLEANED_DATA!AQ145="","FP_PROGESTIN_PILL; ","")&amp;
IF(CLEANED_DATA!AR145="","FP_ESTRO_PROGESTIN_PILL; ","")&amp;
IF(CLEANED_DATA!AS145="","FP_MORNING_AFTER; ","")&amp;
IF(CLEANED_DATA!AT145="","FP_IM_INJECTION; ","")&amp;
IF(CLEANED_DATA!AU145="","FP_SC_INJECTION; ","")&amp;
IF(CLEANED_DATA!AV145="","FP_IMPLANT_IMPLANON; ","")&amp;
IF(CLEANED_DATA!AW145="","FP_IMPLANT_JADELLE; ","")&amp;
IF(CLEANED_DATA!AX145="","FP_IUD; ","")&amp;
IF(CLEANED_DATA!AY145="","FP_TUBAL_LIGATION; ","")&amp;
IF(CLEANED_DATA!AZ145="","FP_VASECTOMY; ","")&amp;
IF(CLEANED_DATA!BA145="","FP_MALE_CONDOM; ","")&amp;
IF(CLEANED_DATA!BB145="","FP_FEMALE_CONDOM; ","")&amp;
IF(CLEANED_DATA!BC145="","FP_NATURAL_METHOD; ","")
="","None",
IF(CLEANED_DATA!D145="","ANC1; ","")&amp;
IF(CLEANED_DATA!G145="","ANC4; ","")&amp;
IF(CLEANED_DATA!Q145="","LLIN_DISTRIBUTED; ","")&amp;
IF(CLEANED_DATA!R145="","DELIVERIES_HF; ","")&amp;
IF(CLEANED_DATA!T145="","AMTSL; ","")&amp;
IF(CLEANED_DATA!V145="","CAESAREAN; ","")&amp;
IF(CLEANED_DATA!W145="","OBST_COMPLICATIONS; ","")&amp;
IF(CLEANED_DATA!AL145="","PNC_48H_PROXY; ","")&amp;
IF(CLEANED_DATA!AM145="","FP_VISITS; ","")&amp;
IF(CLEANED_DATA!AN145="","FP_COUNSELLED; ","")&amp;
IF(CLEANED_DATA!AO145="","FP_NEW_ACCEPTORS; ","")&amp;
IF(CLEANED_DATA!AQ145="","FP_PROGESTIN_PILL; ","")&amp;
IF(CLEANED_DATA!AR145="","FP_ESTRO_PROGESTIN_PILL; ","")&amp;
IF(CLEANED_DATA!AS145="","FP_MORNING_AFTER; ","")&amp;
IF(CLEANED_DATA!AT145="","FP_IM_INJECTION; ","")&amp;
IF(CLEANED_DATA!AU145="","FP_SC_INJECTION; ","")&amp;
IF(CLEANED_DATA!AV145="","FP_IMPLANT_IMPLANON; ","")&amp;
IF(CLEANED_DATA!AW145="","FP_IMPLANT_JADELLE; ","")&amp;
IF(CLEANED_DATA!AX145="","FP_IUD; ","")&amp;
IF(CLEANED_DATA!AY145="","FP_TUBAL_LIGATION; ","")&amp;
IF(CLEANED_DATA!AZ145="","FP_VASECTOMY; ","")&amp;
IF(CLEANED_DATA!BA145="","FP_MALE_CONDOM; ","")&amp;
IF(CLEANED_DATA!BB145="","FP_FEMALE_CONDOM; ","")&amp;
IF(CLEANED_DATA!BC145="","FP_NATURAL_METHOD; ","")))</f>
        <v/>
      </c>
      <c r="C145" s="11" t="str">
        <f>IF($A145="","",IF(
COUNT(CLEANED_DATA!D145,CLEANED_DATA!G145,CLEANED_DATA!Q145,CLEANED_DATA!R145,CLEANED_DATA!T145,CLEANED_DATA!V145,CLEANED_DATA!W145,CLEANED_DATA!AL145,CLEANED_DATA!AM145,CLEANED_DATA!AN145,CLEANED_DATA!AO145,CLEANED_DATA!AQ145,CLEANED_DATA!AR145,CLEANED_DATA!AS145,CLEANED_DATA!AT145,CLEANED_DATA!AU145,CLEANED_DATA!AV145,CLEANED_DATA!AW145,CLEANED_DATA!AX145,CLEANED_DATA!AY145,CLEANED_DATA!AZ145,CLEANED_DATA!BA145,CLEANED_DATA!BB145,CLEANED_DATA!BC145)=0,
"No data reported",
IF(
SUM(CLEANED_DATA!D145,CLEANED_DATA!G145,CLEANED_DATA!Q145,CLEANED_DATA!R145,CLEANED_DATA!T145,CLEANED_DATA!V145,CLEANED_DATA!W145,CLEANED_DATA!AL145,CLEANED_DATA!AM145,CLEANED_DATA!AN145,CLEANED_DATA!AO145,CLEANED_DATA!AQ145,CLEANED_DATA!AR145,CLEANED_DATA!AS145,CLEANED_DATA!AT145,CLEANED_DATA!AU145,CLEANED_DATA!AV145,CLEANED_DATA!AW145,CLEANED_DATA!AX145,CLEANED_DATA!AY145,CLEANED_DATA!AZ145,CLEANED_DATA!BA145,CLEANED_DATA!BB145,CLEANED_DATA!BC145)=0,
"Zero-only reporting",
"Reported")))</f>
        <v/>
      </c>
      <c r="D145" s="10" t="str">
        <f>IF($A145="","",IF(AND(CLEANED_DATA!D145&lt;&gt;"",CLEANED_DATA!G145&lt;&gt;"",CLEANED_DATA!G145&gt;CLEANED_DATA!D145),"Flag: ANC4 higher than ANC1","OK"))</f>
        <v/>
      </c>
      <c r="E145" s="10" t="str">
        <f>IF($A145="","",IF(OR(CLEANED_DATA!D145="",CLEANED_DATA!Q145=""),"Missing value: verify ANC1 and LLIN reporting",IF(CLEANED_DATA!Q145=CLEANED_DATA!D145,"OK: LLIN equals ANC1",IF(CLEANED_DATA!Q145&gt;CLEANED_DATA!D145,"Flag: LLIN exceeds ANC1 by "&amp;(CLEANED_DATA!Q145-CLEANED_DATA!D145)&amp;"; verify ANC register and LLIN distribution tally","Flag: LLIN lower than ANC1 by "&amp;(CLEANED_DATA!D145-CLEANED_DATA!Q145)&amp;"; verify if all ANC1 clients received LLINs or correct reporting error"))))</f>
        <v/>
      </c>
      <c r="F145" s="10" t="str">
        <f>IF($A145="","",IF(AND(CLEANED_DATA!R145&lt;&gt;"",CLEANED_DATA!T145&lt;&gt;"",CLEANED_DATA!T145&gt;CLEANED_DATA!R145),"Flag: AMTSL greater than deliveries by "&amp;(CLEANED_DATA!T145-CLEANED_DATA!R145),IF(AND(CLEANED_DATA!R145&gt;0,CLEANED_DATA!T145=""),"Missing AMTSL where deliveries reported","OK")))</f>
        <v/>
      </c>
      <c r="G145" s="10" t="str">
        <f>IF($A145="","",IF(AND(CLEANED_DATA!R145&gt;0,CLEANED_DATA!AL145=""),"Flag: delivery reported but no PNC &lt;48h proxy value",IF(AND(CLEANED_DATA!R145&lt;&gt;"",CLEANED_DATA!AL145&lt;&gt;"",CLEANED_DATA!AL145&gt;CLEANED_DATA!R145),"Flag: PNC &lt;48h proxy greater than deliveries by "&amp;(CLEANED_DATA!AL145-CLEANED_DATA!R145),"OK")))</f>
        <v/>
      </c>
      <c r="H145" s="10" t="str">
        <f>IF($A145="","",IF(AND(CLEANED_DATA!V145&lt;&gt;"",CLEANED_DATA!R145&lt;&gt;"",CLEANED_DATA!V145&gt;CLEANED_DATA!R145),"Flag: caesareans greater than deliveries by "&amp;(CLEANED_DATA!V145-CLEANED_DATA!R145),"OK"))</f>
        <v/>
      </c>
      <c r="I145" s="10" t="str">
        <f>IF($A145="","",IF(AND(CLEANED_DATA!W145&lt;&gt;"",CLEANED_DATA!R145&lt;&gt;"",CLEANED_DATA!W145&gt;CLEANED_DATA!R145),"Flag: complications greater than deliveries by "&amp;(CLEANED_DATA!W145-CLEANED_DATA!R145),"OK"))</f>
        <v/>
      </c>
      <c r="J145" s="10" t="str">
        <f>IF($A145="","",IF(AND(CLEANED_DATA!AN145&lt;&gt;"",CLEANED_DATA!AO145&lt;&gt;"",CLEANED_DATA!AO145&gt;CLEANED_DATA!AN145),"Flag: new acceptors greater than counselled by "&amp;(CLEANED_DATA!AO145-CLEANED_DATA!AN145),"OK"))</f>
        <v/>
      </c>
      <c r="K145" s="10" t="str">
        <f>IF($A145="","",N(CLEANED_DATA!AQ145)+N(CLEANED_DATA!AR145)+N(CLEANED_DATA!AS145)+N(CLEANED_DATA!AT145)+N(CLEANED_DATA!AU145)+N(CLEANED_DATA!AV145)+N(CLEANED_DATA!AW145)+N(CLEANED_DATA!AX145)+N(CLEANED_DATA!AY145)+N(CLEANED_DATA!AZ145)+N(CLEANED_DATA!BA145)+N(CLEANED_DATA!BB145)+N(CLEANED_DATA!BC145))</f>
        <v/>
      </c>
      <c r="L145" s="10" t="str">
        <f>IF($A145="","",IF(CLEANED_DATA!AO145="","Missing FP new acceptors",IF(K145=CLEANED_DATA!AO145,"OK","FP method sum differs from new acceptors: method sum="&amp;K145&amp;", new acceptors="&amp;CLEANED_DATA!AO145&amp;", difference="&amp;(K145-CLEANED_DATA!AO145))))</f>
        <v/>
      </c>
      <c r="M145" s="11" t="str">
        <f t="shared" si="6"/>
        <v/>
      </c>
      <c r="N145" s="10" t="str">
        <f t="shared" si="7"/>
        <v/>
      </c>
      <c r="O145" s="10" t="str">
        <f t="shared" si="8"/>
        <v/>
      </c>
    </row>
    <row r="146" spans="1:15" ht="39.5" customHeight="1">
      <c r="A146" s="10" t="str">
        <f>IF(CLEANED_DATA!A146="","",CLEANED_DATA!A146)</f>
        <v/>
      </c>
      <c r="B146" s="10" t="str">
        <f>IF($A146="","",IF(
IF(CLEANED_DATA!D146="","ANC1; ","")&amp;
IF(CLEANED_DATA!G146="","ANC4; ","")&amp;
IF(CLEANED_DATA!Q146="","LLIN_DISTRIBUTED; ","")&amp;
IF(CLEANED_DATA!R146="","DELIVERIES_HF; ","")&amp;
IF(CLEANED_DATA!T146="","AMTSL; ","")&amp;
IF(CLEANED_DATA!V146="","CAESAREAN; ","")&amp;
IF(CLEANED_DATA!W146="","OBST_COMPLICATIONS; ","")&amp;
IF(CLEANED_DATA!AL146="","PNC_48H_PROXY; ","")&amp;
IF(CLEANED_DATA!AM146="","FP_VISITS; ","")&amp;
IF(CLEANED_DATA!AN146="","FP_COUNSELLED; ","")&amp;
IF(CLEANED_DATA!AO146="","FP_NEW_ACCEPTORS; ","")&amp;
IF(CLEANED_DATA!AQ146="","FP_PROGESTIN_PILL; ","")&amp;
IF(CLEANED_DATA!AR146="","FP_ESTRO_PROGESTIN_PILL; ","")&amp;
IF(CLEANED_DATA!AS146="","FP_MORNING_AFTER; ","")&amp;
IF(CLEANED_DATA!AT146="","FP_IM_INJECTION; ","")&amp;
IF(CLEANED_DATA!AU146="","FP_SC_INJECTION; ","")&amp;
IF(CLEANED_DATA!AV146="","FP_IMPLANT_IMPLANON; ","")&amp;
IF(CLEANED_DATA!AW146="","FP_IMPLANT_JADELLE; ","")&amp;
IF(CLEANED_DATA!AX146="","FP_IUD; ","")&amp;
IF(CLEANED_DATA!AY146="","FP_TUBAL_LIGATION; ","")&amp;
IF(CLEANED_DATA!AZ146="","FP_VASECTOMY; ","")&amp;
IF(CLEANED_DATA!BA146="","FP_MALE_CONDOM; ","")&amp;
IF(CLEANED_DATA!BB146="","FP_FEMALE_CONDOM; ","")&amp;
IF(CLEANED_DATA!BC146="","FP_NATURAL_METHOD; ","")
="","None",
IF(CLEANED_DATA!D146="","ANC1; ","")&amp;
IF(CLEANED_DATA!G146="","ANC4; ","")&amp;
IF(CLEANED_DATA!Q146="","LLIN_DISTRIBUTED; ","")&amp;
IF(CLEANED_DATA!R146="","DELIVERIES_HF; ","")&amp;
IF(CLEANED_DATA!T146="","AMTSL; ","")&amp;
IF(CLEANED_DATA!V146="","CAESAREAN; ","")&amp;
IF(CLEANED_DATA!W146="","OBST_COMPLICATIONS; ","")&amp;
IF(CLEANED_DATA!AL146="","PNC_48H_PROXY; ","")&amp;
IF(CLEANED_DATA!AM146="","FP_VISITS; ","")&amp;
IF(CLEANED_DATA!AN146="","FP_COUNSELLED; ","")&amp;
IF(CLEANED_DATA!AO146="","FP_NEW_ACCEPTORS; ","")&amp;
IF(CLEANED_DATA!AQ146="","FP_PROGESTIN_PILL; ","")&amp;
IF(CLEANED_DATA!AR146="","FP_ESTRO_PROGESTIN_PILL; ","")&amp;
IF(CLEANED_DATA!AS146="","FP_MORNING_AFTER; ","")&amp;
IF(CLEANED_DATA!AT146="","FP_IM_INJECTION; ","")&amp;
IF(CLEANED_DATA!AU146="","FP_SC_INJECTION; ","")&amp;
IF(CLEANED_DATA!AV146="","FP_IMPLANT_IMPLANON; ","")&amp;
IF(CLEANED_DATA!AW146="","FP_IMPLANT_JADELLE; ","")&amp;
IF(CLEANED_DATA!AX146="","FP_IUD; ","")&amp;
IF(CLEANED_DATA!AY146="","FP_TUBAL_LIGATION; ","")&amp;
IF(CLEANED_DATA!AZ146="","FP_VASECTOMY; ","")&amp;
IF(CLEANED_DATA!BA146="","FP_MALE_CONDOM; ","")&amp;
IF(CLEANED_DATA!BB146="","FP_FEMALE_CONDOM; ","")&amp;
IF(CLEANED_DATA!BC146="","FP_NATURAL_METHOD; ","")))</f>
        <v/>
      </c>
      <c r="C146" s="11" t="str">
        <f>IF($A146="","",IF(
COUNT(CLEANED_DATA!D146,CLEANED_DATA!G146,CLEANED_DATA!Q146,CLEANED_DATA!R146,CLEANED_DATA!T146,CLEANED_DATA!V146,CLEANED_DATA!W146,CLEANED_DATA!AL146,CLEANED_DATA!AM146,CLEANED_DATA!AN146,CLEANED_DATA!AO146,CLEANED_DATA!AQ146,CLEANED_DATA!AR146,CLEANED_DATA!AS146,CLEANED_DATA!AT146,CLEANED_DATA!AU146,CLEANED_DATA!AV146,CLEANED_DATA!AW146,CLEANED_DATA!AX146,CLEANED_DATA!AY146,CLEANED_DATA!AZ146,CLEANED_DATA!BA146,CLEANED_DATA!BB146,CLEANED_DATA!BC146)=0,
"No data reported",
IF(
SUM(CLEANED_DATA!D146,CLEANED_DATA!G146,CLEANED_DATA!Q146,CLEANED_DATA!R146,CLEANED_DATA!T146,CLEANED_DATA!V146,CLEANED_DATA!W146,CLEANED_DATA!AL146,CLEANED_DATA!AM146,CLEANED_DATA!AN146,CLEANED_DATA!AO146,CLEANED_DATA!AQ146,CLEANED_DATA!AR146,CLEANED_DATA!AS146,CLEANED_DATA!AT146,CLEANED_DATA!AU146,CLEANED_DATA!AV146,CLEANED_DATA!AW146,CLEANED_DATA!AX146,CLEANED_DATA!AY146,CLEANED_DATA!AZ146,CLEANED_DATA!BA146,CLEANED_DATA!BB146,CLEANED_DATA!BC146)=0,
"Zero-only reporting",
"Reported")))</f>
        <v/>
      </c>
      <c r="D146" s="10" t="str">
        <f>IF($A146="","",IF(AND(CLEANED_DATA!D146&lt;&gt;"",CLEANED_DATA!G146&lt;&gt;"",CLEANED_DATA!G146&gt;CLEANED_DATA!D146),"Flag: ANC4 higher than ANC1","OK"))</f>
        <v/>
      </c>
      <c r="E146" s="10" t="str">
        <f>IF($A146="","",IF(OR(CLEANED_DATA!D146="",CLEANED_DATA!Q146=""),"Missing value: verify ANC1 and LLIN reporting",IF(CLEANED_DATA!Q146=CLEANED_DATA!D146,"OK: LLIN equals ANC1",IF(CLEANED_DATA!Q146&gt;CLEANED_DATA!D146,"Flag: LLIN exceeds ANC1 by "&amp;(CLEANED_DATA!Q146-CLEANED_DATA!D146)&amp;"; verify ANC register and LLIN distribution tally","Flag: LLIN lower than ANC1 by "&amp;(CLEANED_DATA!D146-CLEANED_DATA!Q146)&amp;"; verify if all ANC1 clients received LLINs or correct reporting error"))))</f>
        <v/>
      </c>
      <c r="F146" s="10" t="str">
        <f>IF($A146="","",IF(AND(CLEANED_DATA!R146&lt;&gt;"",CLEANED_DATA!T146&lt;&gt;"",CLEANED_DATA!T146&gt;CLEANED_DATA!R146),"Flag: AMTSL greater than deliveries by "&amp;(CLEANED_DATA!T146-CLEANED_DATA!R146),IF(AND(CLEANED_DATA!R146&gt;0,CLEANED_DATA!T146=""),"Missing AMTSL where deliveries reported","OK")))</f>
        <v/>
      </c>
      <c r="G146" s="10" t="str">
        <f>IF($A146="","",IF(AND(CLEANED_DATA!R146&gt;0,CLEANED_DATA!AL146=""),"Flag: delivery reported but no PNC &lt;48h proxy value",IF(AND(CLEANED_DATA!R146&lt;&gt;"",CLEANED_DATA!AL146&lt;&gt;"",CLEANED_DATA!AL146&gt;CLEANED_DATA!R146),"Flag: PNC &lt;48h proxy greater than deliveries by "&amp;(CLEANED_DATA!AL146-CLEANED_DATA!R146),"OK")))</f>
        <v/>
      </c>
      <c r="H146" s="10" t="str">
        <f>IF($A146="","",IF(AND(CLEANED_DATA!V146&lt;&gt;"",CLEANED_DATA!R146&lt;&gt;"",CLEANED_DATA!V146&gt;CLEANED_DATA!R146),"Flag: caesareans greater than deliveries by "&amp;(CLEANED_DATA!V146-CLEANED_DATA!R146),"OK"))</f>
        <v/>
      </c>
      <c r="I146" s="10" t="str">
        <f>IF($A146="","",IF(AND(CLEANED_DATA!W146&lt;&gt;"",CLEANED_DATA!R146&lt;&gt;"",CLEANED_DATA!W146&gt;CLEANED_DATA!R146),"Flag: complications greater than deliveries by "&amp;(CLEANED_DATA!W146-CLEANED_DATA!R146),"OK"))</f>
        <v/>
      </c>
      <c r="J146" s="10" t="str">
        <f>IF($A146="","",IF(AND(CLEANED_DATA!AN146&lt;&gt;"",CLEANED_DATA!AO146&lt;&gt;"",CLEANED_DATA!AO146&gt;CLEANED_DATA!AN146),"Flag: new acceptors greater than counselled by "&amp;(CLEANED_DATA!AO146-CLEANED_DATA!AN146),"OK"))</f>
        <v/>
      </c>
      <c r="K146" s="10" t="str">
        <f>IF($A146="","",N(CLEANED_DATA!AQ146)+N(CLEANED_DATA!AR146)+N(CLEANED_DATA!AS146)+N(CLEANED_DATA!AT146)+N(CLEANED_DATA!AU146)+N(CLEANED_DATA!AV146)+N(CLEANED_DATA!AW146)+N(CLEANED_DATA!AX146)+N(CLEANED_DATA!AY146)+N(CLEANED_DATA!AZ146)+N(CLEANED_DATA!BA146)+N(CLEANED_DATA!BB146)+N(CLEANED_DATA!BC146))</f>
        <v/>
      </c>
      <c r="L146" s="10" t="str">
        <f>IF($A146="","",IF(CLEANED_DATA!AO146="","Missing FP new acceptors",IF(K146=CLEANED_DATA!AO146,"OK","FP method sum differs from new acceptors: method sum="&amp;K146&amp;", new acceptors="&amp;CLEANED_DATA!AO146&amp;", difference="&amp;(K146-CLEANED_DATA!AO146))))</f>
        <v/>
      </c>
      <c r="M146" s="11" t="str">
        <f t="shared" si="6"/>
        <v/>
      </c>
      <c r="N146" s="10" t="str">
        <f t="shared" si="7"/>
        <v/>
      </c>
      <c r="O146" s="10" t="str">
        <f t="shared" si="8"/>
        <v/>
      </c>
    </row>
    <row r="147" spans="1:15" ht="39.5" customHeight="1">
      <c r="A147" s="10" t="str">
        <f>IF(CLEANED_DATA!A147="","",CLEANED_DATA!A147)</f>
        <v/>
      </c>
      <c r="B147" s="10" t="str">
        <f>IF($A147="","",IF(
IF(CLEANED_DATA!D147="","ANC1; ","")&amp;
IF(CLEANED_DATA!G147="","ANC4; ","")&amp;
IF(CLEANED_DATA!Q147="","LLIN_DISTRIBUTED; ","")&amp;
IF(CLEANED_DATA!R147="","DELIVERIES_HF; ","")&amp;
IF(CLEANED_DATA!T147="","AMTSL; ","")&amp;
IF(CLEANED_DATA!V147="","CAESAREAN; ","")&amp;
IF(CLEANED_DATA!W147="","OBST_COMPLICATIONS; ","")&amp;
IF(CLEANED_DATA!AL147="","PNC_48H_PROXY; ","")&amp;
IF(CLEANED_DATA!AM147="","FP_VISITS; ","")&amp;
IF(CLEANED_DATA!AN147="","FP_COUNSELLED; ","")&amp;
IF(CLEANED_DATA!AO147="","FP_NEW_ACCEPTORS; ","")&amp;
IF(CLEANED_DATA!AQ147="","FP_PROGESTIN_PILL; ","")&amp;
IF(CLEANED_DATA!AR147="","FP_ESTRO_PROGESTIN_PILL; ","")&amp;
IF(CLEANED_DATA!AS147="","FP_MORNING_AFTER; ","")&amp;
IF(CLEANED_DATA!AT147="","FP_IM_INJECTION; ","")&amp;
IF(CLEANED_DATA!AU147="","FP_SC_INJECTION; ","")&amp;
IF(CLEANED_DATA!AV147="","FP_IMPLANT_IMPLANON; ","")&amp;
IF(CLEANED_DATA!AW147="","FP_IMPLANT_JADELLE; ","")&amp;
IF(CLEANED_DATA!AX147="","FP_IUD; ","")&amp;
IF(CLEANED_DATA!AY147="","FP_TUBAL_LIGATION; ","")&amp;
IF(CLEANED_DATA!AZ147="","FP_VASECTOMY; ","")&amp;
IF(CLEANED_DATA!BA147="","FP_MALE_CONDOM; ","")&amp;
IF(CLEANED_DATA!BB147="","FP_FEMALE_CONDOM; ","")&amp;
IF(CLEANED_DATA!BC147="","FP_NATURAL_METHOD; ","")
="","None",
IF(CLEANED_DATA!D147="","ANC1; ","")&amp;
IF(CLEANED_DATA!G147="","ANC4; ","")&amp;
IF(CLEANED_DATA!Q147="","LLIN_DISTRIBUTED; ","")&amp;
IF(CLEANED_DATA!R147="","DELIVERIES_HF; ","")&amp;
IF(CLEANED_DATA!T147="","AMTSL; ","")&amp;
IF(CLEANED_DATA!V147="","CAESAREAN; ","")&amp;
IF(CLEANED_DATA!W147="","OBST_COMPLICATIONS; ","")&amp;
IF(CLEANED_DATA!AL147="","PNC_48H_PROXY; ","")&amp;
IF(CLEANED_DATA!AM147="","FP_VISITS; ","")&amp;
IF(CLEANED_DATA!AN147="","FP_COUNSELLED; ","")&amp;
IF(CLEANED_DATA!AO147="","FP_NEW_ACCEPTORS; ","")&amp;
IF(CLEANED_DATA!AQ147="","FP_PROGESTIN_PILL; ","")&amp;
IF(CLEANED_DATA!AR147="","FP_ESTRO_PROGESTIN_PILL; ","")&amp;
IF(CLEANED_DATA!AS147="","FP_MORNING_AFTER; ","")&amp;
IF(CLEANED_DATA!AT147="","FP_IM_INJECTION; ","")&amp;
IF(CLEANED_DATA!AU147="","FP_SC_INJECTION; ","")&amp;
IF(CLEANED_DATA!AV147="","FP_IMPLANT_IMPLANON; ","")&amp;
IF(CLEANED_DATA!AW147="","FP_IMPLANT_JADELLE; ","")&amp;
IF(CLEANED_DATA!AX147="","FP_IUD; ","")&amp;
IF(CLEANED_DATA!AY147="","FP_TUBAL_LIGATION; ","")&amp;
IF(CLEANED_DATA!AZ147="","FP_VASECTOMY; ","")&amp;
IF(CLEANED_DATA!BA147="","FP_MALE_CONDOM; ","")&amp;
IF(CLEANED_DATA!BB147="","FP_FEMALE_CONDOM; ","")&amp;
IF(CLEANED_DATA!BC147="","FP_NATURAL_METHOD; ","")))</f>
        <v/>
      </c>
      <c r="C147" s="11" t="str">
        <f>IF($A147="","",IF(
COUNT(CLEANED_DATA!D147,CLEANED_DATA!G147,CLEANED_DATA!Q147,CLEANED_DATA!R147,CLEANED_DATA!T147,CLEANED_DATA!V147,CLEANED_DATA!W147,CLEANED_DATA!AL147,CLEANED_DATA!AM147,CLEANED_DATA!AN147,CLEANED_DATA!AO147,CLEANED_DATA!AQ147,CLEANED_DATA!AR147,CLEANED_DATA!AS147,CLEANED_DATA!AT147,CLEANED_DATA!AU147,CLEANED_DATA!AV147,CLEANED_DATA!AW147,CLEANED_DATA!AX147,CLEANED_DATA!AY147,CLEANED_DATA!AZ147,CLEANED_DATA!BA147,CLEANED_DATA!BB147,CLEANED_DATA!BC147)=0,
"No data reported",
IF(
SUM(CLEANED_DATA!D147,CLEANED_DATA!G147,CLEANED_DATA!Q147,CLEANED_DATA!R147,CLEANED_DATA!T147,CLEANED_DATA!V147,CLEANED_DATA!W147,CLEANED_DATA!AL147,CLEANED_DATA!AM147,CLEANED_DATA!AN147,CLEANED_DATA!AO147,CLEANED_DATA!AQ147,CLEANED_DATA!AR147,CLEANED_DATA!AS147,CLEANED_DATA!AT147,CLEANED_DATA!AU147,CLEANED_DATA!AV147,CLEANED_DATA!AW147,CLEANED_DATA!AX147,CLEANED_DATA!AY147,CLEANED_DATA!AZ147,CLEANED_DATA!BA147,CLEANED_DATA!BB147,CLEANED_DATA!BC147)=0,
"Zero-only reporting",
"Reported")))</f>
        <v/>
      </c>
      <c r="D147" s="10" t="str">
        <f>IF($A147="","",IF(AND(CLEANED_DATA!D147&lt;&gt;"",CLEANED_DATA!G147&lt;&gt;"",CLEANED_DATA!G147&gt;CLEANED_DATA!D147),"Flag: ANC4 higher than ANC1","OK"))</f>
        <v/>
      </c>
      <c r="E147" s="10" t="str">
        <f>IF($A147="","",IF(OR(CLEANED_DATA!D147="",CLEANED_DATA!Q147=""),"Missing value: verify ANC1 and LLIN reporting",IF(CLEANED_DATA!Q147=CLEANED_DATA!D147,"OK: LLIN equals ANC1",IF(CLEANED_DATA!Q147&gt;CLEANED_DATA!D147,"Flag: LLIN exceeds ANC1 by "&amp;(CLEANED_DATA!Q147-CLEANED_DATA!D147)&amp;"; verify ANC register and LLIN distribution tally","Flag: LLIN lower than ANC1 by "&amp;(CLEANED_DATA!D147-CLEANED_DATA!Q147)&amp;"; verify if all ANC1 clients received LLINs or correct reporting error"))))</f>
        <v/>
      </c>
      <c r="F147" s="10" t="str">
        <f>IF($A147="","",IF(AND(CLEANED_DATA!R147&lt;&gt;"",CLEANED_DATA!T147&lt;&gt;"",CLEANED_DATA!T147&gt;CLEANED_DATA!R147),"Flag: AMTSL greater than deliveries by "&amp;(CLEANED_DATA!T147-CLEANED_DATA!R147),IF(AND(CLEANED_DATA!R147&gt;0,CLEANED_DATA!T147=""),"Missing AMTSL where deliveries reported","OK")))</f>
        <v/>
      </c>
      <c r="G147" s="10" t="str">
        <f>IF($A147="","",IF(AND(CLEANED_DATA!R147&gt;0,CLEANED_DATA!AL147=""),"Flag: delivery reported but no PNC &lt;48h proxy value",IF(AND(CLEANED_DATA!R147&lt;&gt;"",CLEANED_DATA!AL147&lt;&gt;"",CLEANED_DATA!AL147&gt;CLEANED_DATA!R147),"Flag: PNC &lt;48h proxy greater than deliveries by "&amp;(CLEANED_DATA!AL147-CLEANED_DATA!R147),"OK")))</f>
        <v/>
      </c>
      <c r="H147" s="10" t="str">
        <f>IF($A147="","",IF(AND(CLEANED_DATA!V147&lt;&gt;"",CLEANED_DATA!R147&lt;&gt;"",CLEANED_DATA!V147&gt;CLEANED_DATA!R147),"Flag: caesareans greater than deliveries by "&amp;(CLEANED_DATA!V147-CLEANED_DATA!R147),"OK"))</f>
        <v/>
      </c>
      <c r="I147" s="10" t="str">
        <f>IF($A147="","",IF(AND(CLEANED_DATA!W147&lt;&gt;"",CLEANED_DATA!R147&lt;&gt;"",CLEANED_DATA!W147&gt;CLEANED_DATA!R147),"Flag: complications greater than deliveries by "&amp;(CLEANED_DATA!W147-CLEANED_DATA!R147),"OK"))</f>
        <v/>
      </c>
      <c r="J147" s="10" t="str">
        <f>IF($A147="","",IF(AND(CLEANED_DATA!AN147&lt;&gt;"",CLEANED_DATA!AO147&lt;&gt;"",CLEANED_DATA!AO147&gt;CLEANED_DATA!AN147),"Flag: new acceptors greater than counselled by "&amp;(CLEANED_DATA!AO147-CLEANED_DATA!AN147),"OK"))</f>
        <v/>
      </c>
      <c r="K147" s="10" t="str">
        <f>IF($A147="","",N(CLEANED_DATA!AQ147)+N(CLEANED_DATA!AR147)+N(CLEANED_DATA!AS147)+N(CLEANED_DATA!AT147)+N(CLEANED_DATA!AU147)+N(CLEANED_DATA!AV147)+N(CLEANED_DATA!AW147)+N(CLEANED_DATA!AX147)+N(CLEANED_DATA!AY147)+N(CLEANED_DATA!AZ147)+N(CLEANED_DATA!BA147)+N(CLEANED_DATA!BB147)+N(CLEANED_DATA!BC147))</f>
        <v/>
      </c>
      <c r="L147" s="10" t="str">
        <f>IF($A147="","",IF(CLEANED_DATA!AO147="","Missing FP new acceptors",IF(K147=CLEANED_DATA!AO147,"OK","FP method sum differs from new acceptors: method sum="&amp;K147&amp;", new acceptors="&amp;CLEANED_DATA!AO147&amp;", difference="&amp;(K147-CLEANED_DATA!AO147))))</f>
        <v/>
      </c>
      <c r="M147" s="11" t="str">
        <f t="shared" si="6"/>
        <v/>
      </c>
      <c r="N147" s="10" t="str">
        <f t="shared" si="7"/>
        <v/>
      </c>
      <c r="O147" s="10" t="str">
        <f t="shared" si="8"/>
        <v/>
      </c>
    </row>
    <row r="148" spans="1:15" ht="39.5" customHeight="1">
      <c r="A148" s="10" t="str">
        <f>IF(CLEANED_DATA!A148="","",CLEANED_DATA!A148)</f>
        <v/>
      </c>
      <c r="B148" s="10" t="str">
        <f>IF($A148="","",IF(
IF(CLEANED_DATA!D148="","ANC1; ","")&amp;
IF(CLEANED_DATA!G148="","ANC4; ","")&amp;
IF(CLEANED_DATA!Q148="","LLIN_DISTRIBUTED; ","")&amp;
IF(CLEANED_DATA!R148="","DELIVERIES_HF; ","")&amp;
IF(CLEANED_DATA!T148="","AMTSL; ","")&amp;
IF(CLEANED_DATA!V148="","CAESAREAN; ","")&amp;
IF(CLEANED_DATA!W148="","OBST_COMPLICATIONS; ","")&amp;
IF(CLEANED_DATA!AL148="","PNC_48H_PROXY; ","")&amp;
IF(CLEANED_DATA!AM148="","FP_VISITS; ","")&amp;
IF(CLEANED_DATA!AN148="","FP_COUNSELLED; ","")&amp;
IF(CLEANED_DATA!AO148="","FP_NEW_ACCEPTORS; ","")&amp;
IF(CLEANED_DATA!AQ148="","FP_PROGESTIN_PILL; ","")&amp;
IF(CLEANED_DATA!AR148="","FP_ESTRO_PROGESTIN_PILL; ","")&amp;
IF(CLEANED_DATA!AS148="","FP_MORNING_AFTER; ","")&amp;
IF(CLEANED_DATA!AT148="","FP_IM_INJECTION; ","")&amp;
IF(CLEANED_DATA!AU148="","FP_SC_INJECTION; ","")&amp;
IF(CLEANED_DATA!AV148="","FP_IMPLANT_IMPLANON; ","")&amp;
IF(CLEANED_DATA!AW148="","FP_IMPLANT_JADELLE; ","")&amp;
IF(CLEANED_DATA!AX148="","FP_IUD; ","")&amp;
IF(CLEANED_DATA!AY148="","FP_TUBAL_LIGATION; ","")&amp;
IF(CLEANED_DATA!AZ148="","FP_VASECTOMY; ","")&amp;
IF(CLEANED_DATA!BA148="","FP_MALE_CONDOM; ","")&amp;
IF(CLEANED_DATA!BB148="","FP_FEMALE_CONDOM; ","")&amp;
IF(CLEANED_DATA!BC148="","FP_NATURAL_METHOD; ","")
="","None",
IF(CLEANED_DATA!D148="","ANC1; ","")&amp;
IF(CLEANED_DATA!G148="","ANC4; ","")&amp;
IF(CLEANED_DATA!Q148="","LLIN_DISTRIBUTED; ","")&amp;
IF(CLEANED_DATA!R148="","DELIVERIES_HF; ","")&amp;
IF(CLEANED_DATA!T148="","AMTSL; ","")&amp;
IF(CLEANED_DATA!V148="","CAESAREAN; ","")&amp;
IF(CLEANED_DATA!W148="","OBST_COMPLICATIONS; ","")&amp;
IF(CLEANED_DATA!AL148="","PNC_48H_PROXY; ","")&amp;
IF(CLEANED_DATA!AM148="","FP_VISITS; ","")&amp;
IF(CLEANED_DATA!AN148="","FP_COUNSELLED; ","")&amp;
IF(CLEANED_DATA!AO148="","FP_NEW_ACCEPTORS; ","")&amp;
IF(CLEANED_DATA!AQ148="","FP_PROGESTIN_PILL; ","")&amp;
IF(CLEANED_DATA!AR148="","FP_ESTRO_PROGESTIN_PILL; ","")&amp;
IF(CLEANED_DATA!AS148="","FP_MORNING_AFTER; ","")&amp;
IF(CLEANED_DATA!AT148="","FP_IM_INJECTION; ","")&amp;
IF(CLEANED_DATA!AU148="","FP_SC_INJECTION; ","")&amp;
IF(CLEANED_DATA!AV148="","FP_IMPLANT_IMPLANON; ","")&amp;
IF(CLEANED_DATA!AW148="","FP_IMPLANT_JADELLE; ","")&amp;
IF(CLEANED_DATA!AX148="","FP_IUD; ","")&amp;
IF(CLEANED_DATA!AY148="","FP_TUBAL_LIGATION; ","")&amp;
IF(CLEANED_DATA!AZ148="","FP_VASECTOMY; ","")&amp;
IF(CLEANED_DATA!BA148="","FP_MALE_CONDOM; ","")&amp;
IF(CLEANED_DATA!BB148="","FP_FEMALE_CONDOM; ","")&amp;
IF(CLEANED_DATA!BC148="","FP_NATURAL_METHOD; ","")))</f>
        <v/>
      </c>
      <c r="C148" s="11" t="str">
        <f>IF($A148="","",IF(
COUNT(CLEANED_DATA!D148,CLEANED_DATA!G148,CLEANED_DATA!Q148,CLEANED_DATA!R148,CLEANED_DATA!T148,CLEANED_DATA!V148,CLEANED_DATA!W148,CLEANED_DATA!AL148,CLEANED_DATA!AM148,CLEANED_DATA!AN148,CLEANED_DATA!AO148,CLEANED_DATA!AQ148,CLEANED_DATA!AR148,CLEANED_DATA!AS148,CLEANED_DATA!AT148,CLEANED_DATA!AU148,CLEANED_DATA!AV148,CLEANED_DATA!AW148,CLEANED_DATA!AX148,CLEANED_DATA!AY148,CLEANED_DATA!AZ148,CLEANED_DATA!BA148,CLEANED_DATA!BB148,CLEANED_DATA!BC148)=0,
"No data reported",
IF(
SUM(CLEANED_DATA!D148,CLEANED_DATA!G148,CLEANED_DATA!Q148,CLEANED_DATA!R148,CLEANED_DATA!T148,CLEANED_DATA!V148,CLEANED_DATA!W148,CLEANED_DATA!AL148,CLEANED_DATA!AM148,CLEANED_DATA!AN148,CLEANED_DATA!AO148,CLEANED_DATA!AQ148,CLEANED_DATA!AR148,CLEANED_DATA!AS148,CLEANED_DATA!AT148,CLEANED_DATA!AU148,CLEANED_DATA!AV148,CLEANED_DATA!AW148,CLEANED_DATA!AX148,CLEANED_DATA!AY148,CLEANED_DATA!AZ148,CLEANED_DATA!BA148,CLEANED_DATA!BB148,CLEANED_DATA!BC148)=0,
"Zero-only reporting",
"Reported")))</f>
        <v/>
      </c>
      <c r="D148" s="10" t="str">
        <f>IF($A148="","",IF(AND(CLEANED_DATA!D148&lt;&gt;"",CLEANED_DATA!G148&lt;&gt;"",CLEANED_DATA!G148&gt;CLEANED_DATA!D148),"Flag: ANC4 higher than ANC1","OK"))</f>
        <v/>
      </c>
      <c r="E148" s="10" t="str">
        <f>IF($A148="","",IF(OR(CLEANED_DATA!D148="",CLEANED_DATA!Q148=""),"Missing value: verify ANC1 and LLIN reporting",IF(CLEANED_DATA!Q148=CLEANED_DATA!D148,"OK: LLIN equals ANC1",IF(CLEANED_DATA!Q148&gt;CLEANED_DATA!D148,"Flag: LLIN exceeds ANC1 by "&amp;(CLEANED_DATA!Q148-CLEANED_DATA!D148)&amp;"; verify ANC register and LLIN distribution tally","Flag: LLIN lower than ANC1 by "&amp;(CLEANED_DATA!D148-CLEANED_DATA!Q148)&amp;"; verify if all ANC1 clients received LLINs or correct reporting error"))))</f>
        <v/>
      </c>
      <c r="F148" s="10" t="str">
        <f>IF($A148="","",IF(AND(CLEANED_DATA!R148&lt;&gt;"",CLEANED_DATA!T148&lt;&gt;"",CLEANED_DATA!T148&gt;CLEANED_DATA!R148),"Flag: AMTSL greater than deliveries by "&amp;(CLEANED_DATA!T148-CLEANED_DATA!R148),IF(AND(CLEANED_DATA!R148&gt;0,CLEANED_DATA!T148=""),"Missing AMTSL where deliveries reported","OK")))</f>
        <v/>
      </c>
      <c r="G148" s="10" t="str">
        <f>IF($A148="","",IF(AND(CLEANED_DATA!R148&gt;0,CLEANED_DATA!AL148=""),"Flag: delivery reported but no PNC &lt;48h proxy value",IF(AND(CLEANED_DATA!R148&lt;&gt;"",CLEANED_DATA!AL148&lt;&gt;"",CLEANED_DATA!AL148&gt;CLEANED_DATA!R148),"Flag: PNC &lt;48h proxy greater than deliveries by "&amp;(CLEANED_DATA!AL148-CLEANED_DATA!R148),"OK")))</f>
        <v/>
      </c>
      <c r="H148" s="10" t="str">
        <f>IF($A148="","",IF(AND(CLEANED_DATA!V148&lt;&gt;"",CLEANED_DATA!R148&lt;&gt;"",CLEANED_DATA!V148&gt;CLEANED_DATA!R148),"Flag: caesareans greater than deliveries by "&amp;(CLEANED_DATA!V148-CLEANED_DATA!R148),"OK"))</f>
        <v/>
      </c>
      <c r="I148" s="10" t="str">
        <f>IF($A148="","",IF(AND(CLEANED_DATA!W148&lt;&gt;"",CLEANED_DATA!R148&lt;&gt;"",CLEANED_DATA!W148&gt;CLEANED_DATA!R148),"Flag: complications greater than deliveries by "&amp;(CLEANED_DATA!W148-CLEANED_DATA!R148),"OK"))</f>
        <v/>
      </c>
      <c r="J148" s="10" t="str">
        <f>IF($A148="","",IF(AND(CLEANED_DATA!AN148&lt;&gt;"",CLEANED_DATA!AO148&lt;&gt;"",CLEANED_DATA!AO148&gt;CLEANED_DATA!AN148),"Flag: new acceptors greater than counselled by "&amp;(CLEANED_DATA!AO148-CLEANED_DATA!AN148),"OK"))</f>
        <v/>
      </c>
      <c r="K148" s="10" t="str">
        <f>IF($A148="","",N(CLEANED_DATA!AQ148)+N(CLEANED_DATA!AR148)+N(CLEANED_DATA!AS148)+N(CLEANED_DATA!AT148)+N(CLEANED_DATA!AU148)+N(CLEANED_DATA!AV148)+N(CLEANED_DATA!AW148)+N(CLEANED_DATA!AX148)+N(CLEANED_DATA!AY148)+N(CLEANED_DATA!AZ148)+N(CLEANED_DATA!BA148)+N(CLEANED_DATA!BB148)+N(CLEANED_DATA!BC148))</f>
        <v/>
      </c>
      <c r="L148" s="10" t="str">
        <f>IF($A148="","",IF(CLEANED_DATA!AO148="","Missing FP new acceptors",IF(K148=CLEANED_DATA!AO148,"OK","FP method sum differs from new acceptors: method sum="&amp;K148&amp;", new acceptors="&amp;CLEANED_DATA!AO148&amp;", difference="&amp;(K148-CLEANED_DATA!AO148))))</f>
        <v/>
      </c>
      <c r="M148" s="11" t="str">
        <f t="shared" si="6"/>
        <v/>
      </c>
      <c r="N148" s="10" t="str">
        <f t="shared" si="7"/>
        <v/>
      </c>
      <c r="O148" s="10" t="str">
        <f t="shared" si="8"/>
        <v/>
      </c>
    </row>
    <row r="149" spans="1:15" ht="39.5" customHeight="1">
      <c r="A149" s="10" t="str">
        <f>IF(CLEANED_DATA!A149="","",CLEANED_DATA!A149)</f>
        <v/>
      </c>
      <c r="B149" s="10" t="str">
        <f>IF($A149="","",IF(
IF(CLEANED_DATA!D149="","ANC1; ","")&amp;
IF(CLEANED_DATA!G149="","ANC4; ","")&amp;
IF(CLEANED_DATA!Q149="","LLIN_DISTRIBUTED; ","")&amp;
IF(CLEANED_DATA!R149="","DELIVERIES_HF; ","")&amp;
IF(CLEANED_DATA!T149="","AMTSL; ","")&amp;
IF(CLEANED_DATA!V149="","CAESAREAN; ","")&amp;
IF(CLEANED_DATA!W149="","OBST_COMPLICATIONS; ","")&amp;
IF(CLEANED_DATA!AL149="","PNC_48H_PROXY; ","")&amp;
IF(CLEANED_DATA!AM149="","FP_VISITS; ","")&amp;
IF(CLEANED_DATA!AN149="","FP_COUNSELLED; ","")&amp;
IF(CLEANED_DATA!AO149="","FP_NEW_ACCEPTORS; ","")&amp;
IF(CLEANED_DATA!AQ149="","FP_PROGESTIN_PILL; ","")&amp;
IF(CLEANED_DATA!AR149="","FP_ESTRO_PROGESTIN_PILL; ","")&amp;
IF(CLEANED_DATA!AS149="","FP_MORNING_AFTER; ","")&amp;
IF(CLEANED_DATA!AT149="","FP_IM_INJECTION; ","")&amp;
IF(CLEANED_DATA!AU149="","FP_SC_INJECTION; ","")&amp;
IF(CLEANED_DATA!AV149="","FP_IMPLANT_IMPLANON; ","")&amp;
IF(CLEANED_DATA!AW149="","FP_IMPLANT_JADELLE; ","")&amp;
IF(CLEANED_DATA!AX149="","FP_IUD; ","")&amp;
IF(CLEANED_DATA!AY149="","FP_TUBAL_LIGATION; ","")&amp;
IF(CLEANED_DATA!AZ149="","FP_VASECTOMY; ","")&amp;
IF(CLEANED_DATA!BA149="","FP_MALE_CONDOM; ","")&amp;
IF(CLEANED_DATA!BB149="","FP_FEMALE_CONDOM; ","")&amp;
IF(CLEANED_DATA!BC149="","FP_NATURAL_METHOD; ","")
="","None",
IF(CLEANED_DATA!D149="","ANC1; ","")&amp;
IF(CLEANED_DATA!G149="","ANC4; ","")&amp;
IF(CLEANED_DATA!Q149="","LLIN_DISTRIBUTED; ","")&amp;
IF(CLEANED_DATA!R149="","DELIVERIES_HF; ","")&amp;
IF(CLEANED_DATA!T149="","AMTSL; ","")&amp;
IF(CLEANED_DATA!V149="","CAESAREAN; ","")&amp;
IF(CLEANED_DATA!W149="","OBST_COMPLICATIONS; ","")&amp;
IF(CLEANED_DATA!AL149="","PNC_48H_PROXY; ","")&amp;
IF(CLEANED_DATA!AM149="","FP_VISITS; ","")&amp;
IF(CLEANED_DATA!AN149="","FP_COUNSELLED; ","")&amp;
IF(CLEANED_DATA!AO149="","FP_NEW_ACCEPTORS; ","")&amp;
IF(CLEANED_DATA!AQ149="","FP_PROGESTIN_PILL; ","")&amp;
IF(CLEANED_DATA!AR149="","FP_ESTRO_PROGESTIN_PILL; ","")&amp;
IF(CLEANED_DATA!AS149="","FP_MORNING_AFTER; ","")&amp;
IF(CLEANED_DATA!AT149="","FP_IM_INJECTION; ","")&amp;
IF(CLEANED_DATA!AU149="","FP_SC_INJECTION; ","")&amp;
IF(CLEANED_DATA!AV149="","FP_IMPLANT_IMPLANON; ","")&amp;
IF(CLEANED_DATA!AW149="","FP_IMPLANT_JADELLE; ","")&amp;
IF(CLEANED_DATA!AX149="","FP_IUD; ","")&amp;
IF(CLEANED_DATA!AY149="","FP_TUBAL_LIGATION; ","")&amp;
IF(CLEANED_DATA!AZ149="","FP_VASECTOMY; ","")&amp;
IF(CLEANED_DATA!BA149="","FP_MALE_CONDOM; ","")&amp;
IF(CLEANED_DATA!BB149="","FP_FEMALE_CONDOM; ","")&amp;
IF(CLEANED_DATA!BC149="","FP_NATURAL_METHOD; ","")))</f>
        <v/>
      </c>
      <c r="C149" s="11" t="str">
        <f>IF($A149="","",IF(
COUNT(CLEANED_DATA!D149,CLEANED_DATA!G149,CLEANED_DATA!Q149,CLEANED_DATA!R149,CLEANED_DATA!T149,CLEANED_DATA!V149,CLEANED_DATA!W149,CLEANED_DATA!AL149,CLEANED_DATA!AM149,CLEANED_DATA!AN149,CLEANED_DATA!AO149,CLEANED_DATA!AQ149,CLEANED_DATA!AR149,CLEANED_DATA!AS149,CLEANED_DATA!AT149,CLEANED_DATA!AU149,CLEANED_DATA!AV149,CLEANED_DATA!AW149,CLEANED_DATA!AX149,CLEANED_DATA!AY149,CLEANED_DATA!AZ149,CLEANED_DATA!BA149,CLEANED_DATA!BB149,CLEANED_DATA!BC149)=0,
"No data reported",
IF(
SUM(CLEANED_DATA!D149,CLEANED_DATA!G149,CLEANED_DATA!Q149,CLEANED_DATA!R149,CLEANED_DATA!T149,CLEANED_DATA!V149,CLEANED_DATA!W149,CLEANED_DATA!AL149,CLEANED_DATA!AM149,CLEANED_DATA!AN149,CLEANED_DATA!AO149,CLEANED_DATA!AQ149,CLEANED_DATA!AR149,CLEANED_DATA!AS149,CLEANED_DATA!AT149,CLEANED_DATA!AU149,CLEANED_DATA!AV149,CLEANED_DATA!AW149,CLEANED_DATA!AX149,CLEANED_DATA!AY149,CLEANED_DATA!AZ149,CLEANED_DATA!BA149,CLEANED_DATA!BB149,CLEANED_DATA!BC149)=0,
"Zero-only reporting",
"Reported")))</f>
        <v/>
      </c>
      <c r="D149" s="10" t="str">
        <f>IF($A149="","",IF(AND(CLEANED_DATA!D149&lt;&gt;"",CLEANED_DATA!G149&lt;&gt;"",CLEANED_DATA!G149&gt;CLEANED_DATA!D149),"Flag: ANC4 higher than ANC1","OK"))</f>
        <v/>
      </c>
      <c r="E149" s="10" t="str">
        <f>IF($A149="","",IF(OR(CLEANED_DATA!D149="",CLEANED_DATA!Q149=""),"Missing value: verify ANC1 and LLIN reporting",IF(CLEANED_DATA!Q149=CLEANED_DATA!D149,"OK: LLIN equals ANC1",IF(CLEANED_DATA!Q149&gt;CLEANED_DATA!D149,"Flag: LLIN exceeds ANC1 by "&amp;(CLEANED_DATA!Q149-CLEANED_DATA!D149)&amp;"; verify ANC register and LLIN distribution tally","Flag: LLIN lower than ANC1 by "&amp;(CLEANED_DATA!D149-CLEANED_DATA!Q149)&amp;"; verify if all ANC1 clients received LLINs or correct reporting error"))))</f>
        <v/>
      </c>
      <c r="F149" s="10" t="str">
        <f>IF($A149="","",IF(AND(CLEANED_DATA!R149&lt;&gt;"",CLEANED_DATA!T149&lt;&gt;"",CLEANED_DATA!T149&gt;CLEANED_DATA!R149),"Flag: AMTSL greater than deliveries by "&amp;(CLEANED_DATA!T149-CLEANED_DATA!R149),IF(AND(CLEANED_DATA!R149&gt;0,CLEANED_DATA!T149=""),"Missing AMTSL where deliveries reported","OK")))</f>
        <v/>
      </c>
      <c r="G149" s="10" t="str">
        <f>IF($A149="","",IF(AND(CLEANED_DATA!R149&gt;0,CLEANED_DATA!AL149=""),"Flag: delivery reported but no PNC &lt;48h proxy value",IF(AND(CLEANED_DATA!R149&lt;&gt;"",CLEANED_DATA!AL149&lt;&gt;"",CLEANED_DATA!AL149&gt;CLEANED_DATA!R149),"Flag: PNC &lt;48h proxy greater than deliveries by "&amp;(CLEANED_DATA!AL149-CLEANED_DATA!R149),"OK")))</f>
        <v/>
      </c>
      <c r="H149" s="10" t="str">
        <f>IF($A149="","",IF(AND(CLEANED_DATA!V149&lt;&gt;"",CLEANED_DATA!R149&lt;&gt;"",CLEANED_DATA!V149&gt;CLEANED_DATA!R149),"Flag: caesareans greater than deliveries by "&amp;(CLEANED_DATA!V149-CLEANED_DATA!R149),"OK"))</f>
        <v/>
      </c>
      <c r="I149" s="10" t="str">
        <f>IF($A149="","",IF(AND(CLEANED_DATA!W149&lt;&gt;"",CLEANED_DATA!R149&lt;&gt;"",CLEANED_DATA!W149&gt;CLEANED_DATA!R149),"Flag: complications greater than deliveries by "&amp;(CLEANED_DATA!W149-CLEANED_DATA!R149),"OK"))</f>
        <v/>
      </c>
      <c r="J149" s="10" t="str">
        <f>IF($A149="","",IF(AND(CLEANED_DATA!AN149&lt;&gt;"",CLEANED_DATA!AO149&lt;&gt;"",CLEANED_DATA!AO149&gt;CLEANED_DATA!AN149),"Flag: new acceptors greater than counselled by "&amp;(CLEANED_DATA!AO149-CLEANED_DATA!AN149),"OK"))</f>
        <v/>
      </c>
      <c r="K149" s="10" t="str">
        <f>IF($A149="","",N(CLEANED_DATA!AQ149)+N(CLEANED_DATA!AR149)+N(CLEANED_DATA!AS149)+N(CLEANED_DATA!AT149)+N(CLEANED_DATA!AU149)+N(CLEANED_DATA!AV149)+N(CLEANED_DATA!AW149)+N(CLEANED_DATA!AX149)+N(CLEANED_DATA!AY149)+N(CLEANED_DATA!AZ149)+N(CLEANED_DATA!BA149)+N(CLEANED_DATA!BB149)+N(CLEANED_DATA!BC149))</f>
        <v/>
      </c>
      <c r="L149" s="10" t="str">
        <f>IF($A149="","",IF(CLEANED_DATA!AO149="","Missing FP new acceptors",IF(K149=CLEANED_DATA!AO149,"OK","FP method sum differs from new acceptors: method sum="&amp;K149&amp;", new acceptors="&amp;CLEANED_DATA!AO149&amp;", difference="&amp;(K149-CLEANED_DATA!AO149))))</f>
        <v/>
      </c>
      <c r="M149" s="11" t="str">
        <f t="shared" si="6"/>
        <v/>
      </c>
      <c r="N149" s="10" t="str">
        <f t="shared" si="7"/>
        <v/>
      </c>
      <c r="O149" s="10" t="str">
        <f t="shared" si="8"/>
        <v/>
      </c>
    </row>
    <row r="150" spans="1:15" ht="39.5" customHeight="1">
      <c r="A150" s="10" t="str">
        <f>IF(CLEANED_DATA!A150="","",CLEANED_DATA!A150)</f>
        <v/>
      </c>
      <c r="B150" s="10" t="str">
        <f>IF($A150="","",IF(
IF(CLEANED_DATA!D150="","ANC1; ","")&amp;
IF(CLEANED_DATA!G150="","ANC4; ","")&amp;
IF(CLEANED_DATA!Q150="","LLIN_DISTRIBUTED; ","")&amp;
IF(CLEANED_DATA!R150="","DELIVERIES_HF; ","")&amp;
IF(CLEANED_DATA!T150="","AMTSL; ","")&amp;
IF(CLEANED_DATA!V150="","CAESAREAN; ","")&amp;
IF(CLEANED_DATA!W150="","OBST_COMPLICATIONS; ","")&amp;
IF(CLEANED_DATA!AL150="","PNC_48H_PROXY; ","")&amp;
IF(CLEANED_DATA!AM150="","FP_VISITS; ","")&amp;
IF(CLEANED_DATA!AN150="","FP_COUNSELLED; ","")&amp;
IF(CLEANED_DATA!AO150="","FP_NEW_ACCEPTORS; ","")&amp;
IF(CLEANED_DATA!AQ150="","FP_PROGESTIN_PILL; ","")&amp;
IF(CLEANED_DATA!AR150="","FP_ESTRO_PROGESTIN_PILL; ","")&amp;
IF(CLEANED_DATA!AS150="","FP_MORNING_AFTER; ","")&amp;
IF(CLEANED_DATA!AT150="","FP_IM_INJECTION; ","")&amp;
IF(CLEANED_DATA!AU150="","FP_SC_INJECTION; ","")&amp;
IF(CLEANED_DATA!AV150="","FP_IMPLANT_IMPLANON; ","")&amp;
IF(CLEANED_DATA!AW150="","FP_IMPLANT_JADELLE; ","")&amp;
IF(CLEANED_DATA!AX150="","FP_IUD; ","")&amp;
IF(CLEANED_DATA!AY150="","FP_TUBAL_LIGATION; ","")&amp;
IF(CLEANED_DATA!AZ150="","FP_VASECTOMY; ","")&amp;
IF(CLEANED_DATA!BA150="","FP_MALE_CONDOM; ","")&amp;
IF(CLEANED_DATA!BB150="","FP_FEMALE_CONDOM; ","")&amp;
IF(CLEANED_DATA!BC150="","FP_NATURAL_METHOD; ","")
="","None",
IF(CLEANED_DATA!D150="","ANC1; ","")&amp;
IF(CLEANED_DATA!G150="","ANC4; ","")&amp;
IF(CLEANED_DATA!Q150="","LLIN_DISTRIBUTED; ","")&amp;
IF(CLEANED_DATA!R150="","DELIVERIES_HF; ","")&amp;
IF(CLEANED_DATA!T150="","AMTSL; ","")&amp;
IF(CLEANED_DATA!V150="","CAESAREAN; ","")&amp;
IF(CLEANED_DATA!W150="","OBST_COMPLICATIONS; ","")&amp;
IF(CLEANED_DATA!AL150="","PNC_48H_PROXY; ","")&amp;
IF(CLEANED_DATA!AM150="","FP_VISITS; ","")&amp;
IF(CLEANED_DATA!AN150="","FP_COUNSELLED; ","")&amp;
IF(CLEANED_DATA!AO150="","FP_NEW_ACCEPTORS; ","")&amp;
IF(CLEANED_DATA!AQ150="","FP_PROGESTIN_PILL; ","")&amp;
IF(CLEANED_DATA!AR150="","FP_ESTRO_PROGESTIN_PILL; ","")&amp;
IF(CLEANED_DATA!AS150="","FP_MORNING_AFTER; ","")&amp;
IF(CLEANED_DATA!AT150="","FP_IM_INJECTION; ","")&amp;
IF(CLEANED_DATA!AU150="","FP_SC_INJECTION; ","")&amp;
IF(CLEANED_DATA!AV150="","FP_IMPLANT_IMPLANON; ","")&amp;
IF(CLEANED_DATA!AW150="","FP_IMPLANT_JADELLE; ","")&amp;
IF(CLEANED_DATA!AX150="","FP_IUD; ","")&amp;
IF(CLEANED_DATA!AY150="","FP_TUBAL_LIGATION; ","")&amp;
IF(CLEANED_DATA!AZ150="","FP_VASECTOMY; ","")&amp;
IF(CLEANED_DATA!BA150="","FP_MALE_CONDOM; ","")&amp;
IF(CLEANED_DATA!BB150="","FP_FEMALE_CONDOM; ","")&amp;
IF(CLEANED_DATA!BC150="","FP_NATURAL_METHOD; ","")))</f>
        <v/>
      </c>
      <c r="C150" s="11" t="str">
        <f>IF($A150="","",IF(
COUNT(CLEANED_DATA!D150,CLEANED_DATA!G150,CLEANED_DATA!Q150,CLEANED_DATA!R150,CLEANED_DATA!T150,CLEANED_DATA!V150,CLEANED_DATA!W150,CLEANED_DATA!AL150,CLEANED_DATA!AM150,CLEANED_DATA!AN150,CLEANED_DATA!AO150,CLEANED_DATA!AQ150,CLEANED_DATA!AR150,CLEANED_DATA!AS150,CLEANED_DATA!AT150,CLEANED_DATA!AU150,CLEANED_DATA!AV150,CLEANED_DATA!AW150,CLEANED_DATA!AX150,CLEANED_DATA!AY150,CLEANED_DATA!AZ150,CLEANED_DATA!BA150,CLEANED_DATA!BB150,CLEANED_DATA!BC150)=0,
"No data reported",
IF(
SUM(CLEANED_DATA!D150,CLEANED_DATA!G150,CLEANED_DATA!Q150,CLEANED_DATA!R150,CLEANED_DATA!T150,CLEANED_DATA!V150,CLEANED_DATA!W150,CLEANED_DATA!AL150,CLEANED_DATA!AM150,CLEANED_DATA!AN150,CLEANED_DATA!AO150,CLEANED_DATA!AQ150,CLEANED_DATA!AR150,CLEANED_DATA!AS150,CLEANED_DATA!AT150,CLEANED_DATA!AU150,CLEANED_DATA!AV150,CLEANED_DATA!AW150,CLEANED_DATA!AX150,CLEANED_DATA!AY150,CLEANED_DATA!AZ150,CLEANED_DATA!BA150,CLEANED_DATA!BB150,CLEANED_DATA!BC150)=0,
"Zero-only reporting",
"Reported")))</f>
        <v/>
      </c>
      <c r="D150" s="10" t="str">
        <f>IF($A150="","",IF(AND(CLEANED_DATA!D150&lt;&gt;"",CLEANED_DATA!G150&lt;&gt;"",CLEANED_DATA!G150&gt;CLEANED_DATA!D150),"Flag: ANC4 higher than ANC1","OK"))</f>
        <v/>
      </c>
      <c r="E150" s="10" t="str">
        <f>IF($A150="","",IF(OR(CLEANED_DATA!D150="",CLEANED_DATA!Q150=""),"Missing value: verify ANC1 and LLIN reporting",IF(CLEANED_DATA!Q150=CLEANED_DATA!D150,"OK: LLIN equals ANC1",IF(CLEANED_DATA!Q150&gt;CLEANED_DATA!D150,"Flag: LLIN exceeds ANC1 by "&amp;(CLEANED_DATA!Q150-CLEANED_DATA!D150)&amp;"; verify ANC register and LLIN distribution tally","Flag: LLIN lower than ANC1 by "&amp;(CLEANED_DATA!D150-CLEANED_DATA!Q150)&amp;"; verify if all ANC1 clients received LLINs or correct reporting error"))))</f>
        <v/>
      </c>
      <c r="F150" s="10" t="str">
        <f>IF($A150="","",IF(AND(CLEANED_DATA!R150&lt;&gt;"",CLEANED_DATA!T150&lt;&gt;"",CLEANED_DATA!T150&gt;CLEANED_DATA!R150),"Flag: AMTSL greater than deliveries by "&amp;(CLEANED_DATA!T150-CLEANED_DATA!R150),IF(AND(CLEANED_DATA!R150&gt;0,CLEANED_DATA!T150=""),"Missing AMTSL where deliveries reported","OK")))</f>
        <v/>
      </c>
      <c r="G150" s="10" t="str">
        <f>IF($A150="","",IF(AND(CLEANED_DATA!R150&gt;0,CLEANED_DATA!AL150=""),"Flag: delivery reported but no PNC &lt;48h proxy value",IF(AND(CLEANED_DATA!R150&lt;&gt;"",CLEANED_DATA!AL150&lt;&gt;"",CLEANED_DATA!AL150&gt;CLEANED_DATA!R150),"Flag: PNC &lt;48h proxy greater than deliveries by "&amp;(CLEANED_DATA!AL150-CLEANED_DATA!R150),"OK")))</f>
        <v/>
      </c>
      <c r="H150" s="10" t="str">
        <f>IF($A150="","",IF(AND(CLEANED_DATA!V150&lt;&gt;"",CLEANED_DATA!R150&lt;&gt;"",CLEANED_DATA!V150&gt;CLEANED_DATA!R150),"Flag: caesareans greater than deliveries by "&amp;(CLEANED_DATA!V150-CLEANED_DATA!R150),"OK"))</f>
        <v/>
      </c>
      <c r="I150" s="10" t="str">
        <f>IF($A150="","",IF(AND(CLEANED_DATA!W150&lt;&gt;"",CLEANED_DATA!R150&lt;&gt;"",CLEANED_DATA!W150&gt;CLEANED_DATA!R150),"Flag: complications greater than deliveries by "&amp;(CLEANED_DATA!W150-CLEANED_DATA!R150),"OK"))</f>
        <v/>
      </c>
      <c r="J150" s="10" t="str">
        <f>IF($A150="","",IF(AND(CLEANED_DATA!AN150&lt;&gt;"",CLEANED_DATA!AO150&lt;&gt;"",CLEANED_DATA!AO150&gt;CLEANED_DATA!AN150),"Flag: new acceptors greater than counselled by "&amp;(CLEANED_DATA!AO150-CLEANED_DATA!AN150),"OK"))</f>
        <v/>
      </c>
      <c r="K150" s="10" t="str">
        <f>IF($A150="","",N(CLEANED_DATA!AQ150)+N(CLEANED_DATA!AR150)+N(CLEANED_DATA!AS150)+N(CLEANED_DATA!AT150)+N(CLEANED_DATA!AU150)+N(CLEANED_DATA!AV150)+N(CLEANED_DATA!AW150)+N(CLEANED_DATA!AX150)+N(CLEANED_DATA!AY150)+N(CLEANED_DATA!AZ150)+N(CLEANED_DATA!BA150)+N(CLEANED_DATA!BB150)+N(CLEANED_DATA!BC150))</f>
        <v/>
      </c>
      <c r="L150" s="10" t="str">
        <f>IF($A150="","",IF(CLEANED_DATA!AO150="","Missing FP new acceptors",IF(K150=CLEANED_DATA!AO150,"OK","FP method sum differs from new acceptors: method sum="&amp;K150&amp;", new acceptors="&amp;CLEANED_DATA!AO150&amp;", difference="&amp;(K150-CLEANED_DATA!AO150))))</f>
        <v/>
      </c>
      <c r="M150" s="11" t="str">
        <f t="shared" si="6"/>
        <v/>
      </c>
      <c r="N150" s="10" t="str">
        <f t="shared" si="7"/>
        <v/>
      </c>
      <c r="O150" s="10" t="str">
        <f t="shared" si="8"/>
        <v/>
      </c>
    </row>
    <row r="151" spans="1:15" ht="39.5" customHeight="1">
      <c r="A151" s="10" t="str">
        <f>IF(CLEANED_DATA!A151="","",CLEANED_DATA!A151)</f>
        <v/>
      </c>
      <c r="B151" s="10" t="str">
        <f>IF($A151="","",IF(
IF(CLEANED_DATA!D151="","ANC1; ","")&amp;
IF(CLEANED_DATA!G151="","ANC4; ","")&amp;
IF(CLEANED_DATA!Q151="","LLIN_DISTRIBUTED; ","")&amp;
IF(CLEANED_DATA!R151="","DELIVERIES_HF; ","")&amp;
IF(CLEANED_DATA!T151="","AMTSL; ","")&amp;
IF(CLEANED_DATA!V151="","CAESAREAN; ","")&amp;
IF(CLEANED_DATA!W151="","OBST_COMPLICATIONS; ","")&amp;
IF(CLEANED_DATA!AL151="","PNC_48H_PROXY; ","")&amp;
IF(CLEANED_DATA!AM151="","FP_VISITS; ","")&amp;
IF(CLEANED_DATA!AN151="","FP_COUNSELLED; ","")&amp;
IF(CLEANED_DATA!AO151="","FP_NEW_ACCEPTORS; ","")&amp;
IF(CLEANED_DATA!AQ151="","FP_PROGESTIN_PILL; ","")&amp;
IF(CLEANED_DATA!AR151="","FP_ESTRO_PROGESTIN_PILL; ","")&amp;
IF(CLEANED_DATA!AS151="","FP_MORNING_AFTER; ","")&amp;
IF(CLEANED_DATA!AT151="","FP_IM_INJECTION; ","")&amp;
IF(CLEANED_DATA!AU151="","FP_SC_INJECTION; ","")&amp;
IF(CLEANED_DATA!AV151="","FP_IMPLANT_IMPLANON; ","")&amp;
IF(CLEANED_DATA!AW151="","FP_IMPLANT_JADELLE; ","")&amp;
IF(CLEANED_DATA!AX151="","FP_IUD; ","")&amp;
IF(CLEANED_DATA!AY151="","FP_TUBAL_LIGATION; ","")&amp;
IF(CLEANED_DATA!AZ151="","FP_VASECTOMY; ","")&amp;
IF(CLEANED_DATA!BA151="","FP_MALE_CONDOM; ","")&amp;
IF(CLEANED_DATA!BB151="","FP_FEMALE_CONDOM; ","")&amp;
IF(CLEANED_DATA!BC151="","FP_NATURAL_METHOD; ","")
="","None",
IF(CLEANED_DATA!D151="","ANC1; ","")&amp;
IF(CLEANED_DATA!G151="","ANC4; ","")&amp;
IF(CLEANED_DATA!Q151="","LLIN_DISTRIBUTED; ","")&amp;
IF(CLEANED_DATA!R151="","DELIVERIES_HF; ","")&amp;
IF(CLEANED_DATA!T151="","AMTSL; ","")&amp;
IF(CLEANED_DATA!V151="","CAESAREAN; ","")&amp;
IF(CLEANED_DATA!W151="","OBST_COMPLICATIONS; ","")&amp;
IF(CLEANED_DATA!AL151="","PNC_48H_PROXY; ","")&amp;
IF(CLEANED_DATA!AM151="","FP_VISITS; ","")&amp;
IF(CLEANED_DATA!AN151="","FP_COUNSELLED; ","")&amp;
IF(CLEANED_DATA!AO151="","FP_NEW_ACCEPTORS; ","")&amp;
IF(CLEANED_DATA!AQ151="","FP_PROGESTIN_PILL; ","")&amp;
IF(CLEANED_DATA!AR151="","FP_ESTRO_PROGESTIN_PILL; ","")&amp;
IF(CLEANED_DATA!AS151="","FP_MORNING_AFTER; ","")&amp;
IF(CLEANED_DATA!AT151="","FP_IM_INJECTION; ","")&amp;
IF(CLEANED_DATA!AU151="","FP_SC_INJECTION; ","")&amp;
IF(CLEANED_DATA!AV151="","FP_IMPLANT_IMPLANON; ","")&amp;
IF(CLEANED_DATA!AW151="","FP_IMPLANT_JADELLE; ","")&amp;
IF(CLEANED_DATA!AX151="","FP_IUD; ","")&amp;
IF(CLEANED_DATA!AY151="","FP_TUBAL_LIGATION; ","")&amp;
IF(CLEANED_DATA!AZ151="","FP_VASECTOMY; ","")&amp;
IF(CLEANED_DATA!BA151="","FP_MALE_CONDOM; ","")&amp;
IF(CLEANED_DATA!BB151="","FP_FEMALE_CONDOM; ","")&amp;
IF(CLEANED_DATA!BC151="","FP_NATURAL_METHOD; ","")))</f>
        <v/>
      </c>
      <c r="C151" s="11" t="str">
        <f>IF($A151="","",IF(
COUNT(CLEANED_DATA!D151,CLEANED_DATA!G151,CLEANED_DATA!Q151,CLEANED_DATA!R151,CLEANED_DATA!T151,CLEANED_DATA!V151,CLEANED_DATA!W151,CLEANED_DATA!AL151,CLEANED_DATA!AM151,CLEANED_DATA!AN151,CLEANED_DATA!AO151,CLEANED_DATA!AQ151,CLEANED_DATA!AR151,CLEANED_DATA!AS151,CLEANED_DATA!AT151,CLEANED_DATA!AU151,CLEANED_DATA!AV151,CLEANED_DATA!AW151,CLEANED_DATA!AX151,CLEANED_DATA!AY151,CLEANED_DATA!AZ151,CLEANED_DATA!BA151,CLEANED_DATA!BB151,CLEANED_DATA!BC151)=0,
"No data reported",
IF(
SUM(CLEANED_DATA!D151,CLEANED_DATA!G151,CLEANED_DATA!Q151,CLEANED_DATA!R151,CLEANED_DATA!T151,CLEANED_DATA!V151,CLEANED_DATA!W151,CLEANED_DATA!AL151,CLEANED_DATA!AM151,CLEANED_DATA!AN151,CLEANED_DATA!AO151,CLEANED_DATA!AQ151,CLEANED_DATA!AR151,CLEANED_DATA!AS151,CLEANED_DATA!AT151,CLEANED_DATA!AU151,CLEANED_DATA!AV151,CLEANED_DATA!AW151,CLEANED_DATA!AX151,CLEANED_DATA!AY151,CLEANED_DATA!AZ151,CLEANED_DATA!BA151,CLEANED_DATA!BB151,CLEANED_DATA!BC151)=0,
"Zero-only reporting",
"Reported")))</f>
        <v/>
      </c>
      <c r="D151" s="10" t="str">
        <f>IF($A151="","",IF(AND(CLEANED_DATA!D151&lt;&gt;"",CLEANED_DATA!G151&lt;&gt;"",CLEANED_DATA!G151&gt;CLEANED_DATA!D151),"Flag: ANC4 higher than ANC1","OK"))</f>
        <v/>
      </c>
      <c r="E151" s="10" t="str">
        <f>IF($A151="","",IF(OR(CLEANED_DATA!D151="",CLEANED_DATA!Q151=""),"Missing value: verify ANC1 and LLIN reporting",IF(CLEANED_DATA!Q151=CLEANED_DATA!D151,"OK: LLIN equals ANC1",IF(CLEANED_DATA!Q151&gt;CLEANED_DATA!D151,"Flag: LLIN exceeds ANC1 by "&amp;(CLEANED_DATA!Q151-CLEANED_DATA!D151)&amp;"; verify ANC register and LLIN distribution tally","Flag: LLIN lower than ANC1 by "&amp;(CLEANED_DATA!D151-CLEANED_DATA!Q151)&amp;"; verify if all ANC1 clients received LLINs or correct reporting error"))))</f>
        <v/>
      </c>
      <c r="F151" s="10" t="str">
        <f>IF($A151="","",IF(AND(CLEANED_DATA!R151&lt;&gt;"",CLEANED_DATA!T151&lt;&gt;"",CLEANED_DATA!T151&gt;CLEANED_DATA!R151),"Flag: AMTSL greater than deliveries by "&amp;(CLEANED_DATA!T151-CLEANED_DATA!R151),IF(AND(CLEANED_DATA!R151&gt;0,CLEANED_DATA!T151=""),"Missing AMTSL where deliveries reported","OK")))</f>
        <v/>
      </c>
      <c r="G151" s="10" t="str">
        <f>IF($A151="","",IF(AND(CLEANED_DATA!R151&gt;0,CLEANED_DATA!AL151=""),"Flag: delivery reported but no PNC &lt;48h proxy value",IF(AND(CLEANED_DATA!R151&lt;&gt;"",CLEANED_DATA!AL151&lt;&gt;"",CLEANED_DATA!AL151&gt;CLEANED_DATA!R151),"Flag: PNC &lt;48h proxy greater than deliveries by "&amp;(CLEANED_DATA!AL151-CLEANED_DATA!R151),"OK")))</f>
        <v/>
      </c>
      <c r="H151" s="10" t="str">
        <f>IF($A151="","",IF(AND(CLEANED_DATA!V151&lt;&gt;"",CLEANED_DATA!R151&lt;&gt;"",CLEANED_DATA!V151&gt;CLEANED_DATA!R151),"Flag: caesareans greater than deliveries by "&amp;(CLEANED_DATA!V151-CLEANED_DATA!R151),"OK"))</f>
        <v/>
      </c>
      <c r="I151" s="10" t="str">
        <f>IF($A151="","",IF(AND(CLEANED_DATA!W151&lt;&gt;"",CLEANED_DATA!R151&lt;&gt;"",CLEANED_DATA!W151&gt;CLEANED_DATA!R151),"Flag: complications greater than deliveries by "&amp;(CLEANED_DATA!W151-CLEANED_DATA!R151),"OK"))</f>
        <v/>
      </c>
      <c r="J151" s="10" t="str">
        <f>IF($A151="","",IF(AND(CLEANED_DATA!AN151&lt;&gt;"",CLEANED_DATA!AO151&lt;&gt;"",CLEANED_DATA!AO151&gt;CLEANED_DATA!AN151),"Flag: new acceptors greater than counselled by "&amp;(CLEANED_DATA!AO151-CLEANED_DATA!AN151),"OK"))</f>
        <v/>
      </c>
      <c r="K151" s="10" t="str">
        <f>IF($A151="","",N(CLEANED_DATA!AQ151)+N(CLEANED_DATA!AR151)+N(CLEANED_DATA!AS151)+N(CLEANED_DATA!AT151)+N(CLEANED_DATA!AU151)+N(CLEANED_DATA!AV151)+N(CLEANED_DATA!AW151)+N(CLEANED_DATA!AX151)+N(CLEANED_DATA!AY151)+N(CLEANED_DATA!AZ151)+N(CLEANED_DATA!BA151)+N(CLEANED_DATA!BB151)+N(CLEANED_DATA!BC151))</f>
        <v/>
      </c>
      <c r="L151" s="10" t="str">
        <f>IF($A151="","",IF(CLEANED_DATA!AO151="","Missing FP new acceptors",IF(K151=CLEANED_DATA!AO151,"OK","FP method sum differs from new acceptors: method sum="&amp;K151&amp;", new acceptors="&amp;CLEANED_DATA!AO151&amp;", difference="&amp;(K151-CLEANED_DATA!AO151))))</f>
        <v/>
      </c>
      <c r="M151" s="11" t="str">
        <f t="shared" si="6"/>
        <v/>
      </c>
      <c r="N151" s="10" t="str">
        <f t="shared" si="7"/>
        <v/>
      </c>
      <c r="O151" s="10" t="str">
        <f t="shared" si="8"/>
        <v/>
      </c>
    </row>
    <row r="152" spans="1:15" ht="39.5" customHeight="1">
      <c r="A152" s="10" t="str">
        <f>IF(CLEANED_DATA!A152="","",CLEANED_DATA!A152)</f>
        <v/>
      </c>
      <c r="B152" s="10" t="str">
        <f>IF($A152="","",IF(
IF(CLEANED_DATA!D152="","ANC1; ","")&amp;
IF(CLEANED_DATA!G152="","ANC4; ","")&amp;
IF(CLEANED_DATA!Q152="","LLIN_DISTRIBUTED; ","")&amp;
IF(CLEANED_DATA!R152="","DELIVERIES_HF; ","")&amp;
IF(CLEANED_DATA!T152="","AMTSL; ","")&amp;
IF(CLEANED_DATA!V152="","CAESAREAN; ","")&amp;
IF(CLEANED_DATA!W152="","OBST_COMPLICATIONS; ","")&amp;
IF(CLEANED_DATA!AL152="","PNC_48H_PROXY; ","")&amp;
IF(CLEANED_DATA!AM152="","FP_VISITS; ","")&amp;
IF(CLEANED_DATA!AN152="","FP_COUNSELLED; ","")&amp;
IF(CLEANED_DATA!AO152="","FP_NEW_ACCEPTORS; ","")&amp;
IF(CLEANED_DATA!AQ152="","FP_PROGESTIN_PILL; ","")&amp;
IF(CLEANED_DATA!AR152="","FP_ESTRO_PROGESTIN_PILL; ","")&amp;
IF(CLEANED_DATA!AS152="","FP_MORNING_AFTER; ","")&amp;
IF(CLEANED_DATA!AT152="","FP_IM_INJECTION; ","")&amp;
IF(CLEANED_DATA!AU152="","FP_SC_INJECTION; ","")&amp;
IF(CLEANED_DATA!AV152="","FP_IMPLANT_IMPLANON; ","")&amp;
IF(CLEANED_DATA!AW152="","FP_IMPLANT_JADELLE; ","")&amp;
IF(CLEANED_DATA!AX152="","FP_IUD; ","")&amp;
IF(CLEANED_DATA!AY152="","FP_TUBAL_LIGATION; ","")&amp;
IF(CLEANED_DATA!AZ152="","FP_VASECTOMY; ","")&amp;
IF(CLEANED_DATA!BA152="","FP_MALE_CONDOM; ","")&amp;
IF(CLEANED_DATA!BB152="","FP_FEMALE_CONDOM; ","")&amp;
IF(CLEANED_DATA!BC152="","FP_NATURAL_METHOD; ","")
="","None",
IF(CLEANED_DATA!D152="","ANC1; ","")&amp;
IF(CLEANED_DATA!G152="","ANC4; ","")&amp;
IF(CLEANED_DATA!Q152="","LLIN_DISTRIBUTED; ","")&amp;
IF(CLEANED_DATA!R152="","DELIVERIES_HF; ","")&amp;
IF(CLEANED_DATA!T152="","AMTSL; ","")&amp;
IF(CLEANED_DATA!V152="","CAESAREAN; ","")&amp;
IF(CLEANED_DATA!W152="","OBST_COMPLICATIONS; ","")&amp;
IF(CLEANED_DATA!AL152="","PNC_48H_PROXY; ","")&amp;
IF(CLEANED_DATA!AM152="","FP_VISITS; ","")&amp;
IF(CLEANED_DATA!AN152="","FP_COUNSELLED; ","")&amp;
IF(CLEANED_DATA!AO152="","FP_NEW_ACCEPTORS; ","")&amp;
IF(CLEANED_DATA!AQ152="","FP_PROGESTIN_PILL; ","")&amp;
IF(CLEANED_DATA!AR152="","FP_ESTRO_PROGESTIN_PILL; ","")&amp;
IF(CLEANED_DATA!AS152="","FP_MORNING_AFTER; ","")&amp;
IF(CLEANED_DATA!AT152="","FP_IM_INJECTION; ","")&amp;
IF(CLEANED_DATA!AU152="","FP_SC_INJECTION; ","")&amp;
IF(CLEANED_DATA!AV152="","FP_IMPLANT_IMPLANON; ","")&amp;
IF(CLEANED_DATA!AW152="","FP_IMPLANT_JADELLE; ","")&amp;
IF(CLEANED_DATA!AX152="","FP_IUD; ","")&amp;
IF(CLEANED_DATA!AY152="","FP_TUBAL_LIGATION; ","")&amp;
IF(CLEANED_DATA!AZ152="","FP_VASECTOMY; ","")&amp;
IF(CLEANED_DATA!BA152="","FP_MALE_CONDOM; ","")&amp;
IF(CLEANED_DATA!BB152="","FP_FEMALE_CONDOM; ","")&amp;
IF(CLEANED_DATA!BC152="","FP_NATURAL_METHOD; ","")))</f>
        <v/>
      </c>
      <c r="C152" s="11" t="str">
        <f>IF($A152="","",IF(
COUNT(CLEANED_DATA!D152,CLEANED_DATA!G152,CLEANED_DATA!Q152,CLEANED_DATA!R152,CLEANED_DATA!T152,CLEANED_DATA!V152,CLEANED_DATA!W152,CLEANED_DATA!AL152,CLEANED_DATA!AM152,CLEANED_DATA!AN152,CLEANED_DATA!AO152,CLEANED_DATA!AQ152,CLEANED_DATA!AR152,CLEANED_DATA!AS152,CLEANED_DATA!AT152,CLEANED_DATA!AU152,CLEANED_DATA!AV152,CLEANED_DATA!AW152,CLEANED_DATA!AX152,CLEANED_DATA!AY152,CLEANED_DATA!AZ152,CLEANED_DATA!BA152,CLEANED_DATA!BB152,CLEANED_DATA!BC152)=0,
"No data reported",
IF(
SUM(CLEANED_DATA!D152,CLEANED_DATA!G152,CLEANED_DATA!Q152,CLEANED_DATA!R152,CLEANED_DATA!T152,CLEANED_DATA!V152,CLEANED_DATA!W152,CLEANED_DATA!AL152,CLEANED_DATA!AM152,CLEANED_DATA!AN152,CLEANED_DATA!AO152,CLEANED_DATA!AQ152,CLEANED_DATA!AR152,CLEANED_DATA!AS152,CLEANED_DATA!AT152,CLEANED_DATA!AU152,CLEANED_DATA!AV152,CLEANED_DATA!AW152,CLEANED_DATA!AX152,CLEANED_DATA!AY152,CLEANED_DATA!AZ152,CLEANED_DATA!BA152,CLEANED_DATA!BB152,CLEANED_DATA!BC152)=0,
"Zero-only reporting",
"Reported")))</f>
        <v/>
      </c>
      <c r="D152" s="10" t="str">
        <f>IF($A152="","",IF(AND(CLEANED_DATA!D152&lt;&gt;"",CLEANED_DATA!G152&lt;&gt;"",CLEANED_DATA!G152&gt;CLEANED_DATA!D152),"Flag: ANC4 higher than ANC1","OK"))</f>
        <v/>
      </c>
      <c r="E152" s="10" t="str">
        <f>IF($A152="","",IF(OR(CLEANED_DATA!D152="",CLEANED_DATA!Q152=""),"Missing value: verify ANC1 and LLIN reporting",IF(CLEANED_DATA!Q152=CLEANED_DATA!D152,"OK: LLIN equals ANC1",IF(CLEANED_DATA!Q152&gt;CLEANED_DATA!D152,"Flag: LLIN exceeds ANC1 by "&amp;(CLEANED_DATA!Q152-CLEANED_DATA!D152)&amp;"; verify ANC register and LLIN distribution tally","Flag: LLIN lower than ANC1 by "&amp;(CLEANED_DATA!D152-CLEANED_DATA!Q152)&amp;"; verify if all ANC1 clients received LLINs or correct reporting error"))))</f>
        <v/>
      </c>
      <c r="F152" s="10" t="str">
        <f>IF($A152="","",IF(AND(CLEANED_DATA!R152&lt;&gt;"",CLEANED_DATA!T152&lt;&gt;"",CLEANED_DATA!T152&gt;CLEANED_DATA!R152),"Flag: AMTSL greater than deliveries by "&amp;(CLEANED_DATA!T152-CLEANED_DATA!R152),IF(AND(CLEANED_DATA!R152&gt;0,CLEANED_DATA!T152=""),"Missing AMTSL where deliveries reported","OK")))</f>
        <v/>
      </c>
      <c r="G152" s="10" t="str">
        <f>IF($A152="","",IF(AND(CLEANED_DATA!R152&gt;0,CLEANED_DATA!AL152=""),"Flag: delivery reported but no PNC &lt;48h proxy value",IF(AND(CLEANED_DATA!R152&lt;&gt;"",CLEANED_DATA!AL152&lt;&gt;"",CLEANED_DATA!AL152&gt;CLEANED_DATA!R152),"Flag: PNC &lt;48h proxy greater than deliveries by "&amp;(CLEANED_DATA!AL152-CLEANED_DATA!R152),"OK")))</f>
        <v/>
      </c>
      <c r="H152" s="10" t="str">
        <f>IF($A152="","",IF(AND(CLEANED_DATA!V152&lt;&gt;"",CLEANED_DATA!R152&lt;&gt;"",CLEANED_DATA!V152&gt;CLEANED_DATA!R152),"Flag: caesareans greater than deliveries by "&amp;(CLEANED_DATA!V152-CLEANED_DATA!R152),"OK"))</f>
        <v/>
      </c>
      <c r="I152" s="10" t="str">
        <f>IF($A152="","",IF(AND(CLEANED_DATA!W152&lt;&gt;"",CLEANED_DATA!R152&lt;&gt;"",CLEANED_DATA!W152&gt;CLEANED_DATA!R152),"Flag: complications greater than deliveries by "&amp;(CLEANED_DATA!W152-CLEANED_DATA!R152),"OK"))</f>
        <v/>
      </c>
      <c r="J152" s="10" t="str">
        <f>IF($A152="","",IF(AND(CLEANED_DATA!AN152&lt;&gt;"",CLEANED_DATA!AO152&lt;&gt;"",CLEANED_DATA!AO152&gt;CLEANED_DATA!AN152),"Flag: new acceptors greater than counselled by "&amp;(CLEANED_DATA!AO152-CLEANED_DATA!AN152),"OK"))</f>
        <v/>
      </c>
      <c r="K152" s="10" t="str">
        <f>IF($A152="","",N(CLEANED_DATA!AQ152)+N(CLEANED_DATA!AR152)+N(CLEANED_DATA!AS152)+N(CLEANED_DATA!AT152)+N(CLEANED_DATA!AU152)+N(CLEANED_DATA!AV152)+N(CLEANED_DATA!AW152)+N(CLEANED_DATA!AX152)+N(CLEANED_DATA!AY152)+N(CLEANED_DATA!AZ152)+N(CLEANED_DATA!BA152)+N(CLEANED_DATA!BB152)+N(CLEANED_DATA!BC152))</f>
        <v/>
      </c>
      <c r="L152" s="10" t="str">
        <f>IF($A152="","",IF(CLEANED_DATA!AO152="","Missing FP new acceptors",IF(K152=CLEANED_DATA!AO152,"OK","FP method sum differs from new acceptors: method sum="&amp;K152&amp;", new acceptors="&amp;CLEANED_DATA!AO152&amp;", difference="&amp;(K152-CLEANED_DATA!AO152))))</f>
        <v/>
      </c>
      <c r="M152" s="11" t="str">
        <f t="shared" si="6"/>
        <v/>
      </c>
      <c r="N152" s="10" t="str">
        <f t="shared" si="7"/>
        <v/>
      </c>
      <c r="O152" s="10" t="str">
        <f t="shared" si="8"/>
        <v/>
      </c>
    </row>
    <row r="153" spans="1:15" ht="39.5" customHeight="1">
      <c r="A153" s="10" t="str">
        <f>IF(CLEANED_DATA!A153="","",CLEANED_DATA!A153)</f>
        <v/>
      </c>
      <c r="B153" s="10" t="str">
        <f>IF($A153="","",IF(
IF(CLEANED_DATA!D153="","ANC1; ","")&amp;
IF(CLEANED_DATA!G153="","ANC4; ","")&amp;
IF(CLEANED_DATA!Q153="","LLIN_DISTRIBUTED; ","")&amp;
IF(CLEANED_DATA!R153="","DELIVERIES_HF; ","")&amp;
IF(CLEANED_DATA!T153="","AMTSL; ","")&amp;
IF(CLEANED_DATA!V153="","CAESAREAN; ","")&amp;
IF(CLEANED_DATA!W153="","OBST_COMPLICATIONS; ","")&amp;
IF(CLEANED_DATA!AL153="","PNC_48H_PROXY; ","")&amp;
IF(CLEANED_DATA!AM153="","FP_VISITS; ","")&amp;
IF(CLEANED_DATA!AN153="","FP_COUNSELLED; ","")&amp;
IF(CLEANED_DATA!AO153="","FP_NEW_ACCEPTORS; ","")&amp;
IF(CLEANED_DATA!AQ153="","FP_PROGESTIN_PILL; ","")&amp;
IF(CLEANED_DATA!AR153="","FP_ESTRO_PROGESTIN_PILL; ","")&amp;
IF(CLEANED_DATA!AS153="","FP_MORNING_AFTER; ","")&amp;
IF(CLEANED_DATA!AT153="","FP_IM_INJECTION; ","")&amp;
IF(CLEANED_DATA!AU153="","FP_SC_INJECTION; ","")&amp;
IF(CLEANED_DATA!AV153="","FP_IMPLANT_IMPLANON; ","")&amp;
IF(CLEANED_DATA!AW153="","FP_IMPLANT_JADELLE; ","")&amp;
IF(CLEANED_DATA!AX153="","FP_IUD; ","")&amp;
IF(CLEANED_DATA!AY153="","FP_TUBAL_LIGATION; ","")&amp;
IF(CLEANED_DATA!AZ153="","FP_VASECTOMY; ","")&amp;
IF(CLEANED_DATA!BA153="","FP_MALE_CONDOM; ","")&amp;
IF(CLEANED_DATA!BB153="","FP_FEMALE_CONDOM; ","")&amp;
IF(CLEANED_DATA!BC153="","FP_NATURAL_METHOD; ","")
="","None",
IF(CLEANED_DATA!D153="","ANC1; ","")&amp;
IF(CLEANED_DATA!G153="","ANC4; ","")&amp;
IF(CLEANED_DATA!Q153="","LLIN_DISTRIBUTED; ","")&amp;
IF(CLEANED_DATA!R153="","DELIVERIES_HF; ","")&amp;
IF(CLEANED_DATA!T153="","AMTSL; ","")&amp;
IF(CLEANED_DATA!V153="","CAESAREAN; ","")&amp;
IF(CLEANED_DATA!W153="","OBST_COMPLICATIONS; ","")&amp;
IF(CLEANED_DATA!AL153="","PNC_48H_PROXY; ","")&amp;
IF(CLEANED_DATA!AM153="","FP_VISITS; ","")&amp;
IF(CLEANED_DATA!AN153="","FP_COUNSELLED; ","")&amp;
IF(CLEANED_DATA!AO153="","FP_NEW_ACCEPTORS; ","")&amp;
IF(CLEANED_DATA!AQ153="","FP_PROGESTIN_PILL; ","")&amp;
IF(CLEANED_DATA!AR153="","FP_ESTRO_PROGESTIN_PILL; ","")&amp;
IF(CLEANED_DATA!AS153="","FP_MORNING_AFTER; ","")&amp;
IF(CLEANED_DATA!AT153="","FP_IM_INJECTION; ","")&amp;
IF(CLEANED_DATA!AU153="","FP_SC_INJECTION; ","")&amp;
IF(CLEANED_DATA!AV153="","FP_IMPLANT_IMPLANON; ","")&amp;
IF(CLEANED_DATA!AW153="","FP_IMPLANT_JADELLE; ","")&amp;
IF(CLEANED_DATA!AX153="","FP_IUD; ","")&amp;
IF(CLEANED_DATA!AY153="","FP_TUBAL_LIGATION; ","")&amp;
IF(CLEANED_DATA!AZ153="","FP_VASECTOMY; ","")&amp;
IF(CLEANED_DATA!BA153="","FP_MALE_CONDOM; ","")&amp;
IF(CLEANED_DATA!BB153="","FP_FEMALE_CONDOM; ","")&amp;
IF(CLEANED_DATA!BC153="","FP_NATURAL_METHOD; ","")))</f>
        <v/>
      </c>
      <c r="C153" s="11" t="str">
        <f>IF($A153="","",IF(
COUNT(CLEANED_DATA!D153,CLEANED_DATA!G153,CLEANED_DATA!Q153,CLEANED_DATA!R153,CLEANED_DATA!T153,CLEANED_DATA!V153,CLEANED_DATA!W153,CLEANED_DATA!AL153,CLEANED_DATA!AM153,CLEANED_DATA!AN153,CLEANED_DATA!AO153,CLEANED_DATA!AQ153,CLEANED_DATA!AR153,CLEANED_DATA!AS153,CLEANED_DATA!AT153,CLEANED_DATA!AU153,CLEANED_DATA!AV153,CLEANED_DATA!AW153,CLEANED_DATA!AX153,CLEANED_DATA!AY153,CLEANED_DATA!AZ153,CLEANED_DATA!BA153,CLEANED_DATA!BB153,CLEANED_DATA!BC153)=0,
"No data reported",
IF(
SUM(CLEANED_DATA!D153,CLEANED_DATA!G153,CLEANED_DATA!Q153,CLEANED_DATA!R153,CLEANED_DATA!T153,CLEANED_DATA!V153,CLEANED_DATA!W153,CLEANED_DATA!AL153,CLEANED_DATA!AM153,CLEANED_DATA!AN153,CLEANED_DATA!AO153,CLEANED_DATA!AQ153,CLEANED_DATA!AR153,CLEANED_DATA!AS153,CLEANED_DATA!AT153,CLEANED_DATA!AU153,CLEANED_DATA!AV153,CLEANED_DATA!AW153,CLEANED_DATA!AX153,CLEANED_DATA!AY153,CLEANED_DATA!AZ153,CLEANED_DATA!BA153,CLEANED_DATA!BB153,CLEANED_DATA!BC153)=0,
"Zero-only reporting",
"Reported")))</f>
        <v/>
      </c>
      <c r="D153" s="10" t="str">
        <f>IF($A153="","",IF(AND(CLEANED_DATA!D153&lt;&gt;"",CLEANED_DATA!G153&lt;&gt;"",CLEANED_DATA!G153&gt;CLEANED_DATA!D153),"Flag: ANC4 higher than ANC1","OK"))</f>
        <v/>
      </c>
      <c r="E153" s="10" t="str">
        <f>IF($A153="","",IF(OR(CLEANED_DATA!D153="",CLEANED_DATA!Q153=""),"Missing value: verify ANC1 and LLIN reporting",IF(CLEANED_DATA!Q153=CLEANED_DATA!D153,"OK: LLIN equals ANC1",IF(CLEANED_DATA!Q153&gt;CLEANED_DATA!D153,"Flag: LLIN exceeds ANC1 by "&amp;(CLEANED_DATA!Q153-CLEANED_DATA!D153)&amp;"; verify ANC register and LLIN distribution tally","Flag: LLIN lower than ANC1 by "&amp;(CLEANED_DATA!D153-CLEANED_DATA!Q153)&amp;"; verify if all ANC1 clients received LLINs or correct reporting error"))))</f>
        <v/>
      </c>
      <c r="F153" s="10" t="str">
        <f>IF($A153="","",IF(AND(CLEANED_DATA!R153&lt;&gt;"",CLEANED_DATA!T153&lt;&gt;"",CLEANED_DATA!T153&gt;CLEANED_DATA!R153),"Flag: AMTSL greater than deliveries by "&amp;(CLEANED_DATA!T153-CLEANED_DATA!R153),IF(AND(CLEANED_DATA!R153&gt;0,CLEANED_DATA!T153=""),"Missing AMTSL where deliveries reported","OK")))</f>
        <v/>
      </c>
      <c r="G153" s="10" t="str">
        <f>IF($A153="","",IF(AND(CLEANED_DATA!R153&gt;0,CLEANED_DATA!AL153=""),"Flag: delivery reported but no PNC &lt;48h proxy value",IF(AND(CLEANED_DATA!R153&lt;&gt;"",CLEANED_DATA!AL153&lt;&gt;"",CLEANED_DATA!AL153&gt;CLEANED_DATA!R153),"Flag: PNC &lt;48h proxy greater than deliveries by "&amp;(CLEANED_DATA!AL153-CLEANED_DATA!R153),"OK")))</f>
        <v/>
      </c>
      <c r="H153" s="10" t="str">
        <f>IF($A153="","",IF(AND(CLEANED_DATA!V153&lt;&gt;"",CLEANED_DATA!R153&lt;&gt;"",CLEANED_DATA!V153&gt;CLEANED_DATA!R153),"Flag: caesareans greater than deliveries by "&amp;(CLEANED_DATA!V153-CLEANED_DATA!R153),"OK"))</f>
        <v/>
      </c>
      <c r="I153" s="10" t="str">
        <f>IF($A153="","",IF(AND(CLEANED_DATA!W153&lt;&gt;"",CLEANED_DATA!R153&lt;&gt;"",CLEANED_DATA!W153&gt;CLEANED_DATA!R153),"Flag: complications greater than deliveries by "&amp;(CLEANED_DATA!W153-CLEANED_DATA!R153),"OK"))</f>
        <v/>
      </c>
      <c r="J153" s="10" t="str">
        <f>IF($A153="","",IF(AND(CLEANED_DATA!AN153&lt;&gt;"",CLEANED_DATA!AO153&lt;&gt;"",CLEANED_DATA!AO153&gt;CLEANED_DATA!AN153),"Flag: new acceptors greater than counselled by "&amp;(CLEANED_DATA!AO153-CLEANED_DATA!AN153),"OK"))</f>
        <v/>
      </c>
      <c r="K153" s="10" t="str">
        <f>IF($A153="","",N(CLEANED_DATA!AQ153)+N(CLEANED_DATA!AR153)+N(CLEANED_DATA!AS153)+N(CLEANED_DATA!AT153)+N(CLEANED_DATA!AU153)+N(CLEANED_DATA!AV153)+N(CLEANED_DATA!AW153)+N(CLEANED_DATA!AX153)+N(CLEANED_DATA!AY153)+N(CLEANED_DATA!AZ153)+N(CLEANED_DATA!BA153)+N(CLEANED_DATA!BB153)+N(CLEANED_DATA!BC153))</f>
        <v/>
      </c>
      <c r="L153" s="10" t="str">
        <f>IF($A153="","",IF(CLEANED_DATA!AO153="","Missing FP new acceptors",IF(K153=CLEANED_DATA!AO153,"OK","FP method sum differs from new acceptors: method sum="&amp;K153&amp;", new acceptors="&amp;CLEANED_DATA!AO153&amp;", difference="&amp;(K153-CLEANED_DATA!AO153))))</f>
        <v/>
      </c>
      <c r="M153" s="11" t="str">
        <f t="shared" si="6"/>
        <v/>
      </c>
      <c r="N153" s="10" t="str">
        <f t="shared" si="7"/>
        <v/>
      </c>
      <c r="O153" s="10" t="str">
        <f t="shared" si="8"/>
        <v/>
      </c>
    </row>
    <row r="154" spans="1:15" ht="39.5" customHeight="1">
      <c r="A154" s="10" t="str">
        <f>IF(CLEANED_DATA!A154="","",CLEANED_DATA!A154)</f>
        <v/>
      </c>
      <c r="B154" s="10" t="str">
        <f>IF($A154="","",IF(
IF(CLEANED_DATA!D154="","ANC1; ","")&amp;
IF(CLEANED_DATA!G154="","ANC4; ","")&amp;
IF(CLEANED_DATA!Q154="","LLIN_DISTRIBUTED; ","")&amp;
IF(CLEANED_DATA!R154="","DELIVERIES_HF; ","")&amp;
IF(CLEANED_DATA!T154="","AMTSL; ","")&amp;
IF(CLEANED_DATA!V154="","CAESAREAN; ","")&amp;
IF(CLEANED_DATA!W154="","OBST_COMPLICATIONS; ","")&amp;
IF(CLEANED_DATA!AL154="","PNC_48H_PROXY; ","")&amp;
IF(CLEANED_DATA!AM154="","FP_VISITS; ","")&amp;
IF(CLEANED_DATA!AN154="","FP_COUNSELLED; ","")&amp;
IF(CLEANED_DATA!AO154="","FP_NEW_ACCEPTORS; ","")&amp;
IF(CLEANED_DATA!AQ154="","FP_PROGESTIN_PILL; ","")&amp;
IF(CLEANED_DATA!AR154="","FP_ESTRO_PROGESTIN_PILL; ","")&amp;
IF(CLEANED_DATA!AS154="","FP_MORNING_AFTER; ","")&amp;
IF(CLEANED_DATA!AT154="","FP_IM_INJECTION; ","")&amp;
IF(CLEANED_DATA!AU154="","FP_SC_INJECTION; ","")&amp;
IF(CLEANED_DATA!AV154="","FP_IMPLANT_IMPLANON; ","")&amp;
IF(CLEANED_DATA!AW154="","FP_IMPLANT_JADELLE; ","")&amp;
IF(CLEANED_DATA!AX154="","FP_IUD; ","")&amp;
IF(CLEANED_DATA!AY154="","FP_TUBAL_LIGATION; ","")&amp;
IF(CLEANED_DATA!AZ154="","FP_VASECTOMY; ","")&amp;
IF(CLEANED_DATA!BA154="","FP_MALE_CONDOM; ","")&amp;
IF(CLEANED_DATA!BB154="","FP_FEMALE_CONDOM; ","")&amp;
IF(CLEANED_DATA!BC154="","FP_NATURAL_METHOD; ","")
="","None",
IF(CLEANED_DATA!D154="","ANC1; ","")&amp;
IF(CLEANED_DATA!G154="","ANC4; ","")&amp;
IF(CLEANED_DATA!Q154="","LLIN_DISTRIBUTED; ","")&amp;
IF(CLEANED_DATA!R154="","DELIVERIES_HF; ","")&amp;
IF(CLEANED_DATA!T154="","AMTSL; ","")&amp;
IF(CLEANED_DATA!V154="","CAESAREAN; ","")&amp;
IF(CLEANED_DATA!W154="","OBST_COMPLICATIONS; ","")&amp;
IF(CLEANED_DATA!AL154="","PNC_48H_PROXY; ","")&amp;
IF(CLEANED_DATA!AM154="","FP_VISITS; ","")&amp;
IF(CLEANED_DATA!AN154="","FP_COUNSELLED; ","")&amp;
IF(CLEANED_DATA!AO154="","FP_NEW_ACCEPTORS; ","")&amp;
IF(CLEANED_DATA!AQ154="","FP_PROGESTIN_PILL; ","")&amp;
IF(CLEANED_DATA!AR154="","FP_ESTRO_PROGESTIN_PILL; ","")&amp;
IF(CLEANED_DATA!AS154="","FP_MORNING_AFTER; ","")&amp;
IF(CLEANED_DATA!AT154="","FP_IM_INJECTION; ","")&amp;
IF(CLEANED_DATA!AU154="","FP_SC_INJECTION; ","")&amp;
IF(CLEANED_DATA!AV154="","FP_IMPLANT_IMPLANON; ","")&amp;
IF(CLEANED_DATA!AW154="","FP_IMPLANT_JADELLE; ","")&amp;
IF(CLEANED_DATA!AX154="","FP_IUD; ","")&amp;
IF(CLEANED_DATA!AY154="","FP_TUBAL_LIGATION; ","")&amp;
IF(CLEANED_DATA!AZ154="","FP_VASECTOMY; ","")&amp;
IF(CLEANED_DATA!BA154="","FP_MALE_CONDOM; ","")&amp;
IF(CLEANED_DATA!BB154="","FP_FEMALE_CONDOM; ","")&amp;
IF(CLEANED_DATA!BC154="","FP_NATURAL_METHOD; ","")))</f>
        <v/>
      </c>
      <c r="C154" s="11" t="str">
        <f>IF($A154="","",IF(
COUNT(CLEANED_DATA!D154,CLEANED_DATA!G154,CLEANED_DATA!Q154,CLEANED_DATA!R154,CLEANED_DATA!T154,CLEANED_DATA!V154,CLEANED_DATA!W154,CLEANED_DATA!AL154,CLEANED_DATA!AM154,CLEANED_DATA!AN154,CLEANED_DATA!AO154,CLEANED_DATA!AQ154,CLEANED_DATA!AR154,CLEANED_DATA!AS154,CLEANED_DATA!AT154,CLEANED_DATA!AU154,CLEANED_DATA!AV154,CLEANED_DATA!AW154,CLEANED_DATA!AX154,CLEANED_DATA!AY154,CLEANED_DATA!AZ154,CLEANED_DATA!BA154,CLEANED_DATA!BB154,CLEANED_DATA!BC154)=0,
"No data reported",
IF(
SUM(CLEANED_DATA!D154,CLEANED_DATA!G154,CLEANED_DATA!Q154,CLEANED_DATA!R154,CLEANED_DATA!T154,CLEANED_DATA!V154,CLEANED_DATA!W154,CLEANED_DATA!AL154,CLEANED_DATA!AM154,CLEANED_DATA!AN154,CLEANED_DATA!AO154,CLEANED_DATA!AQ154,CLEANED_DATA!AR154,CLEANED_DATA!AS154,CLEANED_DATA!AT154,CLEANED_DATA!AU154,CLEANED_DATA!AV154,CLEANED_DATA!AW154,CLEANED_DATA!AX154,CLEANED_DATA!AY154,CLEANED_DATA!AZ154,CLEANED_DATA!BA154,CLEANED_DATA!BB154,CLEANED_DATA!BC154)=0,
"Zero-only reporting",
"Reported")))</f>
        <v/>
      </c>
      <c r="D154" s="10" t="str">
        <f>IF($A154="","",IF(AND(CLEANED_DATA!D154&lt;&gt;"",CLEANED_DATA!G154&lt;&gt;"",CLEANED_DATA!G154&gt;CLEANED_DATA!D154),"Flag: ANC4 higher than ANC1","OK"))</f>
        <v/>
      </c>
      <c r="E154" s="10" t="str">
        <f>IF($A154="","",IF(OR(CLEANED_DATA!D154="",CLEANED_DATA!Q154=""),"Missing value: verify ANC1 and LLIN reporting",IF(CLEANED_DATA!Q154=CLEANED_DATA!D154,"OK: LLIN equals ANC1",IF(CLEANED_DATA!Q154&gt;CLEANED_DATA!D154,"Flag: LLIN exceeds ANC1 by "&amp;(CLEANED_DATA!Q154-CLEANED_DATA!D154)&amp;"; verify ANC register and LLIN distribution tally","Flag: LLIN lower than ANC1 by "&amp;(CLEANED_DATA!D154-CLEANED_DATA!Q154)&amp;"; verify if all ANC1 clients received LLINs or correct reporting error"))))</f>
        <v/>
      </c>
      <c r="F154" s="10" t="str">
        <f>IF($A154="","",IF(AND(CLEANED_DATA!R154&lt;&gt;"",CLEANED_DATA!T154&lt;&gt;"",CLEANED_DATA!T154&gt;CLEANED_DATA!R154),"Flag: AMTSL greater than deliveries by "&amp;(CLEANED_DATA!T154-CLEANED_DATA!R154),IF(AND(CLEANED_DATA!R154&gt;0,CLEANED_DATA!T154=""),"Missing AMTSL where deliveries reported","OK")))</f>
        <v/>
      </c>
      <c r="G154" s="10" t="str">
        <f>IF($A154="","",IF(AND(CLEANED_DATA!R154&gt;0,CLEANED_DATA!AL154=""),"Flag: delivery reported but no PNC &lt;48h proxy value",IF(AND(CLEANED_DATA!R154&lt;&gt;"",CLEANED_DATA!AL154&lt;&gt;"",CLEANED_DATA!AL154&gt;CLEANED_DATA!R154),"Flag: PNC &lt;48h proxy greater than deliveries by "&amp;(CLEANED_DATA!AL154-CLEANED_DATA!R154),"OK")))</f>
        <v/>
      </c>
      <c r="H154" s="10" t="str">
        <f>IF($A154="","",IF(AND(CLEANED_DATA!V154&lt;&gt;"",CLEANED_DATA!R154&lt;&gt;"",CLEANED_DATA!V154&gt;CLEANED_DATA!R154),"Flag: caesareans greater than deliveries by "&amp;(CLEANED_DATA!V154-CLEANED_DATA!R154),"OK"))</f>
        <v/>
      </c>
      <c r="I154" s="10" t="str">
        <f>IF($A154="","",IF(AND(CLEANED_DATA!W154&lt;&gt;"",CLEANED_DATA!R154&lt;&gt;"",CLEANED_DATA!W154&gt;CLEANED_DATA!R154),"Flag: complications greater than deliveries by "&amp;(CLEANED_DATA!W154-CLEANED_DATA!R154),"OK"))</f>
        <v/>
      </c>
      <c r="J154" s="10" t="str">
        <f>IF($A154="","",IF(AND(CLEANED_DATA!AN154&lt;&gt;"",CLEANED_DATA!AO154&lt;&gt;"",CLEANED_DATA!AO154&gt;CLEANED_DATA!AN154),"Flag: new acceptors greater than counselled by "&amp;(CLEANED_DATA!AO154-CLEANED_DATA!AN154),"OK"))</f>
        <v/>
      </c>
      <c r="K154" s="10" t="str">
        <f>IF($A154="","",N(CLEANED_DATA!AQ154)+N(CLEANED_DATA!AR154)+N(CLEANED_DATA!AS154)+N(CLEANED_DATA!AT154)+N(CLEANED_DATA!AU154)+N(CLEANED_DATA!AV154)+N(CLEANED_DATA!AW154)+N(CLEANED_DATA!AX154)+N(CLEANED_DATA!AY154)+N(CLEANED_DATA!AZ154)+N(CLEANED_DATA!BA154)+N(CLEANED_DATA!BB154)+N(CLEANED_DATA!BC154))</f>
        <v/>
      </c>
      <c r="L154" s="10" t="str">
        <f>IF($A154="","",IF(CLEANED_DATA!AO154="","Missing FP new acceptors",IF(K154=CLEANED_DATA!AO154,"OK","FP method sum differs from new acceptors: method sum="&amp;K154&amp;", new acceptors="&amp;CLEANED_DATA!AO154&amp;", difference="&amp;(K154-CLEANED_DATA!AO154))))</f>
        <v/>
      </c>
      <c r="M154" s="11" t="str">
        <f t="shared" si="6"/>
        <v/>
      </c>
      <c r="N154" s="10" t="str">
        <f t="shared" si="7"/>
        <v/>
      </c>
      <c r="O154" s="10" t="str">
        <f t="shared" si="8"/>
        <v/>
      </c>
    </row>
    <row r="155" spans="1:15" ht="39.5" customHeight="1">
      <c r="A155" s="10" t="str">
        <f>IF(CLEANED_DATA!A155="","",CLEANED_DATA!A155)</f>
        <v/>
      </c>
      <c r="B155" s="10" t="str">
        <f>IF($A155="","",IF(
IF(CLEANED_DATA!D155="","ANC1; ","")&amp;
IF(CLEANED_DATA!G155="","ANC4; ","")&amp;
IF(CLEANED_DATA!Q155="","LLIN_DISTRIBUTED; ","")&amp;
IF(CLEANED_DATA!R155="","DELIVERIES_HF; ","")&amp;
IF(CLEANED_DATA!T155="","AMTSL; ","")&amp;
IF(CLEANED_DATA!V155="","CAESAREAN; ","")&amp;
IF(CLEANED_DATA!W155="","OBST_COMPLICATIONS; ","")&amp;
IF(CLEANED_DATA!AL155="","PNC_48H_PROXY; ","")&amp;
IF(CLEANED_DATA!AM155="","FP_VISITS; ","")&amp;
IF(CLEANED_DATA!AN155="","FP_COUNSELLED; ","")&amp;
IF(CLEANED_DATA!AO155="","FP_NEW_ACCEPTORS; ","")&amp;
IF(CLEANED_DATA!AQ155="","FP_PROGESTIN_PILL; ","")&amp;
IF(CLEANED_DATA!AR155="","FP_ESTRO_PROGESTIN_PILL; ","")&amp;
IF(CLEANED_DATA!AS155="","FP_MORNING_AFTER; ","")&amp;
IF(CLEANED_DATA!AT155="","FP_IM_INJECTION; ","")&amp;
IF(CLEANED_DATA!AU155="","FP_SC_INJECTION; ","")&amp;
IF(CLEANED_DATA!AV155="","FP_IMPLANT_IMPLANON; ","")&amp;
IF(CLEANED_DATA!AW155="","FP_IMPLANT_JADELLE; ","")&amp;
IF(CLEANED_DATA!AX155="","FP_IUD; ","")&amp;
IF(CLEANED_DATA!AY155="","FP_TUBAL_LIGATION; ","")&amp;
IF(CLEANED_DATA!AZ155="","FP_VASECTOMY; ","")&amp;
IF(CLEANED_DATA!BA155="","FP_MALE_CONDOM; ","")&amp;
IF(CLEANED_DATA!BB155="","FP_FEMALE_CONDOM; ","")&amp;
IF(CLEANED_DATA!BC155="","FP_NATURAL_METHOD; ","")
="","None",
IF(CLEANED_DATA!D155="","ANC1; ","")&amp;
IF(CLEANED_DATA!G155="","ANC4; ","")&amp;
IF(CLEANED_DATA!Q155="","LLIN_DISTRIBUTED; ","")&amp;
IF(CLEANED_DATA!R155="","DELIVERIES_HF; ","")&amp;
IF(CLEANED_DATA!T155="","AMTSL; ","")&amp;
IF(CLEANED_DATA!V155="","CAESAREAN; ","")&amp;
IF(CLEANED_DATA!W155="","OBST_COMPLICATIONS; ","")&amp;
IF(CLEANED_DATA!AL155="","PNC_48H_PROXY; ","")&amp;
IF(CLEANED_DATA!AM155="","FP_VISITS; ","")&amp;
IF(CLEANED_DATA!AN155="","FP_COUNSELLED; ","")&amp;
IF(CLEANED_DATA!AO155="","FP_NEW_ACCEPTORS; ","")&amp;
IF(CLEANED_DATA!AQ155="","FP_PROGESTIN_PILL; ","")&amp;
IF(CLEANED_DATA!AR155="","FP_ESTRO_PROGESTIN_PILL; ","")&amp;
IF(CLEANED_DATA!AS155="","FP_MORNING_AFTER; ","")&amp;
IF(CLEANED_DATA!AT155="","FP_IM_INJECTION; ","")&amp;
IF(CLEANED_DATA!AU155="","FP_SC_INJECTION; ","")&amp;
IF(CLEANED_DATA!AV155="","FP_IMPLANT_IMPLANON; ","")&amp;
IF(CLEANED_DATA!AW155="","FP_IMPLANT_JADELLE; ","")&amp;
IF(CLEANED_DATA!AX155="","FP_IUD; ","")&amp;
IF(CLEANED_DATA!AY155="","FP_TUBAL_LIGATION; ","")&amp;
IF(CLEANED_DATA!AZ155="","FP_VASECTOMY; ","")&amp;
IF(CLEANED_DATA!BA155="","FP_MALE_CONDOM; ","")&amp;
IF(CLEANED_DATA!BB155="","FP_FEMALE_CONDOM; ","")&amp;
IF(CLEANED_DATA!BC155="","FP_NATURAL_METHOD; ","")))</f>
        <v/>
      </c>
      <c r="C155" s="11" t="str">
        <f>IF($A155="","",IF(
COUNT(CLEANED_DATA!D155,CLEANED_DATA!G155,CLEANED_DATA!Q155,CLEANED_DATA!R155,CLEANED_DATA!T155,CLEANED_DATA!V155,CLEANED_DATA!W155,CLEANED_DATA!AL155,CLEANED_DATA!AM155,CLEANED_DATA!AN155,CLEANED_DATA!AO155,CLEANED_DATA!AQ155,CLEANED_DATA!AR155,CLEANED_DATA!AS155,CLEANED_DATA!AT155,CLEANED_DATA!AU155,CLEANED_DATA!AV155,CLEANED_DATA!AW155,CLEANED_DATA!AX155,CLEANED_DATA!AY155,CLEANED_DATA!AZ155,CLEANED_DATA!BA155,CLEANED_DATA!BB155,CLEANED_DATA!BC155)=0,
"No data reported",
IF(
SUM(CLEANED_DATA!D155,CLEANED_DATA!G155,CLEANED_DATA!Q155,CLEANED_DATA!R155,CLEANED_DATA!T155,CLEANED_DATA!V155,CLEANED_DATA!W155,CLEANED_DATA!AL155,CLEANED_DATA!AM155,CLEANED_DATA!AN155,CLEANED_DATA!AO155,CLEANED_DATA!AQ155,CLEANED_DATA!AR155,CLEANED_DATA!AS155,CLEANED_DATA!AT155,CLEANED_DATA!AU155,CLEANED_DATA!AV155,CLEANED_DATA!AW155,CLEANED_DATA!AX155,CLEANED_DATA!AY155,CLEANED_DATA!AZ155,CLEANED_DATA!BA155,CLEANED_DATA!BB155,CLEANED_DATA!BC155)=0,
"Zero-only reporting",
"Reported")))</f>
        <v/>
      </c>
      <c r="D155" s="10" t="str">
        <f>IF($A155="","",IF(AND(CLEANED_DATA!D155&lt;&gt;"",CLEANED_DATA!G155&lt;&gt;"",CLEANED_DATA!G155&gt;CLEANED_DATA!D155),"Flag: ANC4 higher than ANC1","OK"))</f>
        <v/>
      </c>
      <c r="E155" s="10" t="str">
        <f>IF($A155="","",IF(OR(CLEANED_DATA!D155="",CLEANED_DATA!Q155=""),"Missing value: verify ANC1 and LLIN reporting",IF(CLEANED_DATA!Q155=CLEANED_DATA!D155,"OK: LLIN equals ANC1",IF(CLEANED_DATA!Q155&gt;CLEANED_DATA!D155,"Flag: LLIN exceeds ANC1 by "&amp;(CLEANED_DATA!Q155-CLEANED_DATA!D155)&amp;"; verify ANC register and LLIN distribution tally","Flag: LLIN lower than ANC1 by "&amp;(CLEANED_DATA!D155-CLEANED_DATA!Q155)&amp;"; verify if all ANC1 clients received LLINs or correct reporting error"))))</f>
        <v/>
      </c>
      <c r="F155" s="10" t="str">
        <f>IF($A155="","",IF(AND(CLEANED_DATA!R155&lt;&gt;"",CLEANED_DATA!T155&lt;&gt;"",CLEANED_DATA!T155&gt;CLEANED_DATA!R155),"Flag: AMTSL greater than deliveries by "&amp;(CLEANED_DATA!T155-CLEANED_DATA!R155),IF(AND(CLEANED_DATA!R155&gt;0,CLEANED_DATA!T155=""),"Missing AMTSL where deliveries reported","OK")))</f>
        <v/>
      </c>
      <c r="G155" s="10" t="str">
        <f>IF($A155="","",IF(AND(CLEANED_DATA!R155&gt;0,CLEANED_DATA!AL155=""),"Flag: delivery reported but no PNC &lt;48h proxy value",IF(AND(CLEANED_DATA!R155&lt;&gt;"",CLEANED_DATA!AL155&lt;&gt;"",CLEANED_DATA!AL155&gt;CLEANED_DATA!R155),"Flag: PNC &lt;48h proxy greater than deliveries by "&amp;(CLEANED_DATA!AL155-CLEANED_DATA!R155),"OK")))</f>
        <v/>
      </c>
      <c r="H155" s="10" t="str">
        <f>IF($A155="","",IF(AND(CLEANED_DATA!V155&lt;&gt;"",CLEANED_DATA!R155&lt;&gt;"",CLEANED_DATA!V155&gt;CLEANED_DATA!R155),"Flag: caesareans greater than deliveries by "&amp;(CLEANED_DATA!V155-CLEANED_DATA!R155),"OK"))</f>
        <v/>
      </c>
      <c r="I155" s="10" t="str">
        <f>IF($A155="","",IF(AND(CLEANED_DATA!W155&lt;&gt;"",CLEANED_DATA!R155&lt;&gt;"",CLEANED_DATA!W155&gt;CLEANED_DATA!R155),"Flag: complications greater than deliveries by "&amp;(CLEANED_DATA!W155-CLEANED_DATA!R155),"OK"))</f>
        <v/>
      </c>
      <c r="J155" s="10" t="str">
        <f>IF($A155="","",IF(AND(CLEANED_DATA!AN155&lt;&gt;"",CLEANED_DATA!AO155&lt;&gt;"",CLEANED_DATA!AO155&gt;CLEANED_DATA!AN155),"Flag: new acceptors greater than counselled by "&amp;(CLEANED_DATA!AO155-CLEANED_DATA!AN155),"OK"))</f>
        <v/>
      </c>
      <c r="K155" s="10" t="str">
        <f>IF($A155="","",N(CLEANED_DATA!AQ155)+N(CLEANED_DATA!AR155)+N(CLEANED_DATA!AS155)+N(CLEANED_DATA!AT155)+N(CLEANED_DATA!AU155)+N(CLEANED_DATA!AV155)+N(CLEANED_DATA!AW155)+N(CLEANED_DATA!AX155)+N(CLEANED_DATA!AY155)+N(CLEANED_DATA!AZ155)+N(CLEANED_DATA!BA155)+N(CLEANED_DATA!BB155)+N(CLEANED_DATA!BC155))</f>
        <v/>
      </c>
      <c r="L155" s="10" t="str">
        <f>IF($A155="","",IF(CLEANED_DATA!AO155="","Missing FP new acceptors",IF(K155=CLEANED_DATA!AO155,"OK","FP method sum differs from new acceptors: method sum="&amp;K155&amp;", new acceptors="&amp;CLEANED_DATA!AO155&amp;", difference="&amp;(K155-CLEANED_DATA!AO155))))</f>
        <v/>
      </c>
      <c r="M155" s="11" t="str">
        <f t="shared" si="6"/>
        <v/>
      </c>
      <c r="N155" s="10" t="str">
        <f t="shared" si="7"/>
        <v/>
      </c>
      <c r="O155" s="10" t="str">
        <f t="shared" si="8"/>
        <v/>
      </c>
    </row>
    <row r="156" spans="1:15" ht="39.5" customHeight="1">
      <c r="A156" s="10" t="str">
        <f>IF(CLEANED_DATA!A156="","",CLEANED_DATA!A156)</f>
        <v/>
      </c>
      <c r="B156" s="10" t="str">
        <f>IF($A156="","",IF(
IF(CLEANED_DATA!D156="","ANC1; ","")&amp;
IF(CLEANED_DATA!G156="","ANC4; ","")&amp;
IF(CLEANED_DATA!Q156="","LLIN_DISTRIBUTED; ","")&amp;
IF(CLEANED_DATA!R156="","DELIVERIES_HF; ","")&amp;
IF(CLEANED_DATA!T156="","AMTSL; ","")&amp;
IF(CLEANED_DATA!V156="","CAESAREAN; ","")&amp;
IF(CLEANED_DATA!W156="","OBST_COMPLICATIONS; ","")&amp;
IF(CLEANED_DATA!AL156="","PNC_48H_PROXY; ","")&amp;
IF(CLEANED_DATA!AM156="","FP_VISITS; ","")&amp;
IF(CLEANED_DATA!AN156="","FP_COUNSELLED; ","")&amp;
IF(CLEANED_DATA!AO156="","FP_NEW_ACCEPTORS; ","")&amp;
IF(CLEANED_DATA!AQ156="","FP_PROGESTIN_PILL; ","")&amp;
IF(CLEANED_DATA!AR156="","FP_ESTRO_PROGESTIN_PILL; ","")&amp;
IF(CLEANED_DATA!AS156="","FP_MORNING_AFTER; ","")&amp;
IF(CLEANED_DATA!AT156="","FP_IM_INJECTION; ","")&amp;
IF(CLEANED_DATA!AU156="","FP_SC_INJECTION; ","")&amp;
IF(CLEANED_DATA!AV156="","FP_IMPLANT_IMPLANON; ","")&amp;
IF(CLEANED_DATA!AW156="","FP_IMPLANT_JADELLE; ","")&amp;
IF(CLEANED_DATA!AX156="","FP_IUD; ","")&amp;
IF(CLEANED_DATA!AY156="","FP_TUBAL_LIGATION; ","")&amp;
IF(CLEANED_DATA!AZ156="","FP_VASECTOMY; ","")&amp;
IF(CLEANED_DATA!BA156="","FP_MALE_CONDOM; ","")&amp;
IF(CLEANED_DATA!BB156="","FP_FEMALE_CONDOM; ","")&amp;
IF(CLEANED_DATA!BC156="","FP_NATURAL_METHOD; ","")
="","None",
IF(CLEANED_DATA!D156="","ANC1; ","")&amp;
IF(CLEANED_DATA!G156="","ANC4; ","")&amp;
IF(CLEANED_DATA!Q156="","LLIN_DISTRIBUTED; ","")&amp;
IF(CLEANED_DATA!R156="","DELIVERIES_HF; ","")&amp;
IF(CLEANED_DATA!T156="","AMTSL; ","")&amp;
IF(CLEANED_DATA!V156="","CAESAREAN; ","")&amp;
IF(CLEANED_DATA!W156="","OBST_COMPLICATIONS; ","")&amp;
IF(CLEANED_DATA!AL156="","PNC_48H_PROXY; ","")&amp;
IF(CLEANED_DATA!AM156="","FP_VISITS; ","")&amp;
IF(CLEANED_DATA!AN156="","FP_COUNSELLED; ","")&amp;
IF(CLEANED_DATA!AO156="","FP_NEW_ACCEPTORS; ","")&amp;
IF(CLEANED_DATA!AQ156="","FP_PROGESTIN_PILL; ","")&amp;
IF(CLEANED_DATA!AR156="","FP_ESTRO_PROGESTIN_PILL; ","")&amp;
IF(CLEANED_DATA!AS156="","FP_MORNING_AFTER; ","")&amp;
IF(CLEANED_DATA!AT156="","FP_IM_INJECTION; ","")&amp;
IF(CLEANED_DATA!AU156="","FP_SC_INJECTION; ","")&amp;
IF(CLEANED_DATA!AV156="","FP_IMPLANT_IMPLANON; ","")&amp;
IF(CLEANED_DATA!AW156="","FP_IMPLANT_JADELLE; ","")&amp;
IF(CLEANED_DATA!AX156="","FP_IUD; ","")&amp;
IF(CLEANED_DATA!AY156="","FP_TUBAL_LIGATION; ","")&amp;
IF(CLEANED_DATA!AZ156="","FP_VASECTOMY; ","")&amp;
IF(CLEANED_DATA!BA156="","FP_MALE_CONDOM; ","")&amp;
IF(CLEANED_DATA!BB156="","FP_FEMALE_CONDOM; ","")&amp;
IF(CLEANED_DATA!BC156="","FP_NATURAL_METHOD; ","")))</f>
        <v/>
      </c>
      <c r="C156" s="11" t="str">
        <f>IF($A156="","",IF(
COUNT(CLEANED_DATA!D156,CLEANED_DATA!G156,CLEANED_DATA!Q156,CLEANED_DATA!R156,CLEANED_DATA!T156,CLEANED_DATA!V156,CLEANED_DATA!W156,CLEANED_DATA!AL156,CLEANED_DATA!AM156,CLEANED_DATA!AN156,CLEANED_DATA!AO156,CLEANED_DATA!AQ156,CLEANED_DATA!AR156,CLEANED_DATA!AS156,CLEANED_DATA!AT156,CLEANED_DATA!AU156,CLEANED_DATA!AV156,CLEANED_DATA!AW156,CLEANED_DATA!AX156,CLEANED_DATA!AY156,CLEANED_DATA!AZ156,CLEANED_DATA!BA156,CLEANED_DATA!BB156,CLEANED_DATA!BC156)=0,
"No data reported",
IF(
SUM(CLEANED_DATA!D156,CLEANED_DATA!G156,CLEANED_DATA!Q156,CLEANED_DATA!R156,CLEANED_DATA!T156,CLEANED_DATA!V156,CLEANED_DATA!W156,CLEANED_DATA!AL156,CLEANED_DATA!AM156,CLEANED_DATA!AN156,CLEANED_DATA!AO156,CLEANED_DATA!AQ156,CLEANED_DATA!AR156,CLEANED_DATA!AS156,CLEANED_DATA!AT156,CLEANED_DATA!AU156,CLEANED_DATA!AV156,CLEANED_DATA!AW156,CLEANED_DATA!AX156,CLEANED_DATA!AY156,CLEANED_DATA!AZ156,CLEANED_DATA!BA156,CLEANED_DATA!BB156,CLEANED_DATA!BC156)=0,
"Zero-only reporting",
"Reported")))</f>
        <v/>
      </c>
      <c r="D156" s="10" t="str">
        <f>IF($A156="","",IF(AND(CLEANED_DATA!D156&lt;&gt;"",CLEANED_DATA!G156&lt;&gt;"",CLEANED_DATA!G156&gt;CLEANED_DATA!D156),"Flag: ANC4 higher than ANC1","OK"))</f>
        <v/>
      </c>
      <c r="E156" s="10" t="str">
        <f>IF($A156="","",IF(OR(CLEANED_DATA!D156="",CLEANED_DATA!Q156=""),"Missing value: verify ANC1 and LLIN reporting",IF(CLEANED_DATA!Q156=CLEANED_DATA!D156,"OK: LLIN equals ANC1",IF(CLEANED_DATA!Q156&gt;CLEANED_DATA!D156,"Flag: LLIN exceeds ANC1 by "&amp;(CLEANED_DATA!Q156-CLEANED_DATA!D156)&amp;"; verify ANC register and LLIN distribution tally","Flag: LLIN lower than ANC1 by "&amp;(CLEANED_DATA!D156-CLEANED_DATA!Q156)&amp;"; verify if all ANC1 clients received LLINs or correct reporting error"))))</f>
        <v/>
      </c>
      <c r="F156" s="10" t="str">
        <f>IF($A156="","",IF(AND(CLEANED_DATA!R156&lt;&gt;"",CLEANED_DATA!T156&lt;&gt;"",CLEANED_DATA!T156&gt;CLEANED_DATA!R156),"Flag: AMTSL greater than deliveries by "&amp;(CLEANED_DATA!T156-CLEANED_DATA!R156),IF(AND(CLEANED_DATA!R156&gt;0,CLEANED_DATA!T156=""),"Missing AMTSL where deliveries reported","OK")))</f>
        <v/>
      </c>
      <c r="G156" s="10" t="str">
        <f>IF($A156="","",IF(AND(CLEANED_DATA!R156&gt;0,CLEANED_DATA!AL156=""),"Flag: delivery reported but no PNC &lt;48h proxy value",IF(AND(CLEANED_DATA!R156&lt;&gt;"",CLEANED_DATA!AL156&lt;&gt;"",CLEANED_DATA!AL156&gt;CLEANED_DATA!R156),"Flag: PNC &lt;48h proxy greater than deliveries by "&amp;(CLEANED_DATA!AL156-CLEANED_DATA!R156),"OK")))</f>
        <v/>
      </c>
      <c r="H156" s="10" t="str">
        <f>IF($A156="","",IF(AND(CLEANED_DATA!V156&lt;&gt;"",CLEANED_DATA!R156&lt;&gt;"",CLEANED_DATA!V156&gt;CLEANED_DATA!R156),"Flag: caesareans greater than deliveries by "&amp;(CLEANED_DATA!V156-CLEANED_DATA!R156),"OK"))</f>
        <v/>
      </c>
      <c r="I156" s="10" t="str">
        <f>IF($A156="","",IF(AND(CLEANED_DATA!W156&lt;&gt;"",CLEANED_DATA!R156&lt;&gt;"",CLEANED_DATA!W156&gt;CLEANED_DATA!R156),"Flag: complications greater than deliveries by "&amp;(CLEANED_DATA!W156-CLEANED_DATA!R156),"OK"))</f>
        <v/>
      </c>
      <c r="J156" s="10" t="str">
        <f>IF($A156="","",IF(AND(CLEANED_DATA!AN156&lt;&gt;"",CLEANED_DATA!AO156&lt;&gt;"",CLEANED_DATA!AO156&gt;CLEANED_DATA!AN156),"Flag: new acceptors greater than counselled by "&amp;(CLEANED_DATA!AO156-CLEANED_DATA!AN156),"OK"))</f>
        <v/>
      </c>
      <c r="K156" s="10" t="str">
        <f>IF($A156="","",N(CLEANED_DATA!AQ156)+N(CLEANED_DATA!AR156)+N(CLEANED_DATA!AS156)+N(CLEANED_DATA!AT156)+N(CLEANED_DATA!AU156)+N(CLEANED_DATA!AV156)+N(CLEANED_DATA!AW156)+N(CLEANED_DATA!AX156)+N(CLEANED_DATA!AY156)+N(CLEANED_DATA!AZ156)+N(CLEANED_DATA!BA156)+N(CLEANED_DATA!BB156)+N(CLEANED_DATA!BC156))</f>
        <v/>
      </c>
      <c r="L156" s="10" t="str">
        <f>IF($A156="","",IF(CLEANED_DATA!AO156="","Missing FP new acceptors",IF(K156=CLEANED_DATA!AO156,"OK","FP method sum differs from new acceptors: method sum="&amp;K156&amp;", new acceptors="&amp;CLEANED_DATA!AO156&amp;", difference="&amp;(K156-CLEANED_DATA!AO156))))</f>
        <v/>
      </c>
      <c r="M156" s="11" t="str">
        <f t="shared" si="6"/>
        <v/>
      </c>
      <c r="N156" s="10" t="str">
        <f t="shared" si="7"/>
        <v/>
      </c>
      <c r="O156" s="10" t="str">
        <f t="shared" si="8"/>
        <v/>
      </c>
    </row>
    <row r="157" spans="1:15" ht="39.5" customHeight="1">
      <c r="A157" s="10" t="str">
        <f>IF(CLEANED_DATA!A157="","",CLEANED_DATA!A157)</f>
        <v/>
      </c>
      <c r="B157" s="10" t="str">
        <f>IF($A157="","",IF(
IF(CLEANED_DATA!D157="","ANC1; ","")&amp;
IF(CLEANED_DATA!G157="","ANC4; ","")&amp;
IF(CLEANED_DATA!Q157="","LLIN_DISTRIBUTED; ","")&amp;
IF(CLEANED_DATA!R157="","DELIVERIES_HF; ","")&amp;
IF(CLEANED_DATA!T157="","AMTSL; ","")&amp;
IF(CLEANED_DATA!V157="","CAESAREAN; ","")&amp;
IF(CLEANED_DATA!W157="","OBST_COMPLICATIONS; ","")&amp;
IF(CLEANED_DATA!AL157="","PNC_48H_PROXY; ","")&amp;
IF(CLEANED_DATA!AM157="","FP_VISITS; ","")&amp;
IF(CLEANED_DATA!AN157="","FP_COUNSELLED; ","")&amp;
IF(CLEANED_DATA!AO157="","FP_NEW_ACCEPTORS; ","")&amp;
IF(CLEANED_DATA!AQ157="","FP_PROGESTIN_PILL; ","")&amp;
IF(CLEANED_DATA!AR157="","FP_ESTRO_PROGESTIN_PILL; ","")&amp;
IF(CLEANED_DATA!AS157="","FP_MORNING_AFTER; ","")&amp;
IF(CLEANED_DATA!AT157="","FP_IM_INJECTION; ","")&amp;
IF(CLEANED_DATA!AU157="","FP_SC_INJECTION; ","")&amp;
IF(CLEANED_DATA!AV157="","FP_IMPLANT_IMPLANON; ","")&amp;
IF(CLEANED_DATA!AW157="","FP_IMPLANT_JADELLE; ","")&amp;
IF(CLEANED_DATA!AX157="","FP_IUD; ","")&amp;
IF(CLEANED_DATA!AY157="","FP_TUBAL_LIGATION; ","")&amp;
IF(CLEANED_DATA!AZ157="","FP_VASECTOMY; ","")&amp;
IF(CLEANED_DATA!BA157="","FP_MALE_CONDOM; ","")&amp;
IF(CLEANED_DATA!BB157="","FP_FEMALE_CONDOM; ","")&amp;
IF(CLEANED_DATA!BC157="","FP_NATURAL_METHOD; ","")
="","None",
IF(CLEANED_DATA!D157="","ANC1; ","")&amp;
IF(CLEANED_DATA!G157="","ANC4; ","")&amp;
IF(CLEANED_DATA!Q157="","LLIN_DISTRIBUTED; ","")&amp;
IF(CLEANED_DATA!R157="","DELIVERIES_HF; ","")&amp;
IF(CLEANED_DATA!T157="","AMTSL; ","")&amp;
IF(CLEANED_DATA!V157="","CAESAREAN; ","")&amp;
IF(CLEANED_DATA!W157="","OBST_COMPLICATIONS; ","")&amp;
IF(CLEANED_DATA!AL157="","PNC_48H_PROXY; ","")&amp;
IF(CLEANED_DATA!AM157="","FP_VISITS; ","")&amp;
IF(CLEANED_DATA!AN157="","FP_COUNSELLED; ","")&amp;
IF(CLEANED_DATA!AO157="","FP_NEW_ACCEPTORS; ","")&amp;
IF(CLEANED_DATA!AQ157="","FP_PROGESTIN_PILL; ","")&amp;
IF(CLEANED_DATA!AR157="","FP_ESTRO_PROGESTIN_PILL; ","")&amp;
IF(CLEANED_DATA!AS157="","FP_MORNING_AFTER; ","")&amp;
IF(CLEANED_DATA!AT157="","FP_IM_INJECTION; ","")&amp;
IF(CLEANED_DATA!AU157="","FP_SC_INJECTION; ","")&amp;
IF(CLEANED_DATA!AV157="","FP_IMPLANT_IMPLANON; ","")&amp;
IF(CLEANED_DATA!AW157="","FP_IMPLANT_JADELLE; ","")&amp;
IF(CLEANED_DATA!AX157="","FP_IUD; ","")&amp;
IF(CLEANED_DATA!AY157="","FP_TUBAL_LIGATION; ","")&amp;
IF(CLEANED_DATA!AZ157="","FP_VASECTOMY; ","")&amp;
IF(CLEANED_DATA!BA157="","FP_MALE_CONDOM; ","")&amp;
IF(CLEANED_DATA!BB157="","FP_FEMALE_CONDOM; ","")&amp;
IF(CLEANED_DATA!BC157="","FP_NATURAL_METHOD; ","")))</f>
        <v/>
      </c>
      <c r="C157" s="11" t="str">
        <f>IF($A157="","",IF(
COUNT(CLEANED_DATA!D157,CLEANED_DATA!G157,CLEANED_DATA!Q157,CLEANED_DATA!R157,CLEANED_DATA!T157,CLEANED_DATA!V157,CLEANED_DATA!W157,CLEANED_DATA!AL157,CLEANED_DATA!AM157,CLEANED_DATA!AN157,CLEANED_DATA!AO157,CLEANED_DATA!AQ157,CLEANED_DATA!AR157,CLEANED_DATA!AS157,CLEANED_DATA!AT157,CLEANED_DATA!AU157,CLEANED_DATA!AV157,CLEANED_DATA!AW157,CLEANED_DATA!AX157,CLEANED_DATA!AY157,CLEANED_DATA!AZ157,CLEANED_DATA!BA157,CLEANED_DATA!BB157,CLEANED_DATA!BC157)=0,
"No data reported",
IF(
SUM(CLEANED_DATA!D157,CLEANED_DATA!G157,CLEANED_DATA!Q157,CLEANED_DATA!R157,CLEANED_DATA!T157,CLEANED_DATA!V157,CLEANED_DATA!W157,CLEANED_DATA!AL157,CLEANED_DATA!AM157,CLEANED_DATA!AN157,CLEANED_DATA!AO157,CLEANED_DATA!AQ157,CLEANED_DATA!AR157,CLEANED_DATA!AS157,CLEANED_DATA!AT157,CLEANED_DATA!AU157,CLEANED_DATA!AV157,CLEANED_DATA!AW157,CLEANED_DATA!AX157,CLEANED_DATA!AY157,CLEANED_DATA!AZ157,CLEANED_DATA!BA157,CLEANED_DATA!BB157,CLEANED_DATA!BC157)=0,
"Zero-only reporting",
"Reported")))</f>
        <v/>
      </c>
      <c r="D157" s="10" t="str">
        <f>IF($A157="","",IF(AND(CLEANED_DATA!D157&lt;&gt;"",CLEANED_DATA!G157&lt;&gt;"",CLEANED_DATA!G157&gt;CLEANED_DATA!D157),"Flag: ANC4 higher than ANC1","OK"))</f>
        <v/>
      </c>
      <c r="E157" s="10" t="str">
        <f>IF($A157="","",IF(OR(CLEANED_DATA!D157="",CLEANED_DATA!Q157=""),"Missing value: verify ANC1 and LLIN reporting",IF(CLEANED_DATA!Q157=CLEANED_DATA!D157,"OK: LLIN equals ANC1",IF(CLEANED_DATA!Q157&gt;CLEANED_DATA!D157,"Flag: LLIN exceeds ANC1 by "&amp;(CLEANED_DATA!Q157-CLEANED_DATA!D157)&amp;"; verify ANC register and LLIN distribution tally","Flag: LLIN lower than ANC1 by "&amp;(CLEANED_DATA!D157-CLEANED_DATA!Q157)&amp;"; verify if all ANC1 clients received LLINs or correct reporting error"))))</f>
        <v/>
      </c>
      <c r="F157" s="10" t="str">
        <f>IF($A157="","",IF(AND(CLEANED_DATA!R157&lt;&gt;"",CLEANED_DATA!T157&lt;&gt;"",CLEANED_DATA!T157&gt;CLEANED_DATA!R157),"Flag: AMTSL greater than deliveries by "&amp;(CLEANED_DATA!T157-CLEANED_DATA!R157),IF(AND(CLEANED_DATA!R157&gt;0,CLEANED_DATA!T157=""),"Missing AMTSL where deliveries reported","OK")))</f>
        <v/>
      </c>
      <c r="G157" s="10" t="str">
        <f>IF($A157="","",IF(AND(CLEANED_DATA!R157&gt;0,CLEANED_DATA!AL157=""),"Flag: delivery reported but no PNC &lt;48h proxy value",IF(AND(CLEANED_DATA!R157&lt;&gt;"",CLEANED_DATA!AL157&lt;&gt;"",CLEANED_DATA!AL157&gt;CLEANED_DATA!R157),"Flag: PNC &lt;48h proxy greater than deliveries by "&amp;(CLEANED_DATA!AL157-CLEANED_DATA!R157),"OK")))</f>
        <v/>
      </c>
      <c r="H157" s="10" t="str">
        <f>IF($A157="","",IF(AND(CLEANED_DATA!V157&lt;&gt;"",CLEANED_DATA!R157&lt;&gt;"",CLEANED_DATA!V157&gt;CLEANED_DATA!R157),"Flag: caesareans greater than deliveries by "&amp;(CLEANED_DATA!V157-CLEANED_DATA!R157),"OK"))</f>
        <v/>
      </c>
      <c r="I157" s="10" t="str">
        <f>IF($A157="","",IF(AND(CLEANED_DATA!W157&lt;&gt;"",CLEANED_DATA!R157&lt;&gt;"",CLEANED_DATA!W157&gt;CLEANED_DATA!R157),"Flag: complications greater than deliveries by "&amp;(CLEANED_DATA!W157-CLEANED_DATA!R157),"OK"))</f>
        <v/>
      </c>
      <c r="J157" s="10" t="str">
        <f>IF($A157="","",IF(AND(CLEANED_DATA!AN157&lt;&gt;"",CLEANED_DATA!AO157&lt;&gt;"",CLEANED_DATA!AO157&gt;CLEANED_DATA!AN157),"Flag: new acceptors greater than counselled by "&amp;(CLEANED_DATA!AO157-CLEANED_DATA!AN157),"OK"))</f>
        <v/>
      </c>
      <c r="K157" s="10" t="str">
        <f>IF($A157="","",N(CLEANED_DATA!AQ157)+N(CLEANED_DATA!AR157)+N(CLEANED_DATA!AS157)+N(CLEANED_DATA!AT157)+N(CLEANED_DATA!AU157)+N(CLEANED_DATA!AV157)+N(CLEANED_DATA!AW157)+N(CLEANED_DATA!AX157)+N(CLEANED_DATA!AY157)+N(CLEANED_DATA!AZ157)+N(CLEANED_DATA!BA157)+N(CLEANED_DATA!BB157)+N(CLEANED_DATA!BC157))</f>
        <v/>
      </c>
      <c r="L157" s="10" t="str">
        <f>IF($A157="","",IF(CLEANED_DATA!AO157="","Missing FP new acceptors",IF(K157=CLEANED_DATA!AO157,"OK","FP method sum differs from new acceptors: method sum="&amp;K157&amp;", new acceptors="&amp;CLEANED_DATA!AO157&amp;", difference="&amp;(K157-CLEANED_DATA!AO157))))</f>
        <v/>
      </c>
      <c r="M157" s="11" t="str">
        <f t="shared" si="6"/>
        <v/>
      </c>
      <c r="N157" s="10" t="str">
        <f t="shared" si="7"/>
        <v/>
      </c>
      <c r="O157" s="10" t="str">
        <f t="shared" si="8"/>
        <v/>
      </c>
    </row>
    <row r="158" spans="1:15" ht="39.5" customHeight="1">
      <c r="A158" s="10" t="str">
        <f>IF(CLEANED_DATA!A158="","",CLEANED_DATA!A158)</f>
        <v/>
      </c>
      <c r="B158" s="10" t="str">
        <f>IF($A158="","",IF(
IF(CLEANED_DATA!D158="","ANC1; ","")&amp;
IF(CLEANED_DATA!G158="","ANC4; ","")&amp;
IF(CLEANED_DATA!Q158="","LLIN_DISTRIBUTED; ","")&amp;
IF(CLEANED_DATA!R158="","DELIVERIES_HF; ","")&amp;
IF(CLEANED_DATA!T158="","AMTSL; ","")&amp;
IF(CLEANED_DATA!V158="","CAESAREAN; ","")&amp;
IF(CLEANED_DATA!W158="","OBST_COMPLICATIONS; ","")&amp;
IF(CLEANED_DATA!AL158="","PNC_48H_PROXY; ","")&amp;
IF(CLEANED_DATA!AM158="","FP_VISITS; ","")&amp;
IF(CLEANED_DATA!AN158="","FP_COUNSELLED; ","")&amp;
IF(CLEANED_DATA!AO158="","FP_NEW_ACCEPTORS; ","")&amp;
IF(CLEANED_DATA!AQ158="","FP_PROGESTIN_PILL; ","")&amp;
IF(CLEANED_DATA!AR158="","FP_ESTRO_PROGESTIN_PILL; ","")&amp;
IF(CLEANED_DATA!AS158="","FP_MORNING_AFTER; ","")&amp;
IF(CLEANED_DATA!AT158="","FP_IM_INJECTION; ","")&amp;
IF(CLEANED_DATA!AU158="","FP_SC_INJECTION; ","")&amp;
IF(CLEANED_DATA!AV158="","FP_IMPLANT_IMPLANON; ","")&amp;
IF(CLEANED_DATA!AW158="","FP_IMPLANT_JADELLE; ","")&amp;
IF(CLEANED_DATA!AX158="","FP_IUD; ","")&amp;
IF(CLEANED_DATA!AY158="","FP_TUBAL_LIGATION; ","")&amp;
IF(CLEANED_DATA!AZ158="","FP_VASECTOMY; ","")&amp;
IF(CLEANED_DATA!BA158="","FP_MALE_CONDOM; ","")&amp;
IF(CLEANED_DATA!BB158="","FP_FEMALE_CONDOM; ","")&amp;
IF(CLEANED_DATA!BC158="","FP_NATURAL_METHOD; ","")
="","None",
IF(CLEANED_DATA!D158="","ANC1; ","")&amp;
IF(CLEANED_DATA!G158="","ANC4; ","")&amp;
IF(CLEANED_DATA!Q158="","LLIN_DISTRIBUTED; ","")&amp;
IF(CLEANED_DATA!R158="","DELIVERIES_HF; ","")&amp;
IF(CLEANED_DATA!T158="","AMTSL; ","")&amp;
IF(CLEANED_DATA!V158="","CAESAREAN; ","")&amp;
IF(CLEANED_DATA!W158="","OBST_COMPLICATIONS; ","")&amp;
IF(CLEANED_DATA!AL158="","PNC_48H_PROXY; ","")&amp;
IF(CLEANED_DATA!AM158="","FP_VISITS; ","")&amp;
IF(CLEANED_DATA!AN158="","FP_COUNSELLED; ","")&amp;
IF(CLEANED_DATA!AO158="","FP_NEW_ACCEPTORS; ","")&amp;
IF(CLEANED_DATA!AQ158="","FP_PROGESTIN_PILL; ","")&amp;
IF(CLEANED_DATA!AR158="","FP_ESTRO_PROGESTIN_PILL; ","")&amp;
IF(CLEANED_DATA!AS158="","FP_MORNING_AFTER; ","")&amp;
IF(CLEANED_DATA!AT158="","FP_IM_INJECTION; ","")&amp;
IF(CLEANED_DATA!AU158="","FP_SC_INJECTION; ","")&amp;
IF(CLEANED_DATA!AV158="","FP_IMPLANT_IMPLANON; ","")&amp;
IF(CLEANED_DATA!AW158="","FP_IMPLANT_JADELLE; ","")&amp;
IF(CLEANED_DATA!AX158="","FP_IUD; ","")&amp;
IF(CLEANED_DATA!AY158="","FP_TUBAL_LIGATION; ","")&amp;
IF(CLEANED_DATA!AZ158="","FP_VASECTOMY; ","")&amp;
IF(CLEANED_DATA!BA158="","FP_MALE_CONDOM; ","")&amp;
IF(CLEANED_DATA!BB158="","FP_FEMALE_CONDOM; ","")&amp;
IF(CLEANED_DATA!BC158="","FP_NATURAL_METHOD; ","")))</f>
        <v/>
      </c>
      <c r="C158" s="11" t="str">
        <f>IF($A158="","",IF(
COUNT(CLEANED_DATA!D158,CLEANED_DATA!G158,CLEANED_DATA!Q158,CLEANED_DATA!R158,CLEANED_DATA!T158,CLEANED_DATA!V158,CLEANED_DATA!W158,CLEANED_DATA!AL158,CLEANED_DATA!AM158,CLEANED_DATA!AN158,CLEANED_DATA!AO158,CLEANED_DATA!AQ158,CLEANED_DATA!AR158,CLEANED_DATA!AS158,CLEANED_DATA!AT158,CLEANED_DATA!AU158,CLEANED_DATA!AV158,CLEANED_DATA!AW158,CLEANED_DATA!AX158,CLEANED_DATA!AY158,CLEANED_DATA!AZ158,CLEANED_DATA!BA158,CLEANED_DATA!BB158,CLEANED_DATA!BC158)=0,
"No data reported",
IF(
SUM(CLEANED_DATA!D158,CLEANED_DATA!G158,CLEANED_DATA!Q158,CLEANED_DATA!R158,CLEANED_DATA!T158,CLEANED_DATA!V158,CLEANED_DATA!W158,CLEANED_DATA!AL158,CLEANED_DATA!AM158,CLEANED_DATA!AN158,CLEANED_DATA!AO158,CLEANED_DATA!AQ158,CLEANED_DATA!AR158,CLEANED_DATA!AS158,CLEANED_DATA!AT158,CLEANED_DATA!AU158,CLEANED_DATA!AV158,CLEANED_DATA!AW158,CLEANED_DATA!AX158,CLEANED_DATA!AY158,CLEANED_DATA!AZ158,CLEANED_DATA!BA158,CLEANED_DATA!BB158,CLEANED_DATA!BC158)=0,
"Zero-only reporting",
"Reported")))</f>
        <v/>
      </c>
      <c r="D158" s="10" t="str">
        <f>IF($A158="","",IF(AND(CLEANED_DATA!D158&lt;&gt;"",CLEANED_DATA!G158&lt;&gt;"",CLEANED_DATA!G158&gt;CLEANED_DATA!D158),"Flag: ANC4 higher than ANC1","OK"))</f>
        <v/>
      </c>
      <c r="E158" s="10" t="str">
        <f>IF($A158="","",IF(OR(CLEANED_DATA!D158="",CLEANED_DATA!Q158=""),"Missing value: verify ANC1 and LLIN reporting",IF(CLEANED_DATA!Q158=CLEANED_DATA!D158,"OK: LLIN equals ANC1",IF(CLEANED_DATA!Q158&gt;CLEANED_DATA!D158,"Flag: LLIN exceeds ANC1 by "&amp;(CLEANED_DATA!Q158-CLEANED_DATA!D158)&amp;"; verify ANC register and LLIN distribution tally","Flag: LLIN lower than ANC1 by "&amp;(CLEANED_DATA!D158-CLEANED_DATA!Q158)&amp;"; verify if all ANC1 clients received LLINs or correct reporting error"))))</f>
        <v/>
      </c>
      <c r="F158" s="10" t="str">
        <f>IF($A158="","",IF(AND(CLEANED_DATA!R158&lt;&gt;"",CLEANED_DATA!T158&lt;&gt;"",CLEANED_DATA!T158&gt;CLEANED_DATA!R158),"Flag: AMTSL greater than deliveries by "&amp;(CLEANED_DATA!T158-CLEANED_DATA!R158),IF(AND(CLEANED_DATA!R158&gt;0,CLEANED_DATA!T158=""),"Missing AMTSL where deliveries reported","OK")))</f>
        <v/>
      </c>
      <c r="G158" s="10" t="str">
        <f>IF($A158="","",IF(AND(CLEANED_DATA!R158&gt;0,CLEANED_DATA!AL158=""),"Flag: delivery reported but no PNC &lt;48h proxy value",IF(AND(CLEANED_DATA!R158&lt;&gt;"",CLEANED_DATA!AL158&lt;&gt;"",CLEANED_DATA!AL158&gt;CLEANED_DATA!R158),"Flag: PNC &lt;48h proxy greater than deliveries by "&amp;(CLEANED_DATA!AL158-CLEANED_DATA!R158),"OK")))</f>
        <v/>
      </c>
      <c r="H158" s="10" t="str">
        <f>IF($A158="","",IF(AND(CLEANED_DATA!V158&lt;&gt;"",CLEANED_DATA!R158&lt;&gt;"",CLEANED_DATA!V158&gt;CLEANED_DATA!R158),"Flag: caesareans greater than deliveries by "&amp;(CLEANED_DATA!V158-CLEANED_DATA!R158),"OK"))</f>
        <v/>
      </c>
      <c r="I158" s="10" t="str">
        <f>IF($A158="","",IF(AND(CLEANED_DATA!W158&lt;&gt;"",CLEANED_DATA!R158&lt;&gt;"",CLEANED_DATA!W158&gt;CLEANED_DATA!R158),"Flag: complications greater than deliveries by "&amp;(CLEANED_DATA!W158-CLEANED_DATA!R158),"OK"))</f>
        <v/>
      </c>
      <c r="J158" s="10" t="str">
        <f>IF($A158="","",IF(AND(CLEANED_DATA!AN158&lt;&gt;"",CLEANED_DATA!AO158&lt;&gt;"",CLEANED_DATA!AO158&gt;CLEANED_DATA!AN158),"Flag: new acceptors greater than counselled by "&amp;(CLEANED_DATA!AO158-CLEANED_DATA!AN158),"OK"))</f>
        <v/>
      </c>
      <c r="K158" s="10" t="str">
        <f>IF($A158="","",N(CLEANED_DATA!AQ158)+N(CLEANED_DATA!AR158)+N(CLEANED_DATA!AS158)+N(CLEANED_DATA!AT158)+N(CLEANED_DATA!AU158)+N(CLEANED_DATA!AV158)+N(CLEANED_DATA!AW158)+N(CLEANED_DATA!AX158)+N(CLEANED_DATA!AY158)+N(CLEANED_DATA!AZ158)+N(CLEANED_DATA!BA158)+N(CLEANED_DATA!BB158)+N(CLEANED_DATA!BC158))</f>
        <v/>
      </c>
      <c r="L158" s="10" t="str">
        <f>IF($A158="","",IF(CLEANED_DATA!AO158="","Missing FP new acceptors",IF(K158=CLEANED_DATA!AO158,"OK","FP method sum differs from new acceptors: method sum="&amp;K158&amp;", new acceptors="&amp;CLEANED_DATA!AO158&amp;", difference="&amp;(K158-CLEANED_DATA!AO158))))</f>
        <v/>
      </c>
      <c r="M158" s="11" t="str">
        <f t="shared" si="6"/>
        <v/>
      </c>
      <c r="N158" s="10" t="str">
        <f t="shared" si="7"/>
        <v/>
      </c>
      <c r="O158" s="10" t="str">
        <f t="shared" si="8"/>
        <v/>
      </c>
    </row>
    <row r="159" spans="1:15" ht="39.5" customHeight="1">
      <c r="A159" s="10" t="str">
        <f>IF(CLEANED_DATA!A159="","",CLEANED_DATA!A159)</f>
        <v/>
      </c>
      <c r="B159" s="10" t="str">
        <f>IF($A159="","",IF(
IF(CLEANED_DATA!D159="","ANC1; ","")&amp;
IF(CLEANED_DATA!G159="","ANC4; ","")&amp;
IF(CLEANED_DATA!Q159="","LLIN_DISTRIBUTED; ","")&amp;
IF(CLEANED_DATA!R159="","DELIVERIES_HF; ","")&amp;
IF(CLEANED_DATA!T159="","AMTSL; ","")&amp;
IF(CLEANED_DATA!V159="","CAESAREAN; ","")&amp;
IF(CLEANED_DATA!W159="","OBST_COMPLICATIONS; ","")&amp;
IF(CLEANED_DATA!AL159="","PNC_48H_PROXY; ","")&amp;
IF(CLEANED_DATA!AM159="","FP_VISITS; ","")&amp;
IF(CLEANED_DATA!AN159="","FP_COUNSELLED; ","")&amp;
IF(CLEANED_DATA!AO159="","FP_NEW_ACCEPTORS; ","")&amp;
IF(CLEANED_DATA!AQ159="","FP_PROGESTIN_PILL; ","")&amp;
IF(CLEANED_DATA!AR159="","FP_ESTRO_PROGESTIN_PILL; ","")&amp;
IF(CLEANED_DATA!AS159="","FP_MORNING_AFTER; ","")&amp;
IF(CLEANED_DATA!AT159="","FP_IM_INJECTION; ","")&amp;
IF(CLEANED_DATA!AU159="","FP_SC_INJECTION; ","")&amp;
IF(CLEANED_DATA!AV159="","FP_IMPLANT_IMPLANON; ","")&amp;
IF(CLEANED_DATA!AW159="","FP_IMPLANT_JADELLE; ","")&amp;
IF(CLEANED_DATA!AX159="","FP_IUD; ","")&amp;
IF(CLEANED_DATA!AY159="","FP_TUBAL_LIGATION; ","")&amp;
IF(CLEANED_DATA!AZ159="","FP_VASECTOMY; ","")&amp;
IF(CLEANED_DATA!BA159="","FP_MALE_CONDOM; ","")&amp;
IF(CLEANED_DATA!BB159="","FP_FEMALE_CONDOM; ","")&amp;
IF(CLEANED_DATA!BC159="","FP_NATURAL_METHOD; ","")
="","None",
IF(CLEANED_DATA!D159="","ANC1; ","")&amp;
IF(CLEANED_DATA!G159="","ANC4; ","")&amp;
IF(CLEANED_DATA!Q159="","LLIN_DISTRIBUTED; ","")&amp;
IF(CLEANED_DATA!R159="","DELIVERIES_HF; ","")&amp;
IF(CLEANED_DATA!T159="","AMTSL; ","")&amp;
IF(CLEANED_DATA!V159="","CAESAREAN; ","")&amp;
IF(CLEANED_DATA!W159="","OBST_COMPLICATIONS; ","")&amp;
IF(CLEANED_DATA!AL159="","PNC_48H_PROXY; ","")&amp;
IF(CLEANED_DATA!AM159="","FP_VISITS; ","")&amp;
IF(CLEANED_DATA!AN159="","FP_COUNSELLED; ","")&amp;
IF(CLEANED_DATA!AO159="","FP_NEW_ACCEPTORS; ","")&amp;
IF(CLEANED_DATA!AQ159="","FP_PROGESTIN_PILL; ","")&amp;
IF(CLEANED_DATA!AR159="","FP_ESTRO_PROGESTIN_PILL; ","")&amp;
IF(CLEANED_DATA!AS159="","FP_MORNING_AFTER; ","")&amp;
IF(CLEANED_DATA!AT159="","FP_IM_INJECTION; ","")&amp;
IF(CLEANED_DATA!AU159="","FP_SC_INJECTION; ","")&amp;
IF(CLEANED_DATA!AV159="","FP_IMPLANT_IMPLANON; ","")&amp;
IF(CLEANED_DATA!AW159="","FP_IMPLANT_JADELLE; ","")&amp;
IF(CLEANED_DATA!AX159="","FP_IUD; ","")&amp;
IF(CLEANED_DATA!AY159="","FP_TUBAL_LIGATION; ","")&amp;
IF(CLEANED_DATA!AZ159="","FP_VASECTOMY; ","")&amp;
IF(CLEANED_DATA!BA159="","FP_MALE_CONDOM; ","")&amp;
IF(CLEANED_DATA!BB159="","FP_FEMALE_CONDOM; ","")&amp;
IF(CLEANED_DATA!BC159="","FP_NATURAL_METHOD; ","")))</f>
        <v/>
      </c>
      <c r="C159" s="11" t="str">
        <f>IF($A159="","",IF(
COUNT(CLEANED_DATA!D159,CLEANED_DATA!G159,CLEANED_DATA!Q159,CLEANED_DATA!R159,CLEANED_DATA!T159,CLEANED_DATA!V159,CLEANED_DATA!W159,CLEANED_DATA!AL159,CLEANED_DATA!AM159,CLEANED_DATA!AN159,CLEANED_DATA!AO159,CLEANED_DATA!AQ159,CLEANED_DATA!AR159,CLEANED_DATA!AS159,CLEANED_DATA!AT159,CLEANED_DATA!AU159,CLEANED_DATA!AV159,CLEANED_DATA!AW159,CLEANED_DATA!AX159,CLEANED_DATA!AY159,CLEANED_DATA!AZ159,CLEANED_DATA!BA159,CLEANED_DATA!BB159,CLEANED_DATA!BC159)=0,
"No data reported",
IF(
SUM(CLEANED_DATA!D159,CLEANED_DATA!G159,CLEANED_DATA!Q159,CLEANED_DATA!R159,CLEANED_DATA!T159,CLEANED_DATA!V159,CLEANED_DATA!W159,CLEANED_DATA!AL159,CLEANED_DATA!AM159,CLEANED_DATA!AN159,CLEANED_DATA!AO159,CLEANED_DATA!AQ159,CLEANED_DATA!AR159,CLEANED_DATA!AS159,CLEANED_DATA!AT159,CLEANED_DATA!AU159,CLEANED_DATA!AV159,CLEANED_DATA!AW159,CLEANED_DATA!AX159,CLEANED_DATA!AY159,CLEANED_DATA!AZ159,CLEANED_DATA!BA159,CLEANED_DATA!BB159,CLEANED_DATA!BC159)=0,
"Zero-only reporting",
"Reported")))</f>
        <v/>
      </c>
      <c r="D159" s="10" t="str">
        <f>IF($A159="","",IF(AND(CLEANED_DATA!D159&lt;&gt;"",CLEANED_DATA!G159&lt;&gt;"",CLEANED_DATA!G159&gt;CLEANED_DATA!D159),"Flag: ANC4 higher than ANC1","OK"))</f>
        <v/>
      </c>
      <c r="E159" s="10" t="str">
        <f>IF($A159="","",IF(OR(CLEANED_DATA!D159="",CLEANED_DATA!Q159=""),"Missing value: verify ANC1 and LLIN reporting",IF(CLEANED_DATA!Q159=CLEANED_DATA!D159,"OK: LLIN equals ANC1",IF(CLEANED_DATA!Q159&gt;CLEANED_DATA!D159,"Flag: LLIN exceeds ANC1 by "&amp;(CLEANED_DATA!Q159-CLEANED_DATA!D159)&amp;"; verify ANC register and LLIN distribution tally","Flag: LLIN lower than ANC1 by "&amp;(CLEANED_DATA!D159-CLEANED_DATA!Q159)&amp;"; verify if all ANC1 clients received LLINs or correct reporting error"))))</f>
        <v/>
      </c>
      <c r="F159" s="10" t="str">
        <f>IF($A159="","",IF(AND(CLEANED_DATA!R159&lt;&gt;"",CLEANED_DATA!T159&lt;&gt;"",CLEANED_DATA!T159&gt;CLEANED_DATA!R159),"Flag: AMTSL greater than deliveries by "&amp;(CLEANED_DATA!T159-CLEANED_DATA!R159),IF(AND(CLEANED_DATA!R159&gt;0,CLEANED_DATA!T159=""),"Missing AMTSL where deliveries reported","OK")))</f>
        <v/>
      </c>
      <c r="G159" s="10" t="str">
        <f>IF($A159="","",IF(AND(CLEANED_DATA!R159&gt;0,CLEANED_DATA!AL159=""),"Flag: delivery reported but no PNC &lt;48h proxy value",IF(AND(CLEANED_DATA!R159&lt;&gt;"",CLEANED_DATA!AL159&lt;&gt;"",CLEANED_DATA!AL159&gt;CLEANED_DATA!R159),"Flag: PNC &lt;48h proxy greater than deliveries by "&amp;(CLEANED_DATA!AL159-CLEANED_DATA!R159),"OK")))</f>
        <v/>
      </c>
      <c r="H159" s="10" t="str">
        <f>IF($A159="","",IF(AND(CLEANED_DATA!V159&lt;&gt;"",CLEANED_DATA!R159&lt;&gt;"",CLEANED_DATA!V159&gt;CLEANED_DATA!R159),"Flag: caesareans greater than deliveries by "&amp;(CLEANED_DATA!V159-CLEANED_DATA!R159),"OK"))</f>
        <v/>
      </c>
      <c r="I159" s="10" t="str">
        <f>IF($A159="","",IF(AND(CLEANED_DATA!W159&lt;&gt;"",CLEANED_DATA!R159&lt;&gt;"",CLEANED_DATA!W159&gt;CLEANED_DATA!R159),"Flag: complications greater than deliveries by "&amp;(CLEANED_DATA!W159-CLEANED_DATA!R159),"OK"))</f>
        <v/>
      </c>
      <c r="J159" s="10" t="str">
        <f>IF($A159="","",IF(AND(CLEANED_DATA!AN159&lt;&gt;"",CLEANED_DATA!AO159&lt;&gt;"",CLEANED_DATA!AO159&gt;CLEANED_DATA!AN159),"Flag: new acceptors greater than counselled by "&amp;(CLEANED_DATA!AO159-CLEANED_DATA!AN159),"OK"))</f>
        <v/>
      </c>
      <c r="K159" s="10" t="str">
        <f>IF($A159="","",N(CLEANED_DATA!AQ159)+N(CLEANED_DATA!AR159)+N(CLEANED_DATA!AS159)+N(CLEANED_DATA!AT159)+N(CLEANED_DATA!AU159)+N(CLEANED_DATA!AV159)+N(CLEANED_DATA!AW159)+N(CLEANED_DATA!AX159)+N(CLEANED_DATA!AY159)+N(CLEANED_DATA!AZ159)+N(CLEANED_DATA!BA159)+N(CLEANED_DATA!BB159)+N(CLEANED_DATA!BC159))</f>
        <v/>
      </c>
      <c r="L159" s="10" t="str">
        <f>IF($A159="","",IF(CLEANED_DATA!AO159="","Missing FP new acceptors",IF(K159=CLEANED_DATA!AO159,"OK","FP method sum differs from new acceptors: method sum="&amp;K159&amp;", new acceptors="&amp;CLEANED_DATA!AO159&amp;", difference="&amp;(K159-CLEANED_DATA!AO159))))</f>
        <v/>
      </c>
      <c r="M159" s="11" t="str">
        <f t="shared" si="6"/>
        <v/>
      </c>
      <c r="N159" s="10" t="str">
        <f t="shared" si="7"/>
        <v/>
      </c>
      <c r="O159" s="10" t="str">
        <f t="shared" si="8"/>
        <v/>
      </c>
    </row>
    <row r="160" spans="1:15" ht="39.5" customHeight="1">
      <c r="A160" s="10" t="str">
        <f>IF(CLEANED_DATA!A160="","",CLEANED_DATA!A160)</f>
        <v/>
      </c>
      <c r="B160" s="10" t="str">
        <f>IF($A160="","",IF(
IF(CLEANED_DATA!D160="","ANC1; ","")&amp;
IF(CLEANED_DATA!G160="","ANC4; ","")&amp;
IF(CLEANED_DATA!Q160="","LLIN_DISTRIBUTED; ","")&amp;
IF(CLEANED_DATA!R160="","DELIVERIES_HF; ","")&amp;
IF(CLEANED_DATA!T160="","AMTSL; ","")&amp;
IF(CLEANED_DATA!V160="","CAESAREAN; ","")&amp;
IF(CLEANED_DATA!W160="","OBST_COMPLICATIONS; ","")&amp;
IF(CLEANED_DATA!AL160="","PNC_48H_PROXY; ","")&amp;
IF(CLEANED_DATA!AM160="","FP_VISITS; ","")&amp;
IF(CLEANED_DATA!AN160="","FP_COUNSELLED; ","")&amp;
IF(CLEANED_DATA!AO160="","FP_NEW_ACCEPTORS; ","")&amp;
IF(CLEANED_DATA!AQ160="","FP_PROGESTIN_PILL; ","")&amp;
IF(CLEANED_DATA!AR160="","FP_ESTRO_PROGESTIN_PILL; ","")&amp;
IF(CLEANED_DATA!AS160="","FP_MORNING_AFTER; ","")&amp;
IF(CLEANED_DATA!AT160="","FP_IM_INJECTION; ","")&amp;
IF(CLEANED_DATA!AU160="","FP_SC_INJECTION; ","")&amp;
IF(CLEANED_DATA!AV160="","FP_IMPLANT_IMPLANON; ","")&amp;
IF(CLEANED_DATA!AW160="","FP_IMPLANT_JADELLE; ","")&amp;
IF(CLEANED_DATA!AX160="","FP_IUD; ","")&amp;
IF(CLEANED_DATA!AY160="","FP_TUBAL_LIGATION; ","")&amp;
IF(CLEANED_DATA!AZ160="","FP_VASECTOMY; ","")&amp;
IF(CLEANED_DATA!BA160="","FP_MALE_CONDOM; ","")&amp;
IF(CLEANED_DATA!BB160="","FP_FEMALE_CONDOM; ","")&amp;
IF(CLEANED_DATA!BC160="","FP_NATURAL_METHOD; ","")
="","None",
IF(CLEANED_DATA!D160="","ANC1; ","")&amp;
IF(CLEANED_DATA!G160="","ANC4; ","")&amp;
IF(CLEANED_DATA!Q160="","LLIN_DISTRIBUTED; ","")&amp;
IF(CLEANED_DATA!R160="","DELIVERIES_HF; ","")&amp;
IF(CLEANED_DATA!T160="","AMTSL; ","")&amp;
IF(CLEANED_DATA!V160="","CAESAREAN; ","")&amp;
IF(CLEANED_DATA!W160="","OBST_COMPLICATIONS; ","")&amp;
IF(CLEANED_DATA!AL160="","PNC_48H_PROXY; ","")&amp;
IF(CLEANED_DATA!AM160="","FP_VISITS; ","")&amp;
IF(CLEANED_DATA!AN160="","FP_COUNSELLED; ","")&amp;
IF(CLEANED_DATA!AO160="","FP_NEW_ACCEPTORS; ","")&amp;
IF(CLEANED_DATA!AQ160="","FP_PROGESTIN_PILL; ","")&amp;
IF(CLEANED_DATA!AR160="","FP_ESTRO_PROGESTIN_PILL; ","")&amp;
IF(CLEANED_DATA!AS160="","FP_MORNING_AFTER; ","")&amp;
IF(CLEANED_DATA!AT160="","FP_IM_INJECTION; ","")&amp;
IF(CLEANED_DATA!AU160="","FP_SC_INJECTION; ","")&amp;
IF(CLEANED_DATA!AV160="","FP_IMPLANT_IMPLANON; ","")&amp;
IF(CLEANED_DATA!AW160="","FP_IMPLANT_JADELLE; ","")&amp;
IF(CLEANED_DATA!AX160="","FP_IUD; ","")&amp;
IF(CLEANED_DATA!AY160="","FP_TUBAL_LIGATION; ","")&amp;
IF(CLEANED_DATA!AZ160="","FP_VASECTOMY; ","")&amp;
IF(CLEANED_DATA!BA160="","FP_MALE_CONDOM; ","")&amp;
IF(CLEANED_DATA!BB160="","FP_FEMALE_CONDOM; ","")&amp;
IF(CLEANED_DATA!BC160="","FP_NATURAL_METHOD; ","")))</f>
        <v/>
      </c>
      <c r="C160" s="11" t="str">
        <f>IF($A160="","",IF(
COUNT(CLEANED_DATA!D160,CLEANED_DATA!G160,CLEANED_DATA!Q160,CLEANED_DATA!R160,CLEANED_DATA!T160,CLEANED_DATA!V160,CLEANED_DATA!W160,CLEANED_DATA!AL160,CLEANED_DATA!AM160,CLEANED_DATA!AN160,CLEANED_DATA!AO160,CLEANED_DATA!AQ160,CLEANED_DATA!AR160,CLEANED_DATA!AS160,CLEANED_DATA!AT160,CLEANED_DATA!AU160,CLEANED_DATA!AV160,CLEANED_DATA!AW160,CLEANED_DATA!AX160,CLEANED_DATA!AY160,CLEANED_DATA!AZ160,CLEANED_DATA!BA160,CLEANED_DATA!BB160,CLEANED_DATA!BC160)=0,
"No data reported",
IF(
SUM(CLEANED_DATA!D160,CLEANED_DATA!G160,CLEANED_DATA!Q160,CLEANED_DATA!R160,CLEANED_DATA!T160,CLEANED_DATA!V160,CLEANED_DATA!W160,CLEANED_DATA!AL160,CLEANED_DATA!AM160,CLEANED_DATA!AN160,CLEANED_DATA!AO160,CLEANED_DATA!AQ160,CLEANED_DATA!AR160,CLEANED_DATA!AS160,CLEANED_DATA!AT160,CLEANED_DATA!AU160,CLEANED_DATA!AV160,CLEANED_DATA!AW160,CLEANED_DATA!AX160,CLEANED_DATA!AY160,CLEANED_DATA!AZ160,CLEANED_DATA!BA160,CLEANED_DATA!BB160,CLEANED_DATA!BC160)=0,
"Zero-only reporting",
"Reported")))</f>
        <v/>
      </c>
      <c r="D160" s="10" t="str">
        <f>IF($A160="","",IF(AND(CLEANED_DATA!D160&lt;&gt;"",CLEANED_DATA!G160&lt;&gt;"",CLEANED_DATA!G160&gt;CLEANED_DATA!D160),"Flag: ANC4 higher than ANC1","OK"))</f>
        <v/>
      </c>
      <c r="E160" s="10" t="str">
        <f>IF($A160="","",IF(OR(CLEANED_DATA!D160="",CLEANED_DATA!Q160=""),"Missing value: verify ANC1 and LLIN reporting",IF(CLEANED_DATA!Q160=CLEANED_DATA!D160,"OK: LLIN equals ANC1",IF(CLEANED_DATA!Q160&gt;CLEANED_DATA!D160,"Flag: LLIN exceeds ANC1 by "&amp;(CLEANED_DATA!Q160-CLEANED_DATA!D160)&amp;"; verify ANC register and LLIN distribution tally","Flag: LLIN lower than ANC1 by "&amp;(CLEANED_DATA!D160-CLEANED_DATA!Q160)&amp;"; verify if all ANC1 clients received LLINs or correct reporting error"))))</f>
        <v/>
      </c>
      <c r="F160" s="10" t="str">
        <f>IF($A160="","",IF(AND(CLEANED_DATA!R160&lt;&gt;"",CLEANED_DATA!T160&lt;&gt;"",CLEANED_DATA!T160&gt;CLEANED_DATA!R160),"Flag: AMTSL greater than deliveries by "&amp;(CLEANED_DATA!T160-CLEANED_DATA!R160),IF(AND(CLEANED_DATA!R160&gt;0,CLEANED_DATA!T160=""),"Missing AMTSL where deliveries reported","OK")))</f>
        <v/>
      </c>
      <c r="G160" s="10" t="str">
        <f>IF($A160="","",IF(AND(CLEANED_DATA!R160&gt;0,CLEANED_DATA!AL160=""),"Flag: delivery reported but no PNC &lt;48h proxy value",IF(AND(CLEANED_DATA!R160&lt;&gt;"",CLEANED_DATA!AL160&lt;&gt;"",CLEANED_DATA!AL160&gt;CLEANED_DATA!R160),"Flag: PNC &lt;48h proxy greater than deliveries by "&amp;(CLEANED_DATA!AL160-CLEANED_DATA!R160),"OK")))</f>
        <v/>
      </c>
      <c r="H160" s="10" t="str">
        <f>IF($A160="","",IF(AND(CLEANED_DATA!V160&lt;&gt;"",CLEANED_DATA!R160&lt;&gt;"",CLEANED_DATA!V160&gt;CLEANED_DATA!R160),"Flag: caesareans greater than deliveries by "&amp;(CLEANED_DATA!V160-CLEANED_DATA!R160),"OK"))</f>
        <v/>
      </c>
      <c r="I160" s="10" t="str">
        <f>IF($A160="","",IF(AND(CLEANED_DATA!W160&lt;&gt;"",CLEANED_DATA!R160&lt;&gt;"",CLEANED_DATA!W160&gt;CLEANED_DATA!R160),"Flag: complications greater than deliveries by "&amp;(CLEANED_DATA!W160-CLEANED_DATA!R160),"OK"))</f>
        <v/>
      </c>
      <c r="J160" s="10" t="str">
        <f>IF($A160="","",IF(AND(CLEANED_DATA!AN160&lt;&gt;"",CLEANED_DATA!AO160&lt;&gt;"",CLEANED_DATA!AO160&gt;CLEANED_DATA!AN160),"Flag: new acceptors greater than counselled by "&amp;(CLEANED_DATA!AO160-CLEANED_DATA!AN160),"OK"))</f>
        <v/>
      </c>
      <c r="K160" s="10" t="str">
        <f>IF($A160="","",N(CLEANED_DATA!AQ160)+N(CLEANED_DATA!AR160)+N(CLEANED_DATA!AS160)+N(CLEANED_DATA!AT160)+N(CLEANED_DATA!AU160)+N(CLEANED_DATA!AV160)+N(CLEANED_DATA!AW160)+N(CLEANED_DATA!AX160)+N(CLEANED_DATA!AY160)+N(CLEANED_DATA!AZ160)+N(CLEANED_DATA!BA160)+N(CLEANED_DATA!BB160)+N(CLEANED_DATA!BC160))</f>
        <v/>
      </c>
      <c r="L160" s="10" t="str">
        <f>IF($A160="","",IF(CLEANED_DATA!AO160="","Missing FP new acceptors",IF(K160=CLEANED_DATA!AO160,"OK","FP method sum differs from new acceptors: method sum="&amp;K160&amp;", new acceptors="&amp;CLEANED_DATA!AO160&amp;", difference="&amp;(K160-CLEANED_DATA!AO160))))</f>
        <v/>
      </c>
      <c r="M160" s="11" t="str">
        <f t="shared" si="6"/>
        <v/>
      </c>
      <c r="N160" s="10" t="str">
        <f t="shared" si="7"/>
        <v/>
      </c>
      <c r="O160" s="10" t="str">
        <f t="shared" si="8"/>
        <v/>
      </c>
    </row>
    <row r="161" spans="1:15" ht="39.5" customHeight="1">
      <c r="A161" s="10" t="str">
        <f>IF(CLEANED_DATA!A161="","",CLEANED_DATA!A161)</f>
        <v/>
      </c>
      <c r="B161" s="10" t="str">
        <f>IF($A161="","",IF(
IF(CLEANED_DATA!D161="","ANC1; ","")&amp;
IF(CLEANED_DATA!G161="","ANC4; ","")&amp;
IF(CLEANED_DATA!Q161="","LLIN_DISTRIBUTED; ","")&amp;
IF(CLEANED_DATA!R161="","DELIVERIES_HF; ","")&amp;
IF(CLEANED_DATA!T161="","AMTSL; ","")&amp;
IF(CLEANED_DATA!V161="","CAESAREAN; ","")&amp;
IF(CLEANED_DATA!W161="","OBST_COMPLICATIONS; ","")&amp;
IF(CLEANED_DATA!AL161="","PNC_48H_PROXY; ","")&amp;
IF(CLEANED_DATA!AM161="","FP_VISITS; ","")&amp;
IF(CLEANED_DATA!AN161="","FP_COUNSELLED; ","")&amp;
IF(CLEANED_DATA!AO161="","FP_NEW_ACCEPTORS; ","")&amp;
IF(CLEANED_DATA!AQ161="","FP_PROGESTIN_PILL; ","")&amp;
IF(CLEANED_DATA!AR161="","FP_ESTRO_PROGESTIN_PILL; ","")&amp;
IF(CLEANED_DATA!AS161="","FP_MORNING_AFTER; ","")&amp;
IF(CLEANED_DATA!AT161="","FP_IM_INJECTION; ","")&amp;
IF(CLEANED_DATA!AU161="","FP_SC_INJECTION; ","")&amp;
IF(CLEANED_DATA!AV161="","FP_IMPLANT_IMPLANON; ","")&amp;
IF(CLEANED_DATA!AW161="","FP_IMPLANT_JADELLE; ","")&amp;
IF(CLEANED_DATA!AX161="","FP_IUD; ","")&amp;
IF(CLEANED_DATA!AY161="","FP_TUBAL_LIGATION; ","")&amp;
IF(CLEANED_DATA!AZ161="","FP_VASECTOMY; ","")&amp;
IF(CLEANED_DATA!BA161="","FP_MALE_CONDOM; ","")&amp;
IF(CLEANED_DATA!BB161="","FP_FEMALE_CONDOM; ","")&amp;
IF(CLEANED_DATA!BC161="","FP_NATURAL_METHOD; ","")
="","None",
IF(CLEANED_DATA!D161="","ANC1; ","")&amp;
IF(CLEANED_DATA!G161="","ANC4; ","")&amp;
IF(CLEANED_DATA!Q161="","LLIN_DISTRIBUTED; ","")&amp;
IF(CLEANED_DATA!R161="","DELIVERIES_HF; ","")&amp;
IF(CLEANED_DATA!T161="","AMTSL; ","")&amp;
IF(CLEANED_DATA!V161="","CAESAREAN; ","")&amp;
IF(CLEANED_DATA!W161="","OBST_COMPLICATIONS; ","")&amp;
IF(CLEANED_DATA!AL161="","PNC_48H_PROXY; ","")&amp;
IF(CLEANED_DATA!AM161="","FP_VISITS; ","")&amp;
IF(CLEANED_DATA!AN161="","FP_COUNSELLED; ","")&amp;
IF(CLEANED_DATA!AO161="","FP_NEW_ACCEPTORS; ","")&amp;
IF(CLEANED_DATA!AQ161="","FP_PROGESTIN_PILL; ","")&amp;
IF(CLEANED_DATA!AR161="","FP_ESTRO_PROGESTIN_PILL; ","")&amp;
IF(CLEANED_DATA!AS161="","FP_MORNING_AFTER; ","")&amp;
IF(CLEANED_DATA!AT161="","FP_IM_INJECTION; ","")&amp;
IF(CLEANED_DATA!AU161="","FP_SC_INJECTION; ","")&amp;
IF(CLEANED_DATA!AV161="","FP_IMPLANT_IMPLANON; ","")&amp;
IF(CLEANED_DATA!AW161="","FP_IMPLANT_JADELLE; ","")&amp;
IF(CLEANED_DATA!AX161="","FP_IUD; ","")&amp;
IF(CLEANED_DATA!AY161="","FP_TUBAL_LIGATION; ","")&amp;
IF(CLEANED_DATA!AZ161="","FP_VASECTOMY; ","")&amp;
IF(CLEANED_DATA!BA161="","FP_MALE_CONDOM; ","")&amp;
IF(CLEANED_DATA!BB161="","FP_FEMALE_CONDOM; ","")&amp;
IF(CLEANED_DATA!BC161="","FP_NATURAL_METHOD; ","")))</f>
        <v/>
      </c>
      <c r="C161" s="11" t="str">
        <f>IF($A161="","",IF(
COUNT(CLEANED_DATA!D161,CLEANED_DATA!G161,CLEANED_DATA!Q161,CLEANED_DATA!R161,CLEANED_DATA!T161,CLEANED_DATA!V161,CLEANED_DATA!W161,CLEANED_DATA!AL161,CLEANED_DATA!AM161,CLEANED_DATA!AN161,CLEANED_DATA!AO161,CLEANED_DATA!AQ161,CLEANED_DATA!AR161,CLEANED_DATA!AS161,CLEANED_DATA!AT161,CLEANED_DATA!AU161,CLEANED_DATA!AV161,CLEANED_DATA!AW161,CLEANED_DATA!AX161,CLEANED_DATA!AY161,CLEANED_DATA!AZ161,CLEANED_DATA!BA161,CLEANED_DATA!BB161,CLEANED_DATA!BC161)=0,
"No data reported",
IF(
SUM(CLEANED_DATA!D161,CLEANED_DATA!G161,CLEANED_DATA!Q161,CLEANED_DATA!R161,CLEANED_DATA!T161,CLEANED_DATA!V161,CLEANED_DATA!W161,CLEANED_DATA!AL161,CLEANED_DATA!AM161,CLEANED_DATA!AN161,CLEANED_DATA!AO161,CLEANED_DATA!AQ161,CLEANED_DATA!AR161,CLEANED_DATA!AS161,CLEANED_DATA!AT161,CLEANED_DATA!AU161,CLEANED_DATA!AV161,CLEANED_DATA!AW161,CLEANED_DATA!AX161,CLEANED_DATA!AY161,CLEANED_DATA!AZ161,CLEANED_DATA!BA161,CLEANED_DATA!BB161,CLEANED_DATA!BC161)=0,
"Zero-only reporting",
"Reported")))</f>
        <v/>
      </c>
      <c r="D161" s="10" t="str">
        <f>IF($A161="","",IF(AND(CLEANED_DATA!D161&lt;&gt;"",CLEANED_DATA!G161&lt;&gt;"",CLEANED_DATA!G161&gt;CLEANED_DATA!D161),"Flag: ANC4 higher than ANC1","OK"))</f>
        <v/>
      </c>
      <c r="E161" s="10" t="str">
        <f>IF($A161="","",IF(OR(CLEANED_DATA!D161="",CLEANED_DATA!Q161=""),"Missing value: verify ANC1 and LLIN reporting",IF(CLEANED_DATA!Q161=CLEANED_DATA!D161,"OK: LLIN equals ANC1",IF(CLEANED_DATA!Q161&gt;CLEANED_DATA!D161,"Flag: LLIN exceeds ANC1 by "&amp;(CLEANED_DATA!Q161-CLEANED_DATA!D161)&amp;"; verify ANC register and LLIN distribution tally","Flag: LLIN lower than ANC1 by "&amp;(CLEANED_DATA!D161-CLEANED_DATA!Q161)&amp;"; verify if all ANC1 clients received LLINs or correct reporting error"))))</f>
        <v/>
      </c>
      <c r="F161" s="10" t="str">
        <f>IF($A161="","",IF(AND(CLEANED_DATA!R161&lt;&gt;"",CLEANED_DATA!T161&lt;&gt;"",CLEANED_DATA!T161&gt;CLEANED_DATA!R161),"Flag: AMTSL greater than deliveries by "&amp;(CLEANED_DATA!T161-CLEANED_DATA!R161),IF(AND(CLEANED_DATA!R161&gt;0,CLEANED_DATA!T161=""),"Missing AMTSL where deliveries reported","OK")))</f>
        <v/>
      </c>
      <c r="G161" s="10" t="str">
        <f>IF($A161="","",IF(AND(CLEANED_DATA!R161&gt;0,CLEANED_DATA!AL161=""),"Flag: delivery reported but no PNC &lt;48h proxy value",IF(AND(CLEANED_DATA!R161&lt;&gt;"",CLEANED_DATA!AL161&lt;&gt;"",CLEANED_DATA!AL161&gt;CLEANED_DATA!R161),"Flag: PNC &lt;48h proxy greater than deliveries by "&amp;(CLEANED_DATA!AL161-CLEANED_DATA!R161),"OK")))</f>
        <v/>
      </c>
      <c r="H161" s="10" t="str">
        <f>IF($A161="","",IF(AND(CLEANED_DATA!V161&lt;&gt;"",CLEANED_DATA!R161&lt;&gt;"",CLEANED_DATA!V161&gt;CLEANED_DATA!R161),"Flag: caesareans greater than deliveries by "&amp;(CLEANED_DATA!V161-CLEANED_DATA!R161),"OK"))</f>
        <v/>
      </c>
      <c r="I161" s="10" t="str">
        <f>IF($A161="","",IF(AND(CLEANED_DATA!W161&lt;&gt;"",CLEANED_DATA!R161&lt;&gt;"",CLEANED_DATA!W161&gt;CLEANED_DATA!R161),"Flag: complications greater than deliveries by "&amp;(CLEANED_DATA!W161-CLEANED_DATA!R161),"OK"))</f>
        <v/>
      </c>
      <c r="J161" s="10" t="str">
        <f>IF($A161="","",IF(AND(CLEANED_DATA!AN161&lt;&gt;"",CLEANED_DATA!AO161&lt;&gt;"",CLEANED_DATA!AO161&gt;CLEANED_DATA!AN161),"Flag: new acceptors greater than counselled by "&amp;(CLEANED_DATA!AO161-CLEANED_DATA!AN161),"OK"))</f>
        <v/>
      </c>
      <c r="K161" s="10" t="str">
        <f>IF($A161="","",N(CLEANED_DATA!AQ161)+N(CLEANED_DATA!AR161)+N(CLEANED_DATA!AS161)+N(CLEANED_DATA!AT161)+N(CLEANED_DATA!AU161)+N(CLEANED_DATA!AV161)+N(CLEANED_DATA!AW161)+N(CLEANED_DATA!AX161)+N(CLEANED_DATA!AY161)+N(CLEANED_DATA!AZ161)+N(CLEANED_DATA!BA161)+N(CLEANED_DATA!BB161)+N(CLEANED_DATA!BC161))</f>
        <v/>
      </c>
      <c r="L161" s="10" t="str">
        <f>IF($A161="","",IF(CLEANED_DATA!AO161="","Missing FP new acceptors",IF(K161=CLEANED_DATA!AO161,"OK","FP method sum differs from new acceptors: method sum="&amp;K161&amp;", new acceptors="&amp;CLEANED_DATA!AO161&amp;", difference="&amp;(K161-CLEANED_DATA!AO161))))</f>
        <v/>
      </c>
      <c r="M161" s="11" t="str">
        <f t="shared" si="6"/>
        <v/>
      </c>
      <c r="N161" s="10" t="str">
        <f t="shared" si="7"/>
        <v/>
      </c>
      <c r="O161" s="10" t="str">
        <f t="shared" si="8"/>
        <v/>
      </c>
    </row>
    <row r="162" spans="1:15" ht="39.5" customHeight="1">
      <c r="A162" s="10" t="str">
        <f>IF(CLEANED_DATA!A162="","",CLEANED_DATA!A162)</f>
        <v/>
      </c>
      <c r="B162" s="10" t="str">
        <f>IF($A162="","",IF(
IF(CLEANED_DATA!D162="","ANC1; ","")&amp;
IF(CLEANED_DATA!G162="","ANC4; ","")&amp;
IF(CLEANED_DATA!Q162="","LLIN_DISTRIBUTED; ","")&amp;
IF(CLEANED_DATA!R162="","DELIVERIES_HF; ","")&amp;
IF(CLEANED_DATA!T162="","AMTSL; ","")&amp;
IF(CLEANED_DATA!V162="","CAESAREAN; ","")&amp;
IF(CLEANED_DATA!W162="","OBST_COMPLICATIONS; ","")&amp;
IF(CLEANED_DATA!AL162="","PNC_48H_PROXY; ","")&amp;
IF(CLEANED_DATA!AM162="","FP_VISITS; ","")&amp;
IF(CLEANED_DATA!AN162="","FP_COUNSELLED; ","")&amp;
IF(CLEANED_DATA!AO162="","FP_NEW_ACCEPTORS; ","")&amp;
IF(CLEANED_DATA!AQ162="","FP_PROGESTIN_PILL; ","")&amp;
IF(CLEANED_DATA!AR162="","FP_ESTRO_PROGESTIN_PILL; ","")&amp;
IF(CLEANED_DATA!AS162="","FP_MORNING_AFTER; ","")&amp;
IF(CLEANED_DATA!AT162="","FP_IM_INJECTION; ","")&amp;
IF(CLEANED_DATA!AU162="","FP_SC_INJECTION; ","")&amp;
IF(CLEANED_DATA!AV162="","FP_IMPLANT_IMPLANON; ","")&amp;
IF(CLEANED_DATA!AW162="","FP_IMPLANT_JADELLE; ","")&amp;
IF(CLEANED_DATA!AX162="","FP_IUD; ","")&amp;
IF(CLEANED_DATA!AY162="","FP_TUBAL_LIGATION; ","")&amp;
IF(CLEANED_DATA!AZ162="","FP_VASECTOMY; ","")&amp;
IF(CLEANED_DATA!BA162="","FP_MALE_CONDOM; ","")&amp;
IF(CLEANED_DATA!BB162="","FP_FEMALE_CONDOM; ","")&amp;
IF(CLEANED_DATA!BC162="","FP_NATURAL_METHOD; ","")
="","None",
IF(CLEANED_DATA!D162="","ANC1; ","")&amp;
IF(CLEANED_DATA!G162="","ANC4; ","")&amp;
IF(CLEANED_DATA!Q162="","LLIN_DISTRIBUTED; ","")&amp;
IF(CLEANED_DATA!R162="","DELIVERIES_HF; ","")&amp;
IF(CLEANED_DATA!T162="","AMTSL; ","")&amp;
IF(CLEANED_DATA!V162="","CAESAREAN; ","")&amp;
IF(CLEANED_DATA!W162="","OBST_COMPLICATIONS; ","")&amp;
IF(CLEANED_DATA!AL162="","PNC_48H_PROXY; ","")&amp;
IF(CLEANED_DATA!AM162="","FP_VISITS; ","")&amp;
IF(CLEANED_DATA!AN162="","FP_COUNSELLED; ","")&amp;
IF(CLEANED_DATA!AO162="","FP_NEW_ACCEPTORS; ","")&amp;
IF(CLEANED_DATA!AQ162="","FP_PROGESTIN_PILL; ","")&amp;
IF(CLEANED_DATA!AR162="","FP_ESTRO_PROGESTIN_PILL; ","")&amp;
IF(CLEANED_DATA!AS162="","FP_MORNING_AFTER; ","")&amp;
IF(CLEANED_DATA!AT162="","FP_IM_INJECTION; ","")&amp;
IF(CLEANED_DATA!AU162="","FP_SC_INJECTION; ","")&amp;
IF(CLEANED_DATA!AV162="","FP_IMPLANT_IMPLANON; ","")&amp;
IF(CLEANED_DATA!AW162="","FP_IMPLANT_JADELLE; ","")&amp;
IF(CLEANED_DATA!AX162="","FP_IUD; ","")&amp;
IF(CLEANED_DATA!AY162="","FP_TUBAL_LIGATION; ","")&amp;
IF(CLEANED_DATA!AZ162="","FP_VASECTOMY; ","")&amp;
IF(CLEANED_DATA!BA162="","FP_MALE_CONDOM; ","")&amp;
IF(CLEANED_DATA!BB162="","FP_FEMALE_CONDOM; ","")&amp;
IF(CLEANED_DATA!BC162="","FP_NATURAL_METHOD; ","")))</f>
        <v/>
      </c>
      <c r="C162" s="11" t="str">
        <f>IF($A162="","",IF(
COUNT(CLEANED_DATA!D162,CLEANED_DATA!G162,CLEANED_DATA!Q162,CLEANED_DATA!R162,CLEANED_DATA!T162,CLEANED_DATA!V162,CLEANED_DATA!W162,CLEANED_DATA!AL162,CLEANED_DATA!AM162,CLEANED_DATA!AN162,CLEANED_DATA!AO162,CLEANED_DATA!AQ162,CLEANED_DATA!AR162,CLEANED_DATA!AS162,CLEANED_DATA!AT162,CLEANED_DATA!AU162,CLEANED_DATA!AV162,CLEANED_DATA!AW162,CLEANED_DATA!AX162,CLEANED_DATA!AY162,CLEANED_DATA!AZ162,CLEANED_DATA!BA162,CLEANED_DATA!BB162,CLEANED_DATA!BC162)=0,
"No data reported",
IF(
SUM(CLEANED_DATA!D162,CLEANED_DATA!G162,CLEANED_DATA!Q162,CLEANED_DATA!R162,CLEANED_DATA!T162,CLEANED_DATA!V162,CLEANED_DATA!W162,CLEANED_DATA!AL162,CLEANED_DATA!AM162,CLEANED_DATA!AN162,CLEANED_DATA!AO162,CLEANED_DATA!AQ162,CLEANED_DATA!AR162,CLEANED_DATA!AS162,CLEANED_DATA!AT162,CLEANED_DATA!AU162,CLEANED_DATA!AV162,CLEANED_DATA!AW162,CLEANED_DATA!AX162,CLEANED_DATA!AY162,CLEANED_DATA!AZ162,CLEANED_DATA!BA162,CLEANED_DATA!BB162,CLEANED_DATA!BC162)=0,
"Zero-only reporting",
"Reported")))</f>
        <v/>
      </c>
      <c r="D162" s="10" t="str">
        <f>IF($A162="","",IF(AND(CLEANED_DATA!D162&lt;&gt;"",CLEANED_DATA!G162&lt;&gt;"",CLEANED_DATA!G162&gt;CLEANED_DATA!D162),"Flag: ANC4 higher than ANC1","OK"))</f>
        <v/>
      </c>
      <c r="E162" s="10" t="str">
        <f>IF($A162="","",IF(OR(CLEANED_DATA!D162="",CLEANED_DATA!Q162=""),"Missing value: verify ANC1 and LLIN reporting",IF(CLEANED_DATA!Q162=CLEANED_DATA!D162,"OK: LLIN equals ANC1",IF(CLEANED_DATA!Q162&gt;CLEANED_DATA!D162,"Flag: LLIN exceeds ANC1 by "&amp;(CLEANED_DATA!Q162-CLEANED_DATA!D162)&amp;"; verify ANC register and LLIN distribution tally","Flag: LLIN lower than ANC1 by "&amp;(CLEANED_DATA!D162-CLEANED_DATA!Q162)&amp;"; verify if all ANC1 clients received LLINs or correct reporting error"))))</f>
        <v/>
      </c>
      <c r="F162" s="10" t="str">
        <f>IF($A162="","",IF(AND(CLEANED_DATA!R162&lt;&gt;"",CLEANED_DATA!T162&lt;&gt;"",CLEANED_DATA!T162&gt;CLEANED_DATA!R162),"Flag: AMTSL greater than deliveries by "&amp;(CLEANED_DATA!T162-CLEANED_DATA!R162),IF(AND(CLEANED_DATA!R162&gt;0,CLEANED_DATA!T162=""),"Missing AMTSL where deliveries reported","OK")))</f>
        <v/>
      </c>
      <c r="G162" s="10" t="str">
        <f>IF($A162="","",IF(AND(CLEANED_DATA!R162&gt;0,CLEANED_DATA!AL162=""),"Flag: delivery reported but no PNC &lt;48h proxy value",IF(AND(CLEANED_DATA!R162&lt;&gt;"",CLEANED_DATA!AL162&lt;&gt;"",CLEANED_DATA!AL162&gt;CLEANED_DATA!R162),"Flag: PNC &lt;48h proxy greater than deliveries by "&amp;(CLEANED_DATA!AL162-CLEANED_DATA!R162),"OK")))</f>
        <v/>
      </c>
      <c r="H162" s="10" t="str">
        <f>IF($A162="","",IF(AND(CLEANED_DATA!V162&lt;&gt;"",CLEANED_DATA!R162&lt;&gt;"",CLEANED_DATA!V162&gt;CLEANED_DATA!R162),"Flag: caesareans greater than deliveries by "&amp;(CLEANED_DATA!V162-CLEANED_DATA!R162),"OK"))</f>
        <v/>
      </c>
      <c r="I162" s="10" t="str">
        <f>IF($A162="","",IF(AND(CLEANED_DATA!W162&lt;&gt;"",CLEANED_DATA!R162&lt;&gt;"",CLEANED_DATA!W162&gt;CLEANED_DATA!R162),"Flag: complications greater than deliveries by "&amp;(CLEANED_DATA!W162-CLEANED_DATA!R162),"OK"))</f>
        <v/>
      </c>
      <c r="J162" s="10" t="str">
        <f>IF($A162="","",IF(AND(CLEANED_DATA!AN162&lt;&gt;"",CLEANED_DATA!AO162&lt;&gt;"",CLEANED_DATA!AO162&gt;CLEANED_DATA!AN162),"Flag: new acceptors greater than counselled by "&amp;(CLEANED_DATA!AO162-CLEANED_DATA!AN162),"OK"))</f>
        <v/>
      </c>
      <c r="K162" s="10" t="str">
        <f>IF($A162="","",N(CLEANED_DATA!AQ162)+N(CLEANED_DATA!AR162)+N(CLEANED_DATA!AS162)+N(CLEANED_DATA!AT162)+N(CLEANED_DATA!AU162)+N(CLEANED_DATA!AV162)+N(CLEANED_DATA!AW162)+N(CLEANED_DATA!AX162)+N(CLEANED_DATA!AY162)+N(CLEANED_DATA!AZ162)+N(CLEANED_DATA!BA162)+N(CLEANED_DATA!BB162)+N(CLEANED_DATA!BC162))</f>
        <v/>
      </c>
      <c r="L162" s="10" t="str">
        <f>IF($A162="","",IF(CLEANED_DATA!AO162="","Missing FP new acceptors",IF(K162=CLEANED_DATA!AO162,"OK","FP method sum differs from new acceptors: method sum="&amp;K162&amp;", new acceptors="&amp;CLEANED_DATA!AO162&amp;", difference="&amp;(K162-CLEANED_DATA!AO162))))</f>
        <v/>
      </c>
      <c r="M162" s="11" t="str">
        <f t="shared" si="6"/>
        <v/>
      </c>
      <c r="N162" s="10" t="str">
        <f t="shared" si="7"/>
        <v/>
      </c>
      <c r="O162" s="10" t="str">
        <f t="shared" si="8"/>
        <v/>
      </c>
    </row>
    <row r="163" spans="1:15" ht="39.5" customHeight="1">
      <c r="A163" s="10" t="str">
        <f>IF(CLEANED_DATA!A163="","",CLEANED_DATA!A163)</f>
        <v/>
      </c>
      <c r="B163" s="10" t="str">
        <f>IF($A163="","",IF(
IF(CLEANED_DATA!D163="","ANC1; ","")&amp;
IF(CLEANED_DATA!G163="","ANC4; ","")&amp;
IF(CLEANED_DATA!Q163="","LLIN_DISTRIBUTED; ","")&amp;
IF(CLEANED_DATA!R163="","DELIVERIES_HF; ","")&amp;
IF(CLEANED_DATA!T163="","AMTSL; ","")&amp;
IF(CLEANED_DATA!V163="","CAESAREAN; ","")&amp;
IF(CLEANED_DATA!W163="","OBST_COMPLICATIONS; ","")&amp;
IF(CLEANED_DATA!AL163="","PNC_48H_PROXY; ","")&amp;
IF(CLEANED_DATA!AM163="","FP_VISITS; ","")&amp;
IF(CLEANED_DATA!AN163="","FP_COUNSELLED; ","")&amp;
IF(CLEANED_DATA!AO163="","FP_NEW_ACCEPTORS; ","")&amp;
IF(CLEANED_DATA!AQ163="","FP_PROGESTIN_PILL; ","")&amp;
IF(CLEANED_DATA!AR163="","FP_ESTRO_PROGESTIN_PILL; ","")&amp;
IF(CLEANED_DATA!AS163="","FP_MORNING_AFTER; ","")&amp;
IF(CLEANED_DATA!AT163="","FP_IM_INJECTION; ","")&amp;
IF(CLEANED_DATA!AU163="","FP_SC_INJECTION; ","")&amp;
IF(CLEANED_DATA!AV163="","FP_IMPLANT_IMPLANON; ","")&amp;
IF(CLEANED_DATA!AW163="","FP_IMPLANT_JADELLE; ","")&amp;
IF(CLEANED_DATA!AX163="","FP_IUD; ","")&amp;
IF(CLEANED_DATA!AY163="","FP_TUBAL_LIGATION; ","")&amp;
IF(CLEANED_DATA!AZ163="","FP_VASECTOMY; ","")&amp;
IF(CLEANED_DATA!BA163="","FP_MALE_CONDOM; ","")&amp;
IF(CLEANED_DATA!BB163="","FP_FEMALE_CONDOM; ","")&amp;
IF(CLEANED_DATA!BC163="","FP_NATURAL_METHOD; ","")
="","None",
IF(CLEANED_DATA!D163="","ANC1; ","")&amp;
IF(CLEANED_DATA!G163="","ANC4; ","")&amp;
IF(CLEANED_DATA!Q163="","LLIN_DISTRIBUTED; ","")&amp;
IF(CLEANED_DATA!R163="","DELIVERIES_HF; ","")&amp;
IF(CLEANED_DATA!T163="","AMTSL; ","")&amp;
IF(CLEANED_DATA!V163="","CAESAREAN; ","")&amp;
IF(CLEANED_DATA!W163="","OBST_COMPLICATIONS; ","")&amp;
IF(CLEANED_DATA!AL163="","PNC_48H_PROXY; ","")&amp;
IF(CLEANED_DATA!AM163="","FP_VISITS; ","")&amp;
IF(CLEANED_DATA!AN163="","FP_COUNSELLED; ","")&amp;
IF(CLEANED_DATA!AO163="","FP_NEW_ACCEPTORS; ","")&amp;
IF(CLEANED_DATA!AQ163="","FP_PROGESTIN_PILL; ","")&amp;
IF(CLEANED_DATA!AR163="","FP_ESTRO_PROGESTIN_PILL; ","")&amp;
IF(CLEANED_DATA!AS163="","FP_MORNING_AFTER; ","")&amp;
IF(CLEANED_DATA!AT163="","FP_IM_INJECTION; ","")&amp;
IF(CLEANED_DATA!AU163="","FP_SC_INJECTION; ","")&amp;
IF(CLEANED_DATA!AV163="","FP_IMPLANT_IMPLANON; ","")&amp;
IF(CLEANED_DATA!AW163="","FP_IMPLANT_JADELLE; ","")&amp;
IF(CLEANED_DATA!AX163="","FP_IUD; ","")&amp;
IF(CLEANED_DATA!AY163="","FP_TUBAL_LIGATION; ","")&amp;
IF(CLEANED_DATA!AZ163="","FP_VASECTOMY; ","")&amp;
IF(CLEANED_DATA!BA163="","FP_MALE_CONDOM; ","")&amp;
IF(CLEANED_DATA!BB163="","FP_FEMALE_CONDOM; ","")&amp;
IF(CLEANED_DATA!BC163="","FP_NATURAL_METHOD; ","")))</f>
        <v/>
      </c>
      <c r="C163" s="11" t="str">
        <f>IF($A163="","",IF(
COUNT(CLEANED_DATA!D163,CLEANED_DATA!G163,CLEANED_DATA!Q163,CLEANED_DATA!R163,CLEANED_DATA!T163,CLEANED_DATA!V163,CLEANED_DATA!W163,CLEANED_DATA!AL163,CLEANED_DATA!AM163,CLEANED_DATA!AN163,CLEANED_DATA!AO163,CLEANED_DATA!AQ163,CLEANED_DATA!AR163,CLEANED_DATA!AS163,CLEANED_DATA!AT163,CLEANED_DATA!AU163,CLEANED_DATA!AV163,CLEANED_DATA!AW163,CLEANED_DATA!AX163,CLEANED_DATA!AY163,CLEANED_DATA!AZ163,CLEANED_DATA!BA163,CLEANED_DATA!BB163,CLEANED_DATA!BC163)=0,
"No data reported",
IF(
SUM(CLEANED_DATA!D163,CLEANED_DATA!G163,CLEANED_DATA!Q163,CLEANED_DATA!R163,CLEANED_DATA!T163,CLEANED_DATA!V163,CLEANED_DATA!W163,CLEANED_DATA!AL163,CLEANED_DATA!AM163,CLEANED_DATA!AN163,CLEANED_DATA!AO163,CLEANED_DATA!AQ163,CLEANED_DATA!AR163,CLEANED_DATA!AS163,CLEANED_DATA!AT163,CLEANED_DATA!AU163,CLEANED_DATA!AV163,CLEANED_DATA!AW163,CLEANED_DATA!AX163,CLEANED_DATA!AY163,CLEANED_DATA!AZ163,CLEANED_DATA!BA163,CLEANED_DATA!BB163,CLEANED_DATA!BC163)=0,
"Zero-only reporting",
"Reported")))</f>
        <v/>
      </c>
      <c r="D163" s="10" t="str">
        <f>IF($A163="","",IF(AND(CLEANED_DATA!D163&lt;&gt;"",CLEANED_DATA!G163&lt;&gt;"",CLEANED_DATA!G163&gt;CLEANED_DATA!D163),"Flag: ANC4 higher than ANC1","OK"))</f>
        <v/>
      </c>
      <c r="E163" s="10" t="str">
        <f>IF($A163="","",IF(OR(CLEANED_DATA!D163="",CLEANED_DATA!Q163=""),"Missing value: verify ANC1 and LLIN reporting",IF(CLEANED_DATA!Q163=CLEANED_DATA!D163,"OK: LLIN equals ANC1",IF(CLEANED_DATA!Q163&gt;CLEANED_DATA!D163,"Flag: LLIN exceeds ANC1 by "&amp;(CLEANED_DATA!Q163-CLEANED_DATA!D163)&amp;"; verify ANC register and LLIN distribution tally","Flag: LLIN lower than ANC1 by "&amp;(CLEANED_DATA!D163-CLEANED_DATA!Q163)&amp;"; verify if all ANC1 clients received LLINs or correct reporting error"))))</f>
        <v/>
      </c>
      <c r="F163" s="10" t="str">
        <f>IF($A163="","",IF(AND(CLEANED_DATA!R163&lt;&gt;"",CLEANED_DATA!T163&lt;&gt;"",CLEANED_DATA!T163&gt;CLEANED_DATA!R163),"Flag: AMTSL greater than deliveries by "&amp;(CLEANED_DATA!T163-CLEANED_DATA!R163),IF(AND(CLEANED_DATA!R163&gt;0,CLEANED_DATA!T163=""),"Missing AMTSL where deliveries reported","OK")))</f>
        <v/>
      </c>
      <c r="G163" s="10" t="str">
        <f>IF($A163="","",IF(AND(CLEANED_DATA!R163&gt;0,CLEANED_DATA!AL163=""),"Flag: delivery reported but no PNC &lt;48h proxy value",IF(AND(CLEANED_DATA!R163&lt;&gt;"",CLEANED_DATA!AL163&lt;&gt;"",CLEANED_DATA!AL163&gt;CLEANED_DATA!R163),"Flag: PNC &lt;48h proxy greater than deliveries by "&amp;(CLEANED_DATA!AL163-CLEANED_DATA!R163),"OK")))</f>
        <v/>
      </c>
      <c r="H163" s="10" t="str">
        <f>IF($A163="","",IF(AND(CLEANED_DATA!V163&lt;&gt;"",CLEANED_DATA!R163&lt;&gt;"",CLEANED_DATA!V163&gt;CLEANED_DATA!R163),"Flag: caesareans greater than deliveries by "&amp;(CLEANED_DATA!V163-CLEANED_DATA!R163),"OK"))</f>
        <v/>
      </c>
      <c r="I163" s="10" t="str">
        <f>IF($A163="","",IF(AND(CLEANED_DATA!W163&lt;&gt;"",CLEANED_DATA!R163&lt;&gt;"",CLEANED_DATA!W163&gt;CLEANED_DATA!R163),"Flag: complications greater than deliveries by "&amp;(CLEANED_DATA!W163-CLEANED_DATA!R163),"OK"))</f>
        <v/>
      </c>
      <c r="J163" s="10" t="str">
        <f>IF($A163="","",IF(AND(CLEANED_DATA!AN163&lt;&gt;"",CLEANED_DATA!AO163&lt;&gt;"",CLEANED_DATA!AO163&gt;CLEANED_DATA!AN163),"Flag: new acceptors greater than counselled by "&amp;(CLEANED_DATA!AO163-CLEANED_DATA!AN163),"OK"))</f>
        <v/>
      </c>
      <c r="K163" s="10" t="str">
        <f>IF($A163="","",N(CLEANED_DATA!AQ163)+N(CLEANED_DATA!AR163)+N(CLEANED_DATA!AS163)+N(CLEANED_DATA!AT163)+N(CLEANED_DATA!AU163)+N(CLEANED_DATA!AV163)+N(CLEANED_DATA!AW163)+N(CLEANED_DATA!AX163)+N(CLEANED_DATA!AY163)+N(CLEANED_DATA!AZ163)+N(CLEANED_DATA!BA163)+N(CLEANED_DATA!BB163)+N(CLEANED_DATA!BC163))</f>
        <v/>
      </c>
      <c r="L163" s="10" t="str">
        <f>IF($A163="","",IF(CLEANED_DATA!AO163="","Missing FP new acceptors",IF(K163=CLEANED_DATA!AO163,"OK","FP method sum differs from new acceptors: method sum="&amp;K163&amp;", new acceptors="&amp;CLEANED_DATA!AO163&amp;", difference="&amp;(K163-CLEANED_DATA!AO163))))</f>
        <v/>
      </c>
      <c r="M163" s="11" t="str">
        <f t="shared" si="6"/>
        <v/>
      </c>
      <c r="N163" s="10" t="str">
        <f t="shared" si="7"/>
        <v/>
      </c>
      <c r="O163" s="10" t="str">
        <f t="shared" si="8"/>
        <v/>
      </c>
    </row>
    <row r="164" spans="1:15" ht="39.5" customHeight="1">
      <c r="A164" s="10" t="str">
        <f>IF(CLEANED_DATA!A164="","",CLEANED_DATA!A164)</f>
        <v/>
      </c>
      <c r="B164" s="10" t="str">
        <f>IF($A164="","",IF(
IF(CLEANED_DATA!D164="","ANC1; ","")&amp;
IF(CLEANED_DATA!G164="","ANC4; ","")&amp;
IF(CLEANED_DATA!Q164="","LLIN_DISTRIBUTED; ","")&amp;
IF(CLEANED_DATA!R164="","DELIVERIES_HF; ","")&amp;
IF(CLEANED_DATA!T164="","AMTSL; ","")&amp;
IF(CLEANED_DATA!V164="","CAESAREAN; ","")&amp;
IF(CLEANED_DATA!W164="","OBST_COMPLICATIONS; ","")&amp;
IF(CLEANED_DATA!AL164="","PNC_48H_PROXY; ","")&amp;
IF(CLEANED_DATA!AM164="","FP_VISITS; ","")&amp;
IF(CLEANED_DATA!AN164="","FP_COUNSELLED; ","")&amp;
IF(CLEANED_DATA!AO164="","FP_NEW_ACCEPTORS; ","")&amp;
IF(CLEANED_DATA!AQ164="","FP_PROGESTIN_PILL; ","")&amp;
IF(CLEANED_DATA!AR164="","FP_ESTRO_PROGESTIN_PILL; ","")&amp;
IF(CLEANED_DATA!AS164="","FP_MORNING_AFTER; ","")&amp;
IF(CLEANED_DATA!AT164="","FP_IM_INJECTION; ","")&amp;
IF(CLEANED_DATA!AU164="","FP_SC_INJECTION; ","")&amp;
IF(CLEANED_DATA!AV164="","FP_IMPLANT_IMPLANON; ","")&amp;
IF(CLEANED_DATA!AW164="","FP_IMPLANT_JADELLE; ","")&amp;
IF(CLEANED_DATA!AX164="","FP_IUD; ","")&amp;
IF(CLEANED_DATA!AY164="","FP_TUBAL_LIGATION; ","")&amp;
IF(CLEANED_DATA!AZ164="","FP_VASECTOMY; ","")&amp;
IF(CLEANED_DATA!BA164="","FP_MALE_CONDOM; ","")&amp;
IF(CLEANED_DATA!BB164="","FP_FEMALE_CONDOM; ","")&amp;
IF(CLEANED_DATA!BC164="","FP_NATURAL_METHOD; ","")
="","None",
IF(CLEANED_DATA!D164="","ANC1; ","")&amp;
IF(CLEANED_DATA!G164="","ANC4; ","")&amp;
IF(CLEANED_DATA!Q164="","LLIN_DISTRIBUTED; ","")&amp;
IF(CLEANED_DATA!R164="","DELIVERIES_HF; ","")&amp;
IF(CLEANED_DATA!T164="","AMTSL; ","")&amp;
IF(CLEANED_DATA!V164="","CAESAREAN; ","")&amp;
IF(CLEANED_DATA!W164="","OBST_COMPLICATIONS; ","")&amp;
IF(CLEANED_DATA!AL164="","PNC_48H_PROXY; ","")&amp;
IF(CLEANED_DATA!AM164="","FP_VISITS; ","")&amp;
IF(CLEANED_DATA!AN164="","FP_COUNSELLED; ","")&amp;
IF(CLEANED_DATA!AO164="","FP_NEW_ACCEPTORS; ","")&amp;
IF(CLEANED_DATA!AQ164="","FP_PROGESTIN_PILL; ","")&amp;
IF(CLEANED_DATA!AR164="","FP_ESTRO_PROGESTIN_PILL; ","")&amp;
IF(CLEANED_DATA!AS164="","FP_MORNING_AFTER; ","")&amp;
IF(CLEANED_DATA!AT164="","FP_IM_INJECTION; ","")&amp;
IF(CLEANED_DATA!AU164="","FP_SC_INJECTION; ","")&amp;
IF(CLEANED_DATA!AV164="","FP_IMPLANT_IMPLANON; ","")&amp;
IF(CLEANED_DATA!AW164="","FP_IMPLANT_JADELLE; ","")&amp;
IF(CLEANED_DATA!AX164="","FP_IUD; ","")&amp;
IF(CLEANED_DATA!AY164="","FP_TUBAL_LIGATION; ","")&amp;
IF(CLEANED_DATA!AZ164="","FP_VASECTOMY; ","")&amp;
IF(CLEANED_DATA!BA164="","FP_MALE_CONDOM; ","")&amp;
IF(CLEANED_DATA!BB164="","FP_FEMALE_CONDOM; ","")&amp;
IF(CLEANED_DATA!BC164="","FP_NATURAL_METHOD; ","")))</f>
        <v/>
      </c>
      <c r="C164" s="11" t="str">
        <f>IF($A164="","",IF(
COUNT(CLEANED_DATA!D164,CLEANED_DATA!G164,CLEANED_DATA!Q164,CLEANED_DATA!R164,CLEANED_DATA!T164,CLEANED_DATA!V164,CLEANED_DATA!W164,CLEANED_DATA!AL164,CLEANED_DATA!AM164,CLEANED_DATA!AN164,CLEANED_DATA!AO164,CLEANED_DATA!AQ164,CLEANED_DATA!AR164,CLEANED_DATA!AS164,CLEANED_DATA!AT164,CLEANED_DATA!AU164,CLEANED_DATA!AV164,CLEANED_DATA!AW164,CLEANED_DATA!AX164,CLEANED_DATA!AY164,CLEANED_DATA!AZ164,CLEANED_DATA!BA164,CLEANED_DATA!BB164,CLEANED_DATA!BC164)=0,
"No data reported",
IF(
SUM(CLEANED_DATA!D164,CLEANED_DATA!G164,CLEANED_DATA!Q164,CLEANED_DATA!R164,CLEANED_DATA!T164,CLEANED_DATA!V164,CLEANED_DATA!W164,CLEANED_DATA!AL164,CLEANED_DATA!AM164,CLEANED_DATA!AN164,CLEANED_DATA!AO164,CLEANED_DATA!AQ164,CLEANED_DATA!AR164,CLEANED_DATA!AS164,CLEANED_DATA!AT164,CLEANED_DATA!AU164,CLEANED_DATA!AV164,CLEANED_DATA!AW164,CLEANED_DATA!AX164,CLEANED_DATA!AY164,CLEANED_DATA!AZ164,CLEANED_DATA!BA164,CLEANED_DATA!BB164,CLEANED_DATA!BC164)=0,
"Zero-only reporting",
"Reported")))</f>
        <v/>
      </c>
      <c r="D164" s="10" t="str">
        <f>IF($A164="","",IF(AND(CLEANED_DATA!D164&lt;&gt;"",CLEANED_DATA!G164&lt;&gt;"",CLEANED_DATA!G164&gt;CLEANED_DATA!D164),"Flag: ANC4 higher than ANC1","OK"))</f>
        <v/>
      </c>
      <c r="E164" s="10" t="str">
        <f>IF($A164="","",IF(OR(CLEANED_DATA!D164="",CLEANED_DATA!Q164=""),"Missing value: verify ANC1 and LLIN reporting",IF(CLEANED_DATA!Q164=CLEANED_DATA!D164,"OK: LLIN equals ANC1",IF(CLEANED_DATA!Q164&gt;CLEANED_DATA!D164,"Flag: LLIN exceeds ANC1 by "&amp;(CLEANED_DATA!Q164-CLEANED_DATA!D164)&amp;"; verify ANC register and LLIN distribution tally","Flag: LLIN lower than ANC1 by "&amp;(CLEANED_DATA!D164-CLEANED_DATA!Q164)&amp;"; verify if all ANC1 clients received LLINs or correct reporting error"))))</f>
        <v/>
      </c>
      <c r="F164" s="10" t="str">
        <f>IF($A164="","",IF(AND(CLEANED_DATA!R164&lt;&gt;"",CLEANED_DATA!T164&lt;&gt;"",CLEANED_DATA!T164&gt;CLEANED_DATA!R164),"Flag: AMTSL greater than deliveries by "&amp;(CLEANED_DATA!T164-CLEANED_DATA!R164),IF(AND(CLEANED_DATA!R164&gt;0,CLEANED_DATA!T164=""),"Missing AMTSL where deliveries reported","OK")))</f>
        <v/>
      </c>
      <c r="G164" s="10" t="str">
        <f>IF($A164="","",IF(AND(CLEANED_DATA!R164&gt;0,CLEANED_DATA!AL164=""),"Flag: delivery reported but no PNC &lt;48h proxy value",IF(AND(CLEANED_DATA!R164&lt;&gt;"",CLEANED_DATA!AL164&lt;&gt;"",CLEANED_DATA!AL164&gt;CLEANED_DATA!R164),"Flag: PNC &lt;48h proxy greater than deliveries by "&amp;(CLEANED_DATA!AL164-CLEANED_DATA!R164),"OK")))</f>
        <v/>
      </c>
      <c r="H164" s="10" t="str">
        <f>IF($A164="","",IF(AND(CLEANED_DATA!V164&lt;&gt;"",CLEANED_DATA!R164&lt;&gt;"",CLEANED_DATA!V164&gt;CLEANED_DATA!R164),"Flag: caesareans greater than deliveries by "&amp;(CLEANED_DATA!V164-CLEANED_DATA!R164),"OK"))</f>
        <v/>
      </c>
      <c r="I164" s="10" t="str">
        <f>IF($A164="","",IF(AND(CLEANED_DATA!W164&lt;&gt;"",CLEANED_DATA!R164&lt;&gt;"",CLEANED_DATA!W164&gt;CLEANED_DATA!R164),"Flag: complications greater than deliveries by "&amp;(CLEANED_DATA!W164-CLEANED_DATA!R164),"OK"))</f>
        <v/>
      </c>
      <c r="J164" s="10" t="str">
        <f>IF($A164="","",IF(AND(CLEANED_DATA!AN164&lt;&gt;"",CLEANED_DATA!AO164&lt;&gt;"",CLEANED_DATA!AO164&gt;CLEANED_DATA!AN164),"Flag: new acceptors greater than counselled by "&amp;(CLEANED_DATA!AO164-CLEANED_DATA!AN164),"OK"))</f>
        <v/>
      </c>
      <c r="K164" s="10" t="str">
        <f>IF($A164="","",N(CLEANED_DATA!AQ164)+N(CLEANED_DATA!AR164)+N(CLEANED_DATA!AS164)+N(CLEANED_DATA!AT164)+N(CLEANED_DATA!AU164)+N(CLEANED_DATA!AV164)+N(CLEANED_DATA!AW164)+N(CLEANED_DATA!AX164)+N(CLEANED_DATA!AY164)+N(CLEANED_DATA!AZ164)+N(CLEANED_DATA!BA164)+N(CLEANED_DATA!BB164)+N(CLEANED_DATA!BC164))</f>
        <v/>
      </c>
      <c r="L164" s="10" t="str">
        <f>IF($A164="","",IF(CLEANED_DATA!AO164="","Missing FP new acceptors",IF(K164=CLEANED_DATA!AO164,"OK","FP method sum differs from new acceptors: method sum="&amp;K164&amp;", new acceptors="&amp;CLEANED_DATA!AO164&amp;", difference="&amp;(K164-CLEANED_DATA!AO164))))</f>
        <v/>
      </c>
      <c r="M164" s="11" t="str">
        <f t="shared" si="6"/>
        <v/>
      </c>
      <c r="N164" s="10" t="str">
        <f t="shared" si="7"/>
        <v/>
      </c>
      <c r="O164" s="10" t="str">
        <f t="shared" si="8"/>
        <v/>
      </c>
    </row>
    <row r="165" spans="1:15" ht="39.5" customHeight="1">
      <c r="A165" s="10" t="str">
        <f>IF(CLEANED_DATA!A165="","",CLEANED_DATA!A165)</f>
        <v/>
      </c>
      <c r="B165" s="10" t="str">
        <f>IF($A165="","",IF(
IF(CLEANED_DATA!D165="","ANC1; ","")&amp;
IF(CLEANED_DATA!G165="","ANC4; ","")&amp;
IF(CLEANED_DATA!Q165="","LLIN_DISTRIBUTED; ","")&amp;
IF(CLEANED_DATA!R165="","DELIVERIES_HF; ","")&amp;
IF(CLEANED_DATA!T165="","AMTSL; ","")&amp;
IF(CLEANED_DATA!V165="","CAESAREAN; ","")&amp;
IF(CLEANED_DATA!W165="","OBST_COMPLICATIONS; ","")&amp;
IF(CLEANED_DATA!AL165="","PNC_48H_PROXY; ","")&amp;
IF(CLEANED_DATA!AM165="","FP_VISITS; ","")&amp;
IF(CLEANED_DATA!AN165="","FP_COUNSELLED; ","")&amp;
IF(CLEANED_DATA!AO165="","FP_NEW_ACCEPTORS; ","")&amp;
IF(CLEANED_DATA!AQ165="","FP_PROGESTIN_PILL; ","")&amp;
IF(CLEANED_DATA!AR165="","FP_ESTRO_PROGESTIN_PILL; ","")&amp;
IF(CLEANED_DATA!AS165="","FP_MORNING_AFTER; ","")&amp;
IF(CLEANED_DATA!AT165="","FP_IM_INJECTION; ","")&amp;
IF(CLEANED_DATA!AU165="","FP_SC_INJECTION; ","")&amp;
IF(CLEANED_DATA!AV165="","FP_IMPLANT_IMPLANON; ","")&amp;
IF(CLEANED_DATA!AW165="","FP_IMPLANT_JADELLE; ","")&amp;
IF(CLEANED_DATA!AX165="","FP_IUD; ","")&amp;
IF(CLEANED_DATA!AY165="","FP_TUBAL_LIGATION; ","")&amp;
IF(CLEANED_DATA!AZ165="","FP_VASECTOMY; ","")&amp;
IF(CLEANED_DATA!BA165="","FP_MALE_CONDOM; ","")&amp;
IF(CLEANED_DATA!BB165="","FP_FEMALE_CONDOM; ","")&amp;
IF(CLEANED_DATA!BC165="","FP_NATURAL_METHOD; ","")
="","None",
IF(CLEANED_DATA!D165="","ANC1; ","")&amp;
IF(CLEANED_DATA!G165="","ANC4; ","")&amp;
IF(CLEANED_DATA!Q165="","LLIN_DISTRIBUTED; ","")&amp;
IF(CLEANED_DATA!R165="","DELIVERIES_HF; ","")&amp;
IF(CLEANED_DATA!T165="","AMTSL; ","")&amp;
IF(CLEANED_DATA!V165="","CAESAREAN; ","")&amp;
IF(CLEANED_DATA!W165="","OBST_COMPLICATIONS; ","")&amp;
IF(CLEANED_DATA!AL165="","PNC_48H_PROXY; ","")&amp;
IF(CLEANED_DATA!AM165="","FP_VISITS; ","")&amp;
IF(CLEANED_DATA!AN165="","FP_COUNSELLED; ","")&amp;
IF(CLEANED_DATA!AO165="","FP_NEW_ACCEPTORS; ","")&amp;
IF(CLEANED_DATA!AQ165="","FP_PROGESTIN_PILL; ","")&amp;
IF(CLEANED_DATA!AR165="","FP_ESTRO_PROGESTIN_PILL; ","")&amp;
IF(CLEANED_DATA!AS165="","FP_MORNING_AFTER; ","")&amp;
IF(CLEANED_DATA!AT165="","FP_IM_INJECTION; ","")&amp;
IF(CLEANED_DATA!AU165="","FP_SC_INJECTION; ","")&amp;
IF(CLEANED_DATA!AV165="","FP_IMPLANT_IMPLANON; ","")&amp;
IF(CLEANED_DATA!AW165="","FP_IMPLANT_JADELLE; ","")&amp;
IF(CLEANED_DATA!AX165="","FP_IUD; ","")&amp;
IF(CLEANED_DATA!AY165="","FP_TUBAL_LIGATION; ","")&amp;
IF(CLEANED_DATA!AZ165="","FP_VASECTOMY; ","")&amp;
IF(CLEANED_DATA!BA165="","FP_MALE_CONDOM; ","")&amp;
IF(CLEANED_DATA!BB165="","FP_FEMALE_CONDOM; ","")&amp;
IF(CLEANED_DATA!BC165="","FP_NATURAL_METHOD; ","")))</f>
        <v/>
      </c>
      <c r="C165" s="11" t="str">
        <f>IF($A165="","",IF(
COUNT(CLEANED_DATA!D165,CLEANED_DATA!G165,CLEANED_DATA!Q165,CLEANED_DATA!R165,CLEANED_DATA!T165,CLEANED_DATA!V165,CLEANED_DATA!W165,CLEANED_DATA!AL165,CLEANED_DATA!AM165,CLEANED_DATA!AN165,CLEANED_DATA!AO165,CLEANED_DATA!AQ165,CLEANED_DATA!AR165,CLEANED_DATA!AS165,CLEANED_DATA!AT165,CLEANED_DATA!AU165,CLEANED_DATA!AV165,CLEANED_DATA!AW165,CLEANED_DATA!AX165,CLEANED_DATA!AY165,CLEANED_DATA!AZ165,CLEANED_DATA!BA165,CLEANED_DATA!BB165,CLEANED_DATA!BC165)=0,
"No data reported",
IF(
SUM(CLEANED_DATA!D165,CLEANED_DATA!G165,CLEANED_DATA!Q165,CLEANED_DATA!R165,CLEANED_DATA!T165,CLEANED_DATA!V165,CLEANED_DATA!W165,CLEANED_DATA!AL165,CLEANED_DATA!AM165,CLEANED_DATA!AN165,CLEANED_DATA!AO165,CLEANED_DATA!AQ165,CLEANED_DATA!AR165,CLEANED_DATA!AS165,CLEANED_DATA!AT165,CLEANED_DATA!AU165,CLEANED_DATA!AV165,CLEANED_DATA!AW165,CLEANED_DATA!AX165,CLEANED_DATA!AY165,CLEANED_DATA!AZ165,CLEANED_DATA!BA165,CLEANED_DATA!BB165,CLEANED_DATA!BC165)=0,
"Zero-only reporting",
"Reported")))</f>
        <v/>
      </c>
      <c r="D165" s="10" t="str">
        <f>IF($A165="","",IF(AND(CLEANED_DATA!D165&lt;&gt;"",CLEANED_DATA!G165&lt;&gt;"",CLEANED_DATA!G165&gt;CLEANED_DATA!D165),"Flag: ANC4 higher than ANC1","OK"))</f>
        <v/>
      </c>
      <c r="E165" s="10" t="str">
        <f>IF($A165="","",IF(OR(CLEANED_DATA!D165="",CLEANED_DATA!Q165=""),"Missing value: verify ANC1 and LLIN reporting",IF(CLEANED_DATA!Q165=CLEANED_DATA!D165,"OK: LLIN equals ANC1",IF(CLEANED_DATA!Q165&gt;CLEANED_DATA!D165,"Flag: LLIN exceeds ANC1 by "&amp;(CLEANED_DATA!Q165-CLEANED_DATA!D165)&amp;"; verify ANC register and LLIN distribution tally","Flag: LLIN lower than ANC1 by "&amp;(CLEANED_DATA!D165-CLEANED_DATA!Q165)&amp;"; verify if all ANC1 clients received LLINs or correct reporting error"))))</f>
        <v/>
      </c>
      <c r="F165" s="10" t="str">
        <f>IF($A165="","",IF(AND(CLEANED_DATA!R165&lt;&gt;"",CLEANED_DATA!T165&lt;&gt;"",CLEANED_DATA!T165&gt;CLEANED_DATA!R165),"Flag: AMTSL greater than deliveries by "&amp;(CLEANED_DATA!T165-CLEANED_DATA!R165),IF(AND(CLEANED_DATA!R165&gt;0,CLEANED_DATA!T165=""),"Missing AMTSL where deliveries reported","OK")))</f>
        <v/>
      </c>
      <c r="G165" s="10" t="str">
        <f>IF($A165="","",IF(AND(CLEANED_DATA!R165&gt;0,CLEANED_DATA!AL165=""),"Flag: delivery reported but no PNC &lt;48h proxy value",IF(AND(CLEANED_DATA!R165&lt;&gt;"",CLEANED_DATA!AL165&lt;&gt;"",CLEANED_DATA!AL165&gt;CLEANED_DATA!R165),"Flag: PNC &lt;48h proxy greater than deliveries by "&amp;(CLEANED_DATA!AL165-CLEANED_DATA!R165),"OK")))</f>
        <v/>
      </c>
      <c r="H165" s="10" t="str">
        <f>IF($A165="","",IF(AND(CLEANED_DATA!V165&lt;&gt;"",CLEANED_DATA!R165&lt;&gt;"",CLEANED_DATA!V165&gt;CLEANED_DATA!R165),"Flag: caesareans greater than deliveries by "&amp;(CLEANED_DATA!V165-CLEANED_DATA!R165),"OK"))</f>
        <v/>
      </c>
      <c r="I165" s="10" t="str">
        <f>IF($A165="","",IF(AND(CLEANED_DATA!W165&lt;&gt;"",CLEANED_DATA!R165&lt;&gt;"",CLEANED_DATA!W165&gt;CLEANED_DATA!R165),"Flag: complications greater than deliveries by "&amp;(CLEANED_DATA!W165-CLEANED_DATA!R165),"OK"))</f>
        <v/>
      </c>
      <c r="J165" s="10" t="str">
        <f>IF($A165="","",IF(AND(CLEANED_DATA!AN165&lt;&gt;"",CLEANED_DATA!AO165&lt;&gt;"",CLEANED_DATA!AO165&gt;CLEANED_DATA!AN165),"Flag: new acceptors greater than counselled by "&amp;(CLEANED_DATA!AO165-CLEANED_DATA!AN165),"OK"))</f>
        <v/>
      </c>
      <c r="K165" s="10" t="str">
        <f>IF($A165="","",N(CLEANED_DATA!AQ165)+N(CLEANED_DATA!AR165)+N(CLEANED_DATA!AS165)+N(CLEANED_DATA!AT165)+N(CLEANED_DATA!AU165)+N(CLEANED_DATA!AV165)+N(CLEANED_DATA!AW165)+N(CLEANED_DATA!AX165)+N(CLEANED_DATA!AY165)+N(CLEANED_DATA!AZ165)+N(CLEANED_DATA!BA165)+N(CLEANED_DATA!BB165)+N(CLEANED_DATA!BC165))</f>
        <v/>
      </c>
      <c r="L165" s="10" t="str">
        <f>IF($A165="","",IF(CLEANED_DATA!AO165="","Missing FP new acceptors",IF(K165=CLEANED_DATA!AO165,"OK","FP method sum differs from new acceptors: method sum="&amp;K165&amp;", new acceptors="&amp;CLEANED_DATA!AO165&amp;", difference="&amp;(K165-CLEANED_DATA!AO165))))</f>
        <v/>
      </c>
      <c r="M165" s="11" t="str">
        <f t="shared" si="6"/>
        <v/>
      </c>
      <c r="N165" s="10" t="str">
        <f t="shared" si="7"/>
        <v/>
      </c>
      <c r="O165" s="10" t="str">
        <f t="shared" si="8"/>
        <v/>
      </c>
    </row>
    <row r="166" spans="1:15" ht="39.5" customHeight="1">
      <c r="A166" s="10" t="str">
        <f>IF(CLEANED_DATA!A166="","",CLEANED_DATA!A166)</f>
        <v/>
      </c>
      <c r="B166" s="10" t="str">
        <f>IF($A166="","",IF(
IF(CLEANED_DATA!D166="","ANC1; ","")&amp;
IF(CLEANED_DATA!G166="","ANC4; ","")&amp;
IF(CLEANED_DATA!Q166="","LLIN_DISTRIBUTED; ","")&amp;
IF(CLEANED_DATA!R166="","DELIVERIES_HF; ","")&amp;
IF(CLEANED_DATA!T166="","AMTSL; ","")&amp;
IF(CLEANED_DATA!V166="","CAESAREAN; ","")&amp;
IF(CLEANED_DATA!W166="","OBST_COMPLICATIONS; ","")&amp;
IF(CLEANED_DATA!AL166="","PNC_48H_PROXY; ","")&amp;
IF(CLEANED_DATA!AM166="","FP_VISITS; ","")&amp;
IF(CLEANED_DATA!AN166="","FP_COUNSELLED; ","")&amp;
IF(CLEANED_DATA!AO166="","FP_NEW_ACCEPTORS; ","")&amp;
IF(CLEANED_DATA!AQ166="","FP_PROGESTIN_PILL; ","")&amp;
IF(CLEANED_DATA!AR166="","FP_ESTRO_PROGESTIN_PILL; ","")&amp;
IF(CLEANED_DATA!AS166="","FP_MORNING_AFTER; ","")&amp;
IF(CLEANED_DATA!AT166="","FP_IM_INJECTION; ","")&amp;
IF(CLEANED_DATA!AU166="","FP_SC_INJECTION; ","")&amp;
IF(CLEANED_DATA!AV166="","FP_IMPLANT_IMPLANON; ","")&amp;
IF(CLEANED_DATA!AW166="","FP_IMPLANT_JADELLE; ","")&amp;
IF(CLEANED_DATA!AX166="","FP_IUD; ","")&amp;
IF(CLEANED_DATA!AY166="","FP_TUBAL_LIGATION; ","")&amp;
IF(CLEANED_DATA!AZ166="","FP_VASECTOMY; ","")&amp;
IF(CLEANED_DATA!BA166="","FP_MALE_CONDOM; ","")&amp;
IF(CLEANED_DATA!BB166="","FP_FEMALE_CONDOM; ","")&amp;
IF(CLEANED_DATA!BC166="","FP_NATURAL_METHOD; ","")
="","None",
IF(CLEANED_DATA!D166="","ANC1; ","")&amp;
IF(CLEANED_DATA!G166="","ANC4; ","")&amp;
IF(CLEANED_DATA!Q166="","LLIN_DISTRIBUTED; ","")&amp;
IF(CLEANED_DATA!R166="","DELIVERIES_HF; ","")&amp;
IF(CLEANED_DATA!T166="","AMTSL; ","")&amp;
IF(CLEANED_DATA!V166="","CAESAREAN; ","")&amp;
IF(CLEANED_DATA!W166="","OBST_COMPLICATIONS; ","")&amp;
IF(CLEANED_DATA!AL166="","PNC_48H_PROXY; ","")&amp;
IF(CLEANED_DATA!AM166="","FP_VISITS; ","")&amp;
IF(CLEANED_DATA!AN166="","FP_COUNSELLED; ","")&amp;
IF(CLEANED_DATA!AO166="","FP_NEW_ACCEPTORS; ","")&amp;
IF(CLEANED_DATA!AQ166="","FP_PROGESTIN_PILL; ","")&amp;
IF(CLEANED_DATA!AR166="","FP_ESTRO_PROGESTIN_PILL; ","")&amp;
IF(CLEANED_DATA!AS166="","FP_MORNING_AFTER; ","")&amp;
IF(CLEANED_DATA!AT166="","FP_IM_INJECTION; ","")&amp;
IF(CLEANED_DATA!AU166="","FP_SC_INJECTION; ","")&amp;
IF(CLEANED_DATA!AV166="","FP_IMPLANT_IMPLANON; ","")&amp;
IF(CLEANED_DATA!AW166="","FP_IMPLANT_JADELLE; ","")&amp;
IF(CLEANED_DATA!AX166="","FP_IUD; ","")&amp;
IF(CLEANED_DATA!AY166="","FP_TUBAL_LIGATION; ","")&amp;
IF(CLEANED_DATA!AZ166="","FP_VASECTOMY; ","")&amp;
IF(CLEANED_DATA!BA166="","FP_MALE_CONDOM; ","")&amp;
IF(CLEANED_DATA!BB166="","FP_FEMALE_CONDOM; ","")&amp;
IF(CLEANED_DATA!BC166="","FP_NATURAL_METHOD; ","")))</f>
        <v/>
      </c>
      <c r="C166" s="11" t="str">
        <f>IF($A166="","",IF(
COUNT(CLEANED_DATA!D166,CLEANED_DATA!G166,CLEANED_DATA!Q166,CLEANED_DATA!R166,CLEANED_DATA!T166,CLEANED_DATA!V166,CLEANED_DATA!W166,CLEANED_DATA!AL166,CLEANED_DATA!AM166,CLEANED_DATA!AN166,CLEANED_DATA!AO166,CLEANED_DATA!AQ166,CLEANED_DATA!AR166,CLEANED_DATA!AS166,CLEANED_DATA!AT166,CLEANED_DATA!AU166,CLEANED_DATA!AV166,CLEANED_DATA!AW166,CLEANED_DATA!AX166,CLEANED_DATA!AY166,CLEANED_DATA!AZ166,CLEANED_DATA!BA166,CLEANED_DATA!BB166,CLEANED_DATA!BC166)=0,
"No data reported",
IF(
SUM(CLEANED_DATA!D166,CLEANED_DATA!G166,CLEANED_DATA!Q166,CLEANED_DATA!R166,CLEANED_DATA!T166,CLEANED_DATA!V166,CLEANED_DATA!W166,CLEANED_DATA!AL166,CLEANED_DATA!AM166,CLEANED_DATA!AN166,CLEANED_DATA!AO166,CLEANED_DATA!AQ166,CLEANED_DATA!AR166,CLEANED_DATA!AS166,CLEANED_DATA!AT166,CLEANED_DATA!AU166,CLEANED_DATA!AV166,CLEANED_DATA!AW166,CLEANED_DATA!AX166,CLEANED_DATA!AY166,CLEANED_DATA!AZ166,CLEANED_DATA!BA166,CLEANED_DATA!BB166,CLEANED_DATA!BC166)=0,
"Zero-only reporting",
"Reported")))</f>
        <v/>
      </c>
      <c r="D166" s="10" t="str">
        <f>IF($A166="","",IF(AND(CLEANED_DATA!D166&lt;&gt;"",CLEANED_DATA!G166&lt;&gt;"",CLEANED_DATA!G166&gt;CLEANED_DATA!D166),"Flag: ANC4 higher than ANC1","OK"))</f>
        <v/>
      </c>
      <c r="E166" s="10" t="str">
        <f>IF($A166="","",IF(OR(CLEANED_DATA!D166="",CLEANED_DATA!Q166=""),"Missing value: verify ANC1 and LLIN reporting",IF(CLEANED_DATA!Q166=CLEANED_DATA!D166,"OK: LLIN equals ANC1",IF(CLEANED_DATA!Q166&gt;CLEANED_DATA!D166,"Flag: LLIN exceeds ANC1 by "&amp;(CLEANED_DATA!Q166-CLEANED_DATA!D166)&amp;"; verify ANC register and LLIN distribution tally","Flag: LLIN lower than ANC1 by "&amp;(CLEANED_DATA!D166-CLEANED_DATA!Q166)&amp;"; verify if all ANC1 clients received LLINs or correct reporting error"))))</f>
        <v/>
      </c>
      <c r="F166" s="10" t="str">
        <f>IF($A166="","",IF(AND(CLEANED_DATA!R166&lt;&gt;"",CLEANED_DATA!T166&lt;&gt;"",CLEANED_DATA!T166&gt;CLEANED_DATA!R166),"Flag: AMTSL greater than deliveries by "&amp;(CLEANED_DATA!T166-CLEANED_DATA!R166),IF(AND(CLEANED_DATA!R166&gt;0,CLEANED_DATA!T166=""),"Missing AMTSL where deliveries reported","OK")))</f>
        <v/>
      </c>
      <c r="G166" s="10" t="str">
        <f>IF($A166="","",IF(AND(CLEANED_DATA!R166&gt;0,CLEANED_DATA!AL166=""),"Flag: delivery reported but no PNC &lt;48h proxy value",IF(AND(CLEANED_DATA!R166&lt;&gt;"",CLEANED_DATA!AL166&lt;&gt;"",CLEANED_DATA!AL166&gt;CLEANED_DATA!R166),"Flag: PNC &lt;48h proxy greater than deliveries by "&amp;(CLEANED_DATA!AL166-CLEANED_DATA!R166),"OK")))</f>
        <v/>
      </c>
      <c r="H166" s="10" t="str">
        <f>IF($A166="","",IF(AND(CLEANED_DATA!V166&lt;&gt;"",CLEANED_DATA!R166&lt;&gt;"",CLEANED_DATA!V166&gt;CLEANED_DATA!R166),"Flag: caesareans greater than deliveries by "&amp;(CLEANED_DATA!V166-CLEANED_DATA!R166),"OK"))</f>
        <v/>
      </c>
      <c r="I166" s="10" t="str">
        <f>IF($A166="","",IF(AND(CLEANED_DATA!W166&lt;&gt;"",CLEANED_DATA!R166&lt;&gt;"",CLEANED_DATA!W166&gt;CLEANED_DATA!R166),"Flag: complications greater than deliveries by "&amp;(CLEANED_DATA!W166-CLEANED_DATA!R166),"OK"))</f>
        <v/>
      </c>
      <c r="J166" s="10" t="str">
        <f>IF($A166="","",IF(AND(CLEANED_DATA!AN166&lt;&gt;"",CLEANED_DATA!AO166&lt;&gt;"",CLEANED_DATA!AO166&gt;CLEANED_DATA!AN166),"Flag: new acceptors greater than counselled by "&amp;(CLEANED_DATA!AO166-CLEANED_DATA!AN166),"OK"))</f>
        <v/>
      </c>
      <c r="K166" s="10" t="str">
        <f>IF($A166="","",N(CLEANED_DATA!AQ166)+N(CLEANED_DATA!AR166)+N(CLEANED_DATA!AS166)+N(CLEANED_DATA!AT166)+N(CLEANED_DATA!AU166)+N(CLEANED_DATA!AV166)+N(CLEANED_DATA!AW166)+N(CLEANED_DATA!AX166)+N(CLEANED_DATA!AY166)+N(CLEANED_DATA!AZ166)+N(CLEANED_DATA!BA166)+N(CLEANED_DATA!BB166)+N(CLEANED_DATA!BC166))</f>
        <v/>
      </c>
      <c r="L166" s="10" t="str">
        <f>IF($A166="","",IF(CLEANED_DATA!AO166="","Missing FP new acceptors",IF(K166=CLEANED_DATA!AO166,"OK","FP method sum differs from new acceptors: method sum="&amp;K166&amp;", new acceptors="&amp;CLEANED_DATA!AO166&amp;", difference="&amp;(K166-CLEANED_DATA!AO166))))</f>
        <v/>
      </c>
      <c r="M166" s="11" t="str">
        <f t="shared" si="6"/>
        <v/>
      </c>
      <c r="N166" s="10" t="str">
        <f t="shared" si="7"/>
        <v/>
      </c>
      <c r="O166" s="10" t="str">
        <f t="shared" si="8"/>
        <v/>
      </c>
    </row>
    <row r="167" spans="1:15" ht="39.5" customHeight="1">
      <c r="A167" s="10" t="str">
        <f>IF(CLEANED_DATA!A167="","",CLEANED_DATA!A167)</f>
        <v/>
      </c>
      <c r="B167" s="10" t="str">
        <f>IF($A167="","",IF(
IF(CLEANED_DATA!D167="","ANC1; ","")&amp;
IF(CLEANED_DATA!G167="","ANC4; ","")&amp;
IF(CLEANED_DATA!Q167="","LLIN_DISTRIBUTED; ","")&amp;
IF(CLEANED_DATA!R167="","DELIVERIES_HF; ","")&amp;
IF(CLEANED_DATA!T167="","AMTSL; ","")&amp;
IF(CLEANED_DATA!V167="","CAESAREAN; ","")&amp;
IF(CLEANED_DATA!W167="","OBST_COMPLICATIONS; ","")&amp;
IF(CLEANED_DATA!AL167="","PNC_48H_PROXY; ","")&amp;
IF(CLEANED_DATA!AM167="","FP_VISITS; ","")&amp;
IF(CLEANED_DATA!AN167="","FP_COUNSELLED; ","")&amp;
IF(CLEANED_DATA!AO167="","FP_NEW_ACCEPTORS; ","")&amp;
IF(CLEANED_DATA!AQ167="","FP_PROGESTIN_PILL; ","")&amp;
IF(CLEANED_DATA!AR167="","FP_ESTRO_PROGESTIN_PILL; ","")&amp;
IF(CLEANED_DATA!AS167="","FP_MORNING_AFTER; ","")&amp;
IF(CLEANED_DATA!AT167="","FP_IM_INJECTION; ","")&amp;
IF(CLEANED_DATA!AU167="","FP_SC_INJECTION; ","")&amp;
IF(CLEANED_DATA!AV167="","FP_IMPLANT_IMPLANON; ","")&amp;
IF(CLEANED_DATA!AW167="","FP_IMPLANT_JADELLE; ","")&amp;
IF(CLEANED_DATA!AX167="","FP_IUD; ","")&amp;
IF(CLEANED_DATA!AY167="","FP_TUBAL_LIGATION; ","")&amp;
IF(CLEANED_DATA!AZ167="","FP_VASECTOMY; ","")&amp;
IF(CLEANED_DATA!BA167="","FP_MALE_CONDOM; ","")&amp;
IF(CLEANED_DATA!BB167="","FP_FEMALE_CONDOM; ","")&amp;
IF(CLEANED_DATA!BC167="","FP_NATURAL_METHOD; ","")
="","None",
IF(CLEANED_DATA!D167="","ANC1; ","")&amp;
IF(CLEANED_DATA!G167="","ANC4; ","")&amp;
IF(CLEANED_DATA!Q167="","LLIN_DISTRIBUTED; ","")&amp;
IF(CLEANED_DATA!R167="","DELIVERIES_HF; ","")&amp;
IF(CLEANED_DATA!T167="","AMTSL; ","")&amp;
IF(CLEANED_DATA!V167="","CAESAREAN; ","")&amp;
IF(CLEANED_DATA!W167="","OBST_COMPLICATIONS; ","")&amp;
IF(CLEANED_DATA!AL167="","PNC_48H_PROXY; ","")&amp;
IF(CLEANED_DATA!AM167="","FP_VISITS; ","")&amp;
IF(CLEANED_DATA!AN167="","FP_COUNSELLED; ","")&amp;
IF(CLEANED_DATA!AO167="","FP_NEW_ACCEPTORS; ","")&amp;
IF(CLEANED_DATA!AQ167="","FP_PROGESTIN_PILL; ","")&amp;
IF(CLEANED_DATA!AR167="","FP_ESTRO_PROGESTIN_PILL; ","")&amp;
IF(CLEANED_DATA!AS167="","FP_MORNING_AFTER; ","")&amp;
IF(CLEANED_DATA!AT167="","FP_IM_INJECTION; ","")&amp;
IF(CLEANED_DATA!AU167="","FP_SC_INJECTION; ","")&amp;
IF(CLEANED_DATA!AV167="","FP_IMPLANT_IMPLANON; ","")&amp;
IF(CLEANED_DATA!AW167="","FP_IMPLANT_JADELLE; ","")&amp;
IF(CLEANED_DATA!AX167="","FP_IUD; ","")&amp;
IF(CLEANED_DATA!AY167="","FP_TUBAL_LIGATION; ","")&amp;
IF(CLEANED_DATA!AZ167="","FP_VASECTOMY; ","")&amp;
IF(CLEANED_DATA!BA167="","FP_MALE_CONDOM; ","")&amp;
IF(CLEANED_DATA!BB167="","FP_FEMALE_CONDOM; ","")&amp;
IF(CLEANED_DATA!BC167="","FP_NATURAL_METHOD; ","")))</f>
        <v/>
      </c>
      <c r="C167" s="11" t="str">
        <f>IF($A167="","",IF(
COUNT(CLEANED_DATA!D167,CLEANED_DATA!G167,CLEANED_DATA!Q167,CLEANED_DATA!R167,CLEANED_DATA!T167,CLEANED_DATA!V167,CLEANED_DATA!W167,CLEANED_DATA!AL167,CLEANED_DATA!AM167,CLEANED_DATA!AN167,CLEANED_DATA!AO167,CLEANED_DATA!AQ167,CLEANED_DATA!AR167,CLEANED_DATA!AS167,CLEANED_DATA!AT167,CLEANED_DATA!AU167,CLEANED_DATA!AV167,CLEANED_DATA!AW167,CLEANED_DATA!AX167,CLEANED_DATA!AY167,CLEANED_DATA!AZ167,CLEANED_DATA!BA167,CLEANED_DATA!BB167,CLEANED_DATA!BC167)=0,
"No data reported",
IF(
SUM(CLEANED_DATA!D167,CLEANED_DATA!G167,CLEANED_DATA!Q167,CLEANED_DATA!R167,CLEANED_DATA!T167,CLEANED_DATA!V167,CLEANED_DATA!W167,CLEANED_DATA!AL167,CLEANED_DATA!AM167,CLEANED_DATA!AN167,CLEANED_DATA!AO167,CLEANED_DATA!AQ167,CLEANED_DATA!AR167,CLEANED_DATA!AS167,CLEANED_DATA!AT167,CLEANED_DATA!AU167,CLEANED_DATA!AV167,CLEANED_DATA!AW167,CLEANED_DATA!AX167,CLEANED_DATA!AY167,CLEANED_DATA!AZ167,CLEANED_DATA!BA167,CLEANED_DATA!BB167,CLEANED_DATA!BC167)=0,
"Zero-only reporting",
"Reported")))</f>
        <v/>
      </c>
      <c r="D167" s="10" t="str">
        <f>IF($A167="","",IF(AND(CLEANED_DATA!D167&lt;&gt;"",CLEANED_DATA!G167&lt;&gt;"",CLEANED_DATA!G167&gt;CLEANED_DATA!D167),"Flag: ANC4 higher than ANC1","OK"))</f>
        <v/>
      </c>
      <c r="E167" s="10" t="str">
        <f>IF($A167="","",IF(OR(CLEANED_DATA!D167="",CLEANED_DATA!Q167=""),"Missing value: verify ANC1 and LLIN reporting",IF(CLEANED_DATA!Q167=CLEANED_DATA!D167,"OK: LLIN equals ANC1",IF(CLEANED_DATA!Q167&gt;CLEANED_DATA!D167,"Flag: LLIN exceeds ANC1 by "&amp;(CLEANED_DATA!Q167-CLEANED_DATA!D167)&amp;"; verify ANC register and LLIN distribution tally","Flag: LLIN lower than ANC1 by "&amp;(CLEANED_DATA!D167-CLEANED_DATA!Q167)&amp;"; verify if all ANC1 clients received LLINs or correct reporting error"))))</f>
        <v/>
      </c>
      <c r="F167" s="10" t="str">
        <f>IF($A167="","",IF(AND(CLEANED_DATA!R167&lt;&gt;"",CLEANED_DATA!T167&lt;&gt;"",CLEANED_DATA!T167&gt;CLEANED_DATA!R167),"Flag: AMTSL greater than deliveries by "&amp;(CLEANED_DATA!T167-CLEANED_DATA!R167),IF(AND(CLEANED_DATA!R167&gt;0,CLEANED_DATA!T167=""),"Missing AMTSL where deliveries reported","OK")))</f>
        <v/>
      </c>
      <c r="G167" s="10" t="str">
        <f>IF($A167="","",IF(AND(CLEANED_DATA!R167&gt;0,CLEANED_DATA!AL167=""),"Flag: delivery reported but no PNC &lt;48h proxy value",IF(AND(CLEANED_DATA!R167&lt;&gt;"",CLEANED_DATA!AL167&lt;&gt;"",CLEANED_DATA!AL167&gt;CLEANED_DATA!R167),"Flag: PNC &lt;48h proxy greater than deliveries by "&amp;(CLEANED_DATA!AL167-CLEANED_DATA!R167),"OK")))</f>
        <v/>
      </c>
      <c r="H167" s="10" t="str">
        <f>IF($A167="","",IF(AND(CLEANED_DATA!V167&lt;&gt;"",CLEANED_DATA!R167&lt;&gt;"",CLEANED_DATA!V167&gt;CLEANED_DATA!R167),"Flag: caesareans greater than deliveries by "&amp;(CLEANED_DATA!V167-CLEANED_DATA!R167),"OK"))</f>
        <v/>
      </c>
      <c r="I167" s="10" t="str">
        <f>IF($A167="","",IF(AND(CLEANED_DATA!W167&lt;&gt;"",CLEANED_DATA!R167&lt;&gt;"",CLEANED_DATA!W167&gt;CLEANED_DATA!R167),"Flag: complications greater than deliveries by "&amp;(CLEANED_DATA!W167-CLEANED_DATA!R167),"OK"))</f>
        <v/>
      </c>
      <c r="J167" s="10" t="str">
        <f>IF($A167="","",IF(AND(CLEANED_DATA!AN167&lt;&gt;"",CLEANED_DATA!AO167&lt;&gt;"",CLEANED_DATA!AO167&gt;CLEANED_DATA!AN167),"Flag: new acceptors greater than counselled by "&amp;(CLEANED_DATA!AO167-CLEANED_DATA!AN167),"OK"))</f>
        <v/>
      </c>
      <c r="K167" s="10" t="str">
        <f>IF($A167="","",N(CLEANED_DATA!AQ167)+N(CLEANED_DATA!AR167)+N(CLEANED_DATA!AS167)+N(CLEANED_DATA!AT167)+N(CLEANED_DATA!AU167)+N(CLEANED_DATA!AV167)+N(CLEANED_DATA!AW167)+N(CLEANED_DATA!AX167)+N(CLEANED_DATA!AY167)+N(CLEANED_DATA!AZ167)+N(CLEANED_DATA!BA167)+N(CLEANED_DATA!BB167)+N(CLEANED_DATA!BC167))</f>
        <v/>
      </c>
      <c r="L167" s="10" t="str">
        <f>IF($A167="","",IF(CLEANED_DATA!AO167="","Missing FP new acceptors",IF(K167=CLEANED_DATA!AO167,"OK","FP method sum differs from new acceptors: method sum="&amp;K167&amp;", new acceptors="&amp;CLEANED_DATA!AO167&amp;", difference="&amp;(K167-CLEANED_DATA!AO167))))</f>
        <v/>
      </c>
      <c r="M167" s="11" t="str">
        <f t="shared" si="6"/>
        <v/>
      </c>
      <c r="N167" s="10" t="str">
        <f t="shared" si="7"/>
        <v/>
      </c>
      <c r="O167" s="10" t="str">
        <f t="shared" si="8"/>
        <v/>
      </c>
    </row>
    <row r="168" spans="1:15" ht="39.5" customHeight="1">
      <c r="A168" s="10" t="str">
        <f>IF(CLEANED_DATA!A168="","",CLEANED_DATA!A168)</f>
        <v/>
      </c>
      <c r="B168" s="10" t="str">
        <f>IF($A168="","",IF(
IF(CLEANED_DATA!D168="","ANC1; ","")&amp;
IF(CLEANED_DATA!G168="","ANC4; ","")&amp;
IF(CLEANED_DATA!Q168="","LLIN_DISTRIBUTED; ","")&amp;
IF(CLEANED_DATA!R168="","DELIVERIES_HF; ","")&amp;
IF(CLEANED_DATA!T168="","AMTSL; ","")&amp;
IF(CLEANED_DATA!V168="","CAESAREAN; ","")&amp;
IF(CLEANED_DATA!W168="","OBST_COMPLICATIONS; ","")&amp;
IF(CLEANED_DATA!AL168="","PNC_48H_PROXY; ","")&amp;
IF(CLEANED_DATA!AM168="","FP_VISITS; ","")&amp;
IF(CLEANED_DATA!AN168="","FP_COUNSELLED; ","")&amp;
IF(CLEANED_DATA!AO168="","FP_NEW_ACCEPTORS; ","")&amp;
IF(CLEANED_DATA!AQ168="","FP_PROGESTIN_PILL; ","")&amp;
IF(CLEANED_DATA!AR168="","FP_ESTRO_PROGESTIN_PILL; ","")&amp;
IF(CLEANED_DATA!AS168="","FP_MORNING_AFTER; ","")&amp;
IF(CLEANED_DATA!AT168="","FP_IM_INJECTION; ","")&amp;
IF(CLEANED_DATA!AU168="","FP_SC_INJECTION; ","")&amp;
IF(CLEANED_DATA!AV168="","FP_IMPLANT_IMPLANON; ","")&amp;
IF(CLEANED_DATA!AW168="","FP_IMPLANT_JADELLE; ","")&amp;
IF(CLEANED_DATA!AX168="","FP_IUD; ","")&amp;
IF(CLEANED_DATA!AY168="","FP_TUBAL_LIGATION; ","")&amp;
IF(CLEANED_DATA!AZ168="","FP_VASECTOMY; ","")&amp;
IF(CLEANED_DATA!BA168="","FP_MALE_CONDOM; ","")&amp;
IF(CLEANED_DATA!BB168="","FP_FEMALE_CONDOM; ","")&amp;
IF(CLEANED_DATA!BC168="","FP_NATURAL_METHOD; ","")
="","None",
IF(CLEANED_DATA!D168="","ANC1; ","")&amp;
IF(CLEANED_DATA!G168="","ANC4; ","")&amp;
IF(CLEANED_DATA!Q168="","LLIN_DISTRIBUTED; ","")&amp;
IF(CLEANED_DATA!R168="","DELIVERIES_HF; ","")&amp;
IF(CLEANED_DATA!T168="","AMTSL; ","")&amp;
IF(CLEANED_DATA!V168="","CAESAREAN; ","")&amp;
IF(CLEANED_DATA!W168="","OBST_COMPLICATIONS; ","")&amp;
IF(CLEANED_DATA!AL168="","PNC_48H_PROXY; ","")&amp;
IF(CLEANED_DATA!AM168="","FP_VISITS; ","")&amp;
IF(CLEANED_DATA!AN168="","FP_COUNSELLED; ","")&amp;
IF(CLEANED_DATA!AO168="","FP_NEW_ACCEPTORS; ","")&amp;
IF(CLEANED_DATA!AQ168="","FP_PROGESTIN_PILL; ","")&amp;
IF(CLEANED_DATA!AR168="","FP_ESTRO_PROGESTIN_PILL; ","")&amp;
IF(CLEANED_DATA!AS168="","FP_MORNING_AFTER; ","")&amp;
IF(CLEANED_DATA!AT168="","FP_IM_INJECTION; ","")&amp;
IF(CLEANED_DATA!AU168="","FP_SC_INJECTION; ","")&amp;
IF(CLEANED_DATA!AV168="","FP_IMPLANT_IMPLANON; ","")&amp;
IF(CLEANED_DATA!AW168="","FP_IMPLANT_JADELLE; ","")&amp;
IF(CLEANED_DATA!AX168="","FP_IUD; ","")&amp;
IF(CLEANED_DATA!AY168="","FP_TUBAL_LIGATION; ","")&amp;
IF(CLEANED_DATA!AZ168="","FP_VASECTOMY; ","")&amp;
IF(CLEANED_DATA!BA168="","FP_MALE_CONDOM; ","")&amp;
IF(CLEANED_DATA!BB168="","FP_FEMALE_CONDOM; ","")&amp;
IF(CLEANED_DATA!BC168="","FP_NATURAL_METHOD; ","")))</f>
        <v/>
      </c>
      <c r="C168" s="11" t="str">
        <f>IF($A168="","",IF(
COUNT(CLEANED_DATA!D168,CLEANED_DATA!G168,CLEANED_DATA!Q168,CLEANED_DATA!R168,CLEANED_DATA!T168,CLEANED_DATA!V168,CLEANED_DATA!W168,CLEANED_DATA!AL168,CLEANED_DATA!AM168,CLEANED_DATA!AN168,CLEANED_DATA!AO168,CLEANED_DATA!AQ168,CLEANED_DATA!AR168,CLEANED_DATA!AS168,CLEANED_DATA!AT168,CLEANED_DATA!AU168,CLEANED_DATA!AV168,CLEANED_DATA!AW168,CLEANED_DATA!AX168,CLEANED_DATA!AY168,CLEANED_DATA!AZ168,CLEANED_DATA!BA168,CLEANED_DATA!BB168,CLEANED_DATA!BC168)=0,
"No data reported",
IF(
SUM(CLEANED_DATA!D168,CLEANED_DATA!G168,CLEANED_DATA!Q168,CLEANED_DATA!R168,CLEANED_DATA!T168,CLEANED_DATA!V168,CLEANED_DATA!W168,CLEANED_DATA!AL168,CLEANED_DATA!AM168,CLEANED_DATA!AN168,CLEANED_DATA!AO168,CLEANED_DATA!AQ168,CLEANED_DATA!AR168,CLEANED_DATA!AS168,CLEANED_DATA!AT168,CLEANED_DATA!AU168,CLEANED_DATA!AV168,CLEANED_DATA!AW168,CLEANED_DATA!AX168,CLEANED_DATA!AY168,CLEANED_DATA!AZ168,CLEANED_DATA!BA168,CLEANED_DATA!BB168,CLEANED_DATA!BC168)=0,
"Zero-only reporting",
"Reported")))</f>
        <v/>
      </c>
      <c r="D168" s="10" t="str">
        <f>IF($A168="","",IF(AND(CLEANED_DATA!D168&lt;&gt;"",CLEANED_DATA!G168&lt;&gt;"",CLEANED_DATA!G168&gt;CLEANED_DATA!D168),"Flag: ANC4 higher than ANC1","OK"))</f>
        <v/>
      </c>
      <c r="E168" s="10" t="str">
        <f>IF($A168="","",IF(OR(CLEANED_DATA!D168="",CLEANED_DATA!Q168=""),"Missing value: verify ANC1 and LLIN reporting",IF(CLEANED_DATA!Q168=CLEANED_DATA!D168,"OK: LLIN equals ANC1",IF(CLEANED_DATA!Q168&gt;CLEANED_DATA!D168,"Flag: LLIN exceeds ANC1 by "&amp;(CLEANED_DATA!Q168-CLEANED_DATA!D168)&amp;"; verify ANC register and LLIN distribution tally","Flag: LLIN lower than ANC1 by "&amp;(CLEANED_DATA!D168-CLEANED_DATA!Q168)&amp;"; verify if all ANC1 clients received LLINs or correct reporting error"))))</f>
        <v/>
      </c>
      <c r="F168" s="10" t="str">
        <f>IF($A168="","",IF(AND(CLEANED_DATA!R168&lt;&gt;"",CLEANED_DATA!T168&lt;&gt;"",CLEANED_DATA!T168&gt;CLEANED_DATA!R168),"Flag: AMTSL greater than deliveries by "&amp;(CLEANED_DATA!T168-CLEANED_DATA!R168),IF(AND(CLEANED_DATA!R168&gt;0,CLEANED_DATA!T168=""),"Missing AMTSL where deliveries reported","OK")))</f>
        <v/>
      </c>
      <c r="G168" s="10" t="str">
        <f>IF($A168="","",IF(AND(CLEANED_DATA!R168&gt;0,CLEANED_DATA!AL168=""),"Flag: delivery reported but no PNC &lt;48h proxy value",IF(AND(CLEANED_DATA!R168&lt;&gt;"",CLEANED_DATA!AL168&lt;&gt;"",CLEANED_DATA!AL168&gt;CLEANED_DATA!R168),"Flag: PNC &lt;48h proxy greater than deliveries by "&amp;(CLEANED_DATA!AL168-CLEANED_DATA!R168),"OK")))</f>
        <v/>
      </c>
      <c r="H168" s="10" t="str">
        <f>IF($A168="","",IF(AND(CLEANED_DATA!V168&lt;&gt;"",CLEANED_DATA!R168&lt;&gt;"",CLEANED_DATA!V168&gt;CLEANED_DATA!R168),"Flag: caesareans greater than deliveries by "&amp;(CLEANED_DATA!V168-CLEANED_DATA!R168),"OK"))</f>
        <v/>
      </c>
      <c r="I168" s="10" t="str">
        <f>IF($A168="","",IF(AND(CLEANED_DATA!W168&lt;&gt;"",CLEANED_DATA!R168&lt;&gt;"",CLEANED_DATA!W168&gt;CLEANED_DATA!R168),"Flag: complications greater than deliveries by "&amp;(CLEANED_DATA!W168-CLEANED_DATA!R168),"OK"))</f>
        <v/>
      </c>
      <c r="J168" s="10" t="str">
        <f>IF($A168="","",IF(AND(CLEANED_DATA!AN168&lt;&gt;"",CLEANED_DATA!AO168&lt;&gt;"",CLEANED_DATA!AO168&gt;CLEANED_DATA!AN168),"Flag: new acceptors greater than counselled by "&amp;(CLEANED_DATA!AO168-CLEANED_DATA!AN168),"OK"))</f>
        <v/>
      </c>
      <c r="K168" s="10" t="str">
        <f>IF($A168="","",N(CLEANED_DATA!AQ168)+N(CLEANED_DATA!AR168)+N(CLEANED_DATA!AS168)+N(CLEANED_DATA!AT168)+N(CLEANED_DATA!AU168)+N(CLEANED_DATA!AV168)+N(CLEANED_DATA!AW168)+N(CLEANED_DATA!AX168)+N(CLEANED_DATA!AY168)+N(CLEANED_DATA!AZ168)+N(CLEANED_DATA!BA168)+N(CLEANED_DATA!BB168)+N(CLEANED_DATA!BC168))</f>
        <v/>
      </c>
      <c r="L168" s="10" t="str">
        <f>IF($A168="","",IF(CLEANED_DATA!AO168="","Missing FP new acceptors",IF(K168=CLEANED_DATA!AO168,"OK","FP method sum differs from new acceptors: method sum="&amp;K168&amp;", new acceptors="&amp;CLEANED_DATA!AO168&amp;", difference="&amp;(K168-CLEANED_DATA!AO168))))</f>
        <v/>
      </c>
      <c r="M168" s="11" t="str">
        <f t="shared" si="6"/>
        <v/>
      </c>
      <c r="N168" s="10" t="str">
        <f t="shared" si="7"/>
        <v/>
      </c>
      <c r="O168" s="10" t="str">
        <f t="shared" si="8"/>
        <v/>
      </c>
    </row>
    <row r="169" spans="1:15" ht="39.5" customHeight="1">
      <c r="A169" s="10" t="str">
        <f>IF(CLEANED_DATA!A169="","",CLEANED_DATA!A169)</f>
        <v/>
      </c>
      <c r="B169" s="10" t="str">
        <f>IF($A169="","",IF(
IF(CLEANED_DATA!D169="","ANC1; ","")&amp;
IF(CLEANED_DATA!G169="","ANC4; ","")&amp;
IF(CLEANED_DATA!Q169="","LLIN_DISTRIBUTED; ","")&amp;
IF(CLEANED_DATA!R169="","DELIVERIES_HF; ","")&amp;
IF(CLEANED_DATA!T169="","AMTSL; ","")&amp;
IF(CLEANED_DATA!V169="","CAESAREAN; ","")&amp;
IF(CLEANED_DATA!W169="","OBST_COMPLICATIONS; ","")&amp;
IF(CLEANED_DATA!AL169="","PNC_48H_PROXY; ","")&amp;
IF(CLEANED_DATA!AM169="","FP_VISITS; ","")&amp;
IF(CLEANED_DATA!AN169="","FP_COUNSELLED; ","")&amp;
IF(CLEANED_DATA!AO169="","FP_NEW_ACCEPTORS; ","")&amp;
IF(CLEANED_DATA!AQ169="","FP_PROGESTIN_PILL; ","")&amp;
IF(CLEANED_DATA!AR169="","FP_ESTRO_PROGESTIN_PILL; ","")&amp;
IF(CLEANED_DATA!AS169="","FP_MORNING_AFTER; ","")&amp;
IF(CLEANED_DATA!AT169="","FP_IM_INJECTION; ","")&amp;
IF(CLEANED_DATA!AU169="","FP_SC_INJECTION; ","")&amp;
IF(CLEANED_DATA!AV169="","FP_IMPLANT_IMPLANON; ","")&amp;
IF(CLEANED_DATA!AW169="","FP_IMPLANT_JADELLE; ","")&amp;
IF(CLEANED_DATA!AX169="","FP_IUD; ","")&amp;
IF(CLEANED_DATA!AY169="","FP_TUBAL_LIGATION; ","")&amp;
IF(CLEANED_DATA!AZ169="","FP_VASECTOMY; ","")&amp;
IF(CLEANED_DATA!BA169="","FP_MALE_CONDOM; ","")&amp;
IF(CLEANED_DATA!BB169="","FP_FEMALE_CONDOM; ","")&amp;
IF(CLEANED_DATA!BC169="","FP_NATURAL_METHOD; ","")
="","None",
IF(CLEANED_DATA!D169="","ANC1; ","")&amp;
IF(CLEANED_DATA!G169="","ANC4; ","")&amp;
IF(CLEANED_DATA!Q169="","LLIN_DISTRIBUTED; ","")&amp;
IF(CLEANED_DATA!R169="","DELIVERIES_HF; ","")&amp;
IF(CLEANED_DATA!T169="","AMTSL; ","")&amp;
IF(CLEANED_DATA!V169="","CAESAREAN; ","")&amp;
IF(CLEANED_DATA!W169="","OBST_COMPLICATIONS; ","")&amp;
IF(CLEANED_DATA!AL169="","PNC_48H_PROXY; ","")&amp;
IF(CLEANED_DATA!AM169="","FP_VISITS; ","")&amp;
IF(CLEANED_DATA!AN169="","FP_COUNSELLED; ","")&amp;
IF(CLEANED_DATA!AO169="","FP_NEW_ACCEPTORS; ","")&amp;
IF(CLEANED_DATA!AQ169="","FP_PROGESTIN_PILL; ","")&amp;
IF(CLEANED_DATA!AR169="","FP_ESTRO_PROGESTIN_PILL; ","")&amp;
IF(CLEANED_DATA!AS169="","FP_MORNING_AFTER; ","")&amp;
IF(CLEANED_DATA!AT169="","FP_IM_INJECTION; ","")&amp;
IF(CLEANED_DATA!AU169="","FP_SC_INJECTION; ","")&amp;
IF(CLEANED_DATA!AV169="","FP_IMPLANT_IMPLANON; ","")&amp;
IF(CLEANED_DATA!AW169="","FP_IMPLANT_JADELLE; ","")&amp;
IF(CLEANED_DATA!AX169="","FP_IUD; ","")&amp;
IF(CLEANED_DATA!AY169="","FP_TUBAL_LIGATION; ","")&amp;
IF(CLEANED_DATA!AZ169="","FP_VASECTOMY; ","")&amp;
IF(CLEANED_DATA!BA169="","FP_MALE_CONDOM; ","")&amp;
IF(CLEANED_DATA!BB169="","FP_FEMALE_CONDOM; ","")&amp;
IF(CLEANED_DATA!BC169="","FP_NATURAL_METHOD; ","")))</f>
        <v/>
      </c>
      <c r="C169" s="11" t="str">
        <f>IF($A169="","",IF(
COUNT(CLEANED_DATA!D169,CLEANED_DATA!G169,CLEANED_DATA!Q169,CLEANED_DATA!R169,CLEANED_DATA!T169,CLEANED_DATA!V169,CLEANED_DATA!W169,CLEANED_DATA!AL169,CLEANED_DATA!AM169,CLEANED_DATA!AN169,CLEANED_DATA!AO169,CLEANED_DATA!AQ169,CLEANED_DATA!AR169,CLEANED_DATA!AS169,CLEANED_DATA!AT169,CLEANED_DATA!AU169,CLEANED_DATA!AV169,CLEANED_DATA!AW169,CLEANED_DATA!AX169,CLEANED_DATA!AY169,CLEANED_DATA!AZ169,CLEANED_DATA!BA169,CLEANED_DATA!BB169,CLEANED_DATA!BC169)=0,
"No data reported",
IF(
SUM(CLEANED_DATA!D169,CLEANED_DATA!G169,CLEANED_DATA!Q169,CLEANED_DATA!R169,CLEANED_DATA!T169,CLEANED_DATA!V169,CLEANED_DATA!W169,CLEANED_DATA!AL169,CLEANED_DATA!AM169,CLEANED_DATA!AN169,CLEANED_DATA!AO169,CLEANED_DATA!AQ169,CLEANED_DATA!AR169,CLEANED_DATA!AS169,CLEANED_DATA!AT169,CLEANED_DATA!AU169,CLEANED_DATA!AV169,CLEANED_DATA!AW169,CLEANED_DATA!AX169,CLEANED_DATA!AY169,CLEANED_DATA!AZ169,CLEANED_DATA!BA169,CLEANED_DATA!BB169,CLEANED_DATA!BC169)=0,
"Zero-only reporting",
"Reported")))</f>
        <v/>
      </c>
      <c r="D169" s="10" t="str">
        <f>IF($A169="","",IF(AND(CLEANED_DATA!D169&lt;&gt;"",CLEANED_DATA!G169&lt;&gt;"",CLEANED_DATA!G169&gt;CLEANED_DATA!D169),"Flag: ANC4 higher than ANC1","OK"))</f>
        <v/>
      </c>
      <c r="E169" s="10" t="str">
        <f>IF($A169="","",IF(OR(CLEANED_DATA!D169="",CLEANED_DATA!Q169=""),"Missing value: verify ANC1 and LLIN reporting",IF(CLEANED_DATA!Q169=CLEANED_DATA!D169,"OK: LLIN equals ANC1",IF(CLEANED_DATA!Q169&gt;CLEANED_DATA!D169,"Flag: LLIN exceeds ANC1 by "&amp;(CLEANED_DATA!Q169-CLEANED_DATA!D169)&amp;"; verify ANC register and LLIN distribution tally","Flag: LLIN lower than ANC1 by "&amp;(CLEANED_DATA!D169-CLEANED_DATA!Q169)&amp;"; verify if all ANC1 clients received LLINs or correct reporting error"))))</f>
        <v/>
      </c>
      <c r="F169" s="10" t="str">
        <f>IF($A169="","",IF(AND(CLEANED_DATA!R169&lt;&gt;"",CLEANED_DATA!T169&lt;&gt;"",CLEANED_DATA!T169&gt;CLEANED_DATA!R169),"Flag: AMTSL greater than deliveries by "&amp;(CLEANED_DATA!T169-CLEANED_DATA!R169),IF(AND(CLEANED_DATA!R169&gt;0,CLEANED_DATA!T169=""),"Missing AMTSL where deliveries reported","OK")))</f>
        <v/>
      </c>
      <c r="G169" s="10" t="str">
        <f>IF($A169="","",IF(AND(CLEANED_DATA!R169&gt;0,CLEANED_DATA!AL169=""),"Flag: delivery reported but no PNC &lt;48h proxy value",IF(AND(CLEANED_DATA!R169&lt;&gt;"",CLEANED_DATA!AL169&lt;&gt;"",CLEANED_DATA!AL169&gt;CLEANED_DATA!R169),"Flag: PNC &lt;48h proxy greater than deliveries by "&amp;(CLEANED_DATA!AL169-CLEANED_DATA!R169),"OK")))</f>
        <v/>
      </c>
      <c r="H169" s="10" t="str">
        <f>IF($A169="","",IF(AND(CLEANED_DATA!V169&lt;&gt;"",CLEANED_DATA!R169&lt;&gt;"",CLEANED_DATA!V169&gt;CLEANED_DATA!R169),"Flag: caesareans greater than deliveries by "&amp;(CLEANED_DATA!V169-CLEANED_DATA!R169),"OK"))</f>
        <v/>
      </c>
      <c r="I169" s="10" t="str">
        <f>IF($A169="","",IF(AND(CLEANED_DATA!W169&lt;&gt;"",CLEANED_DATA!R169&lt;&gt;"",CLEANED_DATA!W169&gt;CLEANED_DATA!R169),"Flag: complications greater than deliveries by "&amp;(CLEANED_DATA!W169-CLEANED_DATA!R169),"OK"))</f>
        <v/>
      </c>
      <c r="J169" s="10" t="str">
        <f>IF($A169="","",IF(AND(CLEANED_DATA!AN169&lt;&gt;"",CLEANED_DATA!AO169&lt;&gt;"",CLEANED_DATA!AO169&gt;CLEANED_DATA!AN169),"Flag: new acceptors greater than counselled by "&amp;(CLEANED_DATA!AO169-CLEANED_DATA!AN169),"OK"))</f>
        <v/>
      </c>
      <c r="K169" s="10" t="str">
        <f>IF($A169="","",N(CLEANED_DATA!AQ169)+N(CLEANED_DATA!AR169)+N(CLEANED_DATA!AS169)+N(CLEANED_DATA!AT169)+N(CLEANED_DATA!AU169)+N(CLEANED_DATA!AV169)+N(CLEANED_DATA!AW169)+N(CLEANED_DATA!AX169)+N(CLEANED_DATA!AY169)+N(CLEANED_DATA!AZ169)+N(CLEANED_DATA!BA169)+N(CLEANED_DATA!BB169)+N(CLEANED_DATA!BC169))</f>
        <v/>
      </c>
      <c r="L169" s="10" t="str">
        <f>IF($A169="","",IF(CLEANED_DATA!AO169="","Missing FP new acceptors",IF(K169=CLEANED_DATA!AO169,"OK","FP method sum differs from new acceptors: method sum="&amp;K169&amp;", new acceptors="&amp;CLEANED_DATA!AO169&amp;", difference="&amp;(K169-CLEANED_DATA!AO169))))</f>
        <v/>
      </c>
      <c r="M169" s="11" t="str">
        <f t="shared" si="6"/>
        <v/>
      </c>
      <c r="N169" s="10" t="str">
        <f t="shared" si="7"/>
        <v/>
      </c>
      <c r="O169" s="10" t="str">
        <f t="shared" si="8"/>
        <v/>
      </c>
    </row>
    <row r="170" spans="1:15" ht="39.5" customHeight="1">
      <c r="A170" s="10" t="str">
        <f>IF(CLEANED_DATA!A170="","",CLEANED_DATA!A170)</f>
        <v/>
      </c>
      <c r="B170" s="10" t="str">
        <f>IF($A170="","",IF(
IF(CLEANED_DATA!D170="","ANC1; ","")&amp;
IF(CLEANED_DATA!G170="","ANC4; ","")&amp;
IF(CLEANED_DATA!Q170="","LLIN_DISTRIBUTED; ","")&amp;
IF(CLEANED_DATA!R170="","DELIVERIES_HF; ","")&amp;
IF(CLEANED_DATA!T170="","AMTSL; ","")&amp;
IF(CLEANED_DATA!V170="","CAESAREAN; ","")&amp;
IF(CLEANED_DATA!W170="","OBST_COMPLICATIONS; ","")&amp;
IF(CLEANED_DATA!AL170="","PNC_48H_PROXY; ","")&amp;
IF(CLEANED_DATA!AM170="","FP_VISITS; ","")&amp;
IF(CLEANED_DATA!AN170="","FP_COUNSELLED; ","")&amp;
IF(CLEANED_DATA!AO170="","FP_NEW_ACCEPTORS; ","")&amp;
IF(CLEANED_DATA!AQ170="","FP_PROGESTIN_PILL; ","")&amp;
IF(CLEANED_DATA!AR170="","FP_ESTRO_PROGESTIN_PILL; ","")&amp;
IF(CLEANED_DATA!AS170="","FP_MORNING_AFTER; ","")&amp;
IF(CLEANED_DATA!AT170="","FP_IM_INJECTION; ","")&amp;
IF(CLEANED_DATA!AU170="","FP_SC_INJECTION; ","")&amp;
IF(CLEANED_DATA!AV170="","FP_IMPLANT_IMPLANON; ","")&amp;
IF(CLEANED_DATA!AW170="","FP_IMPLANT_JADELLE; ","")&amp;
IF(CLEANED_DATA!AX170="","FP_IUD; ","")&amp;
IF(CLEANED_DATA!AY170="","FP_TUBAL_LIGATION; ","")&amp;
IF(CLEANED_DATA!AZ170="","FP_VASECTOMY; ","")&amp;
IF(CLEANED_DATA!BA170="","FP_MALE_CONDOM; ","")&amp;
IF(CLEANED_DATA!BB170="","FP_FEMALE_CONDOM; ","")&amp;
IF(CLEANED_DATA!BC170="","FP_NATURAL_METHOD; ","")
="","None",
IF(CLEANED_DATA!D170="","ANC1; ","")&amp;
IF(CLEANED_DATA!G170="","ANC4; ","")&amp;
IF(CLEANED_DATA!Q170="","LLIN_DISTRIBUTED; ","")&amp;
IF(CLEANED_DATA!R170="","DELIVERIES_HF; ","")&amp;
IF(CLEANED_DATA!T170="","AMTSL; ","")&amp;
IF(CLEANED_DATA!V170="","CAESAREAN; ","")&amp;
IF(CLEANED_DATA!W170="","OBST_COMPLICATIONS; ","")&amp;
IF(CLEANED_DATA!AL170="","PNC_48H_PROXY; ","")&amp;
IF(CLEANED_DATA!AM170="","FP_VISITS; ","")&amp;
IF(CLEANED_DATA!AN170="","FP_COUNSELLED; ","")&amp;
IF(CLEANED_DATA!AO170="","FP_NEW_ACCEPTORS; ","")&amp;
IF(CLEANED_DATA!AQ170="","FP_PROGESTIN_PILL; ","")&amp;
IF(CLEANED_DATA!AR170="","FP_ESTRO_PROGESTIN_PILL; ","")&amp;
IF(CLEANED_DATA!AS170="","FP_MORNING_AFTER; ","")&amp;
IF(CLEANED_DATA!AT170="","FP_IM_INJECTION; ","")&amp;
IF(CLEANED_DATA!AU170="","FP_SC_INJECTION; ","")&amp;
IF(CLEANED_DATA!AV170="","FP_IMPLANT_IMPLANON; ","")&amp;
IF(CLEANED_DATA!AW170="","FP_IMPLANT_JADELLE; ","")&amp;
IF(CLEANED_DATA!AX170="","FP_IUD; ","")&amp;
IF(CLEANED_DATA!AY170="","FP_TUBAL_LIGATION; ","")&amp;
IF(CLEANED_DATA!AZ170="","FP_VASECTOMY; ","")&amp;
IF(CLEANED_DATA!BA170="","FP_MALE_CONDOM; ","")&amp;
IF(CLEANED_DATA!BB170="","FP_FEMALE_CONDOM; ","")&amp;
IF(CLEANED_DATA!BC170="","FP_NATURAL_METHOD; ","")))</f>
        <v/>
      </c>
      <c r="C170" s="11" t="str">
        <f>IF($A170="","",IF(
COUNT(CLEANED_DATA!D170,CLEANED_DATA!G170,CLEANED_DATA!Q170,CLEANED_DATA!R170,CLEANED_DATA!T170,CLEANED_DATA!V170,CLEANED_DATA!W170,CLEANED_DATA!AL170,CLEANED_DATA!AM170,CLEANED_DATA!AN170,CLEANED_DATA!AO170,CLEANED_DATA!AQ170,CLEANED_DATA!AR170,CLEANED_DATA!AS170,CLEANED_DATA!AT170,CLEANED_DATA!AU170,CLEANED_DATA!AV170,CLEANED_DATA!AW170,CLEANED_DATA!AX170,CLEANED_DATA!AY170,CLEANED_DATA!AZ170,CLEANED_DATA!BA170,CLEANED_DATA!BB170,CLEANED_DATA!BC170)=0,
"No data reported",
IF(
SUM(CLEANED_DATA!D170,CLEANED_DATA!G170,CLEANED_DATA!Q170,CLEANED_DATA!R170,CLEANED_DATA!T170,CLEANED_DATA!V170,CLEANED_DATA!W170,CLEANED_DATA!AL170,CLEANED_DATA!AM170,CLEANED_DATA!AN170,CLEANED_DATA!AO170,CLEANED_DATA!AQ170,CLEANED_DATA!AR170,CLEANED_DATA!AS170,CLEANED_DATA!AT170,CLEANED_DATA!AU170,CLEANED_DATA!AV170,CLEANED_DATA!AW170,CLEANED_DATA!AX170,CLEANED_DATA!AY170,CLEANED_DATA!AZ170,CLEANED_DATA!BA170,CLEANED_DATA!BB170,CLEANED_DATA!BC170)=0,
"Zero-only reporting",
"Reported")))</f>
        <v/>
      </c>
      <c r="D170" s="10" t="str">
        <f>IF($A170="","",IF(AND(CLEANED_DATA!D170&lt;&gt;"",CLEANED_DATA!G170&lt;&gt;"",CLEANED_DATA!G170&gt;CLEANED_DATA!D170),"Flag: ANC4 higher than ANC1","OK"))</f>
        <v/>
      </c>
      <c r="E170" s="10" t="str">
        <f>IF($A170="","",IF(OR(CLEANED_DATA!D170="",CLEANED_DATA!Q170=""),"Missing value: verify ANC1 and LLIN reporting",IF(CLEANED_DATA!Q170=CLEANED_DATA!D170,"OK: LLIN equals ANC1",IF(CLEANED_DATA!Q170&gt;CLEANED_DATA!D170,"Flag: LLIN exceeds ANC1 by "&amp;(CLEANED_DATA!Q170-CLEANED_DATA!D170)&amp;"; verify ANC register and LLIN distribution tally","Flag: LLIN lower than ANC1 by "&amp;(CLEANED_DATA!D170-CLEANED_DATA!Q170)&amp;"; verify if all ANC1 clients received LLINs or correct reporting error"))))</f>
        <v/>
      </c>
      <c r="F170" s="10" t="str">
        <f>IF($A170="","",IF(AND(CLEANED_DATA!R170&lt;&gt;"",CLEANED_DATA!T170&lt;&gt;"",CLEANED_DATA!T170&gt;CLEANED_DATA!R170),"Flag: AMTSL greater than deliveries by "&amp;(CLEANED_DATA!T170-CLEANED_DATA!R170),IF(AND(CLEANED_DATA!R170&gt;0,CLEANED_DATA!T170=""),"Missing AMTSL where deliveries reported","OK")))</f>
        <v/>
      </c>
      <c r="G170" s="10" t="str">
        <f>IF($A170="","",IF(AND(CLEANED_DATA!R170&gt;0,CLEANED_DATA!AL170=""),"Flag: delivery reported but no PNC &lt;48h proxy value",IF(AND(CLEANED_DATA!R170&lt;&gt;"",CLEANED_DATA!AL170&lt;&gt;"",CLEANED_DATA!AL170&gt;CLEANED_DATA!R170),"Flag: PNC &lt;48h proxy greater than deliveries by "&amp;(CLEANED_DATA!AL170-CLEANED_DATA!R170),"OK")))</f>
        <v/>
      </c>
      <c r="H170" s="10" t="str">
        <f>IF($A170="","",IF(AND(CLEANED_DATA!V170&lt;&gt;"",CLEANED_DATA!R170&lt;&gt;"",CLEANED_DATA!V170&gt;CLEANED_DATA!R170),"Flag: caesareans greater than deliveries by "&amp;(CLEANED_DATA!V170-CLEANED_DATA!R170),"OK"))</f>
        <v/>
      </c>
      <c r="I170" s="10" t="str">
        <f>IF($A170="","",IF(AND(CLEANED_DATA!W170&lt;&gt;"",CLEANED_DATA!R170&lt;&gt;"",CLEANED_DATA!W170&gt;CLEANED_DATA!R170),"Flag: complications greater than deliveries by "&amp;(CLEANED_DATA!W170-CLEANED_DATA!R170),"OK"))</f>
        <v/>
      </c>
      <c r="J170" s="10" t="str">
        <f>IF($A170="","",IF(AND(CLEANED_DATA!AN170&lt;&gt;"",CLEANED_DATA!AO170&lt;&gt;"",CLEANED_DATA!AO170&gt;CLEANED_DATA!AN170),"Flag: new acceptors greater than counselled by "&amp;(CLEANED_DATA!AO170-CLEANED_DATA!AN170),"OK"))</f>
        <v/>
      </c>
      <c r="K170" s="10" t="str">
        <f>IF($A170="","",N(CLEANED_DATA!AQ170)+N(CLEANED_DATA!AR170)+N(CLEANED_DATA!AS170)+N(CLEANED_DATA!AT170)+N(CLEANED_DATA!AU170)+N(CLEANED_DATA!AV170)+N(CLEANED_DATA!AW170)+N(CLEANED_DATA!AX170)+N(CLEANED_DATA!AY170)+N(CLEANED_DATA!AZ170)+N(CLEANED_DATA!BA170)+N(CLEANED_DATA!BB170)+N(CLEANED_DATA!BC170))</f>
        <v/>
      </c>
      <c r="L170" s="10" t="str">
        <f>IF($A170="","",IF(CLEANED_DATA!AO170="","Missing FP new acceptors",IF(K170=CLEANED_DATA!AO170,"OK","FP method sum differs from new acceptors: method sum="&amp;K170&amp;", new acceptors="&amp;CLEANED_DATA!AO170&amp;", difference="&amp;(K170-CLEANED_DATA!AO170))))</f>
        <v/>
      </c>
      <c r="M170" s="11" t="str">
        <f t="shared" si="6"/>
        <v/>
      </c>
      <c r="N170" s="10" t="str">
        <f t="shared" si="7"/>
        <v/>
      </c>
      <c r="O170" s="10" t="str">
        <f t="shared" si="8"/>
        <v/>
      </c>
    </row>
    <row r="171" spans="1:15" ht="39.5" customHeight="1">
      <c r="A171" s="10" t="str">
        <f>IF(CLEANED_DATA!A171="","",CLEANED_DATA!A171)</f>
        <v/>
      </c>
      <c r="B171" s="10" t="str">
        <f>IF($A171="","",IF(
IF(CLEANED_DATA!D171="","ANC1; ","")&amp;
IF(CLEANED_DATA!G171="","ANC4; ","")&amp;
IF(CLEANED_DATA!Q171="","LLIN_DISTRIBUTED; ","")&amp;
IF(CLEANED_DATA!R171="","DELIVERIES_HF; ","")&amp;
IF(CLEANED_DATA!T171="","AMTSL; ","")&amp;
IF(CLEANED_DATA!V171="","CAESAREAN; ","")&amp;
IF(CLEANED_DATA!W171="","OBST_COMPLICATIONS; ","")&amp;
IF(CLEANED_DATA!AL171="","PNC_48H_PROXY; ","")&amp;
IF(CLEANED_DATA!AM171="","FP_VISITS; ","")&amp;
IF(CLEANED_DATA!AN171="","FP_COUNSELLED; ","")&amp;
IF(CLEANED_DATA!AO171="","FP_NEW_ACCEPTORS; ","")&amp;
IF(CLEANED_DATA!AQ171="","FP_PROGESTIN_PILL; ","")&amp;
IF(CLEANED_DATA!AR171="","FP_ESTRO_PROGESTIN_PILL; ","")&amp;
IF(CLEANED_DATA!AS171="","FP_MORNING_AFTER; ","")&amp;
IF(CLEANED_DATA!AT171="","FP_IM_INJECTION; ","")&amp;
IF(CLEANED_DATA!AU171="","FP_SC_INJECTION; ","")&amp;
IF(CLEANED_DATA!AV171="","FP_IMPLANT_IMPLANON; ","")&amp;
IF(CLEANED_DATA!AW171="","FP_IMPLANT_JADELLE; ","")&amp;
IF(CLEANED_DATA!AX171="","FP_IUD; ","")&amp;
IF(CLEANED_DATA!AY171="","FP_TUBAL_LIGATION; ","")&amp;
IF(CLEANED_DATA!AZ171="","FP_VASECTOMY; ","")&amp;
IF(CLEANED_DATA!BA171="","FP_MALE_CONDOM; ","")&amp;
IF(CLEANED_DATA!BB171="","FP_FEMALE_CONDOM; ","")&amp;
IF(CLEANED_DATA!BC171="","FP_NATURAL_METHOD; ","")
="","None",
IF(CLEANED_DATA!D171="","ANC1; ","")&amp;
IF(CLEANED_DATA!G171="","ANC4; ","")&amp;
IF(CLEANED_DATA!Q171="","LLIN_DISTRIBUTED; ","")&amp;
IF(CLEANED_DATA!R171="","DELIVERIES_HF; ","")&amp;
IF(CLEANED_DATA!T171="","AMTSL; ","")&amp;
IF(CLEANED_DATA!V171="","CAESAREAN; ","")&amp;
IF(CLEANED_DATA!W171="","OBST_COMPLICATIONS; ","")&amp;
IF(CLEANED_DATA!AL171="","PNC_48H_PROXY; ","")&amp;
IF(CLEANED_DATA!AM171="","FP_VISITS; ","")&amp;
IF(CLEANED_DATA!AN171="","FP_COUNSELLED; ","")&amp;
IF(CLEANED_DATA!AO171="","FP_NEW_ACCEPTORS; ","")&amp;
IF(CLEANED_DATA!AQ171="","FP_PROGESTIN_PILL; ","")&amp;
IF(CLEANED_DATA!AR171="","FP_ESTRO_PROGESTIN_PILL; ","")&amp;
IF(CLEANED_DATA!AS171="","FP_MORNING_AFTER; ","")&amp;
IF(CLEANED_DATA!AT171="","FP_IM_INJECTION; ","")&amp;
IF(CLEANED_DATA!AU171="","FP_SC_INJECTION; ","")&amp;
IF(CLEANED_DATA!AV171="","FP_IMPLANT_IMPLANON; ","")&amp;
IF(CLEANED_DATA!AW171="","FP_IMPLANT_JADELLE; ","")&amp;
IF(CLEANED_DATA!AX171="","FP_IUD; ","")&amp;
IF(CLEANED_DATA!AY171="","FP_TUBAL_LIGATION; ","")&amp;
IF(CLEANED_DATA!AZ171="","FP_VASECTOMY; ","")&amp;
IF(CLEANED_DATA!BA171="","FP_MALE_CONDOM; ","")&amp;
IF(CLEANED_DATA!BB171="","FP_FEMALE_CONDOM; ","")&amp;
IF(CLEANED_DATA!BC171="","FP_NATURAL_METHOD; ","")))</f>
        <v/>
      </c>
      <c r="C171" s="11" t="str">
        <f>IF($A171="","",IF(
COUNT(CLEANED_DATA!D171,CLEANED_DATA!G171,CLEANED_DATA!Q171,CLEANED_DATA!R171,CLEANED_DATA!T171,CLEANED_DATA!V171,CLEANED_DATA!W171,CLEANED_DATA!AL171,CLEANED_DATA!AM171,CLEANED_DATA!AN171,CLEANED_DATA!AO171,CLEANED_DATA!AQ171,CLEANED_DATA!AR171,CLEANED_DATA!AS171,CLEANED_DATA!AT171,CLEANED_DATA!AU171,CLEANED_DATA!AV171,CLEANED_DATA!AW171,CLEANED_DATA!AX171,CLEANED_DATA!AY171,CLEANED_DATA!AZ171,CLEANED_DATA!BA171,CLEANED_DATA!BB171,CLEANED_DATA!BC171)=0,
"No data reported",
IF(
SUM(CLEANED_DATA!D171,CLEANED_DATA!G171,CLEANED_DATA!Q171,CLEANED_DATA!R171,CLEANED_DATA!T171,CLEANED_DATA!V171,CLEANED_DATA!W171,CLEANED_DATA!AL171,CLEANED_DATA!AM171,CLEANED_DATA!AN171,CLEANED_DATA!AO171,CLEANED_DATA!AQ171,CLEANED_DATA!AR171,CLEANED_DATA!AS171,CLEANED_DATA!AT171,CLEANED_DATA!AU171,CLEANED_DATA!AV171,CLEANED_DATA!AW171,CLEANED_DATA!AX171,CLEANED_DATA!AY171,CLEANED_DATA!AZ171,CLEANED_DATA!BA171,CLEANED_DATA!BB171,CLEANED_DATA!BC171)=0,
"Zero-only reporting",
"Reported")))</f>
        <v/>
      </c>
      <c r="D171" s="10" t="str">
        <f>IF($A171="","",IF(AND(CLEANED_DATA!D171&lt;&gt;"",CLEANED_DATA!G171&lt;&gt;"",CLEANED_DATA!G171&gt;CLEANED_DATA!D171),"Flag: ANC4 higher than ANC1","OK"))</f>
        <v/>
      </c>
      <c r="E171" s="10" t="str">
        <f>IF($A171="","",IF(OR(CLEANED_DATA!D171="",CLEANED_DATA!Q171=""),"Missing value: verify ANC1 and LLIN reporting",IF(CLEANED_DATA!Q171=CLEANED_DATA!D171,"OK: LLIN equals ANC1",IF(CLEANED_DATA!Q171&gt;CLEANED_DATA!D171,"Flag: LLIN exceeds ANC1 by "&amp;(CLEANED_DATA!Q171-CLEANED_DATA!D171)&amp;"; verify ANC register and LLIN distribution tally","Flag: LLIN lower than ANC1 by "&amp;(CLEANED_DATA!D171-CLEANED_DATA!Q171)&amp;"; verify if all ANC1 clients received LLINs or correct reporting error"))))</f>
        <v/>
      </c>
      <c r="F171" s="10" t="str">
        <f>IF($A171="","",IF(AND(CLEANED_DATA!R171&lt;&gt;"",CLEANED_DATA!T171&lt;&gt;"",CLEANED_DATA!T171&gt;CLEANED_DATA!R171),"Flag: AMTSL greater than deliveries by "&amp;(CLEANED_DATA!T171-CLEANED_DATA!R171),IF(AND(CLEANED_DATA!R171&gt;0,CLEANED_DATA!T171=""),"Missing AMTSL where deliveries reported","OK")))</f>
        <v/>
      </c>
      <c r="G171" s="10" t="str">
        <f>IF($A171="","",IF(AND(CLEANED_DATA!R171&gt;0,CLEANED_DATA!AL171=""),"Flag: delivery reported but no PNC &lt;48h proxy value",IF(AND(CLEANED_DATA!R171&lt;&gt;"",CLEANED_DATA!AL171&lt;&gt;"",CLEANED_DATA!AL171&gt;CLEANED_DATA!R171),"Flag: PNC &lt;48h proxy greater than deliveries by "&amp;(CLEANED_DATA!AL171-CLEANED_DATA!R171),"OK")))</f>
        <v/>
      </c>
      <c r="H171" s="10" t="str">
        <f>IF($A171="","",IF(AND(CLEANED_DATA!V171&lt;&gt;"",CLEANED_DATA!R171&lt;&gt;"",CLEANED_DATA!V171&gt;CLEANED_DATA!R171),"Flag: caesareans greater than deliveries by "&amp;(CLEANED_DATA!V171-CLEANED_DATA!R171),"OK"))</f>
        <v/>
      </c>
      <c r="I171" s="10" t="str">
        <f>IF($A171="","",IF(AND(CLEANED_DATA!W171&lt;&gt;"",CLEANED_DATA!R171&lt;&gt;"",CLEANED_DATA!W171&gt;CLEANED_DATA!R171),"Flag: complications greater than deliveries by "&amp;(CLEANED_DATA!W171-CLEANED_DATA!R171),"OK"))</f>
        <v/>
      </c>
      <c r="J171" s="10" t="str">
        <f>IF($A171="","",IF(AND(CLEANED_DATA!AN171&lt;&gt;"",CLEANED_DATA!AO171&lt;&gt;"",CLEANED_DATA!AO171&gt;CLEANED_DATA!AN171),"Flag: new acceptors greater than counselled by "&amp;(CLEANED_DATA!AO171-CLEANED_DATA!AN171),"OK"))</f>
        <v/>
      </c>
      <c r="K171" s="10" t="str">
        <f>IF($A171="","",N(CLEANED_DATA!AQ171)+N(CLEANED_DATA!AR171)+N(CLEANED_DATA!AS171)+N(CLEANED_DATA!AT171)+N(CLEANED_DATA!AU171)+N(CLEANED_DATA!AV171)+N(CLEANED_DATA!AW171)+N(CLEANED_DATA!AX171)+N(CLEANED_DATA!AY171)+N(CLEANED_DATA!AZ171)+N(CLEANED_DATA!BA171)+N(CLEANED_DATA!BB171)+N(CLEANED_DATA!BC171))</f>
        <v/>
      </c>
      <c r="L171" s="10" t="str">
        <f>IF($A171="","",IF(CLEANED_DATA!AO171="","Missing FP new acceptors",IF(K171=CLEANED_DATA!AO171,"OK","FP method sum differs from new acceptors: method sum="&amp;K171&amp;", new acceptors="&amp;CLEANED_DATA!AO171&amp;", difference="&amp;(K171-CLEANED_DATA!AO171))))</f>
        <v/>
      </c>
      <c r="M171" s="11" t="str">
        <f t="shared" si="6"/>
        <v/>
      </c>
      <c r="N171" s="10" t="str">
        <f t="shared" si="7"/>
        <v/>
      </c>
      <c r="O171" s="10" t="str">
        <f t="shared" si="8"/>
        <v/>
      </c>
    </row>
    <row r="172" spans="1:15" ht="39.5" customHeight="1">
      <c r="A172" s="10" t="str">
        <f>IF(CLEANED_DATA!A172="","",CLEANED_DATA!A172)</f>
        <v/>
      </c>
      <c r="B172" s="10" t="str">
        <f>IF($A172="","",IF(
IF(CLEANED_DATA!D172="","ANC1; ","")&amp;
IF(CLEANED_DATA!G172="","ANC4; ","")&amp;
IF(CLEANED_DATA!Q172="","LLIN_DISTRIBUTED; ","")&amp;
IF(CLEANED_DATA!R172="","DELIVERIES_HF; ","")&amp;
IF(CLEANED_DATA!T172="","AMTSL; ","")&amp;
IF(CLEANED_DATA!V172="","CAESAREAN; ","")&amp;
IF(CLEANED_DATA!W172="","OBST_COMPLICATIONS; ","")&amp;
IF(CLEANED_DATA!AL172="","PNC_48H_PROXY; ","")&amp;
IF(CLEANED_DATA!AM172="","FP_VISITS; ","")&amp;
IF(CLEANED_DATA!AN172="","FP_COUNSELLED; ","")&amp;
IF(CLEANED_DATA!AO172="","FP_NEW_ACCEPTORS; ","")&amp;
IF(CLEANED_DATA!AQ172="","FP_PROGESTIN_PILL; ","")&amp;
IF(CLEANED_DATA!AR172="","FP_ESTRO_PROGESTIN_PILL; ","")&amp;
IF(CLEANED_DATA!AS172="","FP_MORNING_AFTER; ","")&amp;
IF(CLEANED_DATA!AT172="","FP_IM_INJECTION; ","")&amp;
IF(CLEANED_DATA!AU172="","FP_SC_INJECTION; ","")&amp;
IF(CLEANED_DATA!AV172="","FP_IMPLANT_IMPLANON; ","")&amp;
IF(CLEANED_DATA!AW172="","FP_IMPLANT_JADELLE; ","")&amp;
IF(CLEANED_DATA!AX172="","FP_IUD; ","")&amp;
IF(CLEANED_DATA!AY172="","FP_TUBAL_LIGATION; ","")&amp;
IF(CLEANED_DATA!AZ172="","FP_VASECTOMY; ","")&amp;
IF(CLEANED_DATA!BA172="","FP_MALE_CONDOM; ","")&amp;
IF(CLEANED_DATA!BB172="","FP_FEMALE_CONDOM; ","")&amp;
IF(CLEANED_DATA!BC172="","FP_NATURAL_METHOD; ","")
="","None",
IF(CLEANED_DATA!D172="","ANC1; ","")&amp;
IF(CLEANED_DATA!G172="","ANC4; ","")&amp;
IF(CLEANED_DATA!Q172="","LLIN_DISTRIBUTED; ","")&amp;
IF(CLEANED_DATA!R172="","DELIVERIES_HF; ","")&amp;
IF(CLEANED_DATA!T172="","AMTSL; ","")&amp;
IF(CLEANED_DATA!V172="","CAESAREAN; ","")&amp;
IF(CLEANED_DATA!W172="","OBST_COMPLICATIONS; ","")&amp;
IF(CLEANED_DATA!AL172="","PNC_48H_PROXY; ","")&amp;
IF(CLEANED_DATA!AM172="","FP_VISITS; ","")&amp;
IF(CLEANED_DATA!AN172="","FP_COUNSELLED; ","")&amp;
IF(CLEANED_DATA!AO172="","FP_NEW_ACCEPTORS; ","")&amp;
IF(CLEANED_DATA!AQ172="","FP_PROGESTIN_PILL; ","")&amp;
IF(CLEANED_DATA!AR172="","FP_ESTRO_PROGESTIN_PILL; ","")&amp;
IF(CLEANED_DATA!AS172="","FP_MORNING_AFTER; ","")&amp;
IF(CLEANED_DATA!AT172="","FP_IM_INJECTION; ","")&amp;
IF(CLEANED_DATA!AU172="","FP_SC_INJECTION; ","")&amp;
IF(CLEANED_DATA!AV172="","FP_IMPLANT_IMPLANON; ","")&amp;
IF(CLEANED_DATA!AW172="","FP_IMPLANT_JADELLE; ","")&amp;
IF(CLEANED_DATA!AX172="","FP_IUD; ","")&amp;
IF(CLEANED_DATA!AY172="","FP_TUBAL_LIGATION; ","")&amp;
IF(CLEANED_DATA!AZ172="","FP_VASECTOMY; ","")&amp;
IF(CLEANED_DATA!BA172="","FP_MALE_CONDOM; ","")&amp;
IF(CLEANED_DATA!BB172="","FP_FEMALE_CONDOM; ","")&amp;
IF(CLEANED_DATA!BC172="","FP_NATURAL_METHOD; ","")))</f>
        <v/>
      </c>
      <c r="C172" s="11" t="str">
        <f>IF($A172="","",IF(
COUNT(CLEANED_DATA!D172,CLEANED_DATA!G172,CLEANED_DATA!Q172,CLEANED_DATA!R172,CLEANED_DATA!T172,CLEANED_DATA!V172,CLEANED_DATA!W172,CLEANED_DATA!AL172,CLEANED_DATA!AM172,CLEANED_DATA!AN172,CLEANED_DATA!AO172,CLEANED_DATA!AQ172,CLEANED_DATA!AR172,CLEANED_DATA!AS172,CLEANED_DATA!AT172,CLEANED_DATA!AU172,CLEANED_DATA!AV172,CLEANED_DATA!AW172,CLEANED_DATA!AX172,CLEANED_DATA!AY172,CLEANED_DATA!AZ172,CLEANED_DATA!BA172,CLEANED_DATA!BB172,CLEANED_DATA!BC172)=0,
"No data reported",
IF(
SUM(CLEANED_DATA!D172,CLEANED_DATA!G172,CLEANED_DATA!Q172,CLEANED_DATA!R172,CLEANED_DATA!T172,CLEANED_DATA!V172,CLEANED_DATA!W172,CLEANED_DATA!AL172,CLEANED_DATA!AM172,CLEANED_DATA!AN172,CLEANED_DATA!AO172,CLEANED_DATA!AQ172,CLEANED_DATA!AR172,CLEANED_DATA!AS172,CLEANED_DATA!AT172,CLEANED_DATA!AU172,CLEANED_DATA!AV172,CLEANED_DATA!AW172,CLEANED_DATA!AX172,CLEANED_DATA!AY172,CLEANED_DATA!AZ172,CLEANED_DATA!BA172,CLEANED_DATA!BB172,CLEANED_DATA!BC172)=0,
"Zero-only reporting",
"Reported")))</f>
        <v/>
      </c>
      <c r="D172" s="10" t="str">
        <f>IF($A172="","",IF(AND(CLEANED_DATA!D172&lt;&gt;"",CLEANED_DATA!G172&lt;&gt;"",CLEANED_DATA!G172&gt;CLEANED_DATA!D172),"Flag: ANC4 higher than ANC1","OK"))</f>
        <v/>
      </c>
      <c r="E172" s="10" t="str">
        <f>IF($A172="","",IF(OR(CLEANED_DATA!D172="",CLEANED_DATA!Q172=""),"Missing value: verify ANC1 and LLIN reporting",IF(CLEANED_DATA!Q172=CLEANED_DATA!D172,"OK: LLIN equals ANC1",IF(CLEANED_DATA!Q172&gt;CLEANED_DATA!D172,"Flag: LLIN exceeds ANC1 by "&amp;(CLEANED_DATA!Q172-CLEANED_DATA!D172)&amp;"; verify ANC register and LLIN distribution tally","Flag: LLIN lower than ANC1 by "&amp;(CLEANED_DATA!D172-CLEANED_DATA!Q172)&amp;"; verify if all ANC1 clients received LLINs or correct reporting error"))))</f>
        <v/>
      </c>
      <c r="F172" s="10" t="str">
        <f>IF($A172="","",IF(AND(CLEANED_DATA!R172&lt;&gt;"",CLEANED_DATA!T172&lt;&gt;"",CLEANED_DATA!T172&gt;CLEANED_DATA!R172),"Flag: AMTSL greater than deliveries by "&amp;(CLEANED_DATA!T172-CLEANED_DATA!R172),IF(AND(CLEANED_DATA!R172&gt;0,CLEANED_DATA!T172=""),"Missing AMTSL where deliveries reported","OK")))</f>
        <v/>
      </c>
      <c r="G172" s="10" t="str">
        <f>IF($A172="","",IF(AND(CLEANED_DATA!R172&gt;0,CLEANED_DATA!AL172=""),"Flag: delivery reported but no PNC &lt;48h proxy value",IF(AND(CLEANED_DATA!R172&lt;&gt;"",CLEANED_DATA!AL172&lt;&gt;"",CLEANED_DATA!AL172&gt;CLEANED_DATA!R172),"Flag: PNC &lt;48h proxy greater than deliveries by "&amp;(CLEANED_DATA!AL172-CLEANED_DATA!R172),"OK")))</f>
        <v/>
      </c>
      <c r="H172" s="10" t="str">
        <f>IF($A172="","",IF(AND(CLEANED_DATA!V172&lt;&gt;"",CLEANED_DATA!R172&lt;&gt;"",CLEANED_DATA!V172&gt;CLEANED_DATA!R172),"Flag: caesareans greater than deliveries by "&amp;(CLEANED_DATA!V172-CLEANED_DATA!R172),"OK"))</f>
        <v/>
      </c>
      <c r="I172" s="10" t="str">
        <f>IF($A172="","",IF(AND(CLEANED_DATA!W172&lt;&gt;"",CLEANED_DATA!R172&lt;&gt;"",CLEANED_DATA!W172&gt;CLEANED_DATA!R172),"Flag: complications greater than deliveries by "&amp;(CLEANED_DATA!W172-CLEANED_DATA!R172),"OK"))</f>
        <v/>
      </c>
      <c r="J172" s="10" t="str">
        <f>IF($A172="","",IF(AND(CLEANED_DATA!AN172&lt;&gt;"",CLEANED_DATA!AO172&lt;&gt;"",CLEANED_DATA!AO172&gt;CLEANED_DATA!AN172),"Flag: new acceptors greater than counselled by "&amp;(CLEANED_DATA!AO172-CLEANED_DATA!AN172),"OK"))</f>
        <v/>
      </c>
      <c r="K172" s="10" t="str">
        <f>IF($A172="","",N(CLEANED_DATA!AQ172)+N(CLEANED_DATA!AR172)+N(CLEANED_DATA!AS172)+N(CLEANED_DATA!AT172)+N(CLEANED_DATA!AU172)+N(CLEANED_DATA!AV172)+N(CLEANED_DATA!AW172)+N(CLEANED_DATA!AX172)+N(CLEANED_DATA!AY172)+N(CLEANED_DATA!AZ172)+N(CLEANED_DATA!BA172)+N(CLEANED_DATA!BB172)+N(CLEANED_DATA!BC172))</f>
        <v/>
      </c>
      <c r="L172" s="10" t="str">
        <f>IF($A172="","",IF(CLEANED_DATA!AO172="","Missing FP new acceptors",IF(K172=CLEANED_DATA!AO172,"OK","FP method sum differs from new acceptors: method sum="&amp;K172&amp;", new acceptors="&amp;CLEANED_DATA!AO172&amp;", difference="&amp;(K172-CLEANED_DATA!AO172))))</f>
        <v/>
      </c>
      <c r="M172" s="11" t="str">
        <f t="shared" si="6"/>
        <v/>
      </c>
      <c r="N172" s="10" t="str">
        <f t="shared" si="7"/>
        <v/>
      </c>
      <c r="O172" s="10" t="str">
        <f t="shared" si="8"/>
        <v/>
      </c>
    </row>
    <row r="173" spans="1:15" ht="39.5" customHeight="1">
      <c r="A173" s="10" t="str">
        <f>IF(CLEANED_DATA!A173="","",CLEANED_DATA!A173)</f>
        <v/>
      </c>
      <c r="B173" s="10" t="str">
        <f>IF($A173="","",IF(
IF(CLEANED_DATA!D173="","ANC1; ","")&amp;
IF(CLEANED_DATA!G173="","ANC4; ","")&amp;
IF(CLEANED_DATA!Q173="","LLIN_DISTRIBUTED; ","")&amp;
IF(CLEANED_DATA!R173="","DELIVERIES_HF; ","")&amp;
IF(CLEANED_DATA!T173="","AMTSL; ","")&amp;
IF(CLEANED_DATA!V173="","CAESAREAN; ","")&amp;
IF(CLEANED_DATA!W173="","OBST_COMPLICATIONS; ","")&amp;
IF(CLEANED_DATA!AL173="","PNC_48H_PROXY; ","")&amp;
IF(CLEANED_DATA!AM173="","FP_VISITS; ","")&amp;
IF(CLEANED_DATA!AN173="","FP_COUNSELLED; ","")&amp;
IF(CLEANED_DATA!AO173="","FP_NEW_ACCEPTORS; ","")&amp;
IF(CLEANED_DATA!AQ173="","FP_PROGESTIN_PILL; ","")&amp;
IF(CLEANED_DATA!AR173="","FP_ESTRO_PROGESTIN_PILL; ","")&amp;
IF(CLEANED_DATA!AS173="","FP_MORNING_AFTER; ","")&amp;
IF(CLEANED_DATA!AT173="","FP_IM_INJECTION; ","")&amp;
IF(CLEANED_DATA!AU173="","FP_SC_INJECTION; ","")&amp;
IF(CLEANED_DATA!AV173="","FP_IMPLANT_IMPLANON; ","")&amp;
IF(CLEANED_DATA!AW173="","FP_IMPLANT_JADELLE; ","")&amp;
IF(CLEANED_DATA!AX173="","FP_IUD; ","")&amp;
IF(CLEANED_DATA!AY173="","FP_TUBAL_LIGATION; ","")&amp;
IF(CLEANED_DATA!AZ173="","FP_VASECTOMY; ","")&amp;
IF(CLEANED_DATA!BA173="","FP_MALE_CONDOM; ","")&amp;
IF(CLEANED_DATA!BB173="","FP_FEMALE_CONDOM; ","")&amp;
IF(CLEANED_DATA!BC173="","FP_NATURAL_METHOD; ","")
="","None",
IF(CLEANED_DATA!D173="","ANC1; ","")&amp;
IF(CLEANED_DATA!G173="","ANC4; ","")&amp;
IF(CLEANED_DATA!Q173="","LLIN_DISTRIBUTED; ","")&amp;
IF(CLEANED_DATA!R173="","DELIVERIES_HF; ","")&amp;
IF(CLEANED_DATA!T173="","AMTSL; ","")&amp;
IF(CLEANED_DATA!V173="","CAESAREAN; ","")&amp;
IF(CLEANED_DATA!W173="","OBST_COMPLICATIONS; ","")&amp;
IF(CLEANED_DATA!AL173="","PNC_48H_PROXY; ","")&amp;
IF(CLEANED_DATA!AM173="","FP_VISITS; ","")&amp;
IF(CLEANED_DATA!AN173="","FP_COUNSELLED; ","")&amp;
IF(CLEANED_DATA!AO173="","FP_NEW_ACCEPTORS; ","")&amp;
IF(CLEANED_DATA!AQ173="","FP_PROGESTIN_PILL; ","")&amp;
IF(CLEANED_DATA!AR173="","FP_ESTRO_PROGESTIN_PILL; ","")&amp;
IF(CLEANED_DATA!AS173="","FP_MORNING_AFTER; ","")&amp;
IF(CLEANED_DATA!AT173="","FP_IM_INJECTION; ","")&amp;
IF(CLEANED_DATA!AU173="","FP_SC_INJECTION; ","")&amp;
IF(CLEANED_DATA!AV173="","FP_IMPLANT_IMPLANON; ","")&amp;
IF(CLEANED_DATA!AW173="","FP_IMPLANT_JADELLE; ","")&amp;
IF(CLEANED_DATA!AX173="","FP_IUD; ","")&amp;
IF(CLEANED_DATA!AY173="","FP_TUBAL_LIGATION; ","")&amp;
IF(CLEANED_DATA!AZ173="","FP_VASECTOMY; ","")&amp;
IF(CLEANED_DATA!BA173="","FP_MALE_CONDOM; ","")&amp;
IF(CLEANED_DATA!BB173="","FP_FEMALE_CONDOM; ","")&amp;
IF(CLEANED_DATA!BC173="","FP_NATURAL_METHOD; ","")))</f>
        <v/>
      </c>
      <c r="C173" s="11" t="str">
        <f>IF($A173="","",IF(
COUNT(CLEANED_DATA!D173,CLEANED_DATA!G173,CLEANED_DATA!Q173,CLEANED_DATA!R173,CLEANED_DATA!T173,CLEANED_DATA!V173,CLEANED_DATA!W173,CLEANED_DATA!AL173,CLEANED_DATA!AM173,CLEANED_DATA!AN173,CLEANED_DATA!AO173,CLEANED_DATA!AQ173,CLEANED_DATA!AR173,CLEANED_DATA!AS173,CLEANED_DATA!AT173,CLEANED_DATA!AU173,CLEANED_DATA!AV173,CLEANED_DATA!AW173,CLEANED_DATA!AX173,CLEANED_DATA!AY173,CLEANED_DATA!AZ173,CLEANED_DATA!BA173,CLEANED_DATA!BB173,CLEANED_DATA!BC173)=0,
"No data reported",
IF(
SUM(CLEANED_DATA!D173,CLEANED_DATA!G173,CLEANED_DATA!Q173,CLEANED_DATA!R173,CLEANED_DATA!T173,CLEANED_DATA!V173,CLEANED_DATA!W173,CLEANED_DATA!AL173,CLEANED_DATA!AM173,CLEANED_DATA!AN173,CLEANED_DATA!AO173,CLEANED_DATA!AQ173,CLEANED_DATA!AR173,CLEANED_DATA!AS173,CLEANED_DATA!AT173,CLEANED_DATA!AU173,CLEANED_DATA!AV173,CLEANED_DATA!AW173,CLEANED_DATA!AX173,CLEANED_DATA!AY173,CLEANED_DATA!AZ173,CLEANED_DATA!BA173,CLEANED_DATA!BB173,CLEANED_DATA!BC173)=0,
"Zero-only reporting",
"Reported")))</f>
        <v/>
      </c>
      <c r="D173" s="10" t="str">
        <f>IF($A173="","",IF(AND(CLEANED_DATA!D173&lt;&gt;"",CLEANED_DATA!G173&lt;&gt;"",CLEANED_DATA!G173&gt;CLEANED_DATA!D173),"Flag: ANC4 higher than ANC1","OK"))</f>
        <v/>
      </c>
      <c r="E173" s="10" t="str">
        <f>IF($A173="","",IF(OR(CLEANED_DATA!D173="",CLEANED_DATA!Q173=""),"Missing value: verify ANC1 and LLIN reporting",IF(CLEANED_DATA!Q173=CLEANED_DATA!D173,"OK: LLIN equals ANC1",IF(CLEANED_DATA!Q173&gt;CLEANED_DATA!D173,"Flag: LLIN exceeds ANC1 by "&amp;(CLEANED_DATA!Q173-CLEANED_DATA!D173)&amp;"; verify ANC register and LLIN distribution tally","Flag: LLIN lower than ANC1 by "&amp;(CLEANED_DATA!D173-CLEANED_DATA!Q173)&amp;"; verify if all ANC1 clients received LLINs or correct reporting error"))))</f>
        <v/>
      </c>
      <c r="F173" s="10" t="str">
        <f>IF($A173="","",IF(AND(CLEANED_DATA!R173&lt;&gt;"",CLEANED_DATA!T173&lt;&gt;"",CLEANED_DATA!T173&gt;CLEANED_DATA!R173),"Flag: AMTSL greater than deliveries by "&amp;(CLEANED_DATA!T173-CLEANED_DATA!R173),IF(AND(CLEANED_DATA!R173&gt;0,CLEANED_DATA!T173=""),"Missing AMTSL where deliveries reported","OK")))</f>
        <v/>
      </c>
      <c r="G173" s="10" t="str">
        <f>IF($A173="","",IF(AND(CLEANED_DATA!R173&gt;0,CLEANED_DATA!AL173=""),"Flag: delivery reported but no PNC &lt;48h proxy value",IF(AND(CLEANED_DATA!R173&lt;&gt;"",CLEANED_DATA!AL173&lt;&gt;"",CLEANED_DATA!AL173&gt;CLEANED_DATA!R173),"Flag: PNC &lt;48h proxy greater than deliveries by "&amp;(CLEANED_DATA!AL173-CLEANED_DATA!R173),"OK")))</f>
        <v/>
      </c>
      <c r="H173" s="10" t="str">
        <f>IF($A173="","",IF(AND(CLEANED_DATA!V173&lt;&gt;"",CLEANED_DATA!R173&lt;&gt;"",CLEANED_DATA!V173&gt;CLEANED_DATA!R173),"Flag: caesareans greater than deliveries by "&amp;(CLEANED_DATA!V173-CLEANED_DATA!R173),"OK"))</f>
        <v/>
      </c>
      <c r="I173" s="10" t="str">
        <f>IF($A173="","",IF(AND(CLEANED_DATA!W173&lt;&gt;"",CLEANED_DATA!R173&lt;&gt;"",CLEANED_DATA!W173&gt;CLEANED_DATA!R173),"Flag: complications greater than deliveries by "&amp;(CLEANED_DATA!W173-CLEANED_DATA!R173),"OK"))</f>
        <v/>
      </c>
      <c r="J173" s="10" t="str">
        <f>IF($A173="","",IF(AND(CLEANED_DATA!AN173&lt;&gt;"",CLEANED_DATA!AO173&lt;&gt;"",CLEANED_DATA!AO173&gt;CLEANED_DATA!AN173),"Flag: new acceptors greater than counselled by "&amp;(CLEANED_DATA!AO173-CLEANED_DATA!AN173),"OK"))</f>
        <v/>
      </c>
      <c r="K173" s="10" t="str">
        <f>IF($A173="","",N(CLEANED_DATA!AQ173)+N(CLEANED_DATA!AR173)+N(CLEANED_DATA!AS173)+N(CLEANED_DATA!AT173)+N(CLEANED_DATA!AU173)+N(CLEANED_DATA!AV173)+N(CLEANED_DATA!AW173)+N(CLEANED_DATA!AX173)+N(CLEANED_DATA!AY173)+N(CLEANED_DATA!AZ173)+N(CLEANED_DATA!BA173)+N(CLEANED_DATA!BB173)+N(CLEANED_DATA!BC173))</f>
        <v/>
      </c>
      <c r="L173" s="10" t="str">
        <f>IF($A173="","",IF(CLEANED_DATA!AO173="","Missing FP new acceptors",IF(K173=CLEANED_DATA!AO173,"OK","FP method sum differs from new acceptors: method sum="&amp;K173&amp;", new acceptors="&amp;CLEANED_DATA!AO173&amp;", difference="&amp;(K173-CLEANED_DATA!AO173))))</f>
        <v/>
      </c>
      <c r="M173" s="11" t="str">
        <f t="shared" si="6"/>
        <v/>
      </c>
      <c r="N173" s="10" t="str">
        <f t="shared" si="7"/>
        <v/>
      </c>
      <c r="O173" s="10" t="str">
        <f t="shared" si="8"/>
        <v/>
      </c>
    </row>
    <row r="174" spans="1:15" ht="39.5" customHeight="1">
      <c r="A174" s="10" t="str">
        <f>IF(CLEANED_DATA!A174="","",CLEANED_DATA!A174)</f>
        <v/>
      </c>
      <c r="B174" s="10" t="str">
        <f>IF($A174="","",IF(
IF(CLEANED_DATA!D174="","ANC1; ","")&amp;
IF(CLEANED_DATA!G174="","ANC4; ","")&amp;
IF(CLEANED_DATA!Q174="","LLIN_DISTRIBUTED; ","")&amp;
IF(CLEANED_DATA!R174="","DELIVERIES_HF; ","")&amp;
IF(CLEANED_DATA!T174="","AMTSL; ","")&amp;
IF(CLEANED_DATA!V174="","CAESAREAN; ","")&amp;
IF(CLEANED_DATA!W174="","OBST_COMPLICATIONS; ","")&amp;
IF(CLEANED_DATA!AL174="","PNC_48H_PROXY; ","")&amp;
IF(CLEANED_DATA!AM174="","FP_VISITS; ","")&amp;
IF(CLEANED_DATA!AN174="","FP_COUNSELLED; ","")&amp;
IF(CLEANED_DATA!AO174="","FP_NEW_ACCEPTORS; ","")&amp;
IF(CLEANED_DATA!AQ174="","FP_PROGESTIN_PILL; ","")&amp;
IF(CLEANED_DATA!AR174="","FP_ESTRO_PROGESTIN_PILL; ","")&amp;
IF(CLEANED_DATA!AS174="","FP_MORNING_AFTER; ","")&amp;
IF(CLEANED_DATA!AT174="","FP_IM_INJECTION; ","")&amp;
IF(CLEANED_DATA!AU174="","FP_SC_INJECTION; ","")&amp;
IF(CLEANED_DATA!AV174="","FP_IMPLANT_IMPLANON; ","")&amp;
IF(CLEANED_DATA!AW174="","FP_IMPLANT_JADELLE; ","")&amp;
IF(CLEANED_DATA!AX174="","FP_IUD; ","")&amp;
IF(CLEANED_DATA!AY174="","FP_TUBAL_LIGATION; ","")&amp;
IF(CLEANED_DATA!AZ174="","FP_VASECTOMY; ","")&amp;
IF(CLEANED_DATA!BA174="","FP_MALE_CONDOM; ","")&amp;
IF(CLEANED_DATA!BB174="","FP_FEMALE_CONDOM; ","")&amp;
IF(CLEANED_DATA!BC174="","FP_NATURAL_METHOD; ","")
="","None",
IF(CLEANED_DATA!D174="","ANC1; ","")&amp;
IF(CLEANED_DATA!G174="","ANC4; ","")&amp;
IF(CLEANED_DATA!Q174="","LLIN_DISTRIBUTED; ","")&amp;
IF(CLEANED_DATA!R174="","DELIVERIES_HF; ","")&amp;
IF(CLEANED_DATA!T174="","AMTSL; ","")&amp;
IF(CLEANED_DATA!V174="","CAESAREAN; ","")&amp;
IF(CLEANED_DATA!W174="","OBST_COMPLICATIONS; ","")&amp;
IF(CLEANED_DATA!AL174="","PNC_48H_PROXY; ","")&amp;
IF(CLEANED_DATA!AM174="","FP_VISITS; ","")&amp;
IF(CLEANED_DATA!AN174="","FP_COUNSELLED; ","")&amp;
IF(CLEANED_DATA!AO174="","FP_NEW_ACCEPTORS; ","")&amp;
IF(CLEANED_DATA!AQ174="","FP_PROGESTIN_PILL; ","")&amp;
IF(CLEANED_DATA!AR174="","FP_ESTRO_PROGESTIN_PILL; ","")&amp;
IF(CLEANED_DATA!AS174="","FP_MORNING_AFTER; ","")&amp;
IF(CLEANED_DATA!AT174="","FP_IM_INJECTION; ","")&amp;
IF(CLEANED_DATA!AU174="","FP_SC_INJECTION; ","")&amp;
IF(CLEANED_DATA!AV174="","FP_IMPLANT_IMPLANON; ","")&amp;
IF(CLEANED_DATA!AW174="","FP_IMPLANT_JADELLE; ","")&amp;
IF(CLEANED_DATA!AX174="","FP_IUD; ","")&amp;
IF(CLEANED_DATA!AY174="","FP_TUBAL_LIGATION; ","")&amp;
IF(CLEANED_DATA!AZ174="","FP_VASECTOMY; ","")&amp;
IF(CLEANED_DATA!BA174="","FP_MALE_CONDOM; ","")&amp;
IF(CLEANED_DATA!BB174="","FP_FEMALE_CONDOM; ","")&amp;
IF(CLEANED_DATA!BC174="","FP_NATURAL_METHOD; ","")))</f>
        <v/>
      </c>
      <c r="C174" s="11" t="str">
        <f>IF($A174="","",IF(
COUNT(CLEANED_DATA!D174,CLEANED_DATA!G174,CLEANED_DATA!Q174,CLEANED_DATA!R174,CLEANED_DATA!T174,CLEANED_DATA!V174,CLEANED_DATA!W174,CLEANED_DATA!AL174,CLEANED_DATA!AM174,CLEANED_DATA!AN174,CLEANED_DATA!AO174,CLEANED_DATA!AQ174,CLEANED_DATA!AR174,CLEANED_DATA!AS174,CLEANED_DATA!AT174,CLEANED_DATA!AU174,CLEANED_DATA!AV174,CLEANED_DATA!AW174,CLEANED_DATA!AX174,CLEANED_DATA!AY174,CLEANED_DATA!AZ174,CLEANED_DATA!BA174,CLEANED_DATA!BB174,CLEANED_DATA!BC174)=0,
"No data reported",
IF(
SUM(CLEANED_DATA!D174,CLEANED_DATA!G174,CLEANED_DATA!Q174,CLEANED_DATA!R174,CLEANED_DATA!T174,CLEANED_DATA!V174,CLEANED_DATA!W174,CLEANED_DATA!AL174,CLEANED_DATA!AM174,CLEANED_DATA!AN174,CLEANED_DATA!AO174,CLEANED_DATA!AQ174,CLEANED_DATA!AR174,CLEANED_DATA!AS174,CLEANED_DATA!AT174,CLEANED_DATA!AU174,CLEANED_DATA!AV174,CLEANED_DATA!AW174,CLEANED_DATA!AX174,CLEANED_DATA!AY174,CLEANED_DATA!AZ174,CLEANED_DATA!BA174,CLEANED_DATA!BB174,CLEANED_DATA!BC174)=0,
"Zero-only reporting",
"Reported")))</f>
        <v/>
      </c>
      <c r="D174" s="10" t="str">
        <f>IF($A174="","",IF(AND(CLEANED_DATA!D174&lt;&gt;"",CLEANED_DATA!G174&lt;&gt;"",CLEANED_DATA!G174&gt;CLEANED_DATA!D174),"Flag: ANC4 higher than ANC1","OK"))</f>
        <v/>
      </c>
      <c r="E174" s="10" t="str">
        <f>IF($A174="","",IF(OR(CLEANED_DATA!D174="",CLEANED_DATA!Q174=""),"Missing value: verify ANC1 and LLIN reporting",IF(CLEANED_DATA!Q174=CLEANED_DATA!D174,"OK: LLIN equals ANC1",IF(CLEANED_DATA!Q174&gt;CLEANED_DATA!D174,"Flag: LLIN exceeds ANC1 by "&amp;(CLEANED_DATA!Q174-CLEANED_DATA!D174)&amp;"; verify ANC register and LLIN distribution tally","Flag: LLIN lower than ANC1 by "&amp;(CLEANED_DATA!D174-CLEANED_DATA!Q174)&amp;"; verify if all ANC1 clients received LLINs or correct reporting error"))))</f>
        <v/>
      </c>
      <c r="F174" s="10" t="str">
        <f>IF($A174="","",IF(AND(CLEANED_DATA!R174&lt;&gt;"",CLEANED_DATA!T174&lt;&gt;"",CLEANED_DATA!T174&gt;CLEANED_DATA!R174),"Flag: AMTSL greater than deliveries by "&amp;(CLEANED_DATA!T174-CLEANED_DATA!R174),IF(AND(CLEANED_DATA!R174&gt;0,CLEANED_DATA!T174=""),"Missing AMTSL where deliveries reported","OK")))</f>
        <v/>
      </c>
      <c r="G174" s="10" t="str">
        <f>IF($A174="","",IF(AND(CLEANED_DATA!R174&gt;0,CLEANED_DATA!AL174=""),"Flag: delivery reported but no PNC &lt;48h proxy value",IF(AND(CLEANED_DATA!R174&lt;&gt;"",CLEANED_DATA!AL174&lt;&gt;"",CLEANED_DATA!AL174&gt;CLEANED_DATA!R174),"Flag: PNC &lt;48h proxy greater than deliveries by "&amp;(CLEANED_DATA!AL174-CLEANED_DATA!R174),"OK")))</f>
        <v/>
      </c>
      <c r="H174" s="10" t="str">
        <f>IF($A174="","",IF(AND(CLEANED_DATA!V174&lt;&gt;"",CLEANED_DATA!R174&lt;&gt;"",CLEANED_DATA!V174&gt;CLEANED_DATA!R174),"Flag: caesareans greater than deliveries by "&amp;(CLEANED_DATA!V174-CLEANED_DATA!R174),"OK"))</f>
        <v/>
      </c>
      <c r="I174" s="10" t="str">
        <f>IF($A174="","",IF(AND(CLEANED_DATA!W174&lt;&gt;"",CLEANED_DATA!R174&lt;&gt;"",CLEANED_DATA!W174&gt;CLEANED_DATA!R174),"Flag: complications greater than deliveries by "&amp;(CLEANED_DATA!W174-CLEANED_DATA!R174),"OK"))</f>
        <v/>
      </c>
      <c r="J174" s="10" t="str">
        <f>IF($A174="","",IF(AND(CLEANED_DATA!AN174&lt;&gt;"",CLEANED_DATA!AO174&lt;&gt;"",CLEANED_DATA!AO174&gt;CLEANED_DATA!AN174),"Flag: new acceptors greater than counselled by "&amp;(CLEANED_DATA!AO174-CLEANED_DATA!AN174),"OK"))</f>
        <v/>
      </c>
      <c r="K174" s="10" t="str">
        <f>IF($A174="","",N(CLEANED_DATA!AQ174)+N(CLEANED_DATA!AR174)+N(CLEANED_DATA!AS174)+N(CLEANED_DATA!AT174)+N(CLEANED_DATA!AU174)+N(CLEANED_DATA!AV174)+N(CLEANED_DATA!AW174)+N(CLEANED_DATA!AX174)+N(CLEANED_DATA!AY174)+N(CLEANED_DATA!AZ174)+N(CLEANED_DATA!BA174)+N(CLEANED_DATA!BB174)+N(CLEANED_DATA!BC174))</f>
        <v/>
      </c>
      <c r="L174" s="10" t="str">
        <f>IF($A174="","",IF(CLEANED_DATA!AO174="","Missing FP new acceptors",IF(K174=CLEANED_DATA!AO174,"OK","FP method sum differs from new acceptors: method sum="&amp;K174&amp;", new acceptors="&amp;CLEANED_DATA!AO174&amp;", difference="&amp;(K174-CLEANED_DATA!AO174))))</f>
        <v/>
      </c>
      <c r="M174" s="11" t="str">
        <f t="shared" si="6"/>
        <v/>
      </c>
      <c r="N174" s="10" t="str">
        <f t="shared" si="7"/>
        <v/>
      </c>
      <c r="O174" s="10" t="str">
        <f t="shared" si="8"/>
        <v/>
      </c>
    </row>
    <row r="175" spans="1:15" ht="39.5" customHeight="1">
      <c r="A175" s="10" t="str">
        <f>IF(CLEANED_DATA!A175="","",CLEANED_DATA!A175)</f>
        <v/>
      </c>
      <c r="B175" s="10" t="str">
        <f>IF($A175="","",IF(
IF(CLEANED_DATA!D175="","ANC1; ","")&amp;
IF(CLEANED_DATA!G175="","ANC4; ","")&amp;
IF(CLEANED_DATA!Q175="","LLIN_DISTRIBUTED; ","")&amp;
IF(CLEANED_DATA!R175="","DELIVERIES_HF; ","")&amp;
IF(CLEANED_DATA!T175="","AMTSL; ","")&amp;
IF(CLEANED_DATA!V175="","CAESAREAN; ","")&amp;
IF(CLEANED_DATA!W175="","OBST_COMPLICATIONS; ","")&amp;
IF(CLEANED_DATA!AL175="","PNC_48H_PROXY; ","")&amp;
IF(CLEANED_DATA!AM175="","FP_VISITS; ","")&amp;
IF(CLEANED_DATA!AN175="","FP_COUNSELLED; ","")&amp;
IF(CLEANED_DATA!AO175="","FP_NEW_ACCEPTORS; ","")&amp;
IF(CLEANED_DATA!AQ175="","FP_PROGESTIN_PILL; ","")&amp;
IF(CLEANED_DATA!AR175="","FP_ESTRO_PROGESTIN_PILL; ","")&amp;
IF(CLEANED_DATA!AS175="","FP_MORNING_AFTER; ","")&amp;
IF(CLEANED_DATA!AT175="","FP_IM_INJECTION; ","")&amp;
IF(CLEANED_DATA!AU175="","FP_SC_INJECTION; ","")&amp;
IF(CLEANED_DATA!AV175="","FP_IMPLANT_IMPLANON; ","")&amp;
IF(CLEANED_DATA!AW175="","FP_IMPLANT_JADELLE; ","")&amp;
IF(CLEANED_DATA!AX175="","FP_IUD; ","")&amp;
IF(CLEANED_DATA!AY175="","FP_TUBAL_LIGATION; ","")&amp;
IF(CLEANED_DATA!AZ175="","FP_VASECTOMY; ","")&amp;
IF(CLEANED_DATA!BA175="","FP_MALE_CONDOM; ","")&amp;
IF(CLEANED_DATA!BB175="","FP_FEMALE_CONDOM; ","")&amp;
IF(CLEANED_DATA!BC175="","FP_NATURAL_METHOD; ","")
="","None",
IF(CLEANED_DATA!D175="","ANC1; ","")&amp;
IF(CLEANED_DATA!G175="","ANC4; ","")&amp;
IF(CLEANED_DATA!Q175="","LLIN_DISTRIBUTED; ","")&amp;
IF(CLEANED_DATA!R175="","DELIVERIES_HF; ","")&amp;
IF(CLEANED_DATA!T175="","AMTSL; ","")&amp;
IF(CLEANED_DATA!V175="","CAESAREAN; ","")&amp;
IF(CLEANED_DATA!W175="","OBST_COMPLICATIONS; ","")&amp;
IF(CLEANED_DATA!AL175="","PNC_48H_PROXY; ","")&amp;
IF(CLEANED_DATA!AM175="","FP_VISITS; ","")&amp;
IF(CLEANED_DATA!AN175="","FP_COUNSELLED; ","")&amp;
IF(CLEANED_DATA!AO175="","FP_NEW_ACCEPTORS; ","")&amp;
IF(CLEANED_DATA!AQ175="","FP_PROGESTIN_PILL; ","")&amp;
IF(CLEANED_DATA!AR175="","FP_ESTRO_PROGESTIN_PILL; ","")&amp;
IF(CLEANED_DATA!AS175="","FP_MORNING_AFTER; ","")&amp;
IF(CLEANED_DATA!AT175="","FP_IM_INJECTION; ","")&amp;
IF(CLEANED_DATA!AU175="","FP_SC_INJECTION; ","")&amp;
IF(CLEANED_DATA!AV175="","FP_IMPLANT_IMPLANON; ","")&amp;
IF(CLEANED_DATA!AW175="","FP_IMPLANT_JADELLE; ","")&amp;
IF(CLEANED_DATA!AX175="","FP_IUD; ","")&amp;
IF(CLEANED_DATA!AY175="","FP_TUBAL_LIGATION; ","")&amp;
IF(CLEANED_DATA!AZ175="","FP_VASECTOMY; ","")&amp;
IF(CLEANED_DATA!BA175="","FP_MALE_CONDOM; ","")&amp;
IF(CLEANED_DATA!BB175="","FP_FEMALE_CONDOM; ","")&amp;
IF(CLEANED_DATA!BC175="","FP_NATURAL_METHOD; ","")))</f>
        <v/>
      </c>
      <c r="C175" s="11" t="str">
        <f>IF($A175="","",IF(
COUNT(CLEANED_DATA!D175,CLEANED_DATA!G175,CLEANED_DATA!Q175,CLEANED_DATA!R175,CLEANED_DATA!T175,CLEANED_DATA!V175,CLEANED_DATA!W175,CLEANED_DATA!AL175,CLEANED_DATA!AM175,CLEANED_DATA!AN175,CLEANED_DATA!AO175,CLEANED_DATA!AQ175,CLEANED_DATA!AR175,CLEANED_DATA!AS175,CLEANED_DATA!AT175,CLEANED_DATA!AU175,CLEANED_DATA!AV175,CLEANED_DATA!AW175,CLEANED_DATA!AX175,CLEANED_DATA!AY175,CLEANED_DATA!AZ175,CLEANED_DATA!BA175,CLEANED_DATA!BB175,CLEANED_DATA!BC175)=0,
"No data reported",
IF(
SUM(CLEANED_DATA!D175,CLEANED_DATA!G175,CLEANED_DATA!Q175,CLEANED_DATA!R175,CLEANED_DATA!T175,CLEANED_DATA!V175,CLEANED_DATA!W175,CLEANED_DATA!AL175,CLEANED_DATA!AM175,CLEANED_DATA!AN175,CLEANED_DATA!AO175,CLEANED_DATA!AQ175,CLEANED_DATA!AR175,CLEANED_DATA!AS175,CLEANED_DATA!AT175,CLEANED_DATA!AU175,CLEANED_DATA!AV175,CLEANED_DATA!AW175,CLEANED_DATA!AX175,CLEANED_DATA!AY175,CLEANED_DATA!AZ175,CLEANED_DATA!BA175,CLEANED_DATA!BB175,CLEANED_DATA!BC175)=0,
"Zero-only reporting",
"Reported")))</f>
        <v/>
      </c>
      <c r="D175" s="10" t="str">
        <f>IF($A175="","",IF(AND(CLEANED_DATA!D175&lt;&gt;"",CLEANED_DATA!G175&lt;&gt;"",CLEANED_DATA!G175&gt;CLEANED_DATA!D175),"Flag: ANC4 higher than ANC1","OK"))</f>
        <v/>
      </c>
      <c r="E175" s="10" t="str">
        <f>IF($A175="","",IF(OR(CLEANED_DATA!D175="",CLEANED_DATA!Q175=""),"Missing value: verify ANC1 and LLIN reporting",IF(CLEANED_DATA!Q175=CLEANED_DATA!D175,"OK: LLIN equals ANC1",IF(CLEANED_DATA!Q175&gt;CLEANED_DATA!D175,"Flag: LLIN exceeds ANC1 by "&amp;(CLEANED_DATA!Q175-CLEANED_DATA!D175)&amp;"; verify ANC register and LLIN distribution tally","Flag: LLIN lower than ANC1 by "&amp;(CLEANED_DATA!D175-CLEANED_DATA!Q175)&amp;"; verify if all ANC1 clients received LLINs or correct reporting error"))))</f>
        <v/>
      </c>
      <c r="F175" s="10" t="str">
        <f>IF($A175="","",IF(AND(CLEANED_DATA!R175&lt;&gt;"",CLEANED_DATA!T175&lt;&gt;"",CLEANED_DATA!T175&gt;CLEANED_DATA!R175),"Flag: AMTSL greater than deliveries by "&amp;(CLEANED_DATA!T175-CLEANED_DATA!R175),IF(AND(CLEANED_DATA!R175&gt;0,CLEANED_DATA!T175=""),"Missing AMTSL where deliveries reported","OK")))</f>
        <v/>
      </c>
      <c r="G175" s="10" t="str">
        <f>IF($A175="","",IF(AND(CLEANED_DATA!R175&gt;0,CLEANED_DATA!AL175=""),"Flag: delivery reported but no PNC &lt;48h proxy value",IF(AND(CLEANED_DATA!R175&lt;&gt;"",CLEANED_DATA!AL175&lt;&gt;"",CLEANED_DATA!AL175&gt;CLEANED_DATA!R175),"Flag: PNC &lt;48h proxy greater than deliveries by "&amp;(CLEANED_DATA!AL175-CLEANED_DATA!R175),"OK")))</f>
        <v/>
      </c>
      <c r="H175" s="10" t="str">
        <f>IF($A175="","",IF(AND(CLEANED_DATA!V175&lt;&gt;"",CLEANED_DATA!R175&lt;&gt;"",CLEANED_DATA!V175&gt;CLEANED_DATA!R175),"Flag: caesareans greater than deliveries by "&amp;(CLEANED_DATA!V175-CLEANED_DATA!R175),"OK"))</f>
        <v/>
      </c>
      <c r="I175" s="10" t="str">
        <f>IF($A175="","",IF(AND(CLEANED_DATA!W175&lt;&gt;"",CLEANED_DATA!R175&lt;&gt;"",CLEANED_DATA!W175&gt;CLEANED_DATA!R175),"Flag: complications greater than deliveries by "&amp;(CLEANED_DATA!W175-CLEANED_DATA!R175),"OK"))</f>
        <v/>
      </c>
      <c r="J175" s="10" t="str">
        <f>IF($A175="","",IF(AND(CLEANED_DATA!AN175&lt;&gt;"",CLEANED_DATA!AO175&lt;&gt;"",CLEANED_DATA!AO175&gt;CLEANED_DATA!AN175),"Flag: new acceptors greater than counselled by "&amp;(CLEANED_DATA!AO175-CLEANED_DATA!AN175),"OK"))</f>
        <v/>
      </c>
      <c r="K175" s="10" t="str">
        <f>IF($A175="","",N(CLEANED_DATA!AQ175)+N(CLEANED_DATA!AR175)+N(CLEANED_DATA!AS175)+N(CLEANED_DATA!AT175)+N(CLEANED_DATA!AU175)+N(CLEANED_DATA!AV175)+N(CLEANED_DATA!AW175)+N(CLEANED_DATA!AX175)+N(CLEANED_DATA!AY175)+N(CLEANED_DATA!AZ175)+N(CLEANED_DATA!BA175)+N(CLEANED_DATA!BB175)+N(CLEANED_DATA!BC175))</f>
        <v/>
      </c>
      <c r="L175" s="10" t="str">
        <f>IF($A175="","",IF(CLEANED_DATA!AO175="","Missing FP new acceptors",IF(K175=CLEANED_DATA!AO175,"OK","FP method sum differs from new acceptors: method sum="&amp;K175&amp;", new acceptors="&amp;CLEANED_DATA!AO175&amp;", difference="&amp;(K175-CLEANED_DATA!AO175))))</f>
        <v/>
      </c>
      <c r="M175" s="11" t="str">
        <f t="shared" si="6"/>
        <v/>
      </c>
      <c r="N175" s="10" t="str">
        <f t="shared" si="7"/>
        <v/>
      </c>
      <c r="O175" s="10" t="str">
        <f t="shared" si="8"/>
        <v/>
      </c>
    </row>
    <row r="176" spans="1:15" ht="39.5" customHeight="1">
      <c r="A176" s="10" t="str">
        <f>IF(CLEANED_DATA!A176="","",CLEANED_DATA!A176)</f>
        <v/>
      </c>
      <c r="B176" s="10" t="str">
        <f>IF($A176="","",IF(
IF(CLEANED_DATA!D176="","ANC1; ","")&amp;
IF(CLEANED_DATA!G176="","ANC4; ","")&amp;
IF(CLEANED_DATA!Q176="","LLIN_DISTRIBUTED; ","")&amp;
IF(CLEANED_DATA!R176="","DELIVERIES_HF; ","")&amp;
IF(CLEANED_DATA!T176="","AMTSL; ","")&amp;
IF(CLEANED_DATA!V176="","CAESAREAN; ","")&amp;
IF(CLEANED_DATA!W176="","OBST_COMPLICATIONS; ","")&amp;
IF(CLEANED_DATA!AL176="","PNC_48H_PROXY; ","")&amp;
IF(CLEANED_DATA!AM176="","FP_VISITS; ","")&amp;
IF(CLEANED_DATA!AN176="","FP_COUNSELLED; ","")&amp;
IF(CLEANED_DATA!AO176="","FP_NEW_ACCEPTORS; ","")&amp;
IF(CLEANED_DATA!AQ176="","FP_PROGESTIN_PILL; ","")&amp;
IF(CLEANED_DATA!AR176="","FP_ESTRO_PROGESTIN_PILL; ","")&amp;
IF(CLEANED_DATA!AS176="","FP_MORNING_AFTER; ","")&amp;
IF(CLEANED_DATA!AT176="","FP_IM_INJECTION; ","")&amp;
IF(CLEANED_DATA!AU176="","FP_SC_INJECTION; ","")&amp;
IF(CLEANED_DATA!AV176="","FP_IMPLANT_IMPLANON; ","")&amp;
IF(CLEANED_DATA!AW176="","FP_IMPLANT_JADELLE; ","")&amp;
IF(CLEANED_DATA!AX176="","FP_IUD; ","")&amp;
IF(CLEANED_DATA!AY176="","FP_TUBAL_LIGATION; ","")&amp;
IF(CLEANED_DATA!AZ176="","FP_VASECTOMY; ","")&amp;
IF(CLEANED_DATA!BA176="","FP_MALE_CONDOM; ","")&amp;
IF(CLEANED_DATA!BB176="","FP_FEMALE_CONDOM; ","")&amp;
IF(CLEANED_DATA!BC176="","FP_NATURAL_METHOD; ","")
="","None",
IF(CLEANED_DATA!D176="","ANC1; ","")&amp;
IF(CLEANED_DATA!G176="","ANC4; ","")&amp;
IF(CLEANED_DATA!Q176="","LLIN_DISTRIBUTED; ","")&amp;
IF(CLEANED_DATA!R176="","DELIVERIES_HF; ","")&amp;
IF(CLEANED_DATA!T176="","AMTSL; ","")&amp;
IF(CLEANED_DATA!V176="","CAESAREAN; ","")&amp;
IF(CLEANED_DATA!W176="","OBST_COMPLICATIONS; ","")&amp;
IF(CLEANED_DATA!AL176="","PNC_48H_PROXY; ","")&amp;
IF(CLEANED_DATA!AM176="","FP_VISITS; ","")&amp;
IF(CLEANED_DATA!AN176="","FP_COUNSELLED; ","")&amp;
IF(CLEANED_DATA!AO176="","FP_NEW_ACCEPTORS; ","")&amp;
IF(CLEANED_DATA!AQ176="","FP_PROGESTIN_PILL; ","")&amp;
IF(CLEANED_DATA!AR176="","FP_ESTRO_PROGESTIN_PILL; ","")&amp;
IF(CLEANED_DATA!AS176="","FP_MORNING_AFTER; ","")&amp;
IF(CLEANED_DATA!AT176="","FP_IM_INJECTION; ","")&amp;
IF(CLEANED_DATA!AU176="","FP_SC_INJECTION; ","")&amp;
IF(CLEANED_DATA!AV176="","FP_IMPLANT_IMPLANON; ","")&amp;
IF(CLEANED_DATA!AW176="","FP_IMPLANT_JADELLE; ","")&amp;
IF(CLEANED_DATA!AX176="","FP_IUD; ","")&amp;
IF(CLEANED_DATA!AY176="","FP_TUBAL_LIGATION; ","")&amp;
IF(CLEANED_DATA!AZ176="","FP_VASECTOMY; ","")&amp;
IF(CLEANED_DATA!BA176="","FP_MALE_CONDOM; ","")&amp;
IF(CLEANED_DATA!BB176="","FP_FEMALE_CONDOM; ","")&amp;
IF(CLEANED_DATA!BC176="","FP_NATURAL_METHOD; ","")))</f>
        <v/>
      </c>
      <c r="C176" s="11" t="str">
        <f>IF($A176="","",IF(
COUNT(CLEANED_DATA!D176,CLEANED_DATA!G176,CLEANED_DATA!Q176,CLEANED_DATA!R176,CLEANED_DATA!T176,CLEANED_DATA!V176,CLEANED_DATA!W176,CLEANED_DATA!AL176,CLEANED_DATA!AM176,CLEANED_DATA!AN176,CLEANED_DATA!AO176,CLEANED_DATA!AQ176,CLEANED_DATA!AR176,CLEANED_DATA!AS176,CLEANED_DATA!AT176,CLEANED_DATA!AU176,CLEANED_DATA!AV176,CLEANED_DATA!AW176,CLEANED_DATA!AX176,CLEANED_DATA!AY176,CLEANED_DATA!AZ176,CLEANED_DATA!BA176,CLEANED_DATA!BB176,CLEANED_DATA!BC176)=0,
"No data reported",
IF(
SUM(CLEANED_DATA!D176,CLEANED_DATA!G176,CLEANED_DATA!Q176,CLEANED_DATA!R176,CLEANED_DATA!T176,CLEANED_DATA!V176,CLEANED_DATA!W176,CLEANED_DATA!AL176,CLEANED_DATA!AM176,CLEANED_DATA!AN176,CLEANED_DATA!AO176,CLEANED_DATA!AQ176,CLEANED_DATA!AR176,CLEANED_DATA!AS176,CLEANED_DATA!AT176,CLEANED_DATA!AU176,CLEANED_DATA!AV176,CLEANED_DATA!AW176,CLEANED_DATA!AX176,CLEANED_DATA!AY176,CLEANED_DATA!AZ176,CLEANED_DATA!BA176,CLEANED_DATA!BB176,CLEANED_DATA!BC176)=0,
"Zero-only reporting",
"Reported")))</f>
        <v/>
      </c>
      <c r="D176" s="10" t="str">
        <f>IF($A176="","",IF(AND(CLEANED_DATA!D176&lt;&gt;"",CLEANED_DATA!G176&lt;&gt;"",CLEANED_DATA!G176&gt;CLEANED_DATA!D176),"Flag: ANC4 higher than ANC1","OK"))</f>
        <v/>
      </c>
      <c r="E176" s="10" t="str">
        <f>IF($A176="","",IF(OR(CLEANED_DATA!D176="",CLEANED_DATA!Q176=""),"Missing value: verify ANC1 and LLIN reporting",IF(CLEANED_DATA!Q176=CLEANED_DATA!D176,"OK: LLIN equals ANC1",IF(CLEANED_DATA!Q176&gt;CLEANED_DATA!D176,"Flag: LLIN exceeds ANC1 by "&amp;(CLEANED_DATA!Q176-CLEANED_DATA!D176)&amp;"; verify ANC register and LLIN distribution tally","Flag: LLIN lower than ANC1 by "&amp;(CLEANED_DATA!D176-CLEANED_DATA!Q176)&amp;"; verify if all ANC1 clients received LLINs or correct reporting error"))))</f>
        <v/>
      </c>
      <c r="F176" s="10" t="str">
        <f>IF($A176="","",IF(AND(CLEANED_DATA!R176&lt;&gt;"",CLEANED_DATA!T176&lt;&gt;"",CLEANED_DATA!T176&gt;CLEANED_DATA!R176),"Flag: AMTSL greater than deliveries by "&amp;(CLEANED_DATA!T176-CLEANED_DATA!R176),IF(AND(CLEANED_DATA!R176&gt;0,CLEANED_DATA!T176=""),"Missing AMTSL where deliveries reported","OK")))</f>
        <v/>
      </c>
      <c r="G176" s="10" t="str">
        <f>IF($A176="","",IF(AND(CLEANED_DATA!R176&gt;0,CLEANED_DATA!AL176=""),"Flag: delivery reported but no PNC &lt;48h proxy value",IF(AND(CLEANED_DATA!R176&lt;&gt;"",CLEANED_DATA!AL176&lt;&gt;"",CLEANED_DATA!AL176&gt;CLEANED_DATA!R176),"Flag: PNC &lt;48h proxy greater than deliveries by "&amp;(CLEANED_DATA!AL176-CLEANED_DATA!R176),"OK")))</f>
        <v/>
      </c>
      <c r="H176" s="10" t="str">
        <f>IF($A176="","",IF(AND(CLEANED_DATA!V176&lt;&gt;"",CLEANED_DATA!R176&lt;&gt;"",CLEANED_DATA!V176&gt;CLEANED_DATA!R176),"Flag: caesareans greater than deliveries by "&amp;(CLEANED_DATA!V176-CLEANED_DATA!R176),"OK"))</f>
        <v/>
      </c>
      <c r="I176" s="10" t="str">
        <f>IF($A176="","",IF(AND(CLEANED_DATA!W176&lt;&gt;"",CLEANED_DATA!R176&lt;&gt;"",CLEANED_DATA!W176&gt;CLEANED_DATA!R176),"Flag: complications greater than deliveries by "&amp;(CLEANED_DATA!W176-CLEANED_DATA!R176),"OK"))</f>
        <v/>
      </c>
      <c r="J176" s="10" t="str">
        <f>IF($A176="","",IF(AND(CLEANED_DATA!AN176&lt;&gt;"",CLEANED_DATA!AO176&lt;&gt;"",CLEANED_DATA!AO176&gt;CLEANED_DATA!AN176),"Flag: new acceptors greater than counselled by "&amp;(CLEANED_DATA!AO176-CLEANED_DATA!AN176),"OK"))</f>
        <v/>
      </c>
      <c r="K176" s="10" t="str">
        <f>IF($A176="","",N(CLEANED_DATA!AQ176)+N(CLEANED_DATA!AR176)+N(CLEANED_DATA!AS176)+N(CLEANED_DATA!AT176)+N(CLEANED_DATA!AU176)+N(CLEANED_DATA!AV176)+N(CLEANED_DATA!AW176)+N(CLEANED_DATA!AX176)+N(CLEANED_DATA!AY176)+N(CLEANED_DATA!AZ176)+N(CLEANED_DATA!BA176)+N(CLEANED_DATA!BB176)+N(CLEANED_DATA!BC176))</f>
        <v/>
      </c>
      <c r="L176" s="10" t="str">
        <f>IF($A176="","",IF(CLEANED_DATA!AO176="","Missing FP new acceptors",IF(K176=CLEANED_DATA!AO176,"OK","FP method sum differs from new acceptors: method sum="&amp;K176&amp;", new acceptors="&amp;CLEANED_DATA!AO176&amp;", difference="&amp;(K176-CLEANED_DATA!AO176))))</f>
        <v/>
      </c>
      <c r="M176" s="11" t="str">
        <f t="shared" si="6"/>
        <v/>
      </c>
      <c r="N176" s="10" t="str">
        <f t="shared" si="7"/>
        <v/>
      </c>
      <c r="O176" s="10" t="str">
        <f t="shared" si="8"/>
        <v/>
      </c>
    </row>
    <row r="177" spans="1:15" ht="39.5" customHeight="1">
      <c r="A177" s="10" t="str">
        <f>IF(CLEANED_DATA!A177="","",CLEANED_DATA!A177)</f>
        <v/>
      </c>
      <c r="B177" s="10" t="str">
        <f>IF($A177="","",IF(
IF(CLEANED_DATA!D177="","ANC1; ","")&amp;
IF(CLEANED_DATA!G177="","ANC4; ","")&amp;
IF(CLEANED_DATA!Q177="","LLIN_DISTRIBUTED; ","")&amp;
IF(CLEANED_DATA!R177="","DELIVERIES_HF; ","")&amp;
IF(CLEANED_DATA!T177="","AMTSL; ","")&amp;
IF(CLEANED_DATA!V177="","CAESAREAN; ","")&amp;
IF(CLEANED_DATA!W177="","OBST_COMPLICATIONS; ","")&amp;
IF(CLEANED_DATA!AL177="","PNC_48H_PROXY; ","")&amp;
IF(CLEANED_DATA!AM177="","FP_VISITS; ","")&amp;
IF(CLEANED_DATA!AN177="","FP_COUNSELLED; ","")&amp;
IF(CLEANED_DATA!AO177="","FP_NEW_ACCEPTORS; ","")&amp;
IF(CLEANED_DATA!AQ177="","FP_PROGESTIN_PILL; ","")&amp;
IF(CLEANED_DATA!AR177="","FP_ESTRO_PROGESTIN_PILL; ","")&amp;
IF(CLEANED_DATA!AS177="","FP_MORNING_AFTER; ","")&amp;
IF(CLEANED_DATA!AT177="","FP_IM_INJECTION; ","")&amp;
IF(CLEANED_DATA!AU177="","FP_SC_INJECTION; ","")&amp;
IF(CLEANED_DATA!AV177="","FP_IMPLANT_IMPLANON; ","")&amp;
IF(CLEANED_DATA!AW177="","FP_IMPLANT_JADELLE; ","")&amp;
IF(CLEANED_DATA!AX177="","FP_IUD; ","")&amp;
IF(CLEANED_DATA!AY177="","FP_TUBAL_LIGATION; ","")&amp;
IF(CLEANED_DATA!AZ177="","FP_VASECTOMY; ","")&amp;
IF(CLEANED_DATA!BA177="","FP_MALE_CONDOM; ","")&amp;
IF(CLEANED_DATA!BB177="","FP_FEMALE_CONDOM; ","")&amp;
IF(CLEANED_DATA!BC177="","FP_NATURAL_METHOD; ","")
="","None",
IF(CLEANED_DATA!D177="","ANC1; ","")&amp;
IF(CLEANED_DATA!G177="","ANC4; ","")&amp;
IF(CLEANED_DATA!Q177="","LLIN_DISTRIBUTED; ","")&amp;
IF(CLEANED_DATA!R177="","DELIVERIES_HF; ","")&amp;
IF(CLEANED_DATA!T177="","AMTSL; ","")&amp;
IF(CLEANED_DATA!V177="","CAESAREAN; ","")&amp;
IF(CLEANED_DATA!W177="","OBST_COMPLICATIONS; ","")&amp;
IF(CLEANED_DATA!AL177="","PNC_48H_PROXY; ","")&amp;
IF(CLEANED_DATA!AM177="","FP_VISITS; ","")&amp;
IF(CLEANED_DATA!AN177="","FP_COUNSELLED; ","")&amp;
IF(CLEANED_DATA!AO177="","FP_NEW_ACCEPTORS; ","")&amp;
IF(CLEANED_DATA!AQ177="","FP_PROGESTIN_PILL; ","")&amp;
IF(CLEANED_DATA!AR177="","FP_ESTRO_PROGESTIN_PILL; ","")&amp;
IF(CLEANED_DATA!AS177="","FP_MORNING_AFTER; ","")&amp;
IF(CLEANED_DATA!AT177="","FP_IM_INJECTION; ","")&amp;
IF(CLEANED_DATA!AU177="","FP_SC_INJECTION; ","")&amp;
IF(CLEANED_DATA!AV177="","FP_IMPLANT_IMPLANON; ","")&amp;
IF(CLEANED_DATA!AW177="","FP_IMPLANT_JADELLE; ","")&amp;
IF(CLEANED_DATA!AX177="","FP_IUD; ","")&amp;
IF(CLEANED_DATA!AY177="","FP_TUBAL_LIGATION; ","")&amp;
IF(CLEANED_DATA!AZ177="","FP_VASECTOMY; ","")&amp;
IF(CLEANED_DATA!BA177="","FP_MALE_CONDOM; ","")&amp;
IF(CLEANED_DATA!BB177="","FP_FEMALE_CONDOM; ","")&amp;
IF(CLEANED_DATA!BC177="","FP_NATURAL_METHOD; ","")))</f>
        <v/>
      </c>
      <c r="C177" s="11" t="str">
        <f>IF($A177="","",IF(
COUNT(CLEANED_DATA!D177,CLEANED_DATA!G177,CLEANED_DATA!Q177,CLEANED_DATA!R177,CLEANED_DATA!T177,CLEANED_DATA!V177,CLEANED_DATA!W177,CLEANED_DATA!AL177,CLEANED_DATA!AM177,CLEANED_DATA!AN177,CLEANED_DATA!AO177,CLEANED_DATA!AQ177,CLEANED_DATA!AR177,CLEANED_DATA!AS177,CLEANED_DATA!AT177,CLEANED_DATA!AU177,CLEANED_DATA!AV177,CLEANED_DATA!AW177,CLEANED_DATA!AX177,CLEANED_DATA!AY177,CLEANED_DATA!AZ177,CLEANED_DATA!BA177,CLEANED_DATA!BB177,CLEANED_DATA!BC177)=0,
"No data reported",
IF(
SUM(CLEANED_DATA!D177,CLEANED_DATA!G177,CLEANED_DATA!Q177,CLEANED_DATA!R177,CLEANED_DATA!T177,CLEANED_DATA!V177,CLEANED_DATA!W177,CLEANED_DATA!AL177,CLEANED_DATA!AM177,CLEANED_DATA!AN177,CLEANED_DATA!AO177,CLEANED_DATA!AQ177,CLEANED_DATA!AR177,CLEANED_DATA!AS177,CLEANED_DATA!AT177,CLEANED_DATA!AU177,CLEANED_DATA!AV177,CLEANED_DATA!AW177,CLEANED_DATA!AX177,CLEANED_DATA!AY177,CLEANED_DATA!AZ177,CLEANED_DATA!BA177,CLEANED_DATA!BB177,CLEANED_DATA!BC177)=0,
"Zero-only reporting",
"Reported")))</f>
        <v/>
      </c>
      <c r="D177" s="10" t="str">
        <f>IF($A177="","",IF(AND(CLEANED_DATA!D177&lt;&gt;"",CLEANED_DATA!G177&lt;&gt;"",CLEANED_DATA!G177&gt;CLEANED_DATA!D177),"Flag: ANC4 higher than ANC1","OK"))</f>
        <v/>
      </c>
      <c r="E177" s="10" t="str">
        <f>IF($A177="","",IF(OR(CLEANED_DATA!D177="",CLEANED_DATA!Q177=""),"Missing value: verify ANC1 and LLIN reporting",IF(CLEANED_DATA!Q177=CLEANED_DATA!D177,"OK: LLIN equals ANC1",IF(CLEANED_DATA!Q177&gt;CLEANED_DATA!D177,"Flag: LLIN exceeds ANC1 by "&amp;(CLEANED_DATA!Q177-CLEANED_DATA!D177)&amp;"; verify ANC register and LLIN distribution tally","Flag: LLIN lower than ANC1 by "&amp;(CLEANED_DATA!D177-CLEANED_DATA!Q177)&amp;"; verify if all ANC1 clients received LLINs or correct reporting error"))))</f>
        <v/>
      </c>
      <c r="F177" s="10" t="str">
        <f>IF($A177="","",IF(AND(CLEANED_DATA!R177&lt;&gt;"",CLEANED_DATA!T177&lt;&gt;"",CLEANED_DATA!T177&gt;CLEANED_DATA!R177),"Flag: AMTSL greater than deliveries by "&amp;(CLEANED_DATA!T177-CLEANED_DATA!R177),IF(AND(CLEANED_DATA!R177&gt;0,CLEANED_DATA!T177=""),"Missing AMTSL where deliveries reported","OK")))</f>
        <v/>
      </c>
      <c r="G177" s="10" t="str">
        <f>IF($A177="","",IF(AND(CLEANED_DATA!R177&gt;0,CLEANED_DATA!AL177=""),"Flag: delivery reported but no PNC &lt;48h proxy value",IF(AND(CLEANED_DATA!R177&lt;&gt;"",CLEANED_DATA!AL177&lt;&gt;"",CLEANED_DATA!AL177&gt;CLEANED_DATA!R177),"Flag: PNC &lt;48h proxy greater than deliveries by "&amp;(CLEANED_DATA!AL177-CLEANED_DATA!R177),"OK")))</f>
        <v/>
      </c>
      <c r="H177" s="10" t="str">
        <f>IF($A177="","",IF(AND(CLEANED_DATA!V177&lt;&gt;"",CLEANED_DATA!R177&lt;&gt;"",CLEANED_DATA!V177&gt;CLEANED_DATA!R177),"Flag: caesareans greater than deliveries by "&amp;(CLEANED_DATA!V177-CLEANED_DATA!R177),"OK"))</f>
        <v/>
      </c>
      <c r="I177" s="10" t="str">
        <f>IF($A177="","",IF(AND(CLEANED_DATA!W177&lt;&gt;"",CLEANED_DATA!R177&lt;&gt;"",CLEANED_DATA!W177&gt;CLEANED_DATA!R177),"Flag: complications greater than deliveries by "&amp;(CLEANED_DATA!W177-CLEANED_DATA!R177),"OK"))</f>
        <v/>
      </c>
      <c r="J177" s="10" t="str">
        <f>IF($A177="","",IF(AND(CLEANED_DATA!AN177&lt;&gt;"",CLEANED_DATA!AO177&lt;&gt;"",CLEANED_DATA!AO177&gt;CLEANED_DATA!AN177),"Flag: new acceptors greater than counselled by "&amp;(CLEANED_DATA!AO177-CLEANED_DATA!AN177),"OK"))</f>
        <v/>
      </c>
      <c r="K177" s="10" t="str">
        <f>IF($A177="","",N(CLEANED_DATA!AQ177)+N(CLEANED_DATA!AR177)+N(CLEANED_DATA!AS177)+N(CLEANED_DATA!AT177)+N(CLEANED_DATA!AU177)+N(CLEANED_DATA!AV177)+N(CLEANED_DATA!AW177)+N(CLEANED_DATA!AX177)+N(CLEANED_DATA!AY177)+N(CLEANED_DATA!AZ177)+N(CLEANED_DATA!BA177)+N(CLEANED_DATA!BB177)+N(CLEANED_DATA!BC177))</f>
        <v/>
      </c>
      <c r="L177" s="10" t="str">
        <f>IF($A177="","",IF(CLEANED_DATA!AO177="","Missing FP new acceptors",IF(K177=CLEANED_DATA!AO177,"OK","FP method sum differs from new acceptors: method sum="&amp;K177&amp;", new acceptors="&amp;CLEANED_DATA!AO177&amp;", difference="&amp;(K177-CLEANED_DATA!AO177))))</f>
        <v/>
      </c>
      <c r="M177" s="11" t="str">
        <f t="shared" si="6"/>
        <v/>
      </c>
      <c r="N177" s="10" t="str">
        <f t="shared" si="7"/>
        <v/>
      </c>
      <c r="O177" s="10" t="str">
        <f t="shared" si="8"/>
        <v/>
      </c>
    </row>
    <row r="178" spans="1:15" ht="39.5" customHeight="1">
      <c r="A178" s="10" t="str">
        <f>IF(CLEANED_DATA!A178="","",CLEANED_DATA!A178)</f>
        <v/>
      </c>
      <c r="B178" s="10" t="str">
        <f>IF($A178="","",IF(
IF(CLEANED_DATA!D178="","ANC1; ","")&amp;
IF(CLEANED_DATA!G178="","ANC4; ","")&amp;
IF(CLEANED_DATA!Q178="","LLIN_DISTRIBUTED; ","")&amp;
IF(CLEANED_DATA!R178="","DELIVERIES_HF; ","")&amp;
IF(CLEANED_DATA!T178="","AMTSL; ","")&amp;
IF(CLEANED_DATA!V178="","CAESAREAN; ","")&amp;
IF(CLEANED_DATA!W178="","OBST_COMPLICATIONS; ","")&amp;
IF(CLEANED_DATA!AL178="","PNC_48H_PROXY; ","")&amp;
IF(CLEANED_DATA!AM178="","FP_VISITS; ","")&amp;
IF(CLEANED_DATA!AN178="","FP_COUNSELLED; ","")&amp;
IF(CLEANED_DATA!AO178="","FP_NEW_ACCEPTORS; ","")&amp;
IF(CLEANED_DATA!AQ178="","FP_PROGESTIN_PILL; ","")&amp;
IF(CLEANED_DATA!AR178="","FP_ESTRO_PROGESTIN_PILL; ","")&amp;
IF(CLEANED_DATA!AS178="","FP_MORNING_AFTER; ","")&amp;
IF(CLEANED_DATA!AT178="","FP_IM_INJECTION; ","")&amp;
IF(CLEANED_DATA!AU178="","FP_SC_INJECTION; ","")&amp;
IF(CLEANED_DATA!AV178="","FP_IMPLANT_IMPLANON; ","")&amp;
IF(CLEANED_DATA!AW178="","FP_IMPLANT_JADELLE; ","")&amp;
IF(CLEANED_DATA!AX178="","FP_IUD; ","")&amp;
IF(CLEANED_DATA!AY178="","FP_TUBAL_LIGATION; ","")&amp;
IF(CLEANED_DATA!AZ178="","FP_VASECTOMY; ","")&amp;
IF(CLEANED_DATA!BA178="","FP_MALE_CONDOM; ","")&amp;
IF(CLEANED_DATA!BB178="","FP_FEMALE_CONDOM; ","")&amp;
IF(CLEANED_DATA!BC178="","FP_NATURAL_METHOD; ","")
="","None",
IF(CLEANED_DATA!D178="","ANC1; ","")&amp;
IF(CLEANED_DATA!G178="","ANC4; ","")&amp;
IF(CLEANED_DATA!Q178="","LLIN_DISTRIBUTED; ","")&amp;
IF(CLEANED_DATA!R178="","DELIVERIES_HF; ","")&amp;
IF(CLEANED_DATA!T178="","AMTSL; ","")&amp;
IF(CLEANED_DATA!V178="","CAESAREAN; ","")&amp;
IF(CLEANED_DATA!W178="","OBST_COMPLICATIONS; ","")&amp;
IF(CLEANED_DATA!AL178="","PNC_48H_PROXY; ","")&amp;
IF(CLEANED_DATA!AM178="","FP_VISITS; ","")&amp;
IF(CLEANED_DATA!AN178="","FP_COUNSELLED; ","")&amp;
IF(CLEANED_DATA!AO178="","FP_NEW_ACCEPTORS; ","")&amp;
IF(CLEANED_DATA!AQ178="","FP_PROGESTIN_PILL; ","")&amp;
IF(CLEANED_DATA!AR178="","FP_ESTRO_PROGESTIN_PILL; ","")&amp;
IF(CLEANED_DATA!AS178="","FP_MORNING_AFTER; ","")&amp;
IF(CLEANED_DATA!AT178="","FP_IM_INJECTION; ","")&amp;
IF(CLEANED_DATA!AU178="","FP_SC_INJECTION; ","")&amp;
IF(CLEANED_DATA!AV178="","FP_IMPLANT_IMPLANON; ","")&amp;
IF(CLEANED_DATA!AW178="","FP_IMPLANT_JADELLE; ","")&amp;
IF(CLEANED_DATA!AX178="","FP_IUD; ","")&amp;
IF(CLEANED_DATA!AY178="","FP_TUBAL_LIGATION; ","")&amp;
IF(CLEANED_DATA!AZ178="","FP_VASECTOMY; ","")&amp;
IF(CLEANED_DATA!BA178="","FP_MALE_CONDOM; ","")&amp;
IF(CLEANED_DATA!BB178="","FP_FEMALE_CONDOM; ","")&amp;
IF(CLEANED_DATA!BC178="","FP_NATURAL_METHOD; ","")))</f>
        <v/>
      </c>
      <c r="C178" s="11" t="str">
        <f>IF($A178="","",IF(
COUNT(CLEANED_DATA!D178,CLEANED_DATA!G178,CLEANED_DATA!Q178,CLEANED_DATA!R178,CLEANED_DATA!T178,CLEANED_DATA!V178,CLEANED_DATA!W178,CLEANED_DATA!AL178,CLEANED_DATA!AM178,CLEANED_DATA!AN178,CLEANED_DATA!AO178,CLEANED_DATA!AQ178,CLEANED_DATA!AR178,CLEANED_DATA!AS178,CLEANED_DATA!AT178,CLEANED_DATA!AU178,CLEANED_DATA!AV178,CLEANED_DATA!AW178,CLEANED_DATA!AX178,CLEANED_DATA!AY178,CLEANED_DATA!AZ178,CLEANED_DATA!BA178,CLEANED_DATA!BB178,CLEANED_DATA!BC178)=0,
"No data reported",
IF(
SUM(CLEANED_DATA!D178,CLEANED_DATA!G178,CLEANED_DATA!Q178,CLEANED_DATA!R178,CLEANED_DATA!T178,CLEANED_DATA!V178,CLEANED_DATA!W178,CLEANED_DATA!AL178,CLEANED_DATA!AM178,CLEANED_DATA!AN178,CLEANED_DATA!AO178,CLEANED_DATA!AQ178,CLEANED_DATA!AR178,CLEANED_DATA!AS178,CLEANED_DATA!AT178,CLEANED_DATA!AU178,CLEANED_DATA!AV178,CLEANED_DATA!AW178,CLEANED_DATA!AX178,CLEANED_DATA!AY178,CLEANED_DATA!AZ178,CLEANED_DATA!BA178,CLEANED_DATA!BB178,CLEANED_DATA!BC178)=0,
"Zero-only reporting",
"Reported")))</f>
        <v/>
      </c>
      <c r="D178" s="10" t="str">
        <f>IF($A178="","",IF(AND(CLEANED_DATA!D178&lt;&gt;"",CLEANED_DATA!G178&lt;&gt;"",CLEANED_DATA!G178&gt;CLEANED_DATA!D178),"Flag: ANC4 higher than ANC1","OK"))</f>
        <v/>
      </c>
      <c r="E178" s="10" t="str">
        <f>IF($A178="","",IF(OR(CLEANED_DATA!D178="",CLEANED_DATA!Q178=""),"Missing value: verify ANC1 and LLIN reporting",IF(CLEANED_DATA!Q178=CLEANED_DATA!D178,"OK: LLIN equals ANC1",IF(CLEANED_DATA!Q178&gt;CLEANED_DATA!D178,"Flag: LLIN exceeds ANC1 by "&amp;(CLEANED_DATA!Q178-CLEANED_DATA!D178)&amp;"; verify ANC register and LLIN distribution tally","Flag: LLIN lower than ANC1 by "&amp;(CLEANED_DATA!D178-CLEANED_DATA!Q178)&amp;"; verify if all ANC1 clients received LLINs or correct reporting error"))))</f>
        <v/>
      </c>
      <c r="F178" s="10" t="str">
        <f>IF($A178="","",IF(AND(CLEANED_DATA!R178&lt;&gt;"",CLEANED_DATA!T178&lt;&gt;"",CLEANED_DATA!T178&gt;CLEANED_DATA!R178),"Flag: AMTSL greater than deliveries by "&amp;(CLEANED_DATA!T178-CLEANED_DATA!R178),IF(AND(CLEANED_DATA!R178&gt;0,CLEANED_DATA!T178=""),"Missing AMTSL where deliveries reported","OK")))</f>
        <v/>
      </c>
      <c r="G178" s="10" t="str">
        <f>IF($A178="","",IF(AND(CLEANED_DATA!R178&gt;0,CLEANED_DATA!AL178=""),"Flag: delivery reported but no PNC &lt;48h proxy value",IF(AND(CLEANED_DATA!R178&lt;&gt;"",CLEANED_DATA!AL178&lt;&gt;"",CLEANED_DATA!AL178&gt;CLEANED_DATA!R178),"Flag: PNC &lt;48h proxy greater than deliveries by "&amp;(CLEANED_DATA!AL178-CLEANED_DATA!R178),"OK")))</f>
        <v/>
      </c>
      <c r="H178" s="10" t="str">
        <f>IF($A178="","",IF(AND(CLEANED_DATA!V178&lt;&gt;"",CLEANED_DATA!R178&lt;&gt;"",CLEANED_DATA!V178&gt;CLEANED_DATA!R178),"Flag: caesareans greater than deliveries by "&amp;(CLEANED_DATA!V178-CLEANED_DATA!R178),"OK"))</f>
        <v/>
      </c>
      <c r="I178" s="10" t="str">
        <f>IF($A178="","",IF(AND(CLEANED_DATA!W178&lt;&gt;"",CLEANED_DATA!R178&lt;&gt;"",CLEANED_DATA!W178&gt;CLEANED_DATA!R178),"Flag: complications greater than deliveries by "&amp;(CLEANED_DATA!W178-CLEANED_DATA!R178),"OK"))</f>
        <v/>
      </c>
      <c r="J178" s="10" t="str">
        <f>IF($A178="","",IF(AND(CLEANED_DATA!AN178&lt;&gt;"",CLEANED_DATA!AO178&lt;&gt;"",CLEANED_DATA!AO178&gt;CLEANED_DATA!AN178),"Flag: new acceptors greater than counselled by "&amp;(CLEANED_DATA!AO178-CLEANED_DATA!AN178),"OK"))</f>
        <v/>
      </c>
      <c r="K178" s="10" t="str">
        <f>IF($A178="","",N(CLEANED_DATA!AQ178)+N(CLEANED_DATA!AR178)+N(CLEANED_DATA!AS178)+N(CLEANED_DATA!AT178)+N(CLEANED_DATA!AU178)+N(CLEANED_DATA!AV178)+N(CLEANED_DATA!AW178)+N(CLEANED_DATA!AX178)+N(CLEANED_DATA!AY178)+N(CLEANED_DATA!AZ178)+N(CLEANED_DATA!BA178)+N(CLEANED_DATA!BB178)+N(CLEANED_DATA!BC178))</f>
        <v/>
      </c>
      <c r="L178" s="10" t="str">
        <f>IF($A178="","",IF(CLEANED_DATA!AO178="","Missing FP new acceptors",IF(K178=CLEANED_DATA!AO178,"OK","FP method sum differs from new acceptors: method sum="&amp;K178&amp;", new acceptors="&amp;CLEANED_DATA!AO178&amp;", difference="&amp;(K178-CLEANED_DATA!AO178))))</f>
        <v/>
      </c>
      <c r="M178" s="11" t="str">
        <f t="shared" si="6"/>
        <v/>
      </c>
      <c r="N178" s="10" t="str">
        <f t="shared" si="7"/>
        <v/>
      </c>
      <c r="O178" s="10" t="str">
        <f t="shared" si="8"/>
        <v/>
      </c>
    </row>
    <row r="179" spans="1:15" ht="39.5" customHeight="1">
      <c r="A179" s="10" t="str">
        <f>IF(CLEANED_DATA!A179="","",CLEANED_DATA!A179)</f>
        <v/>
      </c>
      <c r="B179" s="10" t="str">
        <f>IF($A179="","",IF(
IF(CLEANED_DATA!D179="","ANC1; ","")&amp;
IF(CLEANED_DATA!G179="","ANC4; ","")&amp;
IF(CLEANED_DATA!Q179="","LLIN_DISTRIBUTED; ","")&amp;
IF(CLEANED_DATA!R179="","DELIVERIES_HF; ","")&amp;
IF(CLEANED_DATA!T179="","AMTSL; ","")&amp;
IF(CLEANED_DATA!V179="","CAESAREAN; ","")&amp;
IF(CLEANED_DATA!W179="","OBST_COMPLICATIONS; ","")&amp;
IF(CLEANED_DATA!AL179="","PNC_48H_PROXY; ","")&amp;
IF(CLEANED_DATA!AM179="","FP_VISITS; ","")&amp;
IF(CLEANED_DATA!AN179="","FP_COUNSELLED; ","")&amp;
IF(CLEANED_DATA!AO179="","FP_NEW_ACCEPTORS; ","")&amp;
IF(CLEANED_DATA!AQ179="","FP_PROGESTIN_PILL; ","")&amp;
IF(CLEANED_DATA!AR179="","FP_ESTRO_PROGESTIN_PILL; ","")&amp;
IF(CLEANED_DATA!AS179="","FP_MORNING_AFTER; ","")&amp;
IF(CLEANED_DATA!AT179="","FP_IM_INJECTION; ","")&amp;
IF(CLEANED_DATA!AU179="","FP_SC_INJECTION; ","")&amp;
IF(CLEANED_DATA!AV179="","FP_IMPLANT_IMPLANON; ","")&amp;
IF(CLEANED_DATA!AW179="","FP_IMPLANT_JADELLE; ","")&amp;
IF(CLEANED_DATA!AX179="","FP_IUD; ","")&amp;
IF(CLEANED_DATA!AY179="","FP_TUBAL_LIGATION; ","")&amp;
IF(CLEANED_DATA!AZ179="","FP_VASECTOMY; ","")&amp;
IF(CLEANED_DATA!BA179="","FP_MALE_CONDOM; ","")&amp;
IF(CLEANED_DATA!BB179="","FP_FEMALE_CONDOM; ","")&amp;
IF(CLEANED_DATA!BC179="","FP_NATURAL_METHOD; ","")
="","None",
IF(CLEANED_DATA!D179="","ANC1; ","")&amp;
IF(CLEANED_DATA!G179="","ANC4; ","")&amp;
IF(CLEANED_DATA!Q179="","LLIN_DISTRIBUTED; ","")&amp;
IF(CLEANED_DATA!R179="","DELIVERIES_HF; ","")&amp;
IF(CLEANED_DATA!T179="","AMTSL; ","")&amp;
IF(CLEANED_DATA!V179="","CAESAREAN; ","")&amp;
IF(CLEANED_DATA!W179="","OBST_COMPLICATIONS; ","")&amp;
IF(CLEANED_DATA!AL179="","PNC_48H_PROXY; ","")&amp;
IF(CLEANED_DATA!AM179="","FP_VISITS; ","")&amp;
IF(CLEANED_DATA!AN179="","FP_COUNSELLED; ","")&amp;
IF(CLEANED_DATA!AO179="","FP_NEW_ACCEPTORS; ","")&amp;
IF(CLEANED_DATA!AQ179="","FP_PROGESTIN_PILL; ","")&amp;
IF(CLEANED_DATA!AR179="","FP_ESTRO_PROGESTIN_PILL; ","")&amp;
IF(CLEANED_DATA!AS179="","FP_MORNING_AFTER; ","")&amp;
IF(CLEANED_DATA!AT179="","FP_IM_INJECTION; ","")&amp;
IF(CLEANED_DATA!AU179="","FP_SC_INJECTION; ","")&amp;
IF(CLEANED_DATA!AV179="","FP_IMPLANT_IMPLANON; ","")&amp;
IF(CLEANED_DATA!AW179="","FP_IMPLANT_JADELLE; ","")&amp;
IF(CLEANED_DATA!AX179="","FP_IUD; ","")&amp;
IF(CLEANED_DATA!AY179="","FP_TUBAL_LIGATION; ","")&amp;
IF(CLEANED_DATA!AZ179="","FP_VASECTOMY; ","")&amp;
IF(CLEANED_DATA!BA179="","FP_MALE_CONDOM; ","")&amp;
IF(CLEANED_DATA!BB179="","FP_FEMALE_CONDOM; ","")&amp;
IF(CLEANED_DATA!BC179="","FP_NATURAL_METHOD; ","")))</f>
        <v/>
      </c>
      <c r="C179" s="11" t="str">
        <f>IF($A179="","",IF(
COUNT(CLEANED_DATA!D179,CLEANED_DATA!G179,CLEANED_DATA!Q179,CLEANED_DATA!R179,CLEANED_DATA!T179,CLEANED_DATA!V179,CLEANED_DATA!W179,CLEANED_DATA!AL179,CLEANED_DATA!AM179,CLEANED_DATA!AN179,CLEANED_DATA!AO179,CLEANED_DATA!AQ179,CLEANED_DATA!AR179,CLEANED_DATA!AS179,CLEANED_DATA!AT179,CLEANED_DATA!AU179,CLEANED_DATA!AV179,CLEANED_DATA!AW179,CLEANED_DATA!AX179,CLEANED_DATA!AY179,CLEANED_DATA!AZ179,CLEANED_DATA!BA179,CLEANED_DATA!BB179,CLEANED_DATA!BC179)=0,
"No data reported",
IF(
SUM(CLEANED_DATA!D179,CLEANED_DATA!G179,CLEANED_DATA!Q179,CLEANED_DATA!R179,CLEANED_DATA!T179,CLEANED_DATA!V179,CLEANED_DATA!W179,CLEANED_DATA!AL179,CLEANED_DATA!AM179,CLEANED_DATA!AN179,CLEANED_DATA!AO179,CLEANED_DATA!AQ179,CLEANED_DATA!AR179,CLEANED_DATA!AS179,CLEANED_DATA!AT179,CLEANED_DATA!AU179,CLEANED_DATA!AV179,CLEANED_DATA!AW179,CLEANED_DATA!AX179,CLEANED_DATA!AY179,CLEANED_DATA!AZ179,CLEANED_DATA!BA179,CLEANED_DATA!BB179,CLEANED_DATA!BC179)=0,
"Zero-only reporting",
"Reported")))</f>
        <v/>
      </c>
      <c r="D179" s="10" t="str">
        <f>IF($A179="","",IF(AND(CLEANED_DATA!D179&lt;&gt;"",CLEANED_DATA!G179&lt;&gt;"",CLEANED_DATA!G179&gt;CLEANED_DATA!D179),"Flag: ANC4 higher than ANC1","OK"))</f>
        <v/>
      </c>
      <c r="E179" s="10" t="str">
        <f>IF($A179="","",IF(OR(CLEANED_DATA!D179="",CLEANED_DATA!Q179=""),"Missing value: verify ANC1 and LLIN reporting",IF(CLEANED_DATA!Q179=CLEANED_DATA!D179,"OK: LLIN equals ANC1",IF(CLEANED_DATA!Q179&gt;CLEANED_DATA!D179,"Flag: LLIN exceeds ANC1 by "&amp;(CLEANED_DATA!Q179-CLEANED_DATA!D179)&amp;"; verify ANC register and LLIN distribution tally","Flag: LLIN lower than ANC1 by "&amp;(CLEANED_DATA!D179-CLEANED_DATA!Q179)&amp;"; verify if all ANC1 clients received LLINs or correct reporting error"))))</f>
        <v/>
      </c>
      <c r="F179" s="10" t="str">
        <f>IF($A179="","",IF(AND(CLEANED_DATA!R179&lt;&gt;"",CLEANED_DATA!T179&lt;&gt;"",CLEANED_DATA!T179&gt;CLEANED_DATA!R179),"Flag: AMTSL greater than deliveries by "&amp;(CLEANED_DATA!T179-CLEANED_DATA!R179),IF(AND(CLEANED_DATA!R179&gt;0,CLEANED_DATA!T179=""),"Missing AMTSL where deliveries reported","OK")))</f>
        <v/>
      </c>
      <c r="G179" s="10" t="str">
        <f>IF($A179="","",IF(AND(CLEANED_DATA!R179&gt;0,CLEANED_DATA!AL179=""),"Flag: delivery reported but no PNC &lt;48h proxy value",IF(AND(CLEANED_DATA!R179&lt;&gt;"",CLEANED_DATA!AL179&lt;&gt;"",CLEANED_DATA!AL179&gt;CLEANED_DATA!R179),"Flag: PNC &lt;48h proxy greater than deliveries by "&amp;(CLEANED_DATA!AL179-CLEANED_DATA!R179),"OK")))</f>
        <v/>
      </c>
      <c r="H179" s="10" t="str">
        <f>IF($A179="","",IF(AND(CLEANED_DATA!V179&lt;&gt;"",CLEANED_DATA!R179&lt;&gt;"",CLEANED_DATA!V179&gt;CLEANED_DATA!R179),"Flag: caesareans greater than deliveries by "&amp;(CLEANED_DATA!V179-CLEANED_DATA!R179),"OK"))</f>
        <v/>
      </c>
      <c r="I179" s="10" t="str">
        <f>IF($A179="","",IF(AND(CLEANED_DATA!W179&lt;&gt;"",CLEANED_DATA!R179&lt;&gt;"",CLEANED_DATA!W179&gt;CLEANED_DATA!R179),"Flag: complications greater than deliveries by "&amp;(CLEANED_DATA!W179-CLEANED_DATA!R179),"OK"))</f>
        <v/>
      </c>
      <c r="J179" s="10" t="str">
        <f>IF($A179="","",IF(AND(CLEANED_DATA!AN179&lt;&gt;"",CLEANED_DATA!AO179&lt;&gt;"",CLEANED_DATA!AO179&gt;CLEANED_DATA!AN179),"Flag: new acceptors greater than counselled by "&amp;(CLEANED_DATA!AO179-CLEANED_DATA!AN179),"OK"))</f>
        <v/>
      </c>
      <c r="K179" s="10" t="str">
        <f>IF($A179="","",N(CLEANED_DATA!AQ179)+N(CLEANED_DATA!AR179)+N(CLEANED_DATA!AS179)+N(CLEANED_DATA!AT179)+N(CLEANED_DATA!AU179)+N(CLEANED_DATA!AV179)+N(CLEANED_DATA!AW179)+N(CLEANED_DATA!AX179)+N(CLEANED_DATA!AY179)+N(CLEANED_DATA!AZ179)+N(CLEANED_DATA!BA179)+N(CLEANED_DATA!BB179)+N(CLEANED_DATA!BC179))</f>
        <v/>
      </c>
      <c r="L179" s="10" t="str">
        <f>IF($A179="","",IF(CLEANED_DATA!AO179="","Missing FP new acceptors",IF(K179=CLEANED_DATA!AO179,"OK","FP method sum differs from new acceptors: method sum="&amp;K179&amp;", new acceptors="&amp;CLEANED_DATA!AO179&amp;", difference="&amp;(K179-CLEANED_DATA!AO179))))</f>
        <v/>
      </c>
      <c r="M179" s="11" t="str">
        <f t="shared" si="6"/>
        <v/>
      </c>
      <c r="N179" s="10" t="str">
        <f t="shared" si="7"/>
        <v/>
      </c>
      <c r="O179" s="10" t="str">
        <f t="shared" si="8"/>
        <v/>
      </c>
    </row>
    <row r="180" spans="1:15" ht="39.5" customHeight="1">
      <c r="A180" s="10" t="str">
        <f>IF(CLEANED_DATA!A180="","",CLEANED_DATA!A180)</f>
        <v/>
      </c>
      <c r="B180" s="10" t="str">
        <f>IF($A180="","",IF(
IF(CLEANED_DATA!D180="","ANC1; ","")&amp;
IF(CLEANED_DATA!G180="","ANC4; ","")&amp;
IF(CLEANED_DATA!Q180="","LLIN_DISTRIBUTED; ","")&amp;
IF(CLEANED_DATA!R180="","DELIVERIES_HF; ","")&amp;
IF(CLEANED_DATA!T180="","AMTSL; ","")&amp;
IF(CLEANED_DATA!V180="","CAESAREAN; ","")&amp;
IF(CLEANED_DATA!W180="","OBST_COMPLICATIONS; ","")&amp;
IF(CLEANED_DATA!AL180="","PNC_48H_PROXY; ","")&amp;
IF(CLEANED_DATA!AM180="","FP_VISITS; ","")&amp;
IF(CLEANED_DATA!AN180="","FP_COUNSELLED; ","")&amp;
IF(CLEANED_DATA!AO180="","FP_NEW_ACCEPTORS; ","")&amp;
IF(CLEANED_DATA!AQ180="","FP_PROGESTIN_PILL; ","")&amp;
IF(CLEANED_DATA!AR180="","FP_ESTRO_PROGESTIN_PILL; ","")&amp;
IF(CLEANED_DATA!AS180="","FP_MORNING_AFTER; ","")&amp;
IF(CLEANED_DATA!AT180="","FP_IM_INJECTION; ","")&amp;
IF(CLEANED_DATA!AU180="","FP_SC_INJECTION; ","")&amp;
IF(CLEANED_DATA!AV180="","FP_IMPLANT_IMPLANON; ","")&amp;
IF(CLEANED_DATA!AW180="","FP_IMPLANT_JADELLE; ","")&amp;
IF(CLEANED_DATA!AX180="","FP_IUD; ","")&amp;
IF(CLEANED_DATA!AY180="","FP_TUBAL_LIGATION; ","")&amp;
IF(CLEANED_DATA!AZ180="","FP_VASECTOMY; ","")&amp;
IF(CLEANED_DATA!BA180="","FP_MALE_CONDOM; ","")&amp;
IF(CLEANED_DATA!BB180="","FP_FEMALE_CONDOM; ","")&amp;
IF(CLEANED_DATA!BC180="","FP_NATURAL_METHOD; ","")
="","None",
IF(CLEANED_DATA!D180="","ANC1; ","")&amp;
IF(CLEANED_DATA!G180="","ANC4; ","")&amp;
IF(CLEANED_DATA!Q180="","LLIN_DISTRIBUTED; ","")&amp;
IF(CLEANED_DATA!R180="","DELIVERIES_HF; ","")&amp;
IF(CLEANED_DATA!T180="","AMTSL; ","")&amp;
IF(CLEANED_DATA!V180="","CAESAREAN; ","")&amp;
IF(CLEANED_DATA!W180="","OBST_COMPLICATIONS; ","")&amp;
IF(CLEANED_DATA!AL180="","PNC_48H_PROXY; ","")&amp;
IF(CLEANED_DATA!AM180="","FP_VISITS; ","")&amp;
IF(CLEANED_DATA!AN180="","FP_COUNSELLED; ","")&amp;
IF(CLEANED_DATA!AO180="","FP_NEW_ACCEPTORS; ","")&amp;
IF(CLEANED_DATA!AQ180="","FP_PROGESTIN_PILL; ","")&amp;
IF(CLEANED_DATA!AR180="","FP_ESTRO_PROGESTIN_PILL; ","")&amp;
IF(CLEANED_DATA!AS180="","FP_MORNING_AFTER; ","")&amp;
IF(CLEANED_DATA!AT180="","FP_IM_INJECTION; ","")&amp;
IF(CLEANED_DATA!AU180="","FP_SC_INJECTION; ","")&amp;
IF(CLEANED_DATA!AV180="","FP_IMPLANT_IMPLANON; ","")&amp;
IF(CLEANED_DATA!AW180="","FP_IMPLANT_JADELLE; ","")&amp;
IF(CLEANED_DATA!AX180="","FP_IUD; ","")&amp;
IF(CLEANED_DATA!AY180="","FP_TUBAL_LIGATION; ","")&amp;
IF(CLEANED_DATA!AZ180="","FP_VASECTOMY; ","")&amp;
IF(CLEANED_DATA!BA180="","FP_MALE_CONDOM; ","")&amp;
IF(CLEANED_DATA!BB180="","FP_FEMALE_CONDOM; ","")&amp;
IF(CLEANED_DATA!BC180="","FP_NATURAL_METHOD; ","")))</f>
        <v/>
      </c>
      <c r="C180" s="11" t="str">
        <f>IF($A180="","",IF(
COUNT(CLEANED_DATA!D180,CLEANED_DATA!G180,CLEANED_DATA!Q180,CLEANED_DATA!R180,CLEANED_DATA!T180,CLEANED_DATA!V180,CLEANED_DATA!W180,CLEANED_DATA!AL180,CLEANED_DATA!AM180,CLEANED_DATA!AN180,CLEANED_DATA!AO180,CLEANED_DATA!AQ180,CLEANED_DATA!AR180,CLEANED_DATA!AS180,CLEANED_DATA!AT180,CLEANED_DATA!AU180,CLEANED_DATA!AV180,CLEANED_DATA!AW180,CLEANED_DATA!AX180,CLEANED_DATA!AY180,CLEANED_DATA!AZ180,CLEANED_DATA!BA180,CLEANED_DATA!BB180,CLEANED_DATA!BC180)=0,
"No data reported",
IF(
SUM(CLEANED_DATA!D180,CLEANED_DATA!G180,CLEANED_DATA!Q180,CLEANED_DATA!R180,CLEANED_DATA!T180,CLEANED_DATA!V180,CLEANED_DATA!W180,CLEANED_DATA!AL180,CLEANED_DATA!AM180,CLEANED_DATA!AN180,CLEANED_DATA!AO180,CLEANED_DATA!AQ180,CLEANED_DATA!AR180,CLEANED_DATA!AS180,CLEANED_DATA!AT180,CLEANED_DATA!AU180,CLEANED_DATA!AV180,CLEANED_DATA!AW180,CLEANED_DATA!AX180,CLEANED_DATA!AY180,CLEANED_DATA!AZ180,CLEANED_DATA!BA180,CLEANED_DATA!BB180,CLEANED_DATA!BC180)=0,
"Zero-only reporting",
"Reported")))</f>
        <v/>
      </c>
      <c r="D180" s="10" t="str">
        <f>IF($A180="","",IF(AND(CLEANED_DATA!D180&lt;&gt;"",CLEANED_DATA!G180&lt;&gt;"",CLEANED_DATA!G180&gt;CLEANED_DATA!D180),"Flag: ANC4 higher than ANC1","OK"))</f>
        <v/>
      </c>
      <c r="E180" s="10" t="str">
        <f>IF($A180="","",IF(OR(CLEANED_DATA!D180="",CLEANED_DATA!Q180=""),"Missing value: verify ANC1 and LLIN reporting",IF(CLEANED_DATA!Q180=CLEANED_DATA!D180,"OK: LLIN equals ANC1",IF(CLEANED_DATA!Q180&gt;CLEANED_DATA!D180,"Flag: LLIN exceeds ANC1 by "&amp;(CLEANED_DATA!Q180-CLEANED_DATA!D180)&amp;"; verify ANC register and LLIN distribution tally","Flag: LLIN lower than ANC1 by "&amp;(CLEANED_DATA!D180-CLEANED_DATA!Q180)&amp;"; verify if all ANC1 clients received LLINs or correct reporting error"))))</f>
        <v/>
      </c>
      <c r="F180" s="10" t="str">
        <f>IF($A180="","",IF(AND(CLEANED_DATA!R180&lt;&gt;"",CLEANED_DATA!T180&lt;&gt;"",CLEANED_DATA!T180&gt;CLEANED_DATA!R180),"Flag: AMTSL greater than deliveries by "&amp;(CLEANED_DATA!T180-CLEANED_DATA!R180),IF(AND(CLEANED_DATA!R180&gt;0,CLEANED_DATA!T180=""),"Missing AMTSL where deliveries reported","OK")))</f>
        <v/>
      </c>
      <c r="G180" s="10" t="str">
        <f>IF($A180="","",IF(AND(CLEANED_DATA!R180&gt;0,CLEANED_DATA!AL180=""),"Flag: delivery reported but no PNC &lt;48h proxy value",IF(AND(CLEANED_DATA!R180&lt;&gt;"",CLEANED_DATA!AL180&lt;&gt;"",CLEANED_DATA!AL180&gt;CLEANED_DATA!R180),"Flag: PNC &lt;48h proxy greater than deliveries by "&amp;(CLEANED_DATA!AL180-CLEANED_DATA!R180),"OK")))</f>
        <v/>
      </c>
      <c r="H180" s="10" t="str">
        <f>IF($A180="","",IF(AND(CLEANED_DATA!V180&lt;&gt;"",CLEANED_DATA!R180&lt;&gt;"",CLEANED_DATA!V180&gt;CLEANED_DATA!R180),"Flag: caesareans greater than deliveries by "&amp;(CLEANED_DATA!V180-CLEANED_DATA!R180),"OK"))</f>
        <v/>
      </c>
      <c r="I180" s="10" t="str">
        <f>IF($A180="","",IF(AND(CLEANED_DATA!W180&lt;&gt;"",CLEANED_DATA!R180&lt;&gt;"",CLEANED_DATA!W180&gt;CLEANED_DATA!R180),"Flag: complications greater than deliveries by "&amp;(CLEANED_DATA!W180-CLEANED_DATA!R180),"OK"))</f>
        <v/>
      </c>
      <c r="J180" s="10" t="str">
        <f>IF($A180="","",IF(AND(CLEANED_DATA!AN180&lt;&gt;"",CLEANED_DATA!AO180&lt;&gt;"",CLEANED_DATA!AO180&gt;CLEANED_DATA!AN180),"Flag: new acceptors greater than counselled by "&amp;(CLEANED_DATA!AO180-CLEANED_DATA!AN180),"OK"))</f>
        <v/>
      </c>
      <c r="K180" s="10" t="str">
        <f>IF($A180="","",N(CLEANED_DATA!AQ180)+N(CLEANED_DATA!AR180)+N(CLEANED_DATA!AS180)+N(CLEANED_DATA!AT180)+N(CLEANED_DATA!AU180)+N(CLEANED_DATA!AV180)+N(CLEANED_DATA!AW180)+N(CLEANED_DATA!AX180)+N(CLEANED_DATA!AY180)+N(CLEANED_DATA!AZ180)+N(CLEANED_DATA!BA180)+N(CLEANED_DATA!BB180)+N(CLEANED_DATA!BC180))</f>
        <v/>
      </c>
      <c r="L180" s="10" t="str">
        <f>IF($A180="","",IF(CLEANED_DATA!AO180="","Missing FP new acceptors",IF(K180=CLEANED_DATA!AO180,"OK","FP method sum differs from new acceptors: method sum="&amp;K180&amp;", new acceptors="&amp;CLEANED_DATA!AO180&amp;", difference="&amp;(K180-CLEANED_DATA!AO180))))</f>
        <v/>
      </c>
      <c r="M180" s="11" t="str">
        <f t="shared" si="6"/>
        <v/>
      </c>
      <c r="N180" s="10" t="str">
        <f t="shared" si="7"/>
        <v/>
      </c>
      <c r="O180" s="10" t="str">
        <f t="shared" si="8"/>
        <v/>
      </c>
    </row>
    <row r="181" spans="1:15" ht="39.5" customHeight="1">
      <c r="A181" s="10" t="str">
        <f>IF(CLEANED_DATA!A181="","",CLEANED_DATA!A181)</f>
        <v/>
      </c>
      <c r="B181" s="10" t="str">
        <f>IF($A181="","",IF(
IF(CLEANED_DATA!D181="","ANC1; ","")&amp;
IF(CLEANED_DATA!G181="","ANC4; ","")&amp;
IF(CLEANED_DATA!Q181="","LLIN_DISTRIBUTED; ","")&amp;
IF(CLEANED_DATA!R181="","DELIVERIES_HF; ","")&amp;
IF(CLEANED_DATA!T181="","AMTSL; ","")&amp;
IF(CLEANED_DATA!V181="","CAESAREAN; ","")&amp;
IF(CLEANED_DATA!W181="","OBST_COMPLICATIONS; ","")&amp;
IF(CLEANED_DATA!AL181="","PNC_48H_PROXY; ","")&amp;
IF(CLEANED_DATA!AM181="","FP_VISITS; ","")&amp;
IF(CLEANED_DATA!AN181="","FP_COUNSELLED; ","")&amp;
IF(CLEANED_DATA!AO181="","FP_NEW_ACCEPTORS; ","")&amp;
IF(CLEANED_DATA!AQ181="","FP_PROGESTIN_PILL; ","")&amp;
IF(CLEANED_DATA!AR181="","FP_ESTRO_PROGESTIN_PILL; ","")&amp;
IF(CLEANED_DATA!AS181="","FP_MORNING_AFTER; ","")&amp;
IF(CLEANED_DATA!AT181="","FP_IM_INJECTION; ","")&amp;
IF(CLEANED_DATA!AU181="","FP_SC_INJECTION; ","")&amp;
IF(CLEANED_DATA!AV181="","FP_IMPLANT_IMPLANON; ","")&amp;
IF(CLEANED_DATA!AW181="","FP_IMPLANT_JADELLE; ","")&amp;
IF(CLEANED_DATA!AX181="","FP_IUD; ","")&amp;
IF(CLEANED_DATA!AY181="","FP_TUBAL_LIGATION; ","")&amp;
IF(CLEANED_DATA!AZ181="","FP_VASECTOMY; ","")&amp;
IF(CLEANED_DATA!BA181="","FP_MALE_CONDOM; ","")&amp;
IF(CLEANED_DATA!BB181="","FP_FEMALE_CONDOM; ","")&amp;
IF(CLEANED_DATA!BC181="","FP_NATURAL_METHOD; ","")
="","None",
IF(CLEANED_DATA!D181="","ANC1; ","")&amp;
IF(CLEANED_DATA!G181="","ANC4; ","")&amp;
IF(CLEANED_DATA!Q181="","LLIN_DISTRIBUTED; ","")&amp;
IF(CLEANED_DATA!R181="","DELIVERIES_HF; ","")&amp;
IF(CLEANED_DATA!T181="","AMTSL; ","")&amp;
IF(CLEANED_DATA!V181="","CAESAREAN; ","")&amp;
IF(CLEANED_DATA!W181="","OBST_COMPLICATIONS; ","")&amp;
IF(CLEANED_DATA!AL181="","PNC_48H_PROXY; ","")&amp;
IF(CLEANED_DATA!AM181="","FP_VISITS; ","")&amp;
IF(CLEANED_DATA!AN181="","FP_COUNSELLED; ","")&amp;
IF(CLEANED_DATA!AO181="","FP_NEW_ACCEPTORS; ","")&amp;
IF(CLEANED_DATA!AQ181="","FP_PROGESTIN_PILL; ","")&amp;
IF(CLEANED_DATA!AR181="","FP_ESTRO_PROGESTIN_PILL; ","")&amp;
IF(CLEANED_DATA!AS181="","FP_MORNING_AFTER; ","")&amp;
IF(CLEANED_DATA!AT181="","FP_IM_INJECTION; ","")&amp;
IF(CLEANED_DATA!AU181="","FP_SC_INJECTION; ","")&amp;
IF(CLEANED_DATA!AV181="","FP_IMPLANT_IMPLANON; ","")&amp;
IF(CLEANED_DATA!AW181="","FP_IMPLANT_JADELLE; ","")&amp;
IF(CLEANED_DATA!AX181="","FP_IUD; ","")&amp;
IF(CLEANED_DATA!AY181="","FP_TUBAL_LIGATION; ","")&amp;
IF(CLEANED_DATA!AZ181="","FP_VASECTOMY; ","")&amp;
IF(CLEANED_DATA!BA181="","FP_MALE_CONDOM; ","")&amp;
IF(CLEANED_DATA!BB181="","FP_FEMALE_CONDOM; ","")&amp;
IF(CLEANED_DATA!BC181="","FP_NATURAL_METHOD; ","")))</f>
        <v/>
      </c>
      <c r="C181" s="11" t="str">
        <f>IF($A181="","",IF(
COUNT(CLEANED_DATA!D181,CLEANED_DATA!G181,CLEANED_DATA!Q181,CLEANED_DATA!R181,CLEANED_DATA!T181,CLEANED_DATA!V181,CLEANED_DATA!W181,CLEANED_DATA!AL181,CLEANED_DATA!AM181,CLEANED_DATA!AN181,CLEANED_DATA!AO181,CLEANED_DATA!AQ181,CLEANED_DATA!AR181,CLEANED_DATA!AS181,CLEANED_DATA!AT181,CLEANED_DATA!AU181,CLEANED_DATA!AV181,CLEANED_DATA!AW181,CLEANED_DATA!AX181,CLEANED_DATA!AY181,CLEANED_DATA!AZ181,CLEANED_DATA!BA181,CLEANED_DATA!BB181,CLEANED_DATA!BC181)=0,
"No data reported",
IF(
SUM(CLEANED_DATA!D181,CLEANED_DATA!G181,CLEANED_DATA!Q181,CLEANED_DATA!R181,CLEANED_DATA!T181,CLEANED_DATA!V181,CLEANED_DATA!W181,CLEANED_DATA!AL181,CLEANED_DATA!AM181,CLEANED_DATA!AN181,CLEANED_DATA!AO181,CLEANED_DATA!AQ181,CLEANED_DATA!AR181,CLEANED_DATA!AS181,CLEANED_DATA!AT181,CLEANED_DATA!AU181,CLEANED_DATA!AV181,CLEANED_DATA!AW181,CLEANED_DATA!AX181,CLEANED_DATA!AY181,CLEANED_DATA!AZ181,CLEANED_DATA!BA181,CLEANED_DATA!BB181,CLEANED_DATA!BC181)=0,
"Zero-only reporting",
"Reported")))</f>
        <v/>
      </c>
      <c r="D181" s="10" t="str">
        <f>IF($A181="","",IF(AND(CLEANED_DATA!D181&lt;&gt;"",CLEANED_DATA!G181&lt;&gt;"",CLEANED_DATA!G181&gt;CLEANED_DATA!D181),"Flag: ANC4 higher than ANC1","OK"))</f>
        <v/>
      </c>
      <c r="E181" s="10" t="str">
        <f>IF($A181="","",IF(OR(CLEANED_DATA!D181="",CLEANED_DATA!Q181=""),"Missing value: verify ANC1 and LLIN reporting",IF(CLEANED_DATA!Q181=CLEANED_DATA!D181,"OK: LLIN equals ANC1",IF(CLEANED_DATA!Q181&gt;CLEANED_DATA!D181,"Flag: LLIN exceeds ANC1 by "&amp;(CLEANED_DATA!Q181-CLEANED_DATA!D181)&amp;"; verify ANC register and LLIN distribution tally","Flag: LLIN lower than ANC1 by "&amp;(CLEANED_DATA!D181-CLEANED_DATA!Q181)&amp;"; verify if all ANC1 clients received LLINs or correct reporting error"))))</f>
        <v/>
      </c>
      <c r="F181" s="10" t="str">
        <f>IF($A181="","",IF(AND(CLEANED_DATA!R181&lt;&gt;"",CLEANED_DATA!T181&lt;&gt;"",CLEANED_DATA!T181&gt;CLEANED_DATA!R181),"Flag: AMTSL greater than deliveries by "&amp;(CLEANED_DATA!T181-CLEANED_DATA!R181),IF(AND(CLEANED_DATA!R181&gt;0,CLEANED_DATA!T181=""),"Missing AMTSL where deliveries reported","OK")))</f>
        <v/>
      </c>
      <c r="G181" s="10" t="str">
        <f>IF($A181="","",IF(AND(CLEANED_DATA!R181&gt;0,CLEANED_DATA!AL181=""),"Flag: delivery reported but no PNC &lt;48h proxy value",IF(AND(CLEANED_DATA!R181&lt;&gt;"",CLEANED_DATA!AL181&lt;&gt;"",CLEANED_DATA!AL181&gt;CLEANED_DATA!R181),"Flag: PNC &lt;48h proxy greater than deliveries by "&amp;(CLEANED_DATA!AL181-CLEANED_DATA!R181),"OK")))</f>
        <v/>
      </c>
      <c r="H181" s="10" t="str">
        <f>IF($A181="","",IF(AND(CLEANED_DATA!V181&lt;&gt;"",CLEANED_DATA!R181&lt;&gt;"",CLEANED_DATA!V181&gt;CLEANED_DATA!R181),"Flag: caesareans greater than deliveries by "&amp;(CLEANED_DATA!V181-CLEANED_DATA!R181),"OK"))</f>
        <v/>
      </c>
      <c r="I181" s="10" t="str">
        <f>IF($A181="","",IF(AND(CLEANED_DATA!W181&lt;&gt;"",CLEANED_DATA!R181&lt;&gt;"",CLEANED_DATA!W181&gt;CLEANED_DATA!R181),"Flag: complications greater than deliveries by "&amp;(CLEANED_DATA!W181-CLEANED_DATA!R181),"OK"))</f>
        <v/>
      </c>
      <c r="J181" s="10" t="str">
        <f>IF($A181="","",IF(AND(CLEANED_DATA!AN181&lt;&gt;"",CLEANED_DATA!AO181&lt;&gt;"",CLEANED_DATA!AO181&gt;CLEANED_DATA!AN181),"Flag: new acceptors greater than counselled by "&amp;(CLEANED_DATA!AO181-CLEANED_DATA!AN181),"OK"))</f>
        <v/>
      </c>
      <c r="K181" s="10" t="str">
        <f>IF($A181="","",N(CLEANED_DATA!AQ181)+N(CLEANED_DATA!AR181)+N(CLEANED_DATA!AS181)+N(CLEANED_DATA!AT181)+N(CLEANED_DATA!AU181)+N(CLEANED_DATA!AV181)+N(CLEANED_DATA!AW181)+N(CLEANED_DATA!AX181)+N(CLEANED_DATA!AY181)+N(CLEANED_DATA!AZ181)+N(CLEANED_DATA!BA181)+N(CLEANED_DATA!BB181)+N(CLEANED_DATA!BC181))</f>
        <v/>
      </c>
      <c r="L181" s="10" t="str">
        <f>IF($A181="","",IF(CLEANED_DATA!AO181="","Missing FP new acceptors",IF(K181=CLEANED_DATA!AO181,"OK","FP method sum differs from new acceptors: method sum="&amp;K181&amp;", new acceptors="&amp;CLEANED_DATA!AO181&amp;", difference="&amp;(K181-CLEANED_DATA!AO181))))</f>
        <v/>
      </c>
      <c r="M181" s="11" t="str">
        <f t="shared" si="6"/>
        <v/>
      </c>
      <c r="N181" s="10" t="str">
        <f t="shared" si="7"/>
        <v/>
      </c>
      <c r="O181" s="10" t="str">
        <f t="shared" si="8"/>
        <v/>
      </c>
    </row>
    <row r="182" spans="1:15" ht="39.5" customHeight="1">
      <c r="A182" s="10" t="str">
        <f>IF(CLEANED_DATA!A182="","",CLEANED_DATA!A182)</f>
        <v/>
      </c>
      <c r="B182" s="10" t="str">
        <f>IF($A182="","",IF(
IF(CLEANED_DATA!D182="","ANC1; ","")&amp;
IF(CLEANED_DATA!G182="","ANC4; ","")&amp;
IF(CLEANED_DATA!Q182="","LLIN_DISTRIBUTED; ","")&amp;
IF(CLEANED_DATA!R182="","DELIVERIES_HF; ","")&amp;
IF(CLEANED_DATA!T182="","AMTSL; ","")&amp;
IF(CLEANED_DATA!V182="","CAESAREAN; ","")&amp;
IF(CLEANED_DATA!W182="","OBST_COMPLICATIONS; ","")&amp;
IF(CLEANED_DATA!AL182="","PNC_48H_PROXY; ","")&amp;
IF(CLEANED_DATA!AM182="","FP_VISITS; ","")&amp;
IF(CLEANED_DATA!AN182="","FP_COUNSELLED; ","")&amp;
IF(CLEANED_DATA!AO182="","FP_NEW_ACCEPTORS; ","")&amp;
IF(CLEANED_DATA!AQ182="","FP_PROGESTIN_PILL; ","")&amp;
IF(CLEANED_DATA!AR182="","FP_ESTRO_PROGESTIN_PILL; ","")&amp;
IF(CLEANED_DATA!AS182="","FP_MORNING_AFTER; ","")&amp;
IF(CLEANED_DATA!AT182="","FP_IM_INJECTION; ","")&amp;
IF(CLEANED_DATA!AU182="","FP_SC_INJECTION; ","")&amp;
IF(CLEANED_DATA!AV182="","FP_IMPLANT_IMPLANON; ","")&amp;
IF(CLEANED_DATA!AW182="","FP_IMPLANT_JADELLE; ","")&amp;
IF(CLEANED_DATA!AX182="","FP_IUD; ","")&amp;
IF(CLEANED_DATA!AY182="","FP_TUBAL_LIGATION; ","")&amp;
IF(CLEANED_DATA!AZ182="","FP_VASECTOMY; ","")&amp;
IF(CLEANED_DATA!BA182="","FP_MALE_CONDOM; ","")&amp;
IF(CLEANED_DATA!BB182="","FP_FEMALE_CONDOM; ","")&amp;
IF(CLEANED_DATA!BC182="","FP_NATURAL_METHOD; ","")
="","None",
IF(CLEANED_DATA!D182="","ANC1; ","")&amp;
IF(CLEANED_DATA!G182="","ANC4; ","")&amp;
IF(CLEANED_DATA!Q182="","LLIN_DISTRIBUTED; ","")&amp;
IF(CLEANED_DATA!R182="","DELIVERIES_HF; ","")&amp;
IF(CLEANED_DATA!T182="","AMTSL; ","")&amp;
IF(CLEANED_DATA!V182="","CAESAREAN; ","")&amp;
IF(CLEANED_DATA!W182="","OBST_COMPLICATIONS; ","")&amp;
IF(CLEANED_DATA!AL182="","PNC_48H_PROXY; ","")&amp;
IF(CLEANED_DATA!AM182="","FP_VISITS; ","")&amp;
IF(CLEANED_DATA!AN182="","FP_COUNSELLED; ","")&amp;
IF(CLEANED_DATA!AO182="","FP_NEW_ACCEPTORS; ","")&amp;
IF(CLEANED_DATA!AQ182="","FP_PROGESTIN_PILL; ","")&amp;
IF(CLEANED_DATA!AR182="","FP_ESTRO_PROGESTIN_PILL; ","")&amp;
IF(CLEANED_DATA!AS182="","FP_MORNING_AFTER; ","")&amp;
IF(CLEANED_DATA!AT182="","FP_IM_INJECTION; ","")&amp;
IF(CLEANED_DATA!AU182="","FP_SC_INJECTION; ","")&amp;
IF(CLEANED_DATA!AV182="","FP_IMPLANT_IMPLANON; ","")&amp;
IF(CLEANED_DATA!AW182="","FP_IMPLANT_JADELLE; ","")&amp;
IF(CLEANED_DATA!AX182="","FP_IUD; ","")&amp;
IF(CLEANED_DATA!AY182="","FP_TUBAL_LIGATION; ","")&amp;
IF(CLEANED_DATA!AZ182="","FP_VASECTOMY; ","")&amp;
IF(CLEANED_DATA!BA182="","FP_MALE_CONDOM; ","")&amp;
IF(CLEANED_DATA!BB182="","FP_FEMALE_CONDOM; ","")&amp;
IF(CLEANED_DATA!BC182="","FP_NATURAL_METHOD; ","")))</f>
        <v/>
      </c>
      <c r="C182" s="11" t="str">
        <f>IF($A182="","",IF(
COUNT(CLEANED_DATA!D182,CLEANED_DATA!G182,CLEANED_DATA!Q182,CLEANED_DATA!R182,CLEANED_DATA!T182,CLEANED_DATA!V182,CLEANED_DATA!W182,CLEANED_DATA!AL182,CLEANED_DATA!AM182,CLEANED_DATA!AN182,CLEANED_DATA!AO182,CLEANED_DATA!AQ182,CLEANED_DATA!AR182,CLEANED_DATA!AS182,CLEANED_DATA!AT182,CLEANED_DATA!AU182,CLEANED_DATA!AV182,CLEANED_DATA!AW182,CLEANED_DATA!AX182,CLEANED_DATA!AY182,CLEANED_DATA!AZ182,CLEANED_DATA!BA182,CLEANED_DATA!BB182,CLEANED_DATA!BC182)=0,
"No data reported",
IF(
SUM(CLEANED_DATA!D182,CLEANED_DATA!G182,CLEANED_DATA!Q182,CLEANED_DATA!R182,CLEANED_DATA!T182,CLEANED_DATA!V182,CLEANED_DATA!W182,CLEANED_DATA!AL182,CLEANED_DATA!AM182,CLEANED_DATA!AN182,CLEANED_DATA!AO182,CLEANED_DATA!AQ182,CLEANED_DATA!AR182,CLEANED_DATA!AS182,CLEANED_DATA!AT182,CLEANED_DATA!AU182,CLEANED_DATA!AV182,CLEANED_DATA!AW182,CLEANED_DATA!AX182,CLEANED_DATA!AY182,CLEANED_DATA!AZ182,CLEANED_DATA!BA182,CLEANED_DATA!BB182,CLEANED_DATA!BC182)=0,
"Zero-only reporting",
"Reported")))</f>
        <v/>
      </c>
      <c r="D182" s="10" t="str">
        <f>IF($A182="","",IF(AND(CLEANED_DATA!D182&lt;&gt;"",CLEANED_DATA!G182&lt;&gt;"",CLEANED_DATA!G182&gt;CLEANED_DATA!D182),"Flag: ANC4 higher than ANC1","OK"))</f>
        <v/>
      </c>
      <c r="E182" s="10" t="str">
        <f>IF($A182="","",IF(OR(CLEANED_DATA!D182="",CLEANED_DATA!Q182=""),"Missing value: verify ANC1 and LLIN reporting",IF(CLEANED_DATA!Q182=CLEANED_DATA!D182,"OK: LLIN equals ANC1",IF(CLEANED_DATA!Q182&gt;CLEANED_DATA!D182,"Flag: LLIN exceeds ANC1 by "&amp;(CLEANED_DATA!Q182-CLEANED_DATA!D182)&amp;"; verify ANC register and LLIN distribution tally","Flag: LLIN lower than ANC1 by "&amp;(CLEANED_DATA!D182-CLEANED_DATA!Q182)&amp;"; verify if all ANC1 clients received LLINs or correct reporting error"))))</f>
        <v/>
      </c>
      <c r="F182" s="10" t="str">
        <f>IF($A182="","",IF(AND(CLEANED_DATA!R182&lt;&gt;"",CLEANED_DATA!T182&lt;&gt;"",CLEANED_DATA!T182&gt;CLEANED_DATA!R182),"Flag: AMTSL greater than deliveries by "&amp;(CLEANED_DATA!T182-CLEANED_DATA!R182),IF(AND(CLEANED_DATA!R182&gt;0,CLEANED_DATA!T182=""),"Missing AMTSL where deliveries reported","OK")))</f>
        <v/>
      </c>
      <c r="G182" s="10" t="str">
        <f>IF($A182="","",IF(AND(CLEANED_DATA!R182&gt;0,CLEANED_DATA!AL182=""),"Flag: delivery reported but no PNC &lt;48h proxy value",IF(AND(CLEANED_DATA!R182&lt;&gt;"",CLEANED_DATA!AL182&lt;&gt;"",CLEANED_DATA!AL182&gt;CLEANED_DATA!R182),"Flag: PNC &lt;48h proxy greater than deliveries by "&amp;(CLEANED_DATA!AL182-CLEANED_DATA!R182),"OK")))</f>
        <v/>
      </c>
      <c r="H182" s="10" t="str">
        <f>IF($A182="","",IF(AND(CLEANED_DATA!V182&lt;&gt;"",CLEANED_DATA!R182&lt;&gt;"",CLEANED_DATA!V182&gt;CLEANED_DATA!R182),"Flag: caesareans greater than deliveries by "&amp;(CLEANED_DATA!V182-CLEANED_DATA!R182),"OK"))</f>
        <v/>
      </c>
      <c r="I182" s="10" t="str">
        <f>IF($A182="","",IF(AND(CLEANED_DATA!W182&lt;&gt;"",CLEANED_DATA!R182&lt;&gt;"",CLEANED_DATA!W182&gt;CLEANED_DATA!R182),"Flag: complications greater than deliveries by "&amp;(CLEANED_DATA!W182-CLEANED_DATA!R182),"OK"))</f>
        <v/>
      </c>
      <c r="J182" s="10" t="str">
        <f>IF($A182="","",IF(AND(CLEANED_DATA!AN182&lt;&gt;"",CLEANED_DATA!AO182&lt;&gt;"",CLEANED_DATA!AO182&gt;CLEANED_DATA!AN182),"Flag: new acceptors greater than counselled by "&amp;(CLEANED_DATA!AO182-CLEANED_DATA!AN182),"OK"))</f>
        <v/>
      </c>
      <c r="K182" s="10" t="str">
        <f>IF($A182="","",N(CLEANED_DATA!AQ182)+N(CLEANED_DATA!AR182)+N(CLEANED_DATA!AS182)+N(CLEANED_DATA!AT182)+N(CLEANED_DATA!AU182)+N(CLEANED_DATA!AV182)+N(CLEANED_DATA!AW182)+N(CLEANED_DATA!AX182)+N(CLEANED_DATA!AY182)+N(CLEANED_DATA!AZ182)+N(CLEANED_DATA!BA182)+N(CLEANED_DATA!BB182)+N(CLEANED_DATA!BC182))</f>
        <v/>
      </c>
      <c r="L182" s="10" t="str">
        <f>IF($A182="","",IF(CLEANED_DATA!AO182="","Missing FP new acceptors",IF(K182=CLEANED_DATA!AO182,"OK","FP method sum differs from new acceptors: method sum="&amp;K182&amp;", new acceptors="&amp;CLEANED_DATA!AO182&amp;", difference="&amp;(K182-CLEANED_DATA!AO182))))</f>
        <v/>
      </c>
      <c r="M182" s="11" t="str">
        <f t="shared" si="6"/>
        <v/>
      </c>
      <c r="N182" s="10" t="str">
        <f t="shared" si="7"/>
        <v/>
      </c>
      <c r="O182" s="10" t="str">
        <f t="shared" si="8"/>
        <v/>
      </c>
    </row>
    <row r="183" spans="1:15" ht="39.5" customHeight="1">
      <c r="A183" s="10" t="str">
        <f>IF(CLEANED_DATA!A183="","",CLEANED_DATA!A183)</f>
        <v/>
      </c>
      <c r="B183" s="10" t="str">
        <f>IF($A183="","",IF(
IF(CLEANED_DATA!D183="","ANC1; ","")&amp;
IF(CLEANED_DATA!G183="","ANC4; ","")&amp;
IF(CLEANED_DATA!Q183="","LLIN_DISTRIBUTED; ","")&amp;
IF(CLEANED_DATA!R183="","DELIVERIES_HF; ","")&amp;
IF(CLEANED_DATA!T183="","AMTSL; ","")&amp;
IF(CLEANED_DATA!V183="","CAESAREAN; ","")&amp;
IF(CLEANED_DATA!W183="","OBST_COMPLICATIONS; ","")&amp;
IF(CLEANED_DATA!AL183="","PNC_48H_PROXY; ","")&amp;
IF(CLEANED_DATA!AM183="","FP_VISITS; ","")&amp;
IF(CLEANED_DATA!AN183="","FP_COUNSELLED; ","")&amp;
IF(CLEANED_DATA!AO183="","FP_NEW_ACCEPTORS; ","")&amp;
IF(CLEANED_DATA!AQ183="","FP_PROGESTIN_PILL; ","")&amp;
IF(CLEANED_DATA!AR183="","FP_ESTRO_PROGESTIN_PILL; ","")&amp;
IF(CLEANED_DATA!AS183="","FP_MORNING_AFTER; ","")&amp;
IF(CLEANED_DATA!AT183="","FP_IM_INJECTION; ","")&amp;
IF(CLEANED_DATA!AU183="","FP_SC_INJECTION; ","")&amp;
IF(CLEANED_DATA!AV183="","FP_IMPLANT_IMPLANON; ","")&amp;
IF(CLEANED_DATA!AW183="","FP_IMPLANT_JADELLE; ","")&amp;
IF(CLEANED_DATA!AX183="","FP_IUD; ","")&amp;
IF(CLEANED_DATA!AY183="","FP_TUBAL_LIGATION; ","")&amp;
IF(CLEANED_DATA!AZ183="","FP_VASECTOMY; ","")&amp;
IF(CLEANED_DATA!BA183="","FP_MALE_CONDOM; ","")&amp;
IF(CLEANED_DATA!BB183="","FP_FEMALE_CONDOM; ","")&amp;
IF(CLEANED_DATA!BC183="","FP_NATURAL_METHOD; ","")
="","None",
IF(CLEANED_DATA!D183="","ANC1; ","")&amp;
IF(CLEANED_DATA!G183="","ANC4; ","")&amp;
IF(CLEANED_DATA!Q183="","LLIN_DISTRIBUTED; ","")&amp;
IF(CLEANED_DATA!R183="","DELIVERIES_HF; ","")&amp;
IF(CLEANED_DATA!T183="","AMTSL; ","")&amp;
IF(CLEANED_DATA!V183="","CAESAREAN; ","")&amp;
IF(CLEANED_DATA!W183="","OBST_COMPLICATIONS; ","")&amp;
IF(CLEANED_DATA!AL183="","PNC_48H_PROXY; ","")&amp;
IF(CLEANED_DATA!AM183="","FP_VISITS; ","")&amp;
IF(CLEANED_DATA!AN183="","FP_COUNSELLED; ","")&amp;
IF(CLEANED_DATA!AO183="","FP_NEW_ACCEPTORS; ","")&amp;
IF(CLEANED_DATA!AQ183="","FP_PROGESTIN_PILL; ","")&amp;
IF(CLEANED_DATA!AR183="","FP_ESTRO_PROGESTIN_PILL; ","")&amp;
IF(CLEANED_DATA!AS183="","FP_MORNING_AFTER; ","")&amp;
IF(CLEANED_DATA!AT183="","FP_IM_INJECTION; ","")&amp;
IF(CLEANED_DATA!AU183="","FP_SC_INJECTION; ","")&amp;
IF(CLEANED_DATA!AV183="","FP_IMPLANT_IMPLANON; ","")&amp;
IF(CLEANED_DATA!AW183="","FP_IMPLANT_JADELLE; ","")&amp;
IF(CLEANED_DATA!AX183="","FP_IUD; ","")&amp;
IF(CLEANED_DATA!AY183="","FP_TUBAL_LIGATION; ","")&amp;
IF(CLEANED_DATA!AZ183="","FP_VASECTOMY; ","")&amp;
IF(CLEANED_DATA!BA183="","FP_MALE_CONDOM; ","")&amp;
IF(CLEANED_DATA!BB183="","FP_FEMALE_CONDOM; ","")&amp;
IF(CLEANED_DATA!BC183="","FP_NATURAL_METHOD; ","")))</f>
        <v/>
      </c>
      <c r="C183" s="11" t="str">
        <f>IF($A183="","",IF(
COUNT(CLEANED_DATA!D183,CLEANED_DATA!G183,CLEANED_DATA!Q183,CLEANED_DATA!R183,CLEANED_DATA!T183,CLEANED_DATA!V183,CLEANED_DATA!W183,CLEANED_DATA!AL183,CLEANED_DATA!AM183,CLEANED_DATA!AN183,CLEANED_DATA!AO183,CLEANED_DATA!AQ183,CLEANED_DATA!AR183,CLEANED_DATA!AS183,CLEANED_DATA!AT183,CLEANED_DATA!AU183,CLEANED_DATA!AV183,CLEANED_DATA!AW183,CLEANED_DATA!AX183,CLEANED_DATA!AY183,CLEANED_DATA!AZ183,CLEANED_DATA!BA183,CLEANED_DATA!BB183,CLEANED_DATA!BC183)=0,
"No data reported",
IF(
SUM(CLEANED_DATA!D183,CLEANED_DATA!G183,CLEANED_DATA!Q183,CLEANED_DATA!R183,CLEANED_DATA!T183,CLEANED_DATA!V183,CLEANED_DATA!W183,CLEANED_DATA!AL183,CLEANED_DATA!AM183,CLEANED_DATA!AN183,CLEANED_DATA!AO183,CLEANED_DATA!AQ183,CLEANED_DATA!AR183,CLEANED_DATA!AS183,CLEANED_DATA!AT183,CLEANED_DATA!AU183,CLEANED_DATA!AV183,CLEANED_DATA!AW183,CLEANED_DATA!AX183,CLEANED_DATA!AY183,CLEANED_DATA!AZ183,CLEANED_DATA!BA183,CLEANED_DATA!BB183,CLEANED_DATA!BC183)=0,
"Zero-only reporting",
"Reported")))</f>
        <v/>
      </c>
      <c r="D183" s="10" t="str">
        <f>IF($A183="","",IF(AND(CLEANED_DATA!D183&lt;&gt;"",CLEANED_DATA!G183&lt;&gt;"",CLEANED_DATA!G183&gt;CLEANED_DATA!D183),"Flag: ANC4 higher than ANC1","OK"))</f>
        <v/>
      </c>
      <c r="E183" s="10" t="str">
        <f>IF($A183="","",IF(OR(CLEANED_DATA!D183="",CLEANED_DATA!Q183=""),"Missing value: verify ANC1 and LLIN reporting",IF(CLEANED_DATA!Q183=CLEANED_DATA!D183,"OK: LLIN equals ANC1",IF(CLEANED_DATA!Q183&gt;CLEANED_DATA!D183,"Flag: LLIN exceeds ANC1 by "&amp;(CLEANED_DATA!Q183-CLEANED_DATA!D183)&amp;"; verify ANC register and LLIN distribution tally","Flag: LLIN lower than ANC1 by "&amp;(CLEANED_DATA!D183-CLEANED_DATA!Q183)&amp;"; verify if all ANC1 clients received LLINs or correct reporting error"))))</f>
        <v/>
      </c>
      <c r="F183" s="10" t="str">
        <f>IF($A183="","",IF(AND(CLEANED_DATA!R183&lt;&gt;"",CLEANED_DATA!T183&lt;&gt;"",CLEANED_DATA!T183&gt;CLEANED_DATA!R183),"Flag: AMTSL greater than deliveries by "&amp;(CLEANED_DATA!T183-CLEANED_DATA!R183),IF(AND(CLEANED_DATA!R183&gt;0,CLEANED_DATA!T183=""),"Missing AMTSL where deliveries reported","OK")))</f>
        <v/>
      </c>
      <c r="G183" s="10" t="str">
        <f>IF($A183="","",IF(AND(CLEANED_DATA!R183&gt;0,CLEANED_DATA!AL183=""),"Flag: delivery reported but no PNC &lt;48h proxy value",IF(AND(CLEANED_DATA!R183&lt;&gt;"",CLEANED_DATA!AL183&lt;&gt;"",CLEANED_DATA!AL183&gt;CLEANED_DATA!R183),"Flag: PNC &lt;48h proxy greater than deliveries by "&amp;(CLEANED_DATA!AL183-CLEANED_DATA!R183),"OK")))</f>
        <v/>
      </c>
      <c r="H183" s="10" t="str">
        <f>IF($A183="","",IF(AND(CLEANED_DATA!V183&lt;&gt;"",CLEANED_DATA!R183&lt;&gt;"",CLEANED_DATA!V183&gt;CLEANED_DATA!R183),"Flag: caesareans greater than deliveries by "&amp;(CLEANED_DATA!V183-CLEANED_DATA!R183),"OK"))</f>
        <v/>
      </c>
      <c r="I183" s="10" t="str">
        <f>IF($A183="","",IF(AND(CLEANED_DATA!W183&lt;&gt;"",CLEANED_DATA!R183&lt;&gt;"",CLEANED_DATA!W183&gt;CLEANED_DATA!R183),"Flag: complications greater than deliveries by "&amp;(CLEANED_DATA!W183-CLEANED_DATA!R183),"OK"))</f>
        <v/>
      </c>
      <c r="J183" s="10" t="str">
        <f>IF($A183="","",IF(AND(CLEANED_DATA!AN183&lt;&gt;"",CLEANED_DATA!AO183&lt;&gt;"",CLEANED_DATA!AO183&gt;CLEANED_DATA!AN183),"Flag: new acceptors greater than counselled by "&amp;(CLEANED_DATA!AO183-CLEANED_DATA!AN183),"OK"))</f>
        <v/>
      </c>
      <c r="K183" s="10" t="str">
        <f>IF($A183="","",N(CLEANED_DATA!AQ183)+N(CLEANED_DATA!AR183)+N(CLEANED_DATA!AS183)+N(CLEANED_DATA!AT183)+N(CLEANED_DATA!AU183)+N(CLEANED_DATA!AV183)+N(CLEANED_DATA!AW183)+N(CLEANED_DATA!AX183)+N(CLEANED_DATA!AY183)+N(CLEANED_DATA!AZ183)+N(CLEANED_DATA!BA183)+N(CLEANED_DATA!BB183)+N(CLEANED_DATA!BC183))</f>
        <v/>
      </c>
      <c r="L183" s="10" t="str">
        <f>IF($A183="","",IF(CLEANED_DATA!AO183="","Missing FP new acceptors",IF(K183=CLEANED_DATA!AO183,"OK","FP method sum differs from new acceptors: method sum="&amp;K183&amp;", new acceptors="&amp;CLEANED_DATA!AO183&amp;", difference="&amp;(K183-CLEANED_DATA!AO183))))</f>
        <v/>
      </c>
      <c r="M183" s="11" t="str">
        <f t="shared" si="6"/>
        <v/>
      </c>
      <c r="N183" s="10" t="str">
        <f t="shared" si="7"/>
        <v/>
      </c>
      <c r="O183" s="10" t="str">
        <f t="shared" si="8"/>
        <v/>
      </c>
    </row>
    <row r="184" spans="1:15" ht="39.5" customHeight="1">
      <c r="A184" s="10" t="str">
        <f>IF(CLEANED_DATA!A184="","",CLEANED_DATA!A184)</f>
        <v/>
      </c>
      <c r="B184" s="10" t="str">
        <f>IF($A184="","",IF(
IF(CLEANED_DATA!D184="","ANC1; ","")&amp;
IF(CLEANED_DATA!G184="","ANC4; ","")&amp;
IF(CLEANED_DATA!Q184="","LLIN_DISTRIBUTED; ","")&amp;
IF(CLEANED_DATA!R184="","DELIVERIES_HF; ","")&amp;
IF(CLEANED_DATA!T184="","AMTSL; ","")&amp;
IF(CLEANED_DATA!V184="","CAESAREAN; ","")&amp;
IF(CLEANED_DATA!W184="","OBST_COMPLICATIONS; ","")&amp;
IF(CLEANED_DATA!AL184="","PNC_48H_PROXY; ","")&amp;
IF(CLEANED_DATA!AM184="","FP_VISITS; ","")&amp;
IF(CLEANED_DATA!AN184="","FP_COUNSELLED; ","")&amp;
IF(CLEANED_DATA!AO184="","FP_NEW_ACCEPTORS; ","")&amp;
IF(CLEANED_DATA!AQ184="","FP_PROGESTIN_PILL; ","")&amp;
IF(CLEANED_DATA!AR184="","FP_ESTRO_PROGESTIN_PILL; ","")&amp;
IF(CLEANED_DATA!AS184="","FP_MORNING_AFTER; ","")&amp;
IF(CLEANED_DATA!AT184="","FP_IM_INJECTION; ","")&amp;
IF(CLEANED_DATA!AU184="","FP_SC_INJECTION; ","")&amp;
IF(CLEANED_DATA!AV184="","FP_IMPLANT_IMPLANON; ","")&amp;
IF(CLEANED_DATA!AW184="","FP_IMPLANT_JADELLE; ","")&amp;
IF(CLEANED_DATA!AX184="","FP_IUD; ","")&amp;
IF(CLEANED_DATA!AY184="","FP_TUBAL_LIGATION; ","")&amp;
IF(CLEANED_DATA!AZ184="","FP_VASECTOMY; ","")&amp;
IF(CLEANED_DATA!BA184="","FP_MALE_CONDOM; ","")&amp;
IF(CLEANED_DATA!BB184="","FP_FEMALE_CONDOM; ","")&amp;
IF(CLEANED_DATA!BC184="","FP_NATURAL_METHOD; ","")
="","None",
IF(CLEANED_DATA!D184="","ANC1; ","")&amp;
IF(CLEANED_DATA!G184="","ANC4; ","")&amp;
IF(CLEANED_DATA!Q184="","LLIN_DISTRIBUTED; ","")&amp;
IF(CLEANED_DATA!R184="","DELIVERIES_HF; ","")&amp;
IF(CLEANED_DATA!T184="","AMTSL; ","")&amp;
IF(CLEANED_DATA!V184="","CAESAREAN; ","")&amp;
IF(CLEANED_DATA!W184="","OBST_COMPLICATIONS; ","")&amp;
IF(CLEANED_DATA!AL184="","PNC_48H_PROXY; ","")&amp;
IF(CLEANED_DATA!AM184="","FP_VISITS; ","")&amp;
IF(CLEANED_DATA!AN184="","FP_COUNSELLED; ","")&amp;
IF(CLEANED_DATA!AO184="","FP_NEW_ACCEPTORS; ","")&amp;
IF(CLEANED_DATA!AQ184="","FP_PROGESTIN_PILL; ","")&amp;
IF(CLEANED_DATA!AR184="","FP_ESTRO_PROGESTIN_PILL; ","")&amp;
IF(CLEANED_DATA!AS184="","FP_MORNING_AFTER; ","")&amp;
IF(CLEANED_DATA!AT184="","FP_IM_INJECTION; ","")&amp;
IF(CLEANED_DATA!AU184="","FP_SC_INJECTION; ","")&amp;
IF(CLEANED_DATA!AV184="","FP_IMPLANT_IMPLANON; ","")&amp;
IF(CLEANED_DATA!AW184="","FP_IMPLANT_JADELLE; ","")&amp;
IF(CLEANED_DATA!AX184="","FP_IUD; ","")&amp;
IF(CLEANED_DATA!AY184="","FP_TUBAL_LIGATION; ","")&amp;
IF(CLEANED_DATA!AZ184="","FP_VASECTOMY; ","")&amp;
IF(CLEANED_DATA!BA184="","FP_MALE_CONDOM; ","")&amp;
IF(CLEANED_DATA!BB184="","FP_FEMALE_CONDOM; ","")&amp;
IF(CLEANED_DATA!BC184="","FP_NATURAL_METHOD; ","")))</f>
        <v/>
      </c>
      <c r="C184" s="11" t="str">
        <f>IF($A184="","",IF(
COUNT(CLEANED_DATA!D184,CLEANED_DATA!G184,CLEANED_DATA!Q184,CLEANED_DATA!R184,CLEANED_DATA!T184,CLEANED_DATA!V184,CLEANED_DATA!W184,CLEANED_DATA!AL184,CLEANED_DATA!AM184,CLEANED_DATA!AN184,CLEANED_DATA!AO184,CLEANED_DATA!AQ184,CLEANED_DATA!AR184,CLEANED_DATA!AS184,CLEANED_DATA!AT184,CLEANED_DATA!AU184,CLEANED_DATA!AV184,CLEANED_DATA!AW184,CLEANED_DATA!AX184,CLEANED_DATA!AY184,CLEANED_DATA!AZ184,CLEANED_DATA!BA184,CLEANED_DATA!BB184,CLEANED_DATA!BC184)=0,
"No data reported",
IF(
SUM(CLEANED_DATA!D184,CLEANED_DATA!G184,CLEANED_DATA!Q184,CLEANED_DATA!R184,CLEANED_DATA!T184,CLEANED_DATA!V184,CLEANED_DATA!W184,CLEANED_DATA!AL184,CLEANED_DATA!AM184,CLEANED_DATA!AN184,CLEANED_DATA!AO184,CLEANED_DATA!AQ184,CLEANED_DATA!AR184,CLEANED_DATA!AS184,CLEANED_DATA!AT184,CLEANED_DATA!AU184,CLEANED_DATA!AV184,CLEANED_DATA!AW184,CLEANED_DATA!AX184,CLEANED_DATA!AY184,CLEANED_DATA!AZ184,CLEANED_DATA!BA184,CLEANED_DATA!BB184,CLEANED_DATA!BC184)=0,
"Zero-only reporting",
"Reported")))</f>
        <v/>
      </c>
      <c r="D184" s="10" t="str">
        <f>IF($A184="","",IF(AND(CLEANED_DATA!D184&lt;&gt;"",CLEANED_DATA!G184&lt;&gt;"",CLEANED_DATA!G184&gt;CLEANED_DATA!D184),"Flag: ANC4 higher than ANC1","OK"))</f>
        <v/>
      </c>
      <c r="E184" s="10" t="str">
        <f>IF($A184="","",IF(OR(CLEANED_DATA!D184="",CLEANED_DATA!Q184=""),"Missing value: verify ANC1 and LLIN reporting",IF(CLEANED_DATA!Q184=CLEANED_DATA!D184,"OK: LLIN equals ANC1",IF(CLEANED_DATA!Q184&gt;CLEANED_DATA!D184,"Flag: LLIN exceeds ANC1 by "&amp;(CLEANED_DATA!Q184-CLEANED_DATA!D184)&amp;"; verify ANC register and LLIN distribution tally","Flag: LLIN lower than ANC1 by "&amp;(CLEANED_DATA!D184-CLEANED_DATA!Q184)&amp;"; verify if all ANC1 clients received LLINs or correct reporting error"))))</f>
        <v/>
      </c>
      <c r="F184" s="10" t="str">
        <f>IF($A184="","",IF(AND(CLEANED_DATA!R184&lt;&gt;"",CLEANED_DATA!T184&lt;&gt;"",CLEANED_DATA!T184&gt;CLEANED_DATA!R184),"Flag: AMTSL greater than deliveries by "&amp;(CLEANED_DATA!T184-CLEANED_DATA!R184),IF(AND(CLEANED_DATA!R184&gt;0,CLEANED_DATA!T184=""),"Missing AMTSL where deliveries reported","OK")))</f>
        <v/>
      </c>
      <c r="G184" s="10" t="str">
        <f>IF($A184="","",IF(AND(CLEANED_DATA!R184&gt;0,CLEANED_DATA!AL184=""),"Flag: delivery reported but no PNC &lt;48h proxy value",IF(AND(CLEANED_DATA!R184&lt;&gt;"",CLEANED_DATA!AL184&lt;&gt;"",CLEANED_DATA!AL184&gt;CLEANED_DATA!R184),"Flag: PNC &lt;48h proxy greater than deliveries by "&amp;(CLEANED_DATA!AL184-CLEANED_DATA!R184),"OK")))</f>
        <v/>
      </c>
      <c r="H184" s="10" t="str">
        <f>IF($A184="","",IF(AND(CLEANED_DATA!V184&lt;&gt;"",CLEANED_DATA!R184&lt;&gt;"",CLEANED_DATA!V184&gt;CLEANED_DATA!R184),"Flag: caesareans greater than deliveries by "&amp;(CLEANED_DATA!V184-CLEANED_DATA!R184),"OK"))</f>
        <v/>
      </c>
      <c r="I184" s="10" t="str">
        <f>IF($A184="","",IF(AND(CLEANED_DATA!W184&lt;&gt;"",CLEANED_DATA!R184&lt;&gt;"",CLEANED_DATA!W184&gt;CLEANED_DATA!R184),"Flag: complications greater than deliveries by "&amp;(CLEANED_DATA!W184-CLEANED_DATA!R184),"OK"))</f>
        <v/>
      </c>
      <c r="J184" s="10" t="str">
        <f>IF($A184="","",IF(AND(CLEANED_DATA!AN184&lt;&gt;"",CLEANED_DATA!AO184&lt;&gt;"",CLEANED_DATA!AO184&gt;CLEANED_DATA!AN184),"Flag: new acceptors greater than counselled by "&amp;(CLEANED_DATA!AO184-CLEANED_DATA!AN184),"OK"))</f>
        <v/>
      </c>
      <c r="K184" s="10" t="str">
        <f>IF($A184="","",N(CLEANED_DATA!AQ184)+N(CLEANED_DATA!AR184)+N(CLEANED_DATA!AS184)+N(CLEANED_DATA!AT184)+N(CLEANED_DATA!AU184)+N(CLEANED_DATA!AV184)+N(CLEANED_DATA!AW184)+N(CLEANED_DATA!AX184)+N(CLEANED_DATA!AY184)+N(CLEANED_DATA!AZ184)+N(CLEANED_DATA!BA184)+N(CLEANED_DATA!BB184)+N(CLEANED_DATA!BC184))</f>
        <v/>
      </c>
      <c r="L184" s="10" t="str">
        <f>IF($A184="","",IF(CLEANED_DATA!AO184="","Missing FP new acceptors",IF(K184=CLEANED_DATA!AO184,"OK","FP method sum differs from new acceptors: method sum="&amp;K184&amp;", new acceptors="&amp;CLEANED_DATA!AO184&amp;", difference="&amp;(K184-CLEANED_DATA!AO184))))</f>
        <v/>
      </c>
      <c r="M184" s="11" t="str">
        <f t="shared" si="6"/>
        <v/>
      </c>
      <c r="N184" s="10" t="str">
        <f t="shared" si="7"/>
        <v/>
      </c>
      <c r="O184" s="10" t="str">
        <f t="shared" si="8"/>
        <v/>
      </c>
    </row>
    <row r="185" spans="1:15" ht="39.5" customHeight="1">
      <c r="A185" s="10" t="str">
        <f>IF(CLEANED_DATA!A185="","",CLEANED_DATA!A185)</f>
        <v/>
      </c>
      <c r="B185" s="10" t="str">
        <f>IF($A185="","",IF(
IF(CLEANED_DATA!D185="","ANC1; ","")&amp;
IF(CLEANED_DATA!G185="","ANC4; ","")&amp;
IF(CLEANED_DATA!Q185="","LLIN_DISTRIBUTED; ","")&amp;
IF(CLEANED_DATA!R185="","DELIVERIES_HF; ","")&amp;
IF(CLEANED_DATA!T185="","AMTSL; ","")&amp;
IF(CLEANED_DATA!V185="","CAESAREAN; ","")&amp;
IF(CLEANED_DATA!W185="","OBST_COMPLICATIONS; ","")&amp;
IF(CLEANED_DATA!AL185="","PNC_48H_PROXY; ","")&amp;
IF(CLEANED_DATA!AM185="","FP_VISITS; ","")&amp;
IF(CLEANED_DATA!AN185="","FP_COUNSELLED; ","")&amp;
IF(CLEANED_DATA!AO185="","FP_NEW_ACCEPTORS; ","")&amp;
IF(CLEANED_DATA!AQ185="","FP_PROGESTIN_PILL; ","")&amp;
IF(CLEANED_DATA!AR185="","FP_ESTRO_PROGESTIN_PILL; ","")&amp;
IF(CLEANED_DATA!AS185="","FP_MORNING_AFTER; ","")&amp;
IF(CLEANED_DATA!AT185="","FP_IM_INJECTION; ","")&amp;
IF(CLEANED_DATA!AU185="","FP_SC_INJECTION; ","")&amp;
IF(CLEANED_DATA!AV185="","FP_IMPLANT_IMPLANON; ","")&amp;
IF(CLEANED_DATA!AW185="","FP_IMPLANT_JADELLE; ","")&amp;
IF(CLEANED_DATA!AX185="","FP_IUD; ","")&amp;
IF(CLEANED_DATA!AY185="","FP_TUBAL_LIGATION; ","")&amp;
IF(CLEANED_DATA!AZ185="","FP_VASECTOMY; ","")&amp;
IF(CLEANED_DATA!BA185="","FP_MALE_CONDOM; ","")&amp;
IF(CLEANED_DATA!BB185="","FP_FEMALE_CONDOM; ","")&amp;
IF(CLEANED_DATA!BC185="","FP_NATURAL_METHOD; ","")
="","None",
IF(CLEANED_DATA!D185="","ANC1; ","")&amp;
IF(CLEANED_DATA!G185="","ANC4; ","")&amp;
IF(CLEANED_DATA!Q185="","LLIN_DISTRIBUTED; ","")&amp;
IF(CLEANED_DATA!R185="","DELIVERIES_HF; ","")&amp;
IF(CLEANED_DATA!T185="","AMTSL; ","")&amp;
IF(CLEANED_DATA!V185="","CAESAREAN; ","")&amp;
IF(CLEANED_DATA!W185="","OBST_COMPLICATIONS; ","")&amp;
IF(CLEANED_DATA!AL185="","PNC_48H_PROXY; ","")&amp;
IF(CLEANED_DATA!AM185="","FP_VISITS; ","")&amp;
IF(CLEANED_DATA!AN185="","FP_COUNSELLED; ","")&amp;
IF(CLEANED_DATA!AO185="","FP_NEW_ACCEPTORS; ","")&amp;
IF(CLEANED_DATA!AQ185="","FP_PROGESTIN_PILL; ","")&amp;
IF(CLEANED_DATA!AR185="","FP_ESTRO_PROGESTIN_PILL; ","")&amp;
IF(CLEANED_DATA!AS185="","FP_MORNING_AFTER; ","")&amp;
IF(CLEANED_DATA!AT185="","FP_IM_INJECTION; ","")&amp;
IF(CLEANED_DATA!AU185="","FP_SC_INJECTION; ","")&amp;
IF(CLEANED_DATA!AV185="","FP_IMPLANT_IMPLANON; ","")&amp;
IF(CLEANED_DATA!AW185="","FP_IMPLANT_JADELLE; ","")&amp;
IF(CLEANED_DATA!AX185="","FP_IUD; ","")&amp;
IF(CLEANED_DATA!AY185="","FP_TUBAL_LIGATION; ","")&amp;
IF(CLEANED_DATA!AZ185="","FP_VASECTOMY; ","")&amp;
IF(CLEANED_DATA!BA185="","FP_MALE_CONDOM; ","")&amp;
IF(CLEANED_DATA!BB185="","FP_FEMALE_CONDOM; ","")&amp;
IF(CLEANED_DATA!BC185="","FP_NATURAL_METHOD; ","")))</f>
        <v/>
      </c>
      <c r="C185" s="11" t="str">
        <f>IF($A185="","",IF(
COUNT(CLEANED_DATA!D185,CLEANED_DATA!G185,CLEANED_DATA!Q185,CLEANED_DATA!R185,CLEANED_DATA!T185,CLEANED_DATA!V185,CLEANED_DATA!W185,CLEANED_DATA!AL185,CLEANED_DATA!AM185,CLEANED_DATA!AN185,CLEANED_DATA!AO185,CLEANED_DATA!AQ185,CLEANED_DATA!AR185,CLEANED_DATA!AS185,CLEANED_DATA!AT185,CLEANED_DATA!AU185,CLEANED_DATA!AV185,CLEANED_DATA!AW185,CLEANED_DATA!AX185,CLEANED_DATA!AY185,CLEANED_DATA!AZ185,CLEANED_DATA!BA185,CLEANED_DATA!BB185,CLEANED_DATA!BC185)=0,
"No data reported",
IF(
SUM(CLEANED_DATA!D185,CLEANED_DATA!G185,CLEANED_DATA!Q185,CLEANED_DATA!R185,CLEANED_DATA!T185,CLEANED_DATA!V185,CLEANED_DATA!W185,CLEANED_DATA!AL185,CLEANED_DATA!AM185,CLEANED_DATA!AN185,CLEANED_DATA!AO185,CLEANED_DATA!AQ185,CLEANED_DATA!AR185,CLEANED_DATA!AS185,CLEANED_DATA!AT185,CLEANED_DATA!AU185,CLEANED_DATA!AV185,CLEANED_DATA!AW185,CLEANED_DATA!AX185,CLEANED_DATA!AY185,CLEANED_DATA!AZ185,CLEANED_DATA!BA185,CLEANED_DATA!BB185,CLEANED_DATA!BC185)=0,
"Zero-only reporting",
"Reported")))</f>
        <v/>
      </c>
      <c r="D185" s="10" t="str">
        <f>IF($A185="","",IF(AND(CLEANED_DATA!D185&lt;&gt;"",CLEANED_DATA!G185&lt;&gt;"",CLEANED_DATA!G185&gt;CLEANED_DATA!D185),"Flag: ANC4 higher than ANC1","OK"))</f>
        <v/>
      </c>
      <c r="E185" s="10" t="str">
        <f>IF($A185="","",IF(OR(CLEANED_DATA!D185="",CLEANED_DATA!Q185=""),"Missing value: verify ANC1 and LLIN reporting",IF(CLEANED_DATA!Q185=CLEANED_DATA!D185,"OK: LLIN equals ANC1",IF(CLEANED_DATA!Q185&gt;CLEANED_DATA!D185,"Flag: LLIN exceeds ANC1 by "&amp;(CLEANED_DATA!Q185-CLEANED_DATA!D185)&amp;"; verify ANC register and LLIN distribution tally","Flag: LLIN lower than ANC1 by "&amp;(CLEANED_DATA!D185-CLEANED_DATA!Q185)&amp;"; verify if all ANC1 clients received LLINs or correct reporting error"))))</f>
        <v/>
      </c>
      <c r="F185" s="10" t="str">
        <f>IF($A185="","",IF(AND(CLEANED_DATA!R185&lt;&gt;"",CLEANED_DATA!T185&lt;&gt;"",CLEANED_DATA!T185&gt;CLEANED_DATA!R185),"Flag: AMTSL greater than deliveries by "&amp;(CLEANED_DATA!T185-CLEANED_DATA!R185),IF(AND(CLEANED_DATA!R185&gt;0,CLEANED_DATA!T185=""),"Missing AMTSL where deliveries reported","OK")))</f>
        <v/>
      </c>
      <c r="G185" s="10" t="str">
        <f>IF($A185="","",IF(AND(CLEANED_DATA!R185&gt;0,CLEANED_DATA!AL185=""),"Flag: delivery reported but no PNC &lt;48h proxy value",IF(AND(CLEANED_DATA!R185&lt;&gt;"",CLEANED_DATA!AL185&lt;&gt;"",CLEANED_DATA!AL185&gt;CLEANED_DATA!R185),"Flag: PNC &lt;48h proxy greater than deliveries by "&amp;(CLEANED_DATA!AL185-CLEANED_DATA!R185),"OK")))</f>
        <v/>
      </c>
      <c r="H185" s="10" t="str">
        <f>IF($A185="","",IF(AND(CLEANED_DATA!V185&lt;&gt;"",CLEANED_DATA!R185&lt;&gt;"",CLEANED_DATA!V185&gt;CLEANED_DATA!R185),"Flag: caesareans greater than deliveries by "&amp;(CLEANED_DATA!V185-CLEANED_DATA!R185),"OK"))</f>
        <v/>
      </c>
      <c r="I185" s="10" t="str">
        <f>IF($A185="","",IF(AND(CLEANED_DATA!W185&lt;&gt;"",CLEANED_DATA!R185&lt;&gt;"",CLEANED_DATA!W185&gt;CLEANED_DATA!R185),"Flag: complications greater than deliveries by "&amp;(CLEANED_DATA!W185-CLEANED_DATA!R185),"OK"))</f>
        <v/>
      </c>
      <c r="J185" s="10" t="str">
        <f>IF($A185="","",IF(AND(CLEANED_DATA!AN185&lt;&gt;"",CLEANED_DATA!AO185&lt;&gt;"",CLEANED_DATA!AO185&gt;CLEANED_DATA!AN185),"Flag: new acceptors greater than counselled by "&amp;(CLEANED_DATA!AO185-CLEANED_DATA!AN185),"OK"))</f>
        <v/>
      </c>
      <c r="K185" s="10" t="str">
        <f>IF($A185="","",N(CLEANED_DATA!AQ185)+N(CLEANED_DATA!AR185)+N(CLEANED_DATA!AS185)+N(CLEANED_DATA!AT185)+N(CLEANED_DATA!AU185)+N(CLEANED_DATA!AV185)+N(CLEANED_DATA!AW185)+N(CLEANED_DATA!AX185)+N(CLEANED_DATA!AY185)+N(CLEANED_DATA!AZ185)+N(CLEANED_DATA!BA185)+N(CLEANED_DATA!BB185)+N(CLEANED_DATA!BC185))</f>
        <v/>
      </c>
      <c r="L185" s="10" t="str">
        <f>IF($A185="","",IF(CLEANED_DATA!AO185="","Missing FP new acceptors",IF(K185=CLEANED_DATA!AO185,"OK","FP method sum differs from new acceptors: method sum="&amp;K185&amp;", new acceptors="&amp;CLEANED_DATA!AO185&amp;", difference="&amp;(K185-CLEANED_DATA!AO185))))</f>
        <v/>
      </c>
      <c r="M185" s="11" t="str">
        <f t="shared" si="6"/>
        <v/>
      </c>
      <c r="N185" s="10" t="str">
        <f t="shared" si="7"/>
        <v/>
      </c>
      <c r="O185" s="10" t="str">
        <f t="shared" si="8"/>
        <v/>
      </c>
    </row>
    <row r="186" spans="1:15" ht="39.5" customHeight="1">
      <c r="A186" s="10" t="str">
        <f>IF(CLEANED_DATA!A186="","",CLEANED_DATA!A186)</f>
        <v/>
      </c>
      <c r="B186" s="10" t="str">
        <f>IF($A186="","",IF(
IF(CLEANED_DATA!D186="","ANC1; ","")&amp;
IF(CLEANED_DATA!G186="","ANC4; ","")&amp;
IF(CLEANED_DATA!Q186="","LLIN_DISTRIBUTED; ","")&amp;
IF(CLEANED_DATA!R186="","DELIVERIES_HF; ","")&amp;
IF(CLEANED_DATA!T186="","AMTSL; ","")&amp;
IF(CLEANED_DATA!V186="","CAESAREAN; ","")&amp;
IF(CLEANED_DATA!W186="","OBST_COMPLICATIONS; ","")&amp;
IF(CLEANED_DATA!AL186="","PNC_48H_PROXY; ","")&amp;
IF(CLEANED_DATA!AM186="","FP_VISITS; ","")&amp;
IF(CLEANED_DATA!AN186="","FP_COUNSELLED; ","")&amp;
IF(CLEANED_DATA!AO186="","FP_NEW_ACCEPTORS; ","")&amp;
IF(CLEANED_DATA!AQ186="","FP_PROGESTIN_PILL; ","")&amp;
IF(CLEANED_DATA!AR186="","FP_ESTRO_PROGESTIN_PILL; ","")&amp;
IF(CLEANED_DATA!AS186="","FP_MORNING_AFTER; ","")&amp;
IF(CLEANED_DATA!AT186="","FP_IM_INJECTION; ","")&amp;
IF(CLEANED_DATA!AU186="","FP_SC_INJECTION; ","")&amp;
IF(CLEANED_DATA!AV186="","FP_IMPLANT_IMPLANON; ","")&amp;
IF(CLEANED_DATA!AW186="","FP_IMPLANT_JADELLE; ","")&amp;
IF(CLEANED_DATA!AX186="","FP_IUD; ","")&amp;
IF(CLEANED_DATA!AY186="","FP_TUBAL_LIGATION; ","")&amp;
IF(CLEANED_DATA!AZ186="","FP_VASECTOMY; ","")&amp;
IF(CLEANED_DATA!BA186="","FP_MALE_CONDOM; ","")&amp;
IF(CLEANED_DATA!BB186="","FP_FEMALE_CONDOM; ","")&amp;
IF(CLEANED_DATA!BC186="","FP_NATURAL_METHOD; ","")
="","None",
IF(CLEANED_DATA!D186="","ANC1; ","")&amp;
IF(CLEANED_DATA!G186="","ANC4; ","")&amp;
IF(CLEANED_DATA!Q186="","LLIN_DISTRIBUTED; ","")&amp;
IF(CLEANED_DATA!R186="","DELIVERIES_HF; ","")&amp;
IF(CLEANED_DATA!T186="","AMTSL; ","")&amp;
IF(CLEANED_DATA!V186="","CAESAREAN; ","")&amp;
IF(CLEANED_DATA!W186="","OBST_COMPLICATIONS; ","")&amp;
IF(CLEANED_DATA!AL186="","PNC_48H_PROXY; ","")&amp;
IF(CLEANED_DATA!AM186="","FP_VISITS; ","")&amp;
IF(CLEANED_DATA!AN186="","FP_COUNSELLED; ","")&amp;
IF(CLEANED_DATA!AO186="","FP_NEW_ACCEPTORS; ","")&amp;
IF(CLEANED_DATA!AQ186="","FP_PROGESTIN_PILL; ","")&amp;
IF(CLEANED_DATA!AR186="","FP_ESTRO_PROGESTIN_PILL; ","")&amp;
IF(CLEANED_DATA!AS186="","FP_MORNING_AFTER; ","")&amp;
IF(CLEANED_DATA!AT186="","FP_IM_INJECTION; ","")&amp;
IF(CLEANED_DATA!AU186="","FP_SC_INJECTION; ","")&amp;
IF(CLEANED_DATA!AV186="","FP_IMPLANT_IMPLANON; ","")&amp;
IF(CLEANED_DATA!AW186="","FP_IMPLANT_JADELLE; ","")&amp;
IF(CLEANED_DATA!AX186="","FP_IUD; ","")&amp;
IF(CLEANED_DATA!AY186="","FP_TUBAL_LIGATION; ","")&amp;
IF(CLEANED_DATA!AZ186="","FP_VASECTOMY; ","")&amp;
IF(CLEANED_DATA!BA186="","FP_MALE_CONDOM; ","")&amp;
IF(CLEANED_DATA!BB186="","FP_FEMALE_CONDOM; ","")&amp;
IF(CLEANED_DATA!BC186="","FP_NATURAL_METHOD; ","")))</f>
        <v/>
      </c>
      <c r="C186" s="11" t="str">
        <f>IF($A186="","",IF(
COUNT(CLEANED_DATA!D186,CLEANED_DATA!G186,CLEANED_DATA!Q186,CLEANED_DATA!R186,CLEANED_DATA!T186,CLEANED_DATA!V186,CLEANED_DATA!W186,CLEANED_DATA!AL186,CLEANED_DATA!AM186,CLEANED_DATA!AN186,CLEANED_DATA!AO186,CLEANED_DATA!AQ186,CLEANED_DATA!AR186,CLEANED_DATA!AS186,CLEANED_DATA!AT186,CLEANED_DATA!AU186,CLEANED_DATA!AV186,CLEANED_DATA!AW186,CLEANED_DATA!AX186,CLEANED_DATA!AY186,CLEANED_DATA!AZ186,CLEANED_DATA!BA186,CLEANED_DATA!BB186,CLEANED_DATA!BC186)=0,
"No data reported",
IF(
SUM(CLEANED_DATA!D186,CLEANED_DATA!G186,CLEANED_DATA!Q186,CLEANED_DATA!R186,CLEANED_DATA!T186,CLEANED_DATA!V186,CLEANED_DATA!W186,CLEANED_DATA!AL186,CLEANED_DATA!AM186,CLEANED_DATA!AN186,CLEANED_DATA!AO186,CLEANED_DATA!AQ186,CLEANED_DATA!AR186,CLEANED_DATA!AS186,CLEANED_DATA!AT186,CLEANED_DATA!AU186,CLEANED_DATA!AV186,CLEANED_DATA!AW186,CLEANED_DATA!AX186,CLEANED_DATA!AY186,CLEANED_DATA!AZ186,CLEANED_DATA!BA186,CLEANED_DATA!BB186,CLEANED_DATA!BC186)=0,
"Zero-only reporting",
"Reported")))</f>
        <v/>
      </c>
      <c r="D186" s="10" t="str">
        <f>IF($A186="","",IF(AND(CLEANED_DATA!D186&lt;&gt;"",CLEANED_DATA!G186&lt;&gt;"",CLEANED_DATA!G186&gt;CLEANED_DATA!D186),"Flag: ANC4 higher than ANC1","OK"))</f>
        <v/>
      </c>
      <c r="E186" s="10" t="str">
        <f>IF($A186="","",IF(OR(CLEANED_DATA!D186="",CLEANED_DATA!Q186=""),"Missing value: verify ANC1 and LLIN reporting",IF(CLEANED_DATA!Q186=CLEANED_DATA!D186,"OK: LLIN equals ANC1",IF(CLEANED_DATA!Q186&gt;CLEANED_DATA!D186,"Flag: LLIN exceeds ANC1 by "&amp;(CLEANED_DATA!Q186-CLEANED_DATA!D186)&amp;"; verify ANC register and LLIN distribution tally","Flag: LLIN lower than ANC1 by "&amp;(CLEANED_DATA!D186-CLEANED_DATA!Q186)&amp;"; verify if all ANC1 clients received LLINs or correct reporting error"))))</f>
        <v/>
      </c>
      <c r="F186" s="10" t="str">
        <f>IF($A186="","",IF(AND(CLEANED_DATA!R186&lt;&gt;"",CLEANED_DATA!T186&lt;&gt;"",CLEANED_DATA!T186&gt;CLEANED_DATA!R186),"Flag: AMTSL greater than deliveries by "&amp;(CLEANED_DATA!T186-CLEANED_DATA!R186),IF(AND(CLEANED_DATA!R186&gt;0,CLEANED_DATA!T186=""),"Missing AMTSL where deliveries reported","OK")))</f>
        <v/>
      </c>
      <c r="G186" s="10" t="str">
        <f>IF($A186="","",IF(AND(CLEANED_DATA!R186&gt;0,CLEANED_DATA!AL186=""),"Flag: delivery reported but no PNC &lt;48h proxy value",IF(AND(CLEANED_DATA!R186&lt;&gt;"",CLEANED_DATA!AL186&lt;&gt;"",CLEANED_DATA!AL186&gt;CLEANED_DATA!R186),"Flag: PNC &lt;48h proxy greater than deliveries by "&amp;(CLEANED_DATA!AL186-CLEANED_DATA!R186),"OK")))</f>
        <v/>
      </c>
      <c r="H186" s="10" t="str">
        <f>IF($A186="","",IF(AND(CLEANED_DATA!V186&lt;&gt;"",CLEANED_DATA!R186&lt;&gt;"",CLEANED_DATA!V186&gt;CLEANED_DATA!R186),"Flag: caesareans greater than deliveries by "&amp;(CLEANED_DATA!V186-CLEANED_DATA!R186),"OK"))</f>
        <v/>
      </c>
      <c r="I186" s="10" t="str">
        <f>IF($A186="","",IF(AND(CLEANED_DATA!W186&lt;&gt;"",CLEANED_DATA!R186&lt;&gt;"",CLEANED_DATA!W186&gt;CLEANED_DATA!R186),"Flag: complications greater than deliveries by "&amp;(CLEANED_DATA!W186-CLEANED_DATA!R186),"OK"))</f>
        <v/>
      </c>
      <c r="J186" s="10" t="str">
        <f>IF($A186="","",IF(AND(CLEANED_DATA!AN186&lt;&gt;"",CLEANED_DATA!AO186&lt;&gt;"",CLEANED_DATA!AO186&gt;CLEANED_DATA!AN186),"Flag: new acceptors greater than counselled by "&amp;(CLEANED_DATA!AO186-CLEANED_DATA!AN186),"OK"))</f>
        <v/>
      </c>
      <c r="K186" s="10" t="str">
        <f>IF($A186="","",N(CLEANED_DATA!AQ186)+N(CLEANED_DATA!AR186)+N(CLEANED_DATA!AS186)+N(CLEANED_DATA!AT186)+N(CLEANED_DATA!AU186)+N(CLEANED_DATA!AV186)+N(CLEANED_DATA!AW186)+N(CLEANED_DATA!AX186)+N(CLEANED_DATA!AY186)+N(CLEANED_DATA!AZ186)+N(CLEANED_DATA!BA186)+N(CLEANED_DATA!BB186)+N(CLEANED_DATA!BC186))</f>
        <v/>
      </c>
      <c r="L186" s="10" t="str">
        <f>IF($A186="","",IF(CLEANED_DATA!AO186="","Missing FP new acceptors",IF(K186=CLEANED_DATA!AO186,"OK","FP method sum differs from new acceptors: method sum="&amp;K186&amp;", new acceptors="&amp;CLEANED_DATA!AO186&amp;", difference="&amp;(K186-CLEANED_DATA!AO186))))</f>
        <v/>
      </c>
      <c r="M186" s="11" t="str">
        <f t="shared" si="6"/>
        <v/>
      </c>
      <c r="N186" s="10" t="str">
        <f t="shared" si="7"/>
        <v/>
      </c>
      <c r="O186" s="10" t="str">
        <f t="shared" si="8"/>
        <v/>
      </c>
    </row>
    <row r="187" spans="1:15" ht="39.5" customHeight="1">
      <c r="A187" s="10" t="str">
        <f>IF(CLEANED_DATA!A187="","",CLEANED_DATA!A187)</f>
        <v/>
      </c>
      <c r="B187" s="10" t="str">
        <f>IF($A187="","",IF(
IF(CLEANED_DATA!D187="","ANC1; ","")&amp;
IF(CLEANED_DATA!G187="","ANC4; ","")&amp;
IF(CLEANED_DATA!Q187="","LLIN_DISTRIBUTED; ","")&amp;
IF(CLEANED_DATA!R187="","DELIVERIES_HF; ","")&amp;
IF(CLEANED_DATA!T187="","AMTSL; ","")&amp;
IF(CLEANED_DATA!V187="","CAESAREAN; ","")&amp;
IF(CLEANED_DATA!W187="","OBST_COMPLICATIONS; ","")&amp;
IF(CLEANED_DATA!AL187="","PNC_48H_PROXY; ","")&amp;
IF(CLEANED_DATA!AM187="","FP_VISITS; ","")&amp;
IF(CLEANED_DATA!AN187="","FP_COUNSELLED; ","")&amp;
IF(CLEANED_DATA!AO187="","FP_NEW_ACCEPTORS; ","")&amp;
IF(CLEANED_DATA!AQ187="","FP_PROGESTIN_PILL; ","")&amp;
IF(CLEANED_DATA!AR187="","FP_ESTRO_PROGESTIN_PILL; ","")&amp;
IF(CLEANED_DATA!AS187="","FP_MORNING_AFTER; ","")&amp;
IF(CLEANED_DATA!AT187="","FP_IM_INJECTION; ","")&amp;
IF(CLEANED_DATA!AU187="","FP_SC_INJECTION; ","")&amp;
IF(CLEANED_DATA!AV187="","FP_IMPLANT_IMPLANON; ","")&amp;
IF(CLEANED_DATA!AW187="","FP_IMPLANT_JADELLE; ","")&amp;
IF(CLEANED_DATA!AX187="","FP_IUD; ","")&amp;
IF(CLEANED_DATA!AY187="","FP_TUBAL_LIGATION; ","")&amp;
IF(CLEANED_DATA!AZ187="","FP_VASECTOMY; ","")&amp;
IF(CLEANED_DATA!BA187="","FP_MALE_CONDOM; ","")&amp;
IF(CLEANED_DATA!BB187="","FP_FEMALE_CONDOM; ","")&amp;
IF(CLEANED_DATA!BC187="","FP_NATURAL_METHOD; ","")
="","None",
IF(CLEANED_DATA!D187="","ANC1; ","")&amp;
IF(CLEANED_DATA!G187="","ANC4; ","")&amp;
IF(CLEANED_DATA!Q187="","LLIN_DISTRIBUTED; ","")&amp;
IF(CLEANED_DATA!R187="","DELIVERIES_HF; ","")&amp;
IF(CLEANED_DATA!T187="","AMTSL; ","")&amp;
IF(CLEANED_DATA!V187="","CAESAREAN; ","")&amp;
IF(CLEANED_DATA!W187="","OBST_COMPLICATIONS; ","")&amp;
IF(CLEANED_DATA!AL187="","PNC_48H_PROXY; ","")&amp;
IF(CLEANED_DATA!AM187="","FP_VISITS; ","")&amp;
IF(CLEANED_DATA!AN187="","FP_COUNSELLED; ","")&amp;
IF(CLEANED_DATA!AO187="","FP_NEW_ACCEPTORS; ","")&amp;
IF(CLEANED_DATA!AQ187="","FP_PROGESTIN_PILL; ","")&amp;
IF(CLEANED_DATA!AR187="","FP_ESTRO_PROGESTIN_PILL; ","")&amp;
IF(CLEANED_DATA!AS187="","FP_MORNING_AFTER; ","")&amp;
IF(CLEANED_DATA!AT187="","FP_IM_INJECTION; ","")&amp;
IF(CLEANED_DATA!AU187="","FP_SC_INJECTION; ","")&amp;
IF(CLEANED_DATA!AV187="","FP_IMPLANT_IMPLANON; ","")&amp;
IF(CLEANED_DATA!AW187="","FP_IMPLANT_JADELLE; ","")&amp;
IF(CLEANED_DATA!AX187="","FP_IUD; ","")&amp;
IF(CLEANED_DATA!AY187="","FP_TUBAL_LIGATION; ","")&amp;
IF(CLEANED_DATA!AZ187="","FP_VASECTOMY; ","")&amp;
IF(CLEANED_DATA!BA187="","FP_MALE_CONDOM; ","")&amp;
IF(CLEANED_DATA!BB187="","FP_FEMALE_CONDOM; ","")&amp;
IF(CLEANED_DATA!BC187="","FP_NATURAL_METHOD; ","")))</f>
        <v/>
      </c>
      <c r="C187" s="11" t="str">
        <f>IF($A187="","",IF(
COUNT(CLEANED_DATA!D187,CLEANED_DATA!G187,CLEANED_DATA!Q187,CLEANED_DATA!R187,CLEANED_DATA!T187,CLEANED_DATA!V187,CLEANED_DATA!W187,CLEANED_DATA!AL187,CLEANED_DATA!AM187,CLEANED_DATA!AN187,CLEANED_DATA!AO187,CLEANED_DATA!AQ187,CLEANED_DATA!AR187,CLEANED_DATA!AS187,CLEANED_DATA!AT187,CLEANED_DATA!AU187,CLEANED_DATA!AV187,CLEANED_DATA!AW187,CLEANED_DATA!AX187,CLEANED_DATA!AY187,CLEANED_DATA!AZ187,CLEANED_DATA!BA187,CLEANED_DATA!BB187,CLEANED_DATA!BC187)=0,
"No data reported",
IF(
SUM(CLEANED_DATA!D187,CLEANED_DATA!G187,CLEANED_DATA!Q187,CLEANED_DATA!R187,CLEANED_DATA!T187,CLEANED_DATA!V187,CLEANED_DATA!W187,CLEANED_DATA!AL187,CLEANED_DATA!AM187,CLEANED_DATA!AN187,CLEANED_DATA!AO187,CLEANED_DATA!AQ187,CLEANED_DATA!AR187,CLEANED_DATA!AS187,CLEANED_DATA!AT187,CLEANED_DATA!AU187,CLEANED_DATA!AV187,CLEANED_DATA!AW187,CLEANED_DATA!AX187,CLEANED_DATA!AY187,CLEANED_DATA!AZ187,CLEANED_DATA!BA187,CLEANED_DATA!BB187,CLEANED_DATA!BC187)=0,
"Zero-only reporting",
"Reported")))</f>
        <v/>
      </c>
      <c r="D187" s="10" t="str">
        <f>IF($A187="","",IF(AND(CLEANED_DATA!D187&lt;&gt;"",CLEANED_DATA!G187&lt;&gt;"",CLEANED_DATA!G187&gt;CLEANED_DATA!D187),"Flag: ANC4 higher than ANC1","OK"))</f>
        <v/>
      </c>
      <c r="E187" s="10" t="str">
        <f>IF($A187="","",IF(OR(CLEANED_DATA!D187="",CLEANED_DATA!Q187=""),"Missing value: verify ANC1 and LLIN reporting",IF(CLEANED_DATA!Q187=CLEANED_DATA!D187,"OK: LLIN equals ANC1",IF(CLEANED_DATA!Q187&gt;CLEANED_DATA!D187,"Flag: LLIN exceeds ANC1 by "&amp;(CLEANED_DATA!Q187-CLEANED_DATA!D187)&amp;"; verify ANC register and LLIN distribution tally","Flag: LLIN lower than ANC1 by "&amp;(CLEANED_DATA!D187-CLEANED_DATA!Q187)&amp;"; verify if all ANC1 clients received LLINs or correct reporting error"))))</f>
        <v/>
      </c>
      <c r="F187" s="10" t="str">
        <f>IF($A187="","",IF(AND(CLEANED_DATA!R187&lt;&gt;"",CLEANED_DATA!T187&lt;&gt;"",CLEANED_DATA!T187&gt;CLEANED_DATA!R187),"Flag: AMTSL greater than deliveries by "&amp;(CLEANED_DATA!T187-CLEANED_DATA!R187),IF(AND(CLEANED_DATA!R187&gt;0,CLEANED_DATA!T187=""),"Missing AMTSL where deliveries reported","OK")))</f>
        <v/>
      </c>
      <c r="G187" s="10" t="str">
        <f>IF($A187="","",IF(AND(CLEANED_DATA!R187&gt;0,CLEANED_DATA!AL187=""),"Flag: delivery reported but no PNC &lt;48h proxy value",IF(AND(CLEANED_DATA!R187&lt;&gt;"",CLEANED_DATA!AL187&lt;&gt;"",CLEANED_DATA!AL187&gt;CLEANED_DATA!R187),"Flag: PNC &lt;48h proxy greater than deliveries by "&amp;(CLEANED_DATA!AL187-CLEANED_DATA!R187),"OK")))</f>
        <v/>
      </c>
      <c r="H187" s="10" t="str">
        <f>IF($A187="","",IF(AND(CLEANED_DATA!V187&lt;&gt;"",CLEANED_DATA!R187&lt;&gt;"",CLEANED_DATA!V187&gt;CLEANED_DATA!R187),"Flag: caesareans greater than deliveries by "&amp;(CLEANED_DATA!V187-CLEANED_DATA!R187),"OK"))</f>
        <v/>
      </c>
      <c r="I187" s="10" t="str">
        <f>IF($A187="","",IF(AND(CLEANED_DATA!W187&lt;&gt;"",CLEANED_DATA!R187&lt;&gt;"",CLEANED_DATA!W187&gt;CLEANED_DATA!R187),"Flag: complications greater than deliveries by "&amp;(CLEANED_DATA!W187-CLEANED_DATA!R187),"OK"))</f>
        <v/>
      </c>
      <c r="J187" s="10" t="str">
        <f>IF($A187="","",IF(AND(CLEANED_DATA!AN187&lt;&gt;"",CLEANED_DATA!AO187&lt;&gt;"",CLEANED_DATA!AO187&gt;CLEANED_DATA!AN187),"Flag: new acceptors greater than counselled by "&amp;(CLEANED_DATA!AO187-CLEANED_DATA!AN187),"OK"))</f>
        <v/>
      </c>
      <c r="K187" s="10" t="str">
        <f>IF($A187="","",N(CLEANED_DATA!AQ187)+N(CLEANED_DATA!AR187)+N(CLEANED_DATA!AS187)+N(CLEANED_DATA!AT187)+N(CLEANED_DATA!AU187)+N(CLEANED_DATA!AV187)+N(CLEANED_DATA!AW187)+N(CLEANED_DATA!AX187)+N(CLEANED_DATA!AY187)+N(CLEANED_DATA!AZ187)+N(CLEANED_DATA!BA187)+N(CLEANED_DATA!BB187)+N(CLEANED_DATA!BC187))</f>
        <v/>
      </c>
      <c r="L187" s="10" t="str">
        <f>IF($A187="","",IF(CLEANED_DATA!AO187="","Missing FP new acceptors",IF(K187=CLEANED_DATA!AO187,"OK","FP method sum differs from new acceptors: method sum="&amp;K187&amp;", new acceptors="&amp;CLEANED_DATA!AO187&amp;", difference="&amp;(K187-CLEANED_DATA!AO187))))</f>
        <v/>
      </c>
      <c r="M187" s="11" t="str">
        <f t="shared" si="6"/>
        <v/>
      </c>
      <c r="N187" s="10" t="str">
        <f t="shared" si="7"/>
        <v/>
      </c>
      <c r="O187" s="10" t="str">
        <f t="shared" si="8"/>
        <v/>
      </c>
    </row>
    <row r="188" spans="1:15" ht="39.5" customHeight="1">
      <c r="A188" s="10" t="str">
        <f>IF(CLEANED_DATA!A188="","",CLEANED_DATA!A188)</f>
        <v/>
      </c>
      <c r="B188" s="10" t="str">
        <f>IF($A188="","",IF(
IF(CLEANED_DATA!D188="","ANC1; ","")&amp;
IF(CLEANED_DATA!G188="","ANC4; ","")&amp;
IF(CLEANED_DATA!Q188="","LLIN_DISTRIBUTED; ","")&amp;
IF(CLEANED_DATA!R188="","DELIVERIES_HF; ","")&amp;
IF(CLEANED_DATA!T188="","AMTSL; ","")&amp;
IF(CLEANED_DATA!V188="","CAESAREAN; ","")&amp;
IF(CLEANED_DATA!W188="","OBST_COMPLICATIONS; ","")&amp;
IF(CLEANED_DATA!AL188="","PNC_48H_PROXY; ","")&amp;
IF(CLEANED_DATA!AM188="","FP_VISITS; ","")&amp;
IF(CLEANED_DATA!AN188="","FP_COUNSELLED; ","")&amp;
IF(CLEANED_DATA!AO188="","FP_NEW_ACCEPTORS; ","")&amp;
IF(CLEANED_DATA!AQ188="","FP_PROGESTIN_PILL; ","")&amp;
IF(CLEANED_DATA!AR188="","FP_ESTRO_PROGESTIN_PILL; ","")&amp;
IF(CLEANED_DATA!AS188="","FP_MORNING_AFTER; ","")&amp;
IF(CLEANED_DATA!AT188="","FP_IM_INJECTION; ","")&amp;
IF(CLEANED_DATA!AU188="","FP_SC_INJECTION; ","")&amp;
IF(CLEANED_DATA!AV188="","FP_IMPLANT_IMPLANON; ","")&amp;
IF(CLEANED_DATA!AW188="","FP_IMPLANT_JADELLE; ","")&amp;
IF(CLEANED_DATA!AX188="","FP_IUD; ","")&amp;
IF(CLEANED_DATA!AY188="","FP_TUBAL_LIGATION; ","")&amp;
IF(CLEANED_DATA!AZ188="","FP_VASECTOMY; ","")&amp;
IF(CLEANED_DATA!BA188="","FP_MALE_CONDOM; ","")&amp;
IF(CLEANED_DATA!BB188="","FP_FEMALE_CONDOM; ","")&amp;
IF(CLEANED_DATA!BC188="","FP_NATURAL_METHOD; ","")
="","None",
IF(CLEANED_DATA!D188="","ANC1; ","")&amp;
IF(CLEANED_DATA!G188="","ANC4; ","")&amp;
IF(CLEANED_DATA!Q188="","LLIN_DISTRIBUTED; ","")&amp;
IF(CLEANED_DATA!R188="","DELIVERIES_HF; ","")&amp;
IF(CLEANED_DATA!T188="","AMTSL; ","")&amp;
IF(CLEANED_DATA!V188="","CAESAREAN; ","")&amp;
IF(CLEANED_DATA!W188="","OBST_COMPLICATIONS; ","")&amp;
IF(CLEANED_DATA!AL188="","PNC_48H_PROXY; ","")&amp;
IF(CLEANED_DATA!AM188="","FP_VISITS; ","")&amp;
IF(CLEANED_DATA!AN188="","FP_COUNSELLED; ","")&amp;
IF(CLEANED_DATA!AO188="","FP_NEW_ACCEPTORS; ","")&amp;
IF(CLEANED_DATA!AQ188="","FP_PROGESTIN_PILL; ","")&amp;
IF(CLEANED_DATA!AR188="","FP_ESTRO_PROGESTIN_PILL; ","")&amp;
IF(CLEANED_DATA!AS188="","FP_MORNING_AFTER; ","")&amp;
IF(CLEANED_DATA!AT188="","FP_IM_INJECTION; ","")&amp;
IF(CLEANED_DATA!AU188="","FP_SC_INJECTION; ","")&amp;
IF(CLEANED_DATA!AV188="","FP_IMPLANT_IMPLANON; ","")&amp;
IF(CLEANED_DATA!AW188="","FP_IMPLANT_JADELLE; ","")&amp;
IF(CLEANED_DATA!AX188="","FP_IUD; ","")&amp;
IF(CLEANED_DATA!AY188="","FP_TUBAL_LIGATION; ","")&amp;
IF(CLEANED_DATA!AZ188="","FP_VASECTOMY; ","")&amp;
IF(CLEANED_DATA!BA188="","FP_MALE_CONDOM; ","")&amp;
IF(CLEANED_DATA!BB188="","FP_FEMALE_CONDOM; ","")&amp;
IF(CLEANED_DATA!BC188="","FP_NATURAL_METHOD; ","")))</f>
        <v/>
      </c>
      <c r="C188" s="11" t="str">
        <f>IF($A188="","",IF(
COUNT(CLEANED_DATA!D188,CLEANED_DATA!G188,CLEANED_DATA!Q188,CLEANED_DATA!R188,CLEANED_DATA!T188,CLEANED_DATA!V188,CLEANED_DATA!W188,CLEANED_DATA!AL188,CLEANED_DATA!AM188,CLEANED_DATA!AN188,CLEANED_DATA!AO188,CLEANED_DATA!AQ188,CLEANED_DATA!AR188,CLEANED_DATA!AS188,CLEANED_DATA!AT188,CLEANED_DATA!AU188,CLEANED_DATA!AV188,CLEANED_DATA!AW188,CLEANED_DATA!AX188,CLEANED_DATA!AY188,CLEANED_DATA!AZ188,CLEANED_DATA!BA188,CLEANED_DATA!BB188,CLEANED_DATA!BC188)=0,
"No data reported",
IF(
SUM(CLEANED_DATA!D188,CLEANED_DATA!G188,CLEANED_DATA!Q188,CLEANED_DATA!R188,CLEANED_DATA!T188,CLEANED_DATA!V188,CLEANED_DATA!W188,CLEANED_DATA!AL188,CLEANED_DATA!AM188,CLEANED_DATA!AN188,CLEANED_DATA!AO188,CLEANED_DATA!AQ188,CLEANED_DATA!AR188,CLEANED_DATA!AS188,CLEANED_DATA!AT188,CLEANED_DATA!AU188,CLEANED_DATA!AV188,CLEANED_DATA!AW188,CLEANED_DATA!AX188,CLEANED_DATA!AY188,CLEANED_DATA!AZ188,CLEANED_DATA!BA188,CLEANED_DATA!BB188,CLEANED_DATA!BC188)=0,
"Zero-only reporting",
"Reported")))</f>
        <v/>
      </c>
      <c r="D188" s="10" t="str">
        <f>IF($A188="","",IF(AND(CLEANED_DATA!D188&lt;&gt;"",CLEANED_DATA!G188&lt;&gt;"",CLEANED_DATA!G188&gt;CLEANED_DATA!D188),"Flag: ANC4 higher than ANC1","OK"))</f>
        <v/>
      </c>
      <c r="E188" s="10" t="str">
        <f>IF($A188="","",IF(OR(CLEANED_DATA!D188="",CLEANED_DATA!Q188=""),"Missing value: verify ANC1 and LLIN reporting",IF(CLEANED_DATA!Q188=CLEANED_DATA!D188,"OK: LLIN equals ANC1",IF(CLEANED_DATA!Q188&gt;CLEANED_DATA!D188,"Flag: LLIN exceeds ANC1 by "&amp;(CLEANED_DATA!Q188-CLEANED_DATA!D188)&amp;"; verify ANC register and LLIN distribution tally","Flag: LLIN lower than ANC1 by "&amp;(CLEANED_DATA!D188-CLEANED_DATA!Q188)&amp;"; verify if all ANC1 clients received LLINs or correct reporting error"))))</f>
        <v/>
      </c>
      <c r="F188" s="10" t="str">
        <f>IF($A188="","",IF(AND(CLEANED_DATA!R188&lt;&gt;"",CLEANED_DATA!T188&lt;&gt;"",CLEANED_DATA!T188&gt;CLEANED_DATA!R188),"Flag: AMTSL greater than deliveries by "&amp;(CLEANED_DATA!T188-CLEANED_DATA!R188),IF(AND(CLEANED_DATA!R188&gt;0,CLEANED_DATA!T188=""),"Missing AMTSL where deliveries reported","OK")))</f>
        <v/>
      </c>
      <c r="G188" s="10" t="str">
        <f>IF($A188="","",IF(AND(CLEANED_DATA!R188&gt;0,CLEANED_DATA!AL188=""),"Flag: delivery reported but no PNC &lt;48h proxy value",IF(AND(CLEANED_DATA!R188&lt;&gt;"",CLEANED_DATA!AL188&lt;&gt;"",CLEANED_DATA!AL188&gt;CLEANED_DATA!R188),"Flag: PNC &lt;48h proxy greater than deliveries by "&amp;(CLEANED_DATA!AL188-CLEANED_DATA!R188),"OK")))</f>
        <v/>
      </c>
      <c r="H188" s="10" t="str">
        <f>IF($A188="","",IF(AND(CLEANED_DATA!V188&lt;&gt;"",CLEANED_DATA!R188&lt;&gt;"",CLEANED_DATA!V188&gt;CLEANED_DATA!R188),"Flag: caesareans greater than deliveries by "&amp;(CLEANED_DATA!V188-CLEANED_DATA!R188),"OK"))</f>
        <v/>
      </c>
      <c r="I188" s="10" t="str">
        <f>IF($A188="","",IF(AND(CLEANED_DATA!W188&lt;&gt;"",CLEANED_DATA!R188&lt;&gt;"",CLEANED_DATA!W188&gt;CLEANED_DATA!R188),"Flag: complications greater than deliveries by "&amp;(CLEANED_DATA!W188-CLEANED_DATA!R188),"OK"))</f>
        <v/>
      </c>
      <c r="J188" s="10" t="str">
        <f>IF($A188="","",IF(AND(CLEANED_DATA!AN188&lt;&gt;"",CLEANED_DATA!AO188&lt;&gt;"",CLEANED_DATA!AO188&gt;CLEANED_DATA!AN188),"Flag: new acceptors greater than counselled by "&amp;(CLEANED_DATA!AO188-CLEANED_DATA!AN188),"OK"))</f>
        <v/>
      </c>
      <c r="K188" s="10" t="str">
        <f>IF($A188="","",N(CLEANED_DATA!AQ188)+N(CLEANED_DATA!AR188)+N(CLEANED_DATA!AS188)+N(CLEANED_DATA!AT188)+N(CLEANED_DATA!AU188)+N(CLEANED_DATA!AV188)+N(CLEANED_DATA!AW188)+N(CLEANED_DATA!AX188)+N(CLEANED_DATA!AY188)+N(CLEANED_DATA!AZ188)+N(CLEANED_DATA!BA188)+N(CLEANED_DATA!BB188)+N(CLEANED_DATA!BC188))</f>
        <v/>
      </c>
      <c r="L188" s="10" t="str">
        <f>IF($A188="","",IF(CLEANED_DATA!AO188="","Missing FP new acceptors",IF(K188=CLEANED_DATA!AO188,"OK","FP method sum differs from new acceptors: method sum="&amp;K188&amp;", new acceptors="&amp;CLEANED_DATA!AO188&amp;", difference="&amp;(K188-CLEANED_DATA!AO188))))</f>
        <v/>
      </c>
      <c r="M188" s="11" t="str">
        <f t="shared" si="6"/>
        <v/>
      </c>
      <c r="N188" s="10" t="str">
        <f t="shared" si="7"/>
        <v/>
      </c>
      <c r="O188" s="10" t="str">
        <f t="shared" si="8"/>
        <v/>
      </c>
    </row>
    <row r="189" spans="1:15" ht="39.5" customHeight="1">
      <c r="A189" s="10" t="str">
        <f>IF(CLEANED_DATA!A189="","",CLEANED_DATA!A189)</f>
        <v/>
      </c>
      <c r="B189" s="10" t="str">
        <f>IF($A189="","",IF(
IF(CLEANED_DATA!D189="","ANC1; ","")&amp;
IF(CLEANED_DATA!G189="","ANC4; ","")&amp;
IF(CLEANED_DATA!Q189="","LLIN_DISTRIBUTED; ","")&amp;
IF(CLEANED_DATA!R189="","DELIVERIES_HF; ","")&amp;
IF(CLEANED_DATA!T189="","AMTSL; ","")&amp;
IF(CLEANED_DATA!V189="","CAESAREAN; ","")&amp;
IF(CLEANED_DATA!W189="","OBST_COMPLICATIONS; ","")&amp;
IF(CLEANED_DATA!AL189="","PNC_48H_PROXY; ","")&amp;
IF(CLEANED_DATA!AM189="","FP_VISITS; ","")&amp;
IF(CLEANED_DATA!AN189="","FP_COUNSELLED; ","")&amp;
IF(CLEANED_DATA!AO189="","FP_NEW_ACCEPTORS; ","")&amp;
IF(CLEANED_DATA!AQ189="","FP_PROGESTIN_PILL; ","")&amp;
IF(CLEANED_DATA!AR189="","FP_ESTRO_PROGESTIN_PILL; ","")&amp;
IF(CLEANED_DATA!AS189="","FP_MORNING_AFTER; ","")&amp;
IF(CLEANED_DATA!AT189="","FP_IM_INJECTION; ","")&amp;
IF(CLEANED_DATA!AU189="","FP_SC_INJECTION; ","")&amp;
IF(CLEANED_DATA!AV189="","FP_IMPLANT_IMPLANON; ","")&amp;
IF(CLEANED_DATA!AW189="","FP_IMPLANT_JADELLE; ","")&amp;
IF(CLEANED_DATA!AX189="","FP_IUD; ","")&amp;
IF(CLEANED_DATA!AY189="","FP_TUBAL_LIGATION; ","")&amp;
IF(CLEANED_DATA!AZ189="","FP_VASECTOMY; ","")&amp;
IF(CLEANED_DATA!BA189="","FP_MALE_CONDOM; ","")&amp;
IF(CLEANED_DATA!BB189="","FP_FEMALE_CONDOM; ","")&amp;
IF(CLEANED_DATA!BC189="","FP_NATURAL_METHOD; ","")
="","None",
IF(CLEANED_DATA!D189="","ANC1; ","")&amp;
IF(CLEANED_DATA!G189="","ANC4; ","")&amp;
IF(CLEANED_DATA!Q189="","LLIN_DISTRIBUTED; ","")&amp;
IF(CLEANED_DATA!R189="","DELIVERIES_HF; ","")&amp;
IF(CLEANED_DATA!T189="","AMTSL; ","")&amp;
IF(CLEANED_DATA!V189="","CAESAREAN; ","")&amp;
IF(CLEANED_DATA!W189="","OBST_COMPLICATIONS; ","")&amp;
IF(CLEANED_DATA!AL189="","PNC_48H_PROXY; ","")&amp;
IF(CLEANED_DATA!AM189="","FP_VISITS; ","")&amp;
IF(CLEANED_DATA!AN189="","FP_COUNSELLED; ","")&amp;
IF(CLEANED_DATA!AO189="","FP_NEW_ACCEPTORS; ","")&amp;
IF(CLEANED_DATA!AQ189="","FP_PROGESTIN_PILL; ","")&amp;
IF(CLEANED_DATA!AR189="","FP_ESTRO_PROGESTIN_PILL; ","")&amp;
IF(CLEANED_DATA!AS189="","FP_MORNING_AFTER; ","")&amp;
IF(CLEANED_DATA!AT189="","FP_IM_INJECTION; ","")&amp;
IF(CLEANED_DATA!AU189="","FP_SC_INJECTION; ","")&amp;
IF(CLEANED_DATA!AV189="","FP_IMPLANT_IMPLANON; ","")&amp;
IF(CLEANED_DATA!AW189="","FP_IMPLANT_JADELLE; ","")&amp;
IF(CLEANED_DATA!AX189="","FP_IUD; ","")&amp;
IF(CLEANED_DATA!AY189="","FP_TUBAL_LIGATION; ","")&amp;
IF(CLEANED_DATA!AZ189="","FP_VASECTOMY; ","")&amp;
IF(CLEANED_DATA!BA189="","FP_MALE_CONDOM; ","")&amp;
IF(CLEANED_DATA!BB189="","FP_FEMALE_CONDOM; ","")&amp;
IF(CLEANED_DATA!BC189="","FP_NATURAL_METHOD; ","")))</f>
        <v/>
      </c>
      <c r="C189" s="11" t="str">
        <f>IF($A189="","",IF(
COUNT(CLEANED_DATA!D189,CLEANED_DATA!G189,CLEANED_DATA!Q189,CLEANED_DATA!R189,CLEANED_DATA!T189,CLEANED_DATA!V189,CLEANED_DATA!W189,CLEANED_DATA!AL189,CLEANED_DATA!AM189,CLEANED_DATA!AN189,CLEANED_DATA!AO189,CLEANED_DATA!AQ189,CLEANED_DATA!AR189,CLEANED_DATA!AS189,CLEANED_DATA!AT189,CLEANED_DATA!AU189,CLEANED_DATA!AV189,CLEANED_DATA!AW189,CLEANED_DATA!AX189,CLEANED_DATA!AY189,CLEANED_DATA!AZ189,CLEANED_DATA!BA189,CLEANED_DATA!BB189,CLEANED_DATA!BC189)=0,
"No data reported",
IF(
SUM(CLEANED_DATA!D189,CLEANED_DATA!G189,CLEANED_DATA!Q189,CLEANED_DATA!R189,CLEANED_DATA!T189,CLEANED_DATA!V189,CLEANED_DATA!W189,CLEANED_DATA!AL189,CLEANED_DATA!AM189,CLEANED_DATA!AN189,CLEANED_DATA!AO189,CLEANED_DATA!AQ189,CLEANED_DATA!AR189,CLEANED_DATA!AS189,CLEANED_DATA!AT189,CLEANED_DATA!AU189,CLEANED_DATA!AV189,CLEANED_DATA!AW189,CLEANED_DATA!AX189,CLEANED_DATA!AY189,CLEANED_DATA!AZ189,CLEANED_DATA!BA189,CLEANED_DATA!BB189,CLEANED_DATA!BC189)=0,
"Zero-only reporting",
"Reported")))</f>
        <v/>
      </c>
      <c r="D189" s="10" t="str">
        <f>IF($A189="","",IF(AND(CLEANED_DATA!D189&lt;&gt;"",CLEANED_DATA!G189&lt;&gt;"",CLEANED_DATA!G189&gt;CLEANED_DATA!D189),"Flag: ANC4 higher than ANC1","OK"))</f>
        <v/>
      </c>
      <c r="E189" s="10" t="str">
        <f>IF($A189="","",IF(OR(CLEANED_DATA!D189="",CLEANED_DATA!Q189=""),"Missing value: verify ANC1 and LLIN reporting",IF(CLEANED_DATA!Q189=CLEANED_DATA!D189,"OK: LLIN equals ANC1",IF(CLEANED_DATA!Q189&gt;CLEANED_DATA!D189,"Flag: LLIN exceeds ANC1 by "&amp;(CLEANED_DATA!Q189-CLEANED_DATA!D189)&amp;"; verify ANC register and LLIN distribution tally","Flag: LLIN lower than ANC1 by "&amp;(CLEANED_DATA!D189-CLEANED_DATA!Q189)&amp;"; verify if all ANC1 clients received LLINs or correct reporting error"))))</f>
        <v/>
      </c>
      <c r="F189" s="10" t="str">
        <f>IF($A189="","",IF(AND(CLEANED_DATA!R189&lt;&gt;"",CLEANED_DATA!T189&lt;&gt;"",CLEANED_DATA!T189&gt;CLEANED_DATA!R189),"Flag: AMTSL greater than deliveries by "&amp;(CLEANED_DATA!T189-CLEANED_DATA!R189),IF(AND(CLEANED_DATA!R189&gt;0,CLEANED_DATA!T189=""),"Missing AMTSL where deliveries reported","OK")))</f>
        <v/>
      </c>
      <c r="G189" s="10" t="str">
        <f>IF($A189="","",IF(AND(CLEANED_DATA!R189&gt;0,CLEANED_DATA!AL189=""),"Flag: delivery reported but no PNC &lt;48h proxy value",IF(AND(CLEANED_DATA!R189&lt;&gt;"",CLEANED_DATA!AL189&lt;&gt;"",CLEANED_DATA!AL189&gt;CLEANED_DATA!R189),"Flag: PNC &lt;48h proxy greater than deliveries by "&amp;(CLEANED_DATA!AL189-CLEANED_DATA!R189),"OK")))</f>
        <v/>
      </c>
      <c r="H189" s="10" t="str">
        <f>IF($A189="","",IF(AND(CLEANED_DATA!V189&lt;&gt;"",CLEANED_DATA!R189&lt;&gt;"",CLEANED_DATA!V189&gt;CLEANED_DATA!R189),"Flag: caesareans greater than deliveries by "&amp;(CLEANED_DATA!V189-CLEANED_DATA!R189),"OK"))</f>
        <v/>
      </c>
      <c r="I189" s="10" t="str">
        <f>IF($A189="","",IF(AND(CLEANED_DATA!W189&lt;&gt;"",CLEANED_DATA!R189&lt;&gt;"",CLEANED_DATA!W189&gt;CLEANED_DATA!R189),"Flag: complications greater than deliveries by "&amp;(CLEANED_DATA!W189-CLEANED_DATA!R189),"OK"))</f>
        <v/>
      </c>
      <c r="J189" s="10" t="str">
        <f>IF($A189="","",IF(AND(CLEANED_DATA!AN189&lt;&gt;"",CLEANED_DATA!AO189&lt;&gt;"",CLEANED_DATA!AO189&gt;CLEANED_DATA!AN189),"Flag: new acceptors greater than counselled by "&amp;(CLEANED_DATA!AO189-CLEANED_DATA!AN189),"OK"))</f>
        <v/>
      </c>
      <c r="K189" s="10" t="str">
        <f>IF($A189="","",N(CLEANED_DATA!AQ189)+N(CLEANED_DATA!AR189)+N(CLEANED_DATA!AS189)+N(CLEANED_DATA!AT189)+N(CLEANED_DATA!AU189)+N(CLEANED_DATA!AV189)+N(CLEANED_DATA!AW189)+N(CLEANED_DATA!AX189)+N(CLEANED_DATA!AY189)+N(CLEANED_DATA!AZ189)+N(CLEANED_DATA!BA189)+N(CLEANED_DATA!BB189)+N(CLEANED_DATA!BC189))</f>
        <v/>
      </c>
      <c r="L189" s="10" t="str">
        <f>IF($A189="","",IF(CLEANED_DATA!AO189="","Missing FP new acceptors",IF(K189=CLEANED_DATA!AO189,"OK","FP method sum differs from new acceptors: method sum="&amp;K189&amp;", new acceptors="&amp;CLEANED_DATA!AO189&amp;", difference="&amp;(K189-CLEANED_DATA!AO189))))</f>
        <v/>
      </c>
      <c r="M189" s="11" t="str">
        <f t="shared" si="6"/>
        <v/>
      </c>
      <c r="N189" s="10" t="str">
        <f t="shared" si="7"/>
        <v/>
      </c>
      <c r="O189" s="10" t="str">
        <f t="shared" si="8"/>
        <v/>
      </c>
    </row>
    <row r="190" spans="1:15" ht="39.5" customHeight="1">
      <c r="A190" s="10" t="str">
        <f>IF(CLEANED_DATA!A190="","",CLEANED_DATA!A190)</f>
        <v/>
      </c>
      <c r="B190" s="10" t="str">
        <f>IF($A190="","",IF(
IF(CLEANED_DATA!D190="","ANC1; ","")&amp;
IF(CLEANED_DATA!G190="","ANC4; ","")&amp;
IF(CLEANED_DATA!Q190="","LLIN_DISTRIBUTED; ","")&amp;
IF(CLEANED_DATA!R190="","DELIVERIES_HF; ","")&amp;
IF(CLEANED_DATA!T190="","AMTSL; ","")&amp;
IF(CLEANED_DATA!V190="","CAESAREAN; ","")&amp;
IF(CLEANED_DATA!W190="","OBST_COMPLICATIONS; ","")&amp;
IF(CLEANED_DATA!AL190="","PNC_48H_PROXY; ","")&amp;
IF(CLEANED_DATA!AM190="","FP_VISITS; ","")&amp;
IF(CLEANED_DATA!AN190="","FP_COUNSELLED; ","")&amp;
IF(CLEANED_DATA!AO190="","FP_NEW_ACCEPTORS; ","")&amp;
IF(CLEANED_DATA!AQ190="","FP_PROGESTIN_PILL; ","")&amp;
IF(CLEANED_DATA!AR190="","FP_ESTRO_PROGESTIN_PILL; ","")&amp;
IF(CLEANED_DATA!AS190="","FP_MORNING_AFTER; ","")&amp;
IF(CLEANED_DATA!AT190="","FP_IM_INJECTION; ","")&amp;
IF(CLEANED_DATA!AU190="","FP_SC_INJECTION; ","")&amp;
IF(CLEANED_DATA!AV190="","FP_IMPLANT_IMPLANON; ","")&amp;
IF(CLEANED_DATA!AW190="","FP_IMPLANT_JADELLE; ","")&amp;
IF(CLEANED_DATA!AX190="","FP_IUD; ","")&amp;
IF(CLEANED_DATA!AY190="","FP_TUBAL_LIGATION; ","")&amp;
IF(CLEANED_DATA!AZ190="","FP_VASECTOMY; ","")&amp;
IF(CLEANED_DATA!BA190="","FP_MALE_CONDOM; ","")&amp;
IF(CLEANED_DATA!BB190="","FP_FEMALE_CONDOM; ","")&amp;
IF(CLEANED_DATA!BC190="","FP_NATURAL_METHOD; ","")
="","None",
IF(CLEANED_DATA!D190="","ANC1; ","")&amp;
IF(CLEANED_DATA!G190="","ANC4; ","")&amp;
IF(CLEANED_DATA!Q190="","LLIN_DISTRIBUTED; ","")&amp;
IF(CLEANED_DATA!R190="","DELIVERIES_HF; ","")&amp;
IF(CLEANED_DATA!T190="","AMTSL; ","")&amp;
IF(CLEANED_DATA!V190="","CAESAREAN; ","")&amp;
IF(CLEANED_DATA!W190="","OBST_COMPLICATIONS; ","")&amp;
IF(CLEANED_DATA!AL190="","PNC_48H_PROXY; ","")&amp;
IF(CLEANED_DATA!AM190="","FP_VISITS; ","")&amp;
IF(CLEANED_DATA!AN190="","FP_COUNSELLED; ","")&amp;
IF(CLEANED_DATA!AO190="","FP_NEW_ACCEPTORS; ","")&amp;
IF(CLEANED_DATA!AQ190="","FP_PROGESTIN_PILL; ","")&amp;
IF(CLEANED_DATA!AR190="","FP_ESTRO_PROGESTIN_PILL; ","")&amp;
IF(CLEANED_DATA!AS190="","FP_MORNING_AFTER; ","")&amp;
IF(CLEANED_DATA!AT190="","FP_IM_INJECTION; ","")&amp;
IF(CLEANED_DATA!AU190="","FP_SC_INJECTION; ","")&amp;
IF(CLEANED_DATA!AV190="","FP_IMPLANT_IMPLANON; ","")&amp;
IF(CLEANED_DATA!AW190="","FP_IMPLANT_JADELLE; ","")&amp;
IF(CLEANED_DATA!AX190="","FP_IUD; ","")&amp;
IF(CLEANED_DATA!AY190="","FP_TUBAL_LIGATION; ","")&amp;
IF(CLEANED_DATA!AZ190="","FP_VASECTOMY; ","")&amp;
IF(CLEANED_DATA!BA190="","FP_MALE_CONDOM; ","")&amp;
IF(CLEANED_DATA!BB190="","FP_FEMALE_CONDOM; ","")&amp;
IF(CLEANED_DATA!BC190="","FP_NATURAL_METHOD; ","")))</f>
        <v/>
      </c>
      <c r="C190" s="11" t="str">
        <f>IF($A190="","",IF(
COUNT(CLEANED_DATA!D190,CLEANED_DATA!G190,CLEANED_DATA!Q190,CLEANED_DATA!R190,CLEANED_DATA!T190,CLEANED_DATA!V190,CLEANED_DATA!W190,CLEANED_DATA!AL190,CLEANED_DATA!AM190,CLEANED_DATA!AN190,CLEANED_DATA!AO190,CLEANED_DATA!AQ190,CLEANED_DATA!AR190,CLEANED_DATA!AS190,CLEANED_DATA!AT190,CLEANED_DATA!AU190,CLEANED_DATA!AV190,CLEANED_DATA!AW190,CLEANED_DATA!AX190,CLEANED_DATA!AY190,CLEANED_DATA!AZ190,CLEANED_DATA!BA190,CLEANED_DATA!BB190,CLEANED_DATA!BC190)=0,
"No data reported",
IF(
SUM(CLEANED_DATA!D190,CLEANED_DATA!G190,CLEANED_DATA!Q190,CLEANED_DATA!R190,CLEANED_DATA!T190,CLEANED_DATA!V190,CLEANED_DATA!W190,CLEANED_DATA!AL190,CLEANED_DATA!AM190,CLEANED_DATA!AN190,CLEANED_DATA!AO190,CLEANED_DATA!AQ190,CLEANED_DATA!AR190,CLEANED_DATA!AS190,CLEANED_DATA!AT190,CLEANED_DATA!AU190,CLEANED_DATA!AV190,CLEANED_DATA!AW190,CLEANED_DATA!AX190,CLEANED_DATA!AY190,CLEANED_DATA!AZ190,CLEANED_DATA!BA190,CLEANED_DATA!BB190,CLEANED_DATA!BC190)=0,
"Zero-only reporting",
"Reported")))</f>
        <v/>
      </c>
      <c r="D190" s="10" t="str">
        <f>IF($A190="","",IF(AND(CLEANED_DATA!D190&lt;&gt;"",CLEANED_DATA!G190&lt;&gt;"",CLEANED_DATA!G190&gt;CLEANED_DATA!D190),"Flag: ANC4 higher than ANC1","OK"))</f>
        <v/>
      </c>
      <c r="E190" s="10" t="str">
        <f>IF($A190="","",IF(OR(CLEANED_DATA!D190="",CLEANED_DATA!Q190=""),"Missing value: verify ANC1 and LLIN reporting",IF(CLEANED_DATA!Q190=CLEANED_DATA!D190,"OK: LLIN equals ANC1",IF(CLEANED_DATA!Q190&gt;CLEANED_DATA!D190,"Flag: LLIN exceeds ANC1 by "&amp;(CLEANED_DATA!Q190-CLEANED_DATA!D190)&amp;"; verify ANC register and LLIN distribution tally","Flag: LLIN lower than ANC1 by "&amp;(CLEANED_DATA!D190-CLEANED_DATA!Q190)&amp;"; verify if all ANC1 clients received LLINs or correct reporting error"))))</f>
        <v/>
      </c>
      <c r="F190" s="10" t="str">
        <f>IF($A190="","",IF(AND(CLEANED_DATA!R190&lt;&gt;"",CLEANED_DATA!T190&lt;&gt;"",CLEANED_DATA!T190&gt;CLEANED_DATA!R190),"Flag: AMTSL greater than deliveries by "&amp;(CLEANED_DATA!T190-CLEANED_DATA!R190),IF(AND(CLEANED_DATA!R190&gt;0,CLEANED_DATA!T190=""),"Missing AMTSL where deliveries reported","OK")))</f>
        <v/>
      </c>
      <c r="G190" s="10" t="str">
        <f>IF($A190="","",IF(AND(CLEANED_DATA!R190&gt;0,CLEANED_DATA!AL190=""),"Flag: delivery reported but no PNC &lt;48h proxy value",IF(AND(CLEANED_DATA!R190&lt;&gt;"",CLEANED_DATA!AL190&lt;&gt;"",CLEANED_DATA!AL190&gt;CLEANED_DATA!R190),"Flag: PNC &lt;48h proxy greater than deliveries by "&amp;(CLEANED_DATA!AL190-CLEANED_DATA!R190),"OK")))</f>
        <v/>
      </c>
      <c r="H190" s="10" t="str">
        <f>IF($A190="","",IF(AND(CLEANED_DATA!V190&lt;&gt;"",CLEANED_DATA!R190&lt;&gt;"",CLEANED_DATA!V190&gt;CLEANED_DATA!R190),"Flag: caesareans greater than deliveries by "&amp;(CLEANED_DATA!V190-CLEANED_DATA!R190),"OK"))</f>
        <v/>
      </c>
      <c r="I190" s="10" t="str">
        <f>IF($A190="","",IF(AND(CLEANED_DATA!W190&lt;&gt;"",CLEANED_DATA!R190&lt;&gt;"",CLEANED_DATA!W190&gt;CLEANED_DATA!R190),"Flag: complications greater than deliveries by "&amp;(CLEANED_DATA!W190-CLEANED_DATA!R190),"OK"))</f>
        <v/>
      </c>
      <c r="J190" s="10" t="str">
        <f>IF($A190="","",IF(AND(CLEANED_DATA!AN190&lt;&gt;"",CLEANED_DATA!AO190&lt;&gt;"",CLEANED_DATA!AO190&gt;CLEANED_DATA!AN190),"Flag: new acceptors greater than counselled by "&amp;(CLEANED_DATA!AO190-CLEANED_DATA!AN190),"OK"))</f>
        <v/>
      </c>
      <c r="K190" s="10" t="str">
        <f>IF($A190="","",N(CLEANED_DATA!AQ190)+N(CLEANED_DATA!AR190)+N(CLEANED_DATA!AS190)+N(CLEANED_DATA!AT190)+N(CLEANED_DATA!AU190)+N(CLEANED_DATA!AV190)+N(CLEANED_DATA!AW190)+N(CLEANED_DATA!AX190)+N(CLEANED_DATA!AY190)+N(CLEANED_DATA!AZ190)+N(CLEANED_DATA!BA190)+N(CLEANED_DATA!BB190)+N(CLEANED_DATA!BC190))</f>
        <v/>
      </c>
      <c r="L190" s="10" t="str">
        <f>IF($A190="","",IF(CLEANED_DATA!AO190="","Missing FP new acceptors",IF(K190=CLEANED_DATA!AO190,"OK","FP method sum differs from new acceptors: method sum="&amp;K190&amp;", new acceptors="&amp;CLEANED_DATA!AO190&amp;", difference="&amp;(K190-CLEANED_DATA!AO190))))</f>
        <v/>
      </c>
      <c r="M190" s="11" t="str">
        <f t="shared" si="6"/>
        <v/>
      </c>
      <c r="N190" s="10" t="str">
        <f t="shared" si="7"/>
        <v/>
      </c>
      <c r="O190" s="10" t="str">
        <f t="shared" si="8"/>
        <v/>
      </c>
    </row>
    <row r="191" spans="1:15" ht="39.5" customHeight="1">
      <c r="A191" s="10" t="str">
        <f>IF(CLEANED_DATA!A191="","",CLEANED_DATA!A191)</f>
        <v/>
      </c>
      <c r="B191" s="10" t="str">
        <f>IF($A191="","",IF(
IF(CLEANED_DATA!D191="","ANC1; ","")&amp;
IF(CLEANED_DATA!G191="","ANC4; ","")&amp;
IF(CLEANED_DATA!Q191="","LLIN_DISTRIBUTED; ","")&amp;
IF(CLEANED_DATA!R191="","DELIVERIES_HF; ","")&amp;
IF(CLEANED_DATA!T191="","AMTSL; ","")&amp;
IF(CLEANED_DATA!V191="","CAESAREAN; ","")&amp;
IF(CLEANED_DATA!W191="","OBST_COMPLICATIONS; ","")&amp;
IF(CLEANED_DATA!AL191="","PNC_48H_PROXY; ","")&amp;
IF(CLEANED_DATA!AM191="","FP_VISITS; ","")&amp;
IF(CLEANED_DATA!AN191="","FP_COUNSELLED; ","")&amp;
IF(CLEANED_DATA!AO191="","FP_NEW_ACCEPTORS; ","")&amp;
IF(CLEANED_DATA!AQ191="","FP_PROGESTIN_PILL; ","")&amp;
IF(CLEANED_DATA!AR191="","FP_ESTRO_PROGESTIN_PILL; ","")&amp;
IF(CLEANED_DATA!AS191="","FP_MORNING_AFTER; ","")&amp;
IF(CLEANED_DATA!AT191="","FP_IM_INJECTION; ","")&amp;
IF(CLEANED_DATA!AU191="","FP_SC_INJECTION; ","")&amp;
IF(CLEANED_DATA!AV191="","FP_IMPLANT_IMPLANON; ","")&amp;
IF(CLEANED_DATA!AW191="","FP_IMPLANT_JADELLE; ","")&amp;
IF(CLEANED_DATA!AX191="","FP_IUD; ","")&amp;
IF(CLEANED_DATA!AY191="","FP_TUBAL_LIGATION; ","")&amp;
IF(CLEANED_DATA!AZ191="","FP_VASECTOMY; ","")&amp;
IF(CLEANED_DATA!BA191="","FP_MALE_CONDOM; ","")&amp;
IF(CLEANED_DATA!BB191="","FP_FEMALE_CONDOM; ","")&amp;
IF(CLEANED_DATA!BC191="","FP_NATURAL_METHOD; ","")
="","None",
IF(CLEANED_DATA!D191="","ANC1; ","")&amp;
IF(CLEANED_DATA!G191="","ANC4; ","")&amp;
IF(CLEANED_DATA!Q191="","LLIN_DISTRIBUTED; ","")&amp;
IF(CLEANED_DATA!R191="","DELIVERIES_HF; ","")&amp;
IF(CLEANED_DATA!T191="","AMTSL; ","")&amp;
IF(CLEANED_DATA!V191="","CAESAREAN; ","")&amp;
IF(CLEANED_DATA!W191="","OBST_COMPLICATIONS; ","")&amp;
IF(CLEANED_DATA!AL191="","PNC_48H_PROXY; ","")&amp;
IF(CLEANED_DATA!AM191="","FP_VISITS; ","")&amp;
IF(CLEANED_DATA!AN191="","FP_COUNSELLED; ","")&amp;
IF(CLEANED_DATA!AO191="","FP_NEW_ACCEPTORS; ","")&amp;
IF(CLEANED_DATA!AQ191="","FP_PROGESTIN_PILL; ","")&amp;
IF(CLEANED_DATA!AR191="","FP_ESTRO_PROGESTIN_PILL; ","")&amp;
IF(CLEANED_DATA!AS191="","FP_MORNING_AFTER; ","")&amp;
IF(CLEANED_DATA!AT191="","FP_IM_INJECTION; ","")&amp;
IF(CLEANED_DATA!AU191="","FP_SC_INJECTION; ","")&amp;
IF(CLEANED_DATA!AV191="","FP_IMPLANT_IMPLANON; ","")&amp;
IF(CLEANED_DATA!AW191="","FP_IMPLANT_JADELLE; ","")&amp;
IF(CLEANED_DATA!AX191="","FP_IUD; ","")&amp;
IF(CLEANED_DATA!AY191="","FP_TUBAL_LIGATION; ","")&amp;
IF(CLEANED_DATA!AZ191="","FP_VASECTOMY; ","")&amp;
IF(CLEANED_DATA!BA191="","FP_MALE_CONDOM; ","")&amp;
IF(CLEANED_DATA!BB191="","FP_FEMALE_CONDOM; ","")&amp;
IF(CLEANED_DATA!BC191="","FP_NATURAL_METHOD; ","")))</f>
        <v/>
      </c>
      <c r="C191" s="11" t="str">
        <f>IF($A191="","",IF(
COUNT(CLEANED_DATA!D191,CLEANED_DATA!G191,CLEANED_DATA!Q191,CLEANED_DATA!R191,CLEANED_DATA!T191,CLEANED_DATA!V191,CLEANED_DATA!W191,CLEANED_DATA!AL191,CLEANED_DATA!AM191,CLEANED_DATA!AN191,CLEANED_DATA!AO191,CLEANED_DATA!AQ191,CLEANED_DATA!AR191,CLEANED_DATA!AS191,CLEANED_DATA!AT191,CLEANED_DATA!AU191,CLEANED_DATA!AV191,CLEANED_DATA!AW191,CLEANED_DATA!AX191,CLEANED_DATA!AY191,CLEANED_DATA!AZ191,CLEANED_DATA!BA191,CLEANED_DATA!BB191,CLEANED_DATA!BC191)=0,
"No data reported",
IF(
SUM(CLEANED_DATA!D191,CLEANED_DATA!G191,CLEANED_DATA!Q191,CLEANED_DATA!R191,CLEANED_DATA!T191,CLEANED_DATA!V191,CLEANED_DATA!W191,CLEANED_DATA!AL191,CLEANED_DATA!AM191,CLEANED_DATA!AN191,CLEANED_DATA!AO191,CLEANED_DATA!AQ191,CLEANED_DATA!AR191,CLEANED_DATA!AS191,CLEANED_DATA!AT191,CLEANED_DATA!AU191,CLEANED_DATA!AV191,CLEANED_DATA!AW191,CLEANED_DATA!AX191,CLEANED_DATA!AY191,CLEANED_DATA!AZ191,CLEANED_DATA!BA191,CLEANED_DATA!BB191,CLEANED_DATA!BC191)=0,
"Zero-only reporting",
"Reported")))</f>
        <v/>
      </c>
      <c r="D191" s="10" t="str">
        <f>IF($A191="","",IF(AND(CLEANED_DATA!D191&lt;&gt;"",CLEANED_DATA!G191&lt;&gt;"",CLEANED_DATA!G191&gt;CLEANED_DATA!D191),"Flag: ANC4 higher than ANC1","OK"))</f>
        <v/>
      </c>
      <c r="E191" s="10" t="str">
        <f>IF($A191="","",IF(OR(CLEANED_DATA!D191="",CLEANED_DATA!Q191=""),"Missing value: verify ANC1 and LLIN reporting",IF(CLEANED_DATA!Q191=CLEANED_DATA!D191,"OK: LLIN equals ANC1",IF(CLEANED_DATA!Q191&gt;CLEANED_DATA!D191,"Flag: LLIN exceeds ANC1 by "&amp;(CLEANED_DATA!Q191-CLEANED_DATA!D191)&amp;"; verify ANC register and LLIN distribution tally","Flag: LLIN lower than ANC1 by "&amp;(CLEANED_DATA!D191-CLEANED_DATA!Q191)&amp;"; verify if all ANC1 clients received LLINs or correct reporting error"))))</f>
        <v/>
      </c>
      <c r="F191" s="10" t="str">
        <f>IF($A191="","",IF(AND(CLEANED_DATA!R191&lt;&gt;"",CLEANED_DATA!T191&lt;&gt;"",CLEANED_DATA!T191&gt;CLEANED_DATA!R191),"Flag: AMTSL greater than deliveries by "&amp;(CLEANED_DATA!T191-CLEANED_DATA!R191),IF(AND(CLEANED_DATA!R191&gt;0,CLEANED_DATA!T191=""),"Missing AMTSL where deliveries reported","OK")))</f>
        <v/>
      </c>
      <c r="G191" s="10" t="str">
        <f>IF($A191="","",IF(AND(CLEANED_DATA!R191&gt;0,CLEANED_DATA!AL191=""),"Flag: delivery reported but no PNC &lt;48h proxy value",IF(AND(CLEANED_DATA!R191&lt;&gt;"",CLEANED_DATA!AL191&lt;&gt;"",CLEANED_DATA!AL191&gt;CLEANED_DATA!R191),"Flag: PNC &lt;48h proxy greater than deliveries by "&amp;(CLEANED_DATA!AL191-CLEANED_DATA!R191),"OK")))</f>
        <v/>
      </c>
      <c r="H191" s="10" t="str">
        <f>IF($A191="","",IF(AND(CLEANED_DATA!V191&lt;&gt;"",CLEANED_DATA!R191&lt;&gt;"",CLEANED_DATA!V191&gt;CLEANED_DATA!R191),"Flag: caesareans greater than deliveries by "&amp;(CLEANED_DATA!V191-CLEANED_DATA!R191),"OK"))</f>
        <v/>
      </c>
      <c r="I191" s="10" t="str">
        <f>IF($A191="","",IF(AND(CLEANED_DATA!W191&lt;&gt;"",CLEANED_DATA!R191&lt;&gt;"",CLEANED_DATA!W191&gt;CLEANED_DATA!R191),"Flag: complications greater than deliveries by "&amp;(CLEANED_DATA!W191-CLEANED_DATA!R191),"OK"))</f>
        <v/>
      </c>
      <c r="J191" s="10" t="str">
        <f>IF($A191="","",IF(AND(CLEANED_DATA!AN191&lt;&gt;"",CLEANED_DATA!AO191&lt;&gt;"",CLEANED_DATA!AO191&gt;CLEANED_DATA!AN191),"Flag: new acceptors greater than counselled by "&amp;(CLEANED_DATA!AO191-CLEANED_DATA!AN191),"OK"))</f>
        <v/>
      </c>
      <c r="K191" s="10" t="str">
        <f>IF($A191="","",N(CLEANED_DATA!AQ191)+N(CLEANED_DATA!AR191)+N(CLEANED_DATA!AS191)+N(CLEANED_DATA!AT191)+N(CLEANED_DATA!AU191)+N(CLEANED_DATA!AV191)+N(CLEANED_DATA!AW191)+N(CLEANED_DATA!AX191)+N(CLEANED_DATA!AY191)+N(CLEANED_DATA!AZ191)+N(CLEANED_DATA!BA191)+N(CLEANED_DATA!BB191)+N(CLEANED_DATA!BC191))</f>
        <v/>
      </c>
      <c r="L191" s="10" t="str">
        <f>IF($A191="","",IF(CLEANED_DATA!AO191="","Missing FP new acceptors",IF(K191=CLEANED_DATA!AO191,"OK","FP method sum differs from new acceptors: method sum="&amp;K191&amp;", new acceptors="&amp;CLEANED_DATA!AO191&amp;", difference="&amp;(K191-CLEANED_DATA!AO191))))</f>
        <v/>
      </c>
      <c r="M191" s="11" t="str">
        <f t="shared" si="6"/>
        <v/>
      </c>
      <c r="N191" s="10" t="str">
        <f t="shared" si="7"/>
        <v/>
      </c>
      <c r="O191" s="10" t="str">
        <f t="shared" si="8"/>
        <v/>
      </c>
    </row>
    <row r="192" spans="1:15" ht="39.5" customHeight="1">
      <c r="A192" s="10" t="str">
        <f>IF(CLEANED_DATA!A192="","",CLEANED_DATA!A192)</f>
        <v/>
      </c>
      <c r="B192" s="10" t="str">
        <f>IF($A192="","",IF(
IF(CLEANED_DATA!D192="","ANC1; ","")&amp;
IF(CLEANED_DATA!G192="","ANC4; ","")&amp;
IF(CLEANED_DATA!Q192="","LLIN_DISTRIBUTED; ","")&amp;
IF(CLEANED_DATA!R192="","DELIVERIES_HF; ","")&amp;
IF(CLEANED_DATA!T192="","AMTSL; ","")&amp;
IF(CLEANED_DATA!V192="","CAESAREAN; ","")&amp;
IF(CLEANED_DATA!W192="","OBST_COMPLICATIONS; ","")&amp;
IF(CLEANED_DATA!AL192="","PNC_48H_PROXY; ","")&amp;
IF(CLEANED_DATA!AM192="","FP_VISITS; ","")&amp;
IF(CLEANED_DATA!AN192="","FP_COUNSELLED; ","")&amp;
IF(CLEANED_DATA!AO192="","FP_NEW_ACCEPTORS; ","")&amp;
IF(CLEANED_DATA!AQ192="","FP_PROGESTIN_PILL; ","")&amp;
IF(CLEANED_DATA!AR192="","FP_ESTRO_PROGESTIN_PILL; ","")&amp;
IF(CLEANED_DATA!AS192="","FP_MORNING_AFTER; ","")&amp;
IF(CLEANED_DATA!AT192="","FP_IM_INJECTION; ","")&amp;
IF(CLEANED_DATA!AU192="","FP_SC_INJECTION; ","")&amp;
IF(CLEANED_DATA!AV192="","FP_IMPLANT_IMPLANON; ","")&amp;
IF(CLEANED_DATA!AW192="","FP_IMPLANT_JADELLE; ","")&amp;
IF(CLEANED_DATA!AX192="","FP_IUD; ","")&amp;
IF(CLEANED_DATA!AY192="","FP_TUBAL_LIGATION; ","")&amp;
IF(CLEANED_DATA!AZ192="","FP_VASECTOMY; ","")&amp;
IF(CLEANED_DATA!BA192="","FP_MALE_CONDOM; ","")&amp;
IF(CLEANED_DATA!BB192="","FP_FEMALE_CONDOM; ","")&amp;
IF(CLEANED_DATA!BC192="","FP_NATURAL_METHOD; ","")
="","None",
IF(CLEANED_DATA!D192="","ANC1; ","")&amp;
IF(CLEANED_DATA!G192="","ANC4; ","")&amp;
IF(CLEANED_DATA!Q192="","LLIN_DISTRIBUTED; ","")&amp;
IF(CLEANED_DATA!R192="","DELIVERIES_HF; ","")&amp;
IF(CLEANED_DATA!T192="","AMTSL; ","")&amp;
IF(CLEANED_DATA!V192="","CAESAREAN; ","")&amp;
IF(CLEANED_DATA!W192="","OBST_COMPLICATIONS; ","")&amp;
IF(CLEANED_DATA!AL192="","PNC_48H_PROXY; ","")&amp;
IF(CLEANED_DATA!AM192="","FP_VISITS; ","")&amp;
IF(CLEANED_DATA!AN192="","FP_COUNSELLED; ","")&amp;
IF(CLEANED_DATA!AO192="","FP_NEW_ACCEPTORS; ","")&amp;
IF(CLEANED_DATA!AQ192="","FP_PROGESTIN_PILL; ","")&amp;
IF(CLEANED_DATA!AR192="","FP_ESTRO_PROGESTIN_PILL; ","")&amp;
IF(CLEANED_DATA!AS192="","FP_MORNING_AFTER; ","")&amp;
IF(CLEANED_DATA!AT192="","FP_IM_INJECTION; ","")&amp;
IF(CLEANED_DATA!AU192="","FP_SC_INJECTION; ","")&amp;
IF(CLEANED_DATA!AV192="","FP_IMPLANT_IMPLANON; ","")&amp;
IF(CLEANED_DATA!AW192="","FP_IMPLANT_JADELLE; ","")&amp;
IF(CLEANED_DATA!AX192="","FP_IUD; ","")&amp;
IF(CLEANED_DATA!AY192="","FP_TUBAL_LIGATION; ","")&amp;
IF(CLEANED_DATA!AZ192="","FP_VASECTOMY; ","")&amp;
IF(CLEANED_DATA!BA192="","FP_MALE_CONDOM; ","")&amp;
IF(CLEANED_DATA!BB192="","FP_FEMALE_CONDOM; ","")&amp;
IF(CLEANED_DATA!BC192="","FP_NATURAL_METHOD; ","")))</f>
        <v/>
      </c>
      <c r="C192" s="11" t="str">
        <f>IF($A192="","",IF(
COUNT(CLEANED_DATA!D192,CLEANED_DATA!G192,CLEANED_DATA!Q192,CLEANED_DATA!R192,CLEANED_DATA!T192,CLEANED_DATA!V192,CLEANED_DATA!W192,CLEANED_DATA!AL192,CLEANED_DATA!AM192,CLEANED_DATA!AN192,CLEANED_DATA!AO192,CLEANED_DATA!AQ192,CLEANED_DATA!AR192,CLEANED_DATA!AS192,CLEANED_DATA!AT192,CLEANED_DATA!AU192,CLEANED_DATA!AV192,CLEANED_DATA!AW192,CLEANED_DATA!AX192,CLEANED_DATA!AY192,CLEANED_DATA!AZ192,CLEANED_DATA!BA192,CLEANED_DATA!BB192,CLEANED_DATA!BC192)=0,
"No data reported",
IF(
SUM(CLEANED_DATA!D192,CLEANED_DATA!G192,CLEANED_DATA!Q192,CLEANED_DATA!R192,CLEANED_DATA!T192,CLEANED_DATA!V192,CLEANED_DATA!W192,CLEANED_DATA!AL192,CLEANED_DATA!AM192,CLEANED_DATA!AN192,CLEANED_DATA!AO192,CLEANED_DATA!AQ192,CLEANED_DATA!AR192,CLEANED_DATA!AS192,CLEANED_DATA!AT192,CLEANED_DATA!AU192,CLEANED_DATA!AV192,CLEANED_DATA!AW192,CLEANED_DATA!AX192,CLEANED_DATA!AY192,CLEANED_DATA!AZ192,CLEANED_DATA!BA192,CLEANED_DATA!BB192,CLEANED_DATA!BC192)=0,
"Zero-only reporting",
"Reported")))</f>
        <v/>
      </c>
      <c r="D192" s="10" t="str">
        <f>IF($A192="","",IF(AND(CLEANED_DATA!D192&lt;&gt;"",CLEANED_DATA!G192&lt;&gt;"",CLEANED_DATA!G192&gt;CLEANED_DATA!D192),"Flag: ANC4 higher than ANC1","OK"))</f>
        <v/>
      </c>
      <c r="E192" s="10" t="str">
        <f>IF($A192="","",IF(OR(CLEANED_DATA!D192="",CLEANED_DATA!Q192=""),"Missing value: verify ANC1 and LLIN reporting",IF(CLEANED_DATA!Q192=CLEANED_DATA!D192,"OK: LLIN equals ANC1",IF(CLEANED_DATA!Q192&gt;CLEANED_DATA!D192,"Flag: LLIN exceeds ANC1 by "&amp;(CLEANED_DATA!Q192-CLEANED_DATA!D192)&amp;"; verify ANC register and LLIN distribution tally","Flag: LLIN lower than ANC1 by "&amp;(CLEANED_DATA!D192-CLEANED_DATA!Q192)&amp;"; verify if all ANC1 clients received LLINs or correct reporting error"))))</f>
        <v/>
      </c>
      <c r="F192" s="10" t="str">
        <f>IF($A192="","",IF(AND(CLEANED_DATA!R192&lt;&gt;"",CLEANED_DATA!T192&lt;&gt;"",CLEANED_DATA!T192&gt;CLEANED_DATA!R192),"Flag: AMTSL greater than deliveries by "&amp;(CLEANED_DATA!T192-CLEANED_DATA!R192),IF(AND(CLEANED_DATA!R192&gt;0,CLEANED_DATA!T192=""),"Missing AMTSL where deliveries reported","OK")))</f>
        <v/>
      </c>
      <c r="G192" s="10" t="str">
        <f>IF($A192="","",IF(AND(CLEANED_DATA!R192&gt;0,CLEANED_DATA!AL192=""),"Flag: delivery reported but no PNC &lt;48h proxy value",IF(AND(CLEANED_DATA!R192&lt;&gt;"",CLEANED_DATA!AL192&lt;&gt;"",CLEANED_DATA!AL192&gt;CLEANED_DATA!R192),"Flag: PNC &lt;48h proxy greater than deliveries by "&amp;(CLEANED_DATA!AL192-CLEANED_DATA!R192),"OK")))</f>
        <v/>
      </c>
      <c r="H192" s="10" t="str">
        <f>IF($A192="","",IF(AND(CLEANED_DATA!V192&lt;&gt;"",CLEANED_DATA!R192&lt;&gt;"",CLEANED_DATA!V192&gt;CLEANED_DATA!R192),"Flag: caesareans greater than deliveries by "&amp;(CLEANED_DATA!V192-CLEANED_DATA!R192),"OK"))</f>
        <v/>
      </c>
      <c r="I192" s="10" t="str">
        <f>IF($A192="","",IF(AND(CLEANED_DATA!W192&lt;&gt;"",CLEANED_DATA!R192&lt;&gt;"",CLEANED_DATA!W192&gt;CLEANED_DATA!R192),"Flag: complications greater than deliveries by "&amp;(CLEANED_DATA!W192-CLEANED_DATA!R192),"OK"))</f>
        <v/>
      </c>
      <c r="J192" s="10" t="str">
        <f>IF($A192="","",IF(AND(CLEANED_DATA!AN192&lt;&gt;"",CLEANED_DATA!AO192&lt;&gt;"",CLEANED_DATA!AO192&gt;CLEANED_DATA!AN192),"Flag: new acceptors greater than counselled by "&amp;(CLEANED_DATA!AO192-CLEANED_DATA!AN192),"OK"))</f>
        <v/>
      </c>
      <c r="K192" s="10" t="str">
        <f>IF($A192="","",N(CLEANED_DATA!AQ192)+N(CLEANED_DATA!AR192)+N(CLEANED_DATA!AS192)+N(CLEANED_DATA!AT192)+N(CLEANED_DATA!AU192)+N(CLEANED_DATA!AV192)+N(CLEANED_DATA!AW192)+N(CLEANED_DATA!AX192)+N(CLEANED_DATA!AY192)+N(CLEANED_DATA!AZ192)+N(CLEANED_DATA!BA192)+N(CLEANED_DATA!BB192)+N(CLEANED_DATA!BC192))</f>
        <v/>
      </c>
      <c r="L192" s="10" t="str">
        <f>IF($A192="","",IF(CLEANED_DATA!AO192="","Missing FP new acceptors",IF(K192=CLEANED_DATA!AO192,"OK","FP method sum differs from new acceptors: method sum="&amp;K192&amp;", new acceptors="&amp;CLEANED_DATA!AO192&amp;", difference="&amp;(K192-CLEANED_DATA!AO192))))</f>
        <v/>
      </c>
      <c r="M192" s="11" t="str">
        <f t="shared" si="6"/>
        <v/>
      </c>
      <c r="N192" s="10" t="str">
        <f t="shared" si="7"/>
        <v/>
      </c>
      <c r="O192" s="10" t="str">
        <f t="shared" si="8"/>
        <v/>
      </c>
    </row>
    <row r="193" spans="1:15" ht="39.5" customHeight="1">
      <c r="A193" s="10" t="str">
        <f>IF(CLEANED_DATA!A193="","",CLEANED_DATA!A193)</f>
        <v/>
      </c>
      <c r="B193" s="10" t="str">
        <f>IF($A193="","",IF(
IF(CLEANED_DATA!D193="","ANC1; ","")&amp;
IF(CLEANED_DATA!G193="","ANC4; ","")&amp;
IF(CLEANED_DATA!Q193="","LLIN_DISTRIBUTED; ","")&amp;
IF(CLEANED_DATA!R193="","DELIVERIES_HF; ","")&amp;
IF(CLEANED_DATA!T193="","AMTSL; ","")&amp;
IF(CLEANED_DATA!V193="","CAESAREAN; ","")&amp;
IF(CLEANED_DATA!W193="","OBST_COMPLICATIONS; ","")&amp;
IF(CLEANED_DATA!AL193="","PNC_48H_PROXY; ","")&amp;
IF(CLEANED_DATA!AM193="","FP_VISITS; ","")&amp;
IF(CLEANED_DATA!AN193="","FP_COUNSELLED; ","")&amp;
IF(CLEANED_DATA!AO193="","FP_NEW_ACCEPTORS; ","")&amp;
IF(CLEANED_DATA!AQ193="","FP_PROGESTIN_PILL; ","")&amp;
IF(CLEANED_DATA!AR193="","FP_ESTRO_PROGESTIN_PILL; ","")&amp;
IF(CLEANED_DATA!AS193="","FP_MORNING_AFTER; ","")&amp;
IF(CLEANED_DATA!AT193="","FP_IM_INJECTION; ","")&amp;
IF(CLEANED_DATA!AU193="","FP_SC_INJECTION; ","")&amp;
IF(CLEANED_DATA!AV193="","FP_IMPLANT_IMPLANON; ","")&amp;
IF(CLEANED_DATA!AW193="","FP_IMPLANT_JADELLE; ","")&amp;
IF(CLEANED_DATA!AX193="","FP_IUD; ","")&amp;
IF(CLEANED_DATA!AY193="","FP_TUBAL_LIGATION; ","")&amp;
IF(CLEANED_DATA!AZ193="","FP_VASECTOMY; ","")&amp;
IF(CLEANED_DATA!BA193="","FP_MALE_CONDOM; ","")&amp;
IF(CLEANED_DATA!BB193="","FP_FEMALE_CONDOM; ","")&amp;
IF(CLEANED_DATA!BC193="","FP_NATURAL_METHOD; ","")
="","None",
IF(CLEANED_DATA!D193="","ANC1; ","")&amp;
IF(CLEANED_DATA!G193="","ANC4; ","")&amp;
IF(CLEANED_DATA!Q193="","LLIN_DISTRIBUTED; ","")&amp;
IF(CLEANED_DATA!R193="","DELIVERIES_HF; ","")&amp;
IF(CLEANED_DATA!T193="","AMTSL; ","")&amp;
IF(CLEANED_DATA!V193="","CAESAREAN; ","")&amp;
IF(CLEANED_DATA!W193="","OBST_COMPLICATIONS; ","")&amp;
IF(CLEANED_DATA!AL193="","PNC_48H_PROXY; ","")&amp;
IF(CLEANED_DATA!AM193="","FP_VISITS; ","")&amp;
IF(CLEANED_DATA!AN193="","FP_COUNSELLED; ","")&amp;
IF(CLEANED_DATA!AO193="","FP_NEW_ACCEPTORS; ","")&amp;
IF(CLEANED_DATA!AQ193="","FP_PROGESTIN_PILL; ","")&amp;
IF(CLEANED_DATA!AR193="","FP_ESTRO_PROGESTIN_PILL; ","")&amp;
IF(CLEANED_DATA!AS193="","FP_MORNING_AFTER; ","")&amp;
IF(CLEANED_DATA!AT193="","FP_IM_INJECTION; ","")&amp;
IF(CLEANED_DATA!AU193="","FP_SC_INJECTION; ","")&amp;
IF(CLEANED_DATA!AV193="","FP_IMPLANT_IMPLANON; ","")&amp;
IF(CLEANED_DATA!AW193="","FP_IMPLANT_JADELLE; ","")&amp;
IF(CLEANED_DATA!AX193="","FP_IUD; ","")&amp;
IF(CLEANED_DATA!AY193="","FP_TUBAL_LIGATION; ","")&amp;
IF(CLEANED_DATA!AZ193="","FP_VASECTOMY; ","")&amp;
IF(CLEANED_DATA!BA193="","FP_MALE_CONDOM; ","")&amp;
IF(CLEANED_DATA!BB193="","FP_FEMALE_CONDOM; ","")&amp;
IF(CLEANED_DATA!BC193="","FP_NATURAL_METHOD; ","")))</f>
        <v/>
      </c>
      <c r="C193" s="11" t="str">
        <f>IF($A193="","",IF(
COUNT(CLEANED_DATA!D193,CLEANED_DATA!G193,CLEANED_DATA!Q193,CLEANED_DATA!R193,CLEANED_DATA!T193,CLEANED_DATA!V193,CLEANED_DATA!W193,CLEANED_DATA!AL193,CLEANED_DATA!AM193,CLEANED_DATA!AN193,CLEANED_DATA!AO193,CLEANED_DATA!AQ193,CLEANED_DATA!AR193,CLEANED_DATA!AS193,CLEANED_DATA!AT193,CLEANED_DATA!AU193,CLEANED_DATA!AV193,CLEANED_DATA!AW193,CLEANED_DATA!AX193,CLEANED_DATA!AY193,CLEANED_DATA!AZ193,CLEANED_DATA!BA193,CLEANED_DATA!BB193,CLEANED_DATA!BC193)=0,
"No data reported",
IF(
SUM(CLEANED_DATA!D193,CLEANED_DATA!G193,CLEANED_DATA!Q193,CLEANED_DATA!R193,CLEANED_DATA!T193,CLEANED_DATA!V193,CLEANED_DATA!W193,CLEANED_DATA!AL193,CLEANED_DATA!AM193,CLEANED_DATA!AN193,CLEANED_DATA!AO193,CLEANED_DATA!AQ193,CLEANED_DATA!AR193,CLEANED_DATA!AS193,CLEANED_DATA!AT193,CLEANED_DATA!AU193,CLEANED_DATA!AV193,CLEANED_DATA!AW193,CLEANED_DATA!AX193,CLEANED_DATA!AY193,CLEANED_DATA!AZ193,CLEANED_DATA!BA193,CLEANED_DATA!BB193,CLEANED_DATA!BC193)=0,
"Zero-only reporting",
"Reported")))</f>
        <v/>
      </c>
      <c r="D193" s="10" t="str">
        <f>IF($A193="","",IF(AND(CLEANED_DATA!D193&lt;&gt;"",CLEANED_DATA!G193&lt;&gt;"",CLEANED_DATA!G193&gt;CLEANED_DATA!D193),"Flag: ANC4 higher than ANC1","OK"))</f>
        <v/>
      </c>
      <c r="E193" s="10" t="str">
        <f>IF($A193="","",IF(OR(CLEANED_DATA!D193="",CLEANED_DATA!Q193=""),"Missing value: verify ANC1 and LLIN reporting",IF(CLEANED_DATA!Q193=CLEANED_DATA!D193,"OK: LLIN equals ANC1",IF(CLEANED_DATA!Q193&gt;CLEANED_DATA!D193,"Flag: LLIN exceeds ANC1 by "&amp;(CLEANED_DATA!Q193-CLEANED_DATA!D193)&amp;"; verify ANC register and LLIN distribution tally","Flag: LLIN lower than ANC1 by "&amp;(CLEANED_DATA!D193-CLEANED_DATA!Q193)&amp;"; verify if all ANC1 clients received LLINs or correct reporting error"))))</f>
        <v/>
      </c>
      <c r="F193" s="10" t="str">
        <f>IF($A193="","",IF(AND(CLEANED_DATA!R193&lt;&gt;"",CLEANED_DATA!T193&lt;&gt;"",CLEANED_DATA!T193&gt;CLEANED_DATA!R193),"Flag: AMTSL greater than deliveries by "&amp;(CLEANED_DATA!T193-CLEANED_DATA!R193),IF(AND(CLEANED_DATA!R193&gt;0,CLEANED_DATA!T193=""),"Missing AMTSL where deliveries reported","OK")))</f>
        <v/>
      </c>
      <c r="G193" s="10" t="str">
        <f>IF($A193="","",IF(AND(CLEANED_DATA!R193&gt;0,CLEANED_DATA!AL193=""),"Flag: delivery reported but no PNC &lt;48h proxy value",IF(AND(CLEANED_DATA!R193&lt;&gt;"",CLEANED_DATA!AL193&lt;&gt;"",CLEANED_DATA!AL193&gt;CLEANED_DATA!R193),"Flag: PNC &lt;48h proxy greater than deliveries by "&amp;(CLEANED_DATA!AL193-CLEANED_DATA!R193),"OK")))</f>
        <v/>
      </c>
      <c r="H193" s="10" t="str">
        <f>IF($A193="","",IF(AND(CLEANED_DATA!V193&lt;&gt;"",CLEANED_DATA!R193&lt;&gt;"",CLEANED_DATA!V193&gt;CLEANED_DATA!R193),"Flag: caesareans greater than deliveries by "&amp;(CLEANED_DATA!V193-CLEANED_DATA!R193),"OK"))</f>
        <v/>
      </c>
      <c r="I193" s="10" t="str">
        <f>IF($A193="","",IF(AND(CLEANED_DATA!W193&lt;&gt;"",CLEANED_DATA!R193&lt;&gt;"",CLEANED_DATA!W193&gt;CLEANED_DATA!R193),"Flag: complications greater than deliveries by "&amp;(CLEANED_DATA!W193-CLEANED_DATA!R193),"OK"))</f>
        <v/>
      </c>
      <c r="J193" s="10" t="str">
        <f>IF($A193="","",IF(AND(CLEANED_DATA!AN193&lt;&gt;"",CLEANED_DATA!AO193&lt;&gt;"",CLEANED_DATA!AO193&gt;CLEANED_DATA!AN193),"Flag: new acceptors greater than counselled by "&amp;(CLEANED_DATA!AO193-CLEANED_DATA!AN193),"OK"))</f>
        <v/>
      </c>
      <c r="K193" s="10" t="str">
        <f>IF($A193="","",N(CLEANED_DATA!AQ193)+N(CLEANED_DATA!AR193)+N(CLEANED_DATA!AS193)+N(CLEANED_DATA!AT193)+N(CLEANED_DATA!AU193)+N(CLEANED_DATA!AV193)+N(CLEANED_DATA!AW193)+N(CLEANED_DATA!AX193)+N(CLEANED_DATA!AY193)+N(CLEANED_DATA!AZ193)+N(CLEANED_DATA!BA193)+N(CLEANED_DATA!BB193)+N(CLEANED_DATA!BC193))</f>
        <v/>
      </c>
      <c r="L193" s="10" t="str">
        <f>IF($A193="","",IF(CLEANED_DATA!AO193="","Missing FP new acceptors",IF(K193=CLEANED_DATA!AO193,"OK","FP method sum differs from new acceptors: method sum="&amp;K193&amp;", new acceptors="&amp;CLEANED_DATA!AO193&amp;", difference="&amp;(K193-CLEANED_DATA!AO193))))</f>
        <v/>
      </c>
      <c r="M193" s="11" t="str">
        <f t="shared" si="6"/>
        <v/>
      </c>
      <c r="N193" s="10" t="str">
        <f t="shared" si="7"/>
        <v/>
      </c>
      <c r="O193" s="10" t="str">
        <f t="shared" si="8"/>
        <v/>
      </c>
    </row>
    <row r="194" spans="1:15" ht="39.5" customHeight="1">
      <c r="A194" s="10" t="str">
        <f>IF(CLEANED_DATA!A194="","",CLEANED_DATA!A194)</f>
        <v/>
      </c>
      <c r="B194" s="10" t="str">
        <f>IF($A194="","",IF(
IF(CLEANED_DATA!D194="","ANC1; ","")&amp;
IF(CLEANED_DATA!G194="","ANC4; ","")&amp;
IF(CLEANED_DATA!Q194="","LLIN_DISTRIBUTED; ","")&amp;
IF(CLEANED_DATA!R194="","DELIVERIES_HF; ","")&amp;
IF(CLEANED_DATA!T194="","AMTSL; ","")&amp;
IF(CLEANED_DATA!V194="","CAESAREAN; ","")&amp;
IF(CLEANED_DATA!W194="","OBST_COMPLICATIONS; ","")&amp;
IF(CLEANED_DATA!AL194="","PNC_48H_PROXY; ","")&amp;
IF(CLEANED_DATA!AM194="","FP_VISITS; ","")&amp;
IF(CLEANED_DATA!AN194="","FP_COUNSELLED; ","")&amp;
IF(CLEANED_DATA!AO194="","FP_NEW_ACCEPTORS; ","")&amp;
IF(CLEANED_DATA!AQ194="","FP_PROGESTIN_PILL; ","")&amp;
IF(CLEANED_DATA!AR194="","FP_ESTRO_PROGESTIN_PILL; ","")&amp;
IF(CLEANED_DATA!AS194="","FP_MORNING_AFTER; ","")&amp;
IF(CLEANED_DATA!AT194="","FP_IM_INJECTION; ","")&amp;
IF(CLEANED_DATA!AU194="","FP_SC_INJECTION; ","")&amp;
IF(CLEANED_DATA!AV194="","FP_IMPLANT_IMPLANON; ","")&amp;
IF(CLEANED_DATA!AW194="","FP_IMPLANT_JADELLE; ","")&amp;
IF(CLEANED_DATA!AX194="","FP_IUD; ","")&amp;
IF(CLEANED_DATA!AY194="","FP_TUBAL_LIGATION; ","")&amp;
IF(CLEANED_DATA!AZ194="","FP_VASECTOMY; ","")&amp;
IF(CLEANED_DATA!BA194="","FP_MALE_CONDOM; ","")&amp;
IF(CLEANED_DATA!BB194="","FP_FEMALE_CONDOM; ","")&amp;
IF(CLEANED_DATA!BC194="","FP_NATURAL_METHOD; ","")
="","None",
IF(CLEANED_DATA!D194="","ANC1; ","")&amp;
IF(CLEANED_DATA!G194="","ANC4; ","")&amp;
IF(CLEANED_DATA!Q194="","LLIN_DISTRIBUTED; ","")&amp;
IF(CLEANED_DATA!R194="","DELIVERIES_HF; ","")&amp;
IF(CLEANED_DATA!T194="","AMTSL; ","")&amp;
IF(CLEANED_DATA!V194="","CAESAREAN; ","")&amp;
IF(CLEANED_DATA!W194="","OBST_COMPLICATIONS; ","")&amp;
IF(CLEANED_DATA!AL194="","PNC_48H_PROXY; ","")&amp;
IF(CLEANED_DATA!AM194="","FP_VISITS; ","")&amp;
IF(CLEANED_DATA!AN194="","FP_COUNSELLED; ","")&amp;
IF(CLEANED_DATA!AO194="","FP_NEW_ACCEPTORS; ","")&amp;
IF(CLEANED_DATA!AQ194="","FP_PROGESTIN_PILL; ","")&amp;
IF(CLEANED_DATA!AR194="","FP_ESTRO_PROGESTIN_PILL; ","")&amp;
IF(CLEANED_DATA!AS194="","FP_MORNING_AFTER; ","")&amp;
IF(CLEANED_DATA!AT194="","FP_IM_INJECTION; ","")&amp;
IF(CLEANED_DATA!AU194="","FP_SC_INJECTION; ","")&amp;
IF(CLEANED_DATA!AV194="","FP_IMPLANT_IMPLANON; ","")&amp;
IF(CLEANED_DATA!AW194="","FP_IMPLANT_JADELLE; ","")&amp;
IF(CLEANED_DATA!AX194="","FP_IUD; ","")&amp;
IF(CLEANED_DATA!AY194="","FP_TUBAL_LIGATION; ","")&amp;
IF(CLEANED_DATA!AZ194="","FP_VASECTOMY; ","")&amp;
IF(CLEANED_DATA!BA194="","FP_MALE_CONDOM; ","")&amp;
IF(CLEANED_DATA!BB194="","FP_FEMALE_CONDOM; ","")&amp;
IF(CLEANED_DATA!BC194="","FP_NATURAL_METHOD; ","")))</f>
        <v/>
      </c>
      <c r="C194" s="11" t="str">
        <f>IF($A194="","",IF(
COUNT(CLEANED_DATA!D194,CLEANED_DATA!G194,CLEANED_DATA!Q194,CLEANED_DATA!R194,CLEANED_DATA!T194,CLEANED_DATA!V194,CLEANED_DATA!W194,CLEANED_DATA!AL194,CLEANED_DATA!AM194,CLEANED_DATA!AN194,CLEANED_DATA!AO194,CLEANED_DATA!AQ194,CLEANED_DATA!AR194,CLEANED_DATA!AS194,CLEANED_DATA!AT194,CLEANED_DATA!AU194,CLEANED_DATA!AV194,CLEANED_DATA!AW194,CLEANED_DATA!AX194,CLEANED_DATA!AY194,CLEANED_DATA!AZ194,CLEANED_DATA!BA194,CLEANED_DATA!BB194,CLEANED_DATA!BC194)=0,
"No data reported",
IF(
SUM(CLEANED_DATA!D194,CLEANED_DATA!G194,CLEANED_DATA!Q194,CLEANED_DATA!R194,CLEANED_DATA!T194,CLEANED_DATA!V194,CLEANED_DATA!W194,CLEANED_DATA!AL194,CLEANED_DATA!AM194,CLEANED_DATA!AN194,CLEANED_DATA!AO194,CLEANED_DATA!AQ194,CLEANED_DATA!AR194,CLEANED_DATA!AS194,CLEANED_DATA!AT194,CLEANED_DATA!AU194,CLEANED_DATA!AV194,CLEANED_DATA!AW194,CLEANED_DATA!AX194,CLEANED_DATA!AY194,CLEANED_DATA!AZ194,CLEANED_DATA!BA194,CLEANED_DATA!BB194,CLEANED_DATA!BC194)=0,
"Zero-only reporting",
"Reported")))</f>
        <v/>
      </c>
      <c r="D194" s="10" t="str">
        <f>IF($A194="","",IF(AND(CLEANED_DATA!D194&lt;&gt;"",CLEANED_DATA!G194&lt;&gt;"",CLEANED_DATA!G194&gt;CLEANED_DATA!D194),"Flag: ANC4 higher than ANC1","OK"))</f>
        <v/>
      </c>
      <c r="E194" s="10" t="str">
        <f>IF($A194="","",IF(OR(CLEANED_DATA!D194="",CLEANED_DATA!Q194=""),"Missing value: verify ANC1 and LLIN reporting",IF(CLEANED_DATA!Q194=CLEANED_DATA!D194,"OK: LLIN equals ANC1",IF(CLEANED_DATA!Q194&gt;CLEANED_DATA!D194,"Flag: LLIN exceeds ANC1 by "&amp;(CLEANED_DATA!Q194-CLEANED_DATA!D194)&amp;"; verify ANC register and LLIN distribution tally","Flag: LLIN lower than ANC1 by "&amp;(CLEANED_DATA!D194-CLEANED_DATA!Q194)&amp;"; verify if all ANC1 clients received LLINs or correct reporting error"))))</f>
        <v/>
      </c>
      <c r="F194" s="10" t="str">
        <f>IF($A194="","",IF(AND(CLEANED_DATA!R194&lt;&gt;"",CLEANED_DATA!T194&lt;&gt;"",CLEANED_DATA!T194&gt;CLEANED_DATA!R194),"Flag: AMTSL greater than deliveries by "&amp;(CLEANED_DATA!T194-CLEANED_DATA!R194),IF(AND(CLEANED_DATA!R194&gt;0,CLEANED_DATA!T194=""),"Missing AMTSL where deliveries reported","OK")))</f>
        <v/>
      </c>
      <c r="G194" s="10" t="str">
        <f>IF($A194="","",IF(AND(CLEANED_DATA!R194&gt;0,CLEANED_DATA!AL194=""),"Flag: delivery reported but no PNC &lt;48h proxy value",IF(AND(CLEANED_DATA!R194&lt;&gt;"",CLEANED_DATA!AL194&lt;&gt;"",CLEANED_DATA!AL194&gt;CLEANED_DATA!R194),"Flag: PNC &lt;48h proxy greater than deliveries by "&amp;(CLEANED_DATA!AL194-CLEANED_DATA!R194),"OK")))</f>
        <v/>
      </c>
      <c r="H194" s="10" t="str">
        <f>IF($A194="","",IF(AND(CLEANED_DATA!V194&lt;&gt;"",CLEANED_DATA!R194&lt;&gt;"",CLEANED_DATA!V194&gt;CLEANED_DATA!R194),"Flag: caesareans greater than deliveries by "&amp;(CLEANED_DATA!V194-CLEANED_DATA!R194),"OK"))</f>
        <v/>
      </c>
      <c r="I194" s="10" t="str">
        <f>IF($A194="","",IF(AND(CLEANED_DATA!W194&lt;&gt;"",CLEANED_DATA!R194&lt;&gt;"",CLEANED_DATA!W194&gt;CLEANED_DATA!R194),"Flag: complications greater than deliveries by "&amp;(CLEANED_DATA!W194-CLEANED_DATA!R194),"OK"))</f>
        <v/>
      </c>
      <c r="J194" s="10" t="str">
        <f>IF($A194="","",IF(AND(CLEANED_DATA!AN194&lt;&gt;"",CLEANED_DATA!AO194&lt;&gt;"",CLEANED_DATA!AO194&gt;CLEANED_DATA!AN194),"Flag: new acceptors greater than counselled by "&amp;(CLEANED_DATA!AO194-CLEANED_DATA!AN194),"OK"))</f>
        <v/>
      </c>
      <c r="K194" s="10" t="str">
        <f>IF($A194="","",N(CLEANED_DATA!AQ194)+N(CLEANED_DATA!AR194)+N(CLEANED_DATA!AS194)+N(CLEANED_DATA!AT194)+N(CLEANED_DATA!AU194)+N(CLEANED_DATA!AV194)+N(CLEANED_DATA!AW194)+N(CLEANED_DATA!AX194)+N(CLEANED_DATA!AY194)+N(CLEANED_DATA!AZ194)+N(CLEANED_DATA!BA194)+N(CLEANED_DATA!BB194)+N(CLEANED_DATA!BC194))</f>
        <v/>
      </c>
      <c r="L194" s="10" t="str">
        <f>IF($A194="","",IF(CLEANED_DATA!AO194="","Missing FP new acceptors",IF(K194=CLEANED_DATA!AO194,"OK","FP method sum differs from new acceptors: method sum="&amp;K194&amp;", new acceptors="&amp;CLEANED_DATA!AO194&amp;", difference="&amp;(K194-CLEANED_DATA!AO194))))</f>
        <v/>
      </c>
      <c r="M194" s="11" t="str">
        <f t="shared" si="6"/>
        <v/>
      </c>
      <c r="N194" s="10" t="str">
        <f t="shared" si="7"/>
        <v/>
      </c>
      <c r="O194" s="10" t="str">
        <f t="shared" si="8"/>
        <v/>
      </c>
    </row>
    <row r="195" spans="1:15" ht="39.5" customHeight="1">
      <c r="A195" s="10" t="str">
        <f>IF(CLEANED_DATA!A195="","",CLEANED_DATA!A195)</f>
        <v/>
      </c>
      <c r="B195" s="10" t="str">
        <f>IF($A195="","",IF(
IF(CLEANED_DATA!D195="","ANC1; ","")&amp;
IF(CLEANED_DATA!G195="","ANC4; ","")&amp;
IF(CLEANED_DATA!Q195="","LLIN_DISTRIBUTED; ","")&amp;
IF(CLEANED_DATA!R195="","DELIVERIES_HF; ","")&amp;
IF(CLEANED_DATA!T195="","AMTSL; ","")&amp;
IF(CLEANED_DATA!V195="","CAESAREAN; ","")&amp;
IF(CLEANED_DATA!W195="","OBST_COMPLICATIONS; ","")&amp;
IF(CLEANED_DATA!AL195="","PNC_48H_PROXY; ","")&amp;
IF(CLEANED_DATA!AM195="","FP_VISITS; ","")&amp;
IF(CLEANED_DATA!AN195="","FP_COUNSELLED; ","")&amp;
IF(CLEANED_DATA!AO195="","FP_NEW_ACCEPTORS; ","")&amp;
IF(CLEANED_DATA!AQ195="","FP_PROGESTIN_PILL; ","")&amp;
IF(CLEANED_DATA!AR195="","FP_ESTRO_PROGESTIN_PILL; ","")&amp;
IF(CLEANED_DATA!AS195="","FP_MORNING_AFTER; ","")&amp;
IF(CLEANED_DATA!AT195="","FP_IM_INJECTION; ","")&amp;
IF(CLEANED_DATA!AU195="","FP_SC_INJECTION; ","")&amp;
IF(CLEANED_DATA!AV195="","FP_IMPLANT_IMPLANON; ","")&amp;
IF(CLEANED_DATA!AW195="","FP_IMPLANT_JADELLE; ","")&amp;
IF(CLEANED_DATA!AX195="","FP_IUD; ","")&amp;
IF(CLEANED_DATA!AY195="","FP_TUBAL_LIGATION; ","")&amp;
IF(CLEANED_DATA!AZ195="","FP_VASECTOMY; ","")&amp;
IF(CLEANED_DATA!BA195="","FP_MALE_CONDOM; ","")&amp;
IF(CLEANED_DATA!BB195="","FP_FEMALE_CONDOM; ","")&amp;
IF(CLEANED_DATA!BC195="","FP_NATURAL_METHOD; ","")
="","None",
IF(CLEANED_DATA!D195="","ANC1; ","")&amp;
IF(CLEANED_DATA!G195="","ANC4; ","")&amp;
IF(CLEANED_DATA!Q195="","LLIN_DISTRIBUTED; ","")&amp;
IF(CLEANED_DATA!R195="","DELIVERIES_HF; ","")&amp;
IF(CLEANED_DATA!T195="","AMTSL; ","")&amp;
IF(CLEANED_DATA!V195="","CAESAREAN; ","")&amp;
IF(CLEANED_DATA!W195="","OBST_COMPLICATIONS; ","")&amp;
IF(CLEANED_DATA!AL195="","PNC_48H_PROXY; ","")&amp;
IF(CLEANED_DATA!AM195="","FP_VISITS; ","")&amp;
IF(CLEANED_DATA!AN195="","FP_COUNSELLED; ","")&amp;
IF(CLEANED_DATA!AO195="","FP_NEW_ACCEPTORS; ","")&amp;
IF(CLEANED_DATA!AQ195="","FP_PROGESTIN_PILL; ","")&amp;
IF(CLEANED_DATA!AR195="","FP_ESTRO_PROGESTIN_PILL; ","")&amp;
IF(CLEANED_DATA!AS195="","FP_MORNING_AFTER; ","")&amp;
IF(CLEANED_DATA!AT195="","FP_IM_INJECTION; ","")&amp;
IF(CLEANED_DATA!AU195="","FP_SC_INJECTION; ","")&amp;
IF(CLEANED_DATA!AV195="","FP_IMPLANT_IMPLANON; ","")&amp;
IF(CLEANED_DATA!AW195="","FP_IMPLANT_JADELLE; ","")&amp;
IF(CLEANED_DATA!AX195="","FP_IUD; ","")&amp;
IF(CLEANED_DATA!AY195="","FP_TUBAL_LIGATION; ","")&amp;
IF(CLEANED_DATA!AZ195="","FP_VASECTOMY; ","")&amp;
IF(CLEANED_DATA!BA195="","FP_MALE_CONDOM; ","")&amp;
IF(CLEANED_DATA!BB195="","FP_FEMALE_CONDOM; ","")&amp;
IF(CLEANED_DATA!BC195="","FP_NATURAL_METHOD; ","")))</f>
        <v/>
      </c>
      <c r="C195" s="11" t="str">
        <f>IF($A195="","",IF(
COUNT(CLEANED_DATA!D195,CLEANED_DATA!G195,CLEANED_DATA!Q195,CLEANED_DATA!R195,CLEANED_DATA!T195,CLEANED_DATA!V195,CLEANED_DATA!W195,CLEANED_DATA!AL195,CLEANED_DATA!AM195,CLEANED_DATA!AN195,CLEANED_DATA!AO195,CLEANED_DATA!AQ195,CLEANED_DATA!AR195,CLEANED_DATA!AS195,CLEANED_DATA!AT195,CLEANED_DATA!AU195,CLEANED_DATA!AV195,CLEANED_DATA!AW195,CLEANED_DATA!AX195,CLEANED_DATA!AY195,CLEANED_DATA!AZ195,CLEANED_DATA!BA195,CLEANED_DATA!BB195,CLEANED_DATA!BC195)=0,
"No data reported",
IF(
SUM(CLEANED_DATA!D195,CLEANED_DATA!G195,CLEANED_DATA!Q195,CLEANED_DATA!R195,CLEANED_DATA!T195,CLEANED_DATA!V195,CLEANED_DATA!W195,CLEANED_DATA!AL195,CLEANED_DATA!AM195,CLEANED_DATA!AN195,CLEANED_DATA!AO195,CLEANED_DATA!AQ195,CLEANED_DATA!AR195,CLEANED_DATA!AS195,CLEANED_DATA!AT195,CLEANED_DATA!AU195,CLEANED_DATA!AV195,CLEANED_DATA!AW195,CLEANED_DATA!AX195,CLEANED_DATA!AY195,CLEANED_DATA!AZ195,CLEANED_DATA!BA195,CLEANED_DATA!BB195,CLEANED_DATA!BC195)=0,
"Zero-only reporting",
"Reported")))</f>
        <v/>
      </c>
      <c r="D195" s="10" t="str">
        <f>IF($A195="","",IF(AND(CLEANED_DATA!D195&lt;&gt;"",CLEANED_DATA!G195&lt;&gt;"",CLEANED_DATA!G195&gt;CLEANED_DATA!D195),"Flag: ANC4 higher than ANC1","OK"))</f>
        <v/>
      </c>
      <c r="E195" s="10" t="str">
        <f>IF($A195="","",IF(OR(CLEANED_DATA!D195="",CLEANED_DATA!Q195=""),"Missing value: verify ANC1 and LLIN reporting",IF(CLEANED_DATA!Q195=CLEANED_DATA!D195,"OK: LLIN equals ANC1",IF(CLEANED_DATA!Q195&gt;CLEANED_DATA!D195,"Flag: LLIN exceeds ANC1 by "&amp;(CLEANED_DATA!Q195-CLEANED_DATA!D195)&amp;"; verify ANC register and LLIN distribution tally","Flag: LLIN lower than ANC1 by "&amp;(CLEANED_DATA!D195-CLEANED_DATA!Q195)&amp;"; verify if all ANC1 clients received LLINs or correct reporting error"))))</f>
        <v/>
      </c>
      <c r="F195" s="10" t="str">
        <f>IF($A195="","",IF(AND(CLEANED_DATA!R195&lt;&gt;"",CLEANED_DATA!T195&lt;&gt;"",CLEANED_DATA!T195&gt;CLEANED_DATA!R195),"Flag: AMTSL greater than deliveries by "&amp;(CLEANED_DATA!T195-CLEANED_DATA!R195),IF(AND(CLEANED_DATA!R195&gt;0,CLEANED_DATA!T195=""),"Missing AMTSL where deliveries reported","OK")))</f>
        <v/>
      </c>
      <c r="G195" s="10" t="str">
        <f>IF($A195="","",IF(AND(CLEANED_DATA!R195&gt;0,CLEANED_DATA!AL195=""),"Flag: delivery reported but no PNC &lt;48h proxy value",IF(AND(CLEANED_DATA!R195&lt;&gt;"",CLEANED_DATA!AL195&lt;&gt;"",CLEANED_DATA!AL195&gt;CLEANED_DATA!R195),"Flag: PNC &lt;48h proxy greater than deliveries by "&amp;(CLEANED_DATA!AL195-CLEANED_DATA!R195),"OK")))</f>
        <v/>
      </c>
      <c r="H195" s="10" t="str">
        <f>IF($A195="","",IF(AND(CLEANED_DATA!V195&lt;&gt;"",CLEANED_DATA!R195&lt;&gt;"",CLEANED_DATA!V195&gt;CLEANED_DATA!R195),"Flag: caesareans greater than deliveries by "&amp;(CLEANED_DATA!V195-CLEANED_DATA!R195),"OK"))</f>
        <v/>
      </c>
      <c r="I195" s="10" t="str">
        <f>IF($A195="","",IF(AND(CLEANED_DATA!W195&lt;&gt;"",CLEANED_DATA!R195&lt;&gt;"",CLEANED_DATA!W195&gt;CLEANED_DATA!R195),"Flag: complications greater than deliveries by "&amp;(CLEANED_DATA!W195-CLEANED_DATA!R195),"OK"))</f>
        <v/>
      </c>
      <c r="J195" s="10" t="str">
        <f>IF($A195="","",IF(AND(CLEANED_DATA!AN195&lt;&gt;"",CLEANED_DATA!AO195&lt;&gt;"",CLEANED_DATA!AO195&gt;CLEANED_DATA!AN195),"Flag: new acceptors greater than counselled by "&amp;(CLEANED_DATA!AO195-CLEANED_DATA!AN195),"OK"))</f>
        <v/>
      </c>
      <c r="K195" s="10" t="str">
        <f>IF($A195="","",N(CLEANED_DATA!AQ195)+N(CLEANED_DATA!AR195)+N(CLEANED_DATA!AS195)+N(CLEANED_DATA!AT195)+N(CLEANED_DATA!AU195)+N(CLEANED_DATA!AV195)+N(CLEANED_DATA!AW195)+N(CLEANED_DATA!AX195)+N(CLEANED_DATA!AY195)+N(CLEANED_DATA!AZ195)+N(CLEANED_DATA!BA195)+N(CLEANED_DATA!BB195)+N(CLEANED_DATA!BC195))</f>
        <v/>
      </c>
      <c r="L195" s="10" t="str">
        <f>IF($A195="","",IF(CLEANED_DATA!AO195="","Missing FP new acceptors",IF(K195=CLEANED_DATA!AO195,"OK","FP method sum differs from new acceptors: method sum="&amp;K195&amp;", new acceptors="&amp;CLEANED_DATA!AO195&amp;", difference="&amp;(K195-CLEANED_DATA!AO195))))</f>
        <v/>
      </c>
      <c r="M195" s="11" t="str">
        <f t="shared" ref="M195:M202" si="9">IF($A195="","",IF(C195="No data reported","Not scored",IF(C195="Zero-only reporting","Not scored - zero-only report",
MAX(0,MIN(100,
20+
MAX(0,80-(
IF(AND(D195&lt;&gt;"",D195&lt;&gt;"OK",LEFT(D195,3)&lt;&gt;"OK:"),1,0)+
IF(AND(E195&lt;&gt;"",E195&lt;&gt;"OK",LEFT(E195,3)&lt;&gt;"OK:"),1,0)+
IF(AND(F195&lt;&gt;"",F195&lt;&gt;"OK",LEFT(F195,3)&lt;&gt;"OK:"),1,0)+
IF(AND(G195&lt;&gt;"",G195&lt;&gt;"OK",LEFT(G195,3)&lt;&gt;"OK:"),1,0)+
IF(AND(H195&lt;&gt;"",H195&lt;&gt;"OK",LEFT(H195,3)&lt;&gt;"OK:"),1,0)+
IF(AND(I195&lt;&gt;"",I195&lt;&gt;"OK",LEFT(I195,3)&lt;&gt;"OK:"),1,0)+
IF(AND(J195&lt;&gt;"",J195&lt;&gt;"OK",LEFT(J195,3)&lt;&gt;"OK:"),1,0)+
IF(AND(L195&lt;&gt;"",L195&lt;&gt;"OK",LEFT(L195,3)&lt;&gt;"OK:"),1,0)
)*10)
)))))</f>
        <v/>
      </c>
      <c r="N195" s="10" t="str">
        <f t="shared" ref="N195:N202" si="10">IF($A195="","",IF(M195="Not scored","No data reported",IF(M195="Not scored - zero-only report","Zero-only reporting",IF(M195&lt;50,"Red / Critical",IF(M195&lt;80,"Yellow / Review","Green / Acceptable")))))</f>
        <v/>
      </c>
      <c r="O195" s="10" t="str">
        <f t="shared" ref="O195:O203" si="11">IF($A195="","",IF(C195="No data reported","No RH data reported for selected required indicators",IF(C195="Zero-only reporting","Zero-only reporting: verify whether this reflects true zero events or incomplete reporting",
IF(
IF(AND(D195&lt;&gt;"",D195&lt;&gt;"OK",LEFT(D195,3)&lt;&gt;"OK:"),D195&amp;"; ","")&amp;
IF(AND(E195&lt;&gt;"",E195&lt;&gt;"OK",LEFT(E195,3)&lt;&gt;"OK:"),E195&amp;"; ","")&amp;
IF(AND(F195&lt;&gt;"",F195&lt;&gt;"OK",LEFT(F195,3)&lt;&gt;"OK:"),F195&amp;"; ","")&amp;
IF(AND(G195&lt;&gt;"",G195&lt;&gt;"OK",LEFT(G195,3)&lt;&gt;"OK:"),G195&amp;"; ","")&amp;
IF(AND(H195&lt;&gt;"",H195&lt;&gt;"OK",LEFT(H195,3)&lt;&gt;"OK:"),H195&amp;"; ","")&amp;
IF(AND(I195&lt;&gt;"",I195&lt;&gt;"OK",LEFT(I195,3)&lt;&gt;"OK:"),I195&amp;"; ","")&amp;
IF(AND(J195&lt;&gt;"",J195&lt;&gt;"OK",LEFT(J195,3)&lt;&gt;"OK:"),J195&amp;"; ","")&amp;
IF(AND(L195&lt;&gt;"",L195&lt;&gt;"OK",LEFT(L195,3)&lt;&gt;"OK:"),L195,"")
="","No major DQ issue detected",
IF(AND(D195&lt;&gt;"",D195&lt;&gt;"OK",LEFT(D195,3)&lt;&gt;"OK:"),D195&amp;"; ","")&amp;
IF(AND(E195&lt;&gt;"",E195&lt;&gt;"OK",LEFT(E195,3)&lt;&gt;"OK:"),E195&amp;"; ","")&amp;
IF(AND(F195&lt;&gt;"",F195&lt;&gt;"OK",LEFT(F195,3)&lt;&gt;"OK:"),F195&amp;"; ","")&amp;
IF(AND(G195&lt;&gt;"",G195&lt;&gt;"OK",LEFT(G195,3)&lt;&gt;"OK:"),G195&amp;"; ","")&amp;
IF(AND(H195&lt;&gt;"",H195&lt;&gt;"OK",LEFT(H195,3)&lt;&gt;"OK:"),H195&amp;"; ","")&amp;
IF(AND(I195&lt;&gt;"",I195&lt;&gt;"OK",LEFT(I195,3)&lt;&gt;"OK:"),I195&amp;"; ","")&amp;
IF(AND(J195&lt;&gt;"",J195&lt;&gt;"OK",LEFT(J195,3)&lt;&gt;"OK:"),J195&amp;"; ","")&amp;
IF(AND(L195&lt;&gt;"",L195&lt;&gt;"OK",LEFT(L195,3)&lt;&gt;"OK:"),L195,"")))))</f>
        <v/>
      </c>
    </row>
    <row r="196" spans="1:15" ht="39.5" customHeight="1">
      <c r="A196" s="10" t="str">
        <f>IF(CLEANED_DATA!A196="","",CLEANED_DATA!A196)</f>
        <v/>
      </c>
      <c r="B196" s="10" t="str">
        <f>IF($A196="","",IF(
IF(CLEANED_DATA!D196="","ANC1; ","")&amp;
IF(CLEANED_DATA!G196="","ANC4; ","")&amp;
IF(CLEANED_DATA!Q196="","LLIN_DISTRIBUTED; ","")&amp;
IF(CLEANED_DATA!R196="","DELIVERIES_HF; ","")&amp;
IF(CLEANED_DATA!T196="","AMTSL; ","")&amp;
IF(CLEANED_DATA!V196="","CAESAREAN; ","")&amp;
IF(CLEANED_DATA!W196="","OBST_COMPLICATIONS; ","")&amp;
IF(CLEANED_DATA!AL196="","PNC_48H_PROXY; ","")&amp;
IF(CLEANED_DATA!AM196="","FP_VISITS; ","")&amp;
IF(CLEANED_DATA!AN196="","FP_COUNSELLED; ","")&amp;
IF(CLEANED_DATA!AO196="","FP_NEW_ACCEPTORS; ","")&amp;
IF(CLEANED_DATA!AQ196="","FP_PROGESTIN_PILL; ","")&amp;
IF(CLEANED_DATA!AR196="","FP_ESTRO_PROGESTIN_PILL; ","")&amp;
IF(CLEANED_DATA!AS196="","FP_MORNING_AFTER; ","")&amp;
IF(CLEANED_DATA!AT196="","FP_IM_INJECTION; ","")&amp;
IF(CLEANED_DATA!AU196="","FP_SC_INJECTION; ","")&amp;
IF(CLEANED_DATA!AV196="","FP_IMPLANT_IMPLANON; ","")&amp;
IF(CLEANED_DATA!AW196="","FP_IMPLANT_JADELLE; ","")&amp;
IF(CLEANED_DATA!AX196="","FP_IUD; ","")&amp;
IF(CLEANED_DATA!AY196="","FP_TUBAL_LIGATION; ","")&amp;
IF(CLEANED_DATA!AZ196="","FP_VASECTOMY; ","")&amp;
IF(CLEANED_DATA!BA196="","FP_MALE_CONDOM; ","")&amp;
IF(CLEANED_DATA!BB196="","FP_FEMALE_CONDOM; ","")&amp;
IF(CLEANED_DATA!BC196="","FP_NATURAL_METHOD; ","")
="","None",
IF(CLEANED_DATA!D196="","ANC1; ","")&amp;
IF(CLEANED_DATA!G196="","ANC4; ","")&amp;
IF(CLEANED_DATA!Q196="","LLIN_DISTRIBUTED; ","")&amp;
IF(CLEANED_DATA!R196="","DELIVERIES_HF; ","")&amp;
IF(CLEANED_DATA!T196="","AMTSL; ","")&amp;
IF(CLEANED_DATA!V196="","CAESAREAN; ","")&amp;
IF(CLEANED_DATA!W196="","OBST_COMPLICATIONS; ","")&amp;
IF(CLEANED_DATA!AL196="","PNC_48H_PROXY; ","")&amp;
IF(CLEANED_DATA!AM196="","FP_VISITS; ","")&amp;
IF(CLEANED_DATA!AN196="","FP_COUNSELLED; ","")&amp;
IF(CLEANED_DATA!AO196="","FP_NEW_ACCEPTORS; ","")&amp;
IF(CLEANED_DATA!AQ196="","FP_PROGESTIN_PILL; ","")&amp;
IF(CLEANED_DATA!AR196="","FP_ESTRO_PROGESTIN_PILL; ","")&amp;
IF(CLEANED_DATA!AS196="","FP_MORNING_AFTER; ","")&amp;
IF(CLEANED_DATA!AT196="","FP_IM_INJECTION; ","")&amp;
IF(CLEANED_DATA!AU196="","FP_SC_INJECTION; ","")&amp;
IF(CLEANED_DATA!AV196="","FP_IMPLANT_IMPLANON; ","")&amp;
IF(CLEANED_DATA!AW196="","FP_IMPLANT_JADELLE; ","")&amp;
IF(CLEANED_DATA!AX196="","FP_IUD; ","")&amp;
IF(CLEANED_DATA!AY196="","FP_TUBAL_LIGATION; ","")&amp;
IF(CLEANED_DATA!AZ196="","FP_VASECTOMY; ","")&amp;
IF(CLEANED_DATA!BA196="","FP_MALE_CONDOM; ","")&amp;
IF(CLEANED_DATA!BB196="","FP_FEMALE_CONDOM; ","")&amp;
IF(CLEANED_DATA!BC196="","FP_NATURAL_METHOD; ","")))</f>
        <v/>
      </c>
      <c r="C196" s="11" t="str">
        <f>IF($A196="","",IF(
COUNT(CLEANED_DATA!D196,CLEANED_DATA!G196,CLEANED_DATA!Q196,CLEANED_DATA!R196,CLEANED_DATA!T196,CLEANED_DATA!V196,CLEANED_DATA!W196,CLEANED_DATA!AL196,CLEANED_DATA!AM196,CLEANED_DATA!AN196,CLEANED_DATA!AO196,CLEANED_DATA!AQ196,CLEANED_DATA!AR196,CLEANED_DATA!AS196,CLEANED_DATA!AT196,CLEANED_DATA!AU196,CLEANED_DATA!AV196,CLEANED_DATA!AW196,CLEANED_DATA!AX196,CLEANED_DATA!AY196,CLEANED_DATA!AZ196,CLEANED_DATA!BA196,CLEANED_DATA!BB196,CLEANED_DATA!BC196)=0,
"No data reported",
IF(
SUM(CLEANED_DATA!D196,CLEANED_DATA!G196,CLEANED_DATA!Q196,CLEANED_DATA!R196,CLEANED_DATA!T196,CLEANED_DATA!V196,CLEANED_DATA!W196,CLEANED_DATA!AL196,CLEANED_DATA!AM196,CLEANED_DATA!AN196,CLEANED_DATA!AO196,CLEANED_DATA!AQ196,CLEANED_DATA!AR196,CLEANED_DATA!AS196,CLEANED_DATA!AT196,CLEANED_DATA!AU196,CLEANED_DATA!AV196,CLEANED_DATA!AW196,CLEANED_DATA!AX196,CLEANED_DATA!AY196,CLEANED_DATA!AZ196,CLEANED_DATA!BA196,CLEANED_DATA!BB196,CLEANED_DATA!BC196)=0,
"Zero-only reporting",
"Reported")))</f>
        <v/>
      </c>
      <c r="D196" s="10" t="str">
        <f>IF($A196="","",IF(AND(CLEANED_DATA!D196&lt;&gt;"",CLEANED_DATA!G196&lt;&gt;"",CLEANED_DATA!G196&gt;CLEANED_DATA!D196),"Flag: ANC4 higher than ANC1","OK"))</f>
        <v/>
      </c>
      <c r="E196" s="10" t="str">
        <f>IF($A196="","",IF(OR(CLEANED_DATA!D196="",CLEANED_DATA!Q196=""),"Missing value: verify ANC1 and LLIN reporting",IF(CLEANED_DATA!Q196=CLEANED_DATA!D196,"OK: LLIN equals ANC1",IF(CLEANED_DATA!Q196&gt;CLEANED_DATA!D196,"Flag: LLIN exceeds ANC1 by "&amp;(CLEANED_DATA!Q196-CLEANED_DATA!D196)&amp;"; verify ANC register and LLIN distribution tally","Flag: LLIN lower than ANC1 by "&amp;(CLEANED_DATA!D196-CLEANED_DATA!Q196)&amp;"; verify if all ANC1 clients received LLINs or correct reporting error"))))</f>
        <v/>
      </c>
      <c r="F196" s="10" t="str">
        <f>IF($A196="","",IF(AND(CLEANED_DATA!R196&lt;&gt;"",CLEANED_DATA!T196&lt;&gt;"",CLEANED_DATA!T196&gt;CLEANED_DATA!R196),"Flag: AMTSL greater than deliveries by "&amp;(CLEANED_DATA!T196-CLEANED_DATA!R196),IF(AND(CLEANED_DATA!R196&gt;0,CLEANED_DATA!T196=""),"Missing AMTSL where deliveries reported","OK")))</f>
        <v/>
      </c>
      <c r="G196" s="10" t="str">
        <f>IF($A196="","",IF(AND(CLEANED_DATA!R196&gt;0,CLEANED_DATA!AL196=""),"Flag: delivery reported but no PNC &lt;48h proxy value",IF(AND(CLEANED_DATA!R196&lt;&gt;"",CLEANED_DATA!AL196&lt;&gt;"",CLEANED_DATA!AL196&gt;CLEANED_DATA!R196),"Flag: PNC &lt;48h proxy greater than deliveries by "&amp;(CLEANED_DATA!AL196-CLEANED_DATA!R196),"OK")))</f>
        <v/>
      </c>
      <c r="H196" s="10" t="str">
        <f>IF($A196="","",IF(AND(CLEANED_DATA!V196&lt;&gt;"",CLEANED_DATA!R196&lt;&gt;"",CLEANED_DATA!V196&gt;CLEANED_DATA!R196),"Flag: caesareans greater than deliveries by "&amp;(CLEANED_DATA!V196-CLEANED_DATA!R196),"OK"))</f>
        <v/>
      </c>
      <c r="I196" s="10" t="str">
        <f>IF($A196="","",IF(AND(CLEANED_DATA!W196&lt;&gt;"",CLEANED_DATA!R196&lt;&gt;"",CLEANED_DATA!W196&gt;CLEANED_DATA!R196),"Flag: complications greater than deliveries by "&amp;(CLEANED_DATA!W196-CLEANED_DATA!R196),"OK"))</f>
        <v/>
      </c>
      <c r="J196" s="10" t="str">
        <f>IF($A196="","",IF(AND(CLEANED_DATA!AN196&lt;&gt;"",CLEANED_DATA!AO196&lt;&gt;"",CLEANED_DATA!AO196&gt;CLEANED_DATA!AN196),"Flag: new acceptors greater than counselled by "&amp;(CLEANED_DATA!AO196-CLEANED_DATA!AN196),"OK"))</f>
        <v/>
      </c>
      <c r="K196" s="10" t="str">
        <f>IF($A196="","",N(CLEANED_DATA!AQ196)+N(CLEANED_DATA!AR196)+N(CLEANED_DATA!AS196)+N(CLEANED_DATA!AT196)+N(CLEANED_DATA!AU196)+N(CLEANED_DATA!AV196)+N(CLEANED_DATA!AW196)+N(CLEANED_DATA!AX196)+N(CLEANED_DATA!AY196)+N(CLEANED_DATA!AZ196)+N(CLEANED_DATA!BA196)+N(CLEANED_DATA!BB196)+N(CLEANED_DATA!BC196))</f>
        <v/>
      </c>
      <c r="L196" s="10" t="str">
        <f>IF($A196="","",IF(CLEANED_DATA!AO196="","Missing FP new acceptors",IF(K196=CLEANED_DATA!AO196,"OK","FP method sum differs from new acceptors: method sum="&amp;K196&amp;", new acceptors="&amp;CLEANED_DATA!AO196&amp;", difference="&amp;(K196-CLEANED_DATA!AO196))))</f>
        <v/>
      </c>
      <c r="M196" s="11" t="str">
        <f t="shared" si="9"/>
        <v/>
      </c>
      <c r="N196" s="10" t="str">
        <f t="shared" si="10"/>
        <v/>
      </c>
      <c r="O196" s="10" t="str">
        <f t="shared" si="11"/>
        <v/>
      </c>
    </row>
    <row r="197" spans="1:15" ht="39.5" customHeight="1">
      <c r="A197" s="10" t="str">
        <f>IF(CLEANED_DATA!A197="","",CLEANED_DATA!A197)</f>
        <v/>
      </c>
      <c r="B197" s="10" t="str">
        <f>IF($A197="","",IF(
IF(CLEANED_DATA!D197="","ANC1; ","")&amp;
IF(CLEANED_DATA!G197="","ANC4; ","")&amp;
IF(CLEANED_DATA!Q197="","LLIN_DISTRIBUTED; ","")&amp;
IF(CLEANED_DATA!R197="","DELIVERIES_HF; ","")&amp;
IF(CLEANED_DATA!T197="","AMTSL; ","")&amp;
IF(CLEANED_DATA!V197="","CAESAREAN; ","")&amp;
IF(CLEANED_DATA!W197="","OBST_COMPLICATIONS; ","")&amp;
IF(CLEANED_DATA!AL197="","PNC_48H_PROXY; ","")&amp;
IF(CLEANED_DATA!AM197="","FP_VISITS; ","")&amp;
IF(CLEANED_DATA!AN197="","FP_COUNSELLED; ","")&amp;
IF(CLEANED_DATA!AO197="","FP_NEW_ACCEPTORS; ","")&amp;
IF(CLEANED_DATA!AQ197="","FP_PROGESTIN_PILL; ","")&amp;
IF(CLEANED_DATA!AR197="","FP_ESTRO_PROGESTIN_PILL; ","")&amp;
IF(CLEANED_DATA!AS197="","FP_MORNING_AFTER; ","")&amp;
IF(CLEANED_DATA!AT197="","FP_IM_INJECTION; ","")&amp;
IF(CLEANED_DATA!AU197="","FP_SC_INJECTION; ","")&amp;
IF(CLEANED_DATA!AV197="","FP_IMPLANT_IMPLANON; ","")&amp;
IF(CLEANED_DATA!AW197="","FP_IMPLANT_JADELLE; ","")&amp;
IF(CLEANED_DATA!AX197="","FP_IUD; ","")&amp;
IF(CLEANED_DATA!AY197="","FP_TUBAL_LIGATION; ","")&amp;
IF(CLEANED_DATA!AZ197="","FP_VASECTOMY; ","")&amp;
IF(CLEANED_DATA!BA197="","FP_MALE_CONDOM; ","")&amp;
IF(CLEANED_DATA!BB197="","FP_FEMALE_CONDOM; ","")&amp;
IF(CLEANED_DATA!BC197="","FP_NATURAL_METHOD; ","")
="","None",
IF(CLEANED_DATA!D197="","ANC1; ","")&amp;
IF(CLEANED_DATA!G197="","ANC4; ","")&amp;
IF(CLEANED_DATA!Q197="","LLIN_DISTRIBUTED; ","")&amp;
IF(CLEANED_DATA!R197="","DELIVERIES_HF; ","")&amp;
IF(CLEANED_DATA!T197="","AMTSL; ","")&amp;
IF(CLEANED_DATA!V197="","CAESAREAN; ","")&amp;
IF(CLEANED_DATA!W197="","OBST_COMPLICATIONS; ","")&amp;
IF(CLEANED_DATA!AL197="","PNC_48H_PROXY; ","")&amp;
IF(CLEANED_DATA!AM197="","FP_VISITS; ","")&amp;
IF(CLEANED_DATA!AN197="","FP_COUNSELLED; ","")&amp;
IF(CLEANED_DATA!AO197="","FP_NEW_ACCEPTORS; ","")&amp;
IF(CLEANED_DATA!AQ197="","FP_PROGESTIN_PILL; ","")&amp;
IF(CLEANED_DATA!AR197="","FP_ESTRO_PROGESTIN_PILL; ","")&amp;
IF(CLEANED_DATA!AS197="","FP_MORNING_AFTER; ","")&amp;
IF(CLEANED_DATA!AT197="","FP_IM_INJECTION; ","")&amp;
IF(CLEANED_DATA!AU197="","FP_SC_INJECTION; ","")&amp;
IF(CLEANED_DATA!AV197="","FP_IMPLANT_IMPLANON; ","")&amp;
IF(CLEANED_DATA!AW197="","FP_IMPLANT_JADELLE; ","")&amp;
IF(CLEANED_DATA!AX197="","FP_IUD; ","")&amp;
IF(CLEANED_DATA!AY197="","FP_TUBAL_LIGATION; ","")&amp;
IF(CLEANED_DATA!AZ197="","FP_VASECTOMY; ","")&amp;
IF(CLEANED_DATA!BA197="","FP_MALE_CONDOM; ","")&amp;
IF(CLEANED_DATA!BB197="","FP_FEMALE_CONDOM; ","")&amp;
IF(CLEANED_DATA!BC197="","FP_NATURAL_METHOD; ","")))</f>
        <v/>
      </c>
      <c r="C197" s="11" t="str">
        <f>IF($A197="","",IF(
COUNT(CLEANED_DATA!D197,CLEANED_DATA!G197,CLEANED_DATA!Q197,CLEANED_DATA!R197,CLEANED_DATA!T197,CLEANED_DATA!V197,CLEANED_DATA!W197,CLEANED_DATA!AL197,CLEANED_DATA!AM197,CLEANED_DATA!AN197,CLEANED_DATA!AO197,CLEANED_DATA!AQ197,CLEANED_DATA!AR197,CLEANED_DATA!AS197,CLEANED_DATA!AT197,CLEANED_DATA!AU197,CLEANED_DATA!AV197,CLEANED_DATA!AW197,CLEANED_DATA!AX197,CLEANED_DATA!AY197,CLEANED_DATA!AZ197,CLEANED_DATA!BA197,CLEANED_DATA!BB197,CLEANED_DATA!BC197)=0,
"No data reported",
IF(
SUM(CLEANED_DATA!D197,CLEANED_DATA!G197,CLEANED_DATA!Q197,CLEANED_DATA!R197,CLEANED_DATA!T197,CLEANED_DATA!V197,CLEANED_DATA!W197,CLEANED_DATA!AL197,CLEANED_DATA!AM197,CLEANED_DATA!AN197,CLEANED_DATA!AO197,CLEANED_DATA!AQ197,CLEANED_DATA!AR197,CLEANED_DATA!AS197,CLEANED_DATA!AT197,CLEANED_DATA!AU197,CLEANED_DATA!AV197,CLEANED_DATA!AW197,CLEANED_DATA!AX197,CLEANED_DATA!AY197,CLEANED_DATA!AZ197,CLEANED_DATA!BA197,CLEANED_DATA!BB197,CLEANED_DATA!BC197)=0,
"Zero-only reporting",
"Reported")))</f>
        <v/>
      </c>
      <c r="D197" s="10" t="str">
        <f>IF($A197="","",IF(AND(CLEANED_DATA!D197&lt;&gt;"",CLEANED_DATA!G197&lt;&gt;"",CLEANED_DATA!G197&gt;CLEANED_DATA!D197),"Flag: ANC4 higher than ANC1","OK"))</f>
        <v/>
      </c>
      <c r="E197" s="10" t="str">
        <f>IF($A197="","",IF(OR(CLEANED_DATA!D197="",CLEANED_DATA!Q197=""),"Missing value: verify ANC1 and LLIN reporting",IF(CLEANED_DATA!Q197=CLEANED_DATA!D197,"OK: LLIN equals ANC1",IF(CLEANED_DATA!Q197&gt;CLEANED_DATA!D197,"Flag: LLIN exceeds ANC1 by "&amp;(CLEANED_DATA!Q197-CLEANED_DATA!D197)&amp;"; verify ANC register and LLIN distribution tally","Flag: LLIN lower than ANC1 by "&amp;(CLEANED_DATA!D197-CLEANED_DATA!Q197)&amp;"; verify if all ANC1 clients received LLINs or correct reporting error"))))</f>
        <v/>
      </c>
      <c r="F197" s="10" t="str">
        <f>IF($A197="","",IF(AND(CLEANED_DATA!R197&lt;&gt;"",CLEANED_DATA!T197&lt;&gt;"",CLEANED_DATA!T197&gt;CLEANED_DATA!R197),"Flag: AMTSL greater than deliveries by "&amp;(CLEANED_DATA!T197-CLEANED_DATA!R197),IF(AND(CLEANED_DATA!R197&gt;0,CLEANED_DATA!T197=""),"Missing AMTSL where deliveries reported","OK")))</f>
        <v/>
      </c>
      <c r="G197" s="10" t="str">
        <f>IF($A197="","",IF(AND(CLEANED_DATA!R197&gt;0,CLEANED_DATA!AL197=""),"Flag: delivery reported but no PNC &lt;48h proxy value",IF(AND(CLEANED_DATA!R197&lt;&gt;"",CLEANED_DATA!AL197&lt;&gt;"",CLEANED_DATA!AL197&gt;CLEANED_DATA!R197),"Flag: PNC &lt;48h proxy greater than deliveries by "&amp;(CLEANED_DATA!AL197-CLEANED_DATA!R197),"OK")))</f>
        <v/>
      </c>
      <c r="H197" s="10" t="str">
        <f>IF($A197="","",IF(AND(CLEANED_DATA!V197&lt;&gt;"",CLEANED_DATA!R197&lt;&gt;"",CLEANED_DATA!V197&gt;CLEANED_DATA!R197),"Flag: caesareans greater than deliveries by "&amp;(CLEANED_DATA!V197-CLEANED_DATA!R197),"OK"))</f>
        <v/>
      </c>
      <c r="I197" s="10" t="str">
        <f>IF($A197="","",IF(AND(CLEANED_DATA!W197&lt;&gt;"",CLEANED_DATA!R197&lt;&gt;"",CLEANED_DATA!W197&gt;CLEANED_DATA!R197),"Flag: complications greater than deliveries by "&amp;(CLEANED_DATA!W197-CLEANED_DATA!R197),"OK"))</f>
        <v/>
      </c>
      <c r="J197" s="10" t="str">
        <f>IF($A197="","",IF(AND(CLEANED_DATA!AN197&lt;&gt;"",CLEANED_DATA!AO197&lt;&gt;"",CLEANED_DATA!AO197&gt;CLEANED_DATA!AN197),"Flag: new acceptors greater than counselled by "&amp;(CLEANED_DATA!AO197-CLEANED_DATA!AN197),"OK"))</f>
        <v/>
      </c>
      <c r="K197" s="10" t="str">
        <f>IF($A197="","",N(CLEANED_DATA!AQ197)+N(CLEANED_DATA!AR197)+N(CLEANED_DATA!AS197)+N(CLEANED_DATA!AT197)+N(CLEANED_DATA!AU197)+N(CLEANED_DATA!AV197)+N(CLEANED_DATA!AW197)+N(CLEANED_DATA!AX197)+N(CLEANED_DATA!AY197)+N(CLEANED_DATA!AZ197)+N(CLEANED_DATA!BA197)+N(CLEANED_DATA!BB197)+N(CLEANED_DATA!BC197))</f>
        <v/>
      </c>
      <c r="L197" s="10" t="str">
        <f>IF($A197="","",IF(CLEANED_DATA!AO197="","Missing FP new acceptors",IF(K197=CLEANED_DATA!AO197,"OK","FP method sum differs from new acceptors: method sum="&amp;K197&amp;", new acceptors="&amp;CLEANED_DATA!AO197&amp;", difference="&amp;(K197-CLEANED_DATA!AO197))))</f>
        <v/>
      </c>
      <c r="M197" s="11" t="str">
        <f t="shared" si="9"/>
        <v/>
      </c>
      <c r="N197" s="10" t="str">
        <f t="shared" si="10"/>
        <v/>
      </c>
      <c r="O197" s="10" t="str">
        <f t="shared" si="11"/>
        <v/>
      </c>
    </row>
    <row r="198" spans="1:15" ht="39.5" customHeight="1">
      <c r="A198" s="10" t="str">
        <f>IF(CLEANED_DATA!A198="","",CLEANED_DATA!A198)</f>
        <v/>
      </c>
      <c r="B198" s="10" t="str">
        <f>IF($A198="","",IF(
IF(CLEANED_DATA!D198="","ANC1; ","")&amp;
IF(CLEANED_DATA!G198="","ANC4; ","")&amp;
IF(CLEANED_DATA!Q198="","LLIN_DISTRIBUTED; ","")&amp;
IF(CLEANED_DATA!R198="","DELIVERIES_HF; ","")&amp;
IF(CLEANED_DATA!T198="","AMTSL; ","")&amp;
IF(CLEANED_DATA!V198="","CAESAREAN; ","")&amp;
IF(CLEANED_DATA!W198="","OBST_COMPLICATIONS; ","")&amp;
IF(CLEANED_DATA!AL198="","PNC_48H_PROXY; ","")&amp;
IF(CLEANED_DATA!AM198="","FP_VISITS; ","")&amp;
IF(CLEANED_DATA!AN198="","FP_COUNSELLED; ","")&amp;
IF(CLEANED_DATA!AO198="","FP_NEW_ACCEPTORS; ","")&amp;
IF(CLEANED_DATA!AQ198="","FP_PROGESTIN_PILL; ","")&amp;
IF(CLEANED_DATA!AR198="","FP_ESTRO_PROGESTIN_PILL; ","")&amp;
IF(CLEANED_DATA!AS198="","FP_MORNING_AFTER; ","")&amp;
IF(CLEANED_DATA!AT198="","FP_IM_INJECTION; ","")&amp;
IF(CLEANED_DATA!AU198="","FP_SC_INJECTION; ","")&amp;
IF(CLEANED_DATA!AV198="","FP_IMPLANT_IMPLANON; ","")&amp;
IF(CLEANED_DATA!AW198="","FP_IMPLANT_JADELLE; ","")&amp;
IF(CLEANED_DATA!AX198="","FP_IUD; ","")&amp;
IF(CLEANED_DATA!AY198="","FP_TUBAL_LIGATION; ","")&amp;
IF(CLEANED_DATA!AZ198="","FP_VASECTOMY; ","")&amp;
IF(CLEANED_DATA!BA198="","FP_MALE_CONDOM; ","")&amp;
IF(CLEANED_DATA!BB198="","FP_FEMALE_CONDOM; ","")&amp;
IF(CLEANED_DATA!BC198="","FP_NATURAL_METHOD; ","")
="","None",
IF(CLEANED_DATA!D198="","ANC1; ","")&amp;
IF(CLEANED_DATA!G198="","ANC4; ","")&amp;
IF(CLEANED_DATA!Q198="","LLIN_DISTRIBUTED; ","")&amp;
IF(CLEANED_DATA!R198="","DELIVERIES_HF; ","")&amp;
IF(CLEANED_DATA!T198="","AMTSL; ","")&amp;
IF(CLEANED_DATA!V198="","CAESAREAN; ","")&amp;
IF(CLEANED_DATA!W198="","OBST_COMPLICATIONS; ","")&amp;
IF(CLEANED_DATA!AL198="","PNC_48H_PROXY; ","")&amp;
IF(CLEANED_DATA!AM198="","FP_VISITS; ","")&amp;
IF(CLEANED_DATA!AN198="","FP_COUNSELLED; ","")&amp;
IF(CLEANED_DATA!AO198="","FP_NEW_ACCEPTORS; ","")&amp;
IF(CLEANED_DATA!AQ198="","FP_PROGESTIN_PILL; ","")&amp;
IF(CLEANED_DATA!AR198="","FP_ESTRO_PROGESTIN_PILL; ","")&amp;
IF(CLEANED_DATA!AS198="","FP_MORNING_AFTER; ","")&amp;
IF(CLEANED_DATA!AT198="","FP_IM_INJECTION; ","")&amp;
IF(CLEANED_DATA!AU198="","FP_SC_INJECTION; ","")&amp;
IF(CLEANED_DATA!AV198="","FP_IMPLANT_IMPLANON; ","")&amp;
IF(CLEANED_DATA!AW198="","FP_IMPLANT_JADELLE; ","")&amp;
IF(CLEANED_DATA!AX198="","FP_IUD; ","")&amp;
IF(CLEANED_DATA!AY198="","FP_TUBAL_LIGATION; ","")&amp;
IF(CLEANED_DATA!AZ198="","FP_VASECTOMY; ","")&amp;
IF(CLEANED_DATA!BA198="","FP_MALE_CONDOM; ","")&amp;
IF(CLEANED_DATA!BB198="","FP_FEMALE_CONDOM; ","")&amp;
IF(CLEANED_DATA!BC198="","FP_NATURAL_METHOD; ","")))</f>
        <v/>
      </c>
      <c r="C198" s="11" t="str">
        <f>IF($A198="","",IF(
COUNT(CLEANED_DATA!D198,CLEANED_DATA!G198,CLEANED_DATA!Q198,CLEANED_DATA!R198,CLEANED_DATA!T198,CLEANED_DATA!V198,CLEANED_DATA!W198,CLEANED_DATA!AL198,CLEANED_DATA!AM198,CLEANED_DATA!AN198,CLEANED_DATA!AO198,CLEANED_DATA!AQ198,CLEANED_DATA!AR198,CLEANED_DATA!AS198,CLEANED_DATA!AT198,CLEANED_DATA!AU198,CLEANED_DATA!AV198,CLEANED_DATA!AW198,CLEANED_DATA!AX198,CLEANED_DATA!AY198,CLEANED_DATA!AZ198,CLEANED_DATA!BA198,CLEANED_DATA!BB198,CLEANED_DATA!BC198)=0,
"No data reported",
IF(
SUM(CLEANED_DATA!D198,CLEANED_DATA!G198,CLEANED_DATA!Q198,CLEANED_DATA!R198,CLEANED_DATA!T198,CLEANED_DATA!V198,CLEANED_DATA!W198,CLEANED_DATA!AL198,CLEANED_DATA!AM198,CLEANED_DATA!AN198,CLEANED_DATA!AO198,CLEANED_DATA!AQ198,CLEANED_DATA!AR198,CLEANED_DATA!AS198,CLEANED_DATA!AT198,CLEANED_DATA!AU198,CLEANED_DATA!AV198,CLEANED_DATA!AW198,CLEANED_DATA!AX198,CLEANED_DATA!AY198,CLEANED_DATA!AZ198,CLEANED_DATA!BA198,CLEANED_DATA!BB198,CLEANED_DATA!BC198)=0,
"Zero-only reporting",
"Reported")))</f>
        <v/>
      </c>
      <c r="D198" s="10" t="str">
        <f>IF($A198="","",IF(AND(CLEANED_DATA!D198&lt;&gt;"",CLEANED_DATA!G198&lt;&gt;"",CLEANED_DATA!G198&gt;CLEANED_DATA!D198),"Flag: ANC4 higher than ANC1","OK"))</f>
        <v/>
      </c>
      <c r="E198" s="10" t="str">
        <f>IF($A198="","",IF(OR(CLEANED_DATA!D198="",CLEANED_DATA!Q198=""),"Missing value: verify ANC1 and LLIN reporting",IF(CLEANED_DATA!Q198=CLEANED_DATA!D198,"OK: LLIN equals ANC1",IF(CLEANED_DATA!Q198&gt;CLEANED_DATA!D198,"Flag: LLIN exceeds ANC1 by "&amp;(CLEANED_DATA!Q198-CLEANED_DATA!D198)&amp;"; verify ANC register and LLIN distribution tally","Flag: LLIN lower than ANC1 by "&amp;(CLEANED_DATA!D198-CLEANED_DATA!Q198)&amp;"; verify if all ANC1 clients received LLINs or correct reporting error"))))</f>
        <v/>
      </c>
      <c r="F198" s="10" t="str">
        <f>IF($A198="","",IF(AND(CLEANED_DATA!R198&lt;&gt;"",CLEANED_DATA!T198&lt;&gt;"",CLEANED_DATA!T198&gt;CLEANED_DATA!R198),"Flag: AMTSL greater than deliveries by "&amp;(CLEANED_DATA!T198-CLEANED_DATA!R198),IF(AND(CLEANED_DATA!R198&gt;0,CLEANED_DATA!T198=""),"Missing AMTSL where deliveries reported","OK")))</f>
        <v/>
      </c>
      <c r="G198" s="10" t="str">
        <f>IF($A198="","",IF(AND(CLEANED_DATA!R198&gt;0,CLEANED_DATA!AL198=""),"Flag: delivery reported but no PNC &lt;48h proxy value",IF(AND(CLEANED_DATA!R198&lt;&gt;"",CLEANED_DATA!AL198&lt;&gt;"",CLEANED_DATA!AL198&gt;CLEANED_DATA!R198),"Flag: PNC &lt;48h proxy greater than deliveries by "&amp;(CLEANED_DATA!AL198-CLEANED_DATA!R198),"OK")))</f>
        <v/>
      </c>
      <c r="H198" s="10" t="str">
        <f>IF($A198="","",IF(AND(CLEANED_DATA!V198&lt;&gt;"",CLEANED_DATA!R198&lt;&gt;"",CLEANED_DATA!V198&gt;CLEANED_DATA!R198),"Flag: caesareans greater than deliveries by "&amp;(CLEANED_DATA!V198-CLEANED_DATA!R198),"OK"))</f>
        <v/>
      </c>
      <c r="I198" s="10" t="str">
        <f>IF($A198="","",IF(AND(CLEANED_DATA!W198&lt;&gt;"",CLEANED_DATA!R198&lt;&gt;"",CLEANED_DATA!W198&gt;CLEANED_DATA!R198),"Flag: complications greater than deliveries by "&amp;(CLEANED_DATA!W198-CLEANED_DATA!R198),"OK"))</f>
        <v/>
      </c>
      <c r="J198" s="10" t="str">
        <f>IF($A198="","",IF(AND(CLEANED_DATA!AN198&lt;&gt;"",CLEANED_DATA!AO198&lt;&gt;"",CLEANED_DATA!AO198&gt;CLEANED_DATA!AN198),"Flag: new acceptors greater than counselled by "&amp;(CLEANED_DATA!AO198-CLEANED_DATA!AN198),"OK"))</f>
        <v/>
      </c>
      <c r="K198" s="10" t="str">
        <f>IF($A198="","",N(CLEANED_DATA!AQ198)+N(CLEANED_DATA!AR198)+N(CLEANED_DATA!AS198)+N(CLEANED_DATA!AT198)+N(CLEANED_DATA!AU198)+N(CLEANED_DATA!AV198)+N(CLEANED_DATA!AW198)+N(CLEANED_DATA!AX198)+N(CLEANED_DATA!AY198)+N(CLEANED_DATA!AZ198)+N(CLEANED_DATA!BA198)+N(CLEANED_DATA!BB198)+N(CLEANED_DATA!BC198))</f>
        <v/>
      </c>
      <c r="L198" s="10" t="str">
        <f>IF($A198="","",IF(CLEANED_DATA!AO198="","Missing FP new acceptors",IF(K198=CLEANED_DATA!AO198,"OK","FP method sum differs from new acceptors: method sum="&amp;K198&amp;", new acceptors="&amp;CLEANED_DATA!AO198&amp;", difference="&amp;(K198-CLEANED_DATA!AO198))))</f>
        <v/>
      </c>
      <c r="M198" s="11" t="str">
        <f t="shared" si="9"/>
        <v/>
      </c>
      <c r="N198" s="10" t="str">
        <f t="shared" si="10"/>
        <v/>
      </c>
      <c r="O198" s="10" t="str">
        <f t="shared" si="11"/>
        <v/>
      </c>
    </row>
    <row r="199" spans="1:15" ht="39.5" customHeight="1">
      <c r="A199" s="10" t="str">
        <f>IF(CLEANED_DATA!A199="","",CLEANED_DATA!A199)</f>
        <v/>
      </c>
      <c r="B199" s="10" t="str">
        <f>IF($A199="","",IF(
IF(CLEANED_DATA!D199="","ANC1; ","")&amp;
IF(CLEANED_DATA!G199="","ANC4; ","")&amp;
IF(CLEANED_DATA!Q199="","LLIN_DISTRIBUTED; ","")&amp;
IF(CLEANED_DATA!R199="","DELIVERIES_HF; ","")&amp;
IF(CLEANED_DATA!T199="","AMTSL; ","")&amp;
IF(CLEANED_DATA!V199="","CAESAREAN; ","")&amp;
IF(CLEANED_DATA!W199="","OBST_COMPLICATIONS; ","")&amp;
IF(CLEANED_DATA!AL199="","PNC_48H_PROXY; ","")&amp;
IF(CLEANED_DATA!AM199="","FP_VISITS; ","")&amp;
IF(CLEANED_DATA!AN199="","FP_COUNSELLED; ","")&amp;
IF(CLEANED_DATA!AO199="","FP_NEW_ACCEPTORS; ","")&amp;
IF(CLEANED_DATA!AQ199="","FP_PROGESTIN_PILL; ","")&amp;
IF(CLEANED_DATA!AR199="","FP_ESTRO_PROGESTIN_PILL; ","")&amp;
IF(CLEANED_DATA!AS199="","FP_MORNING_AFTER; ","")&amp;
IF(CLEANED_DATA!AT199="","FP_IM_INJECTION; ","")&amp;
IF(CLEANED_DATA!AU199="","FP_SC_INJECTION; ","")&amp;
IF(CLEANED_DATA!AV199="","FP_IMPLANT_IMPLANON; ","")&amp;
IF(CLEANED_DATA!AW199="","FP_IMPLANT_JADELLE; ","")&amp;
IF(CLEANED_DATA!AX199="","FP_IUD; ","")&amp;
IF(CLEANED_DATA!AY199="","FP_TUBAL_LIGATION; ","")&amp;
IF(CLEANED_DATA!AZ199="","FP_VASECTOMY; ","")&amp;
IF(CLEANED_DATA!BA199="","FP_MALE_CONDOM; ","")&amp;
IF(CLEANED_DATA!BB199="","FP_FEMALE_CONDOM; ","")&amp;
IF(CLEANED_DATA!BC199="","FP_NATURAL_METHOD; ","")
="","None",
IF(CLEANED_DATA!D199="","ANC1; ","")&amp;
IF(CLEANED_DATA!G199="","ANC4; ","")&amp;
IF(CLEANED_DATA!Q199="","LLIN_DISTRIBUTED; ","")&amp;
IF(CLEANED_DATA!R199="","DELIVERIES_HF; ","")&amp;
IF(CLEANED_DATA!T199="","AMTSL; ","")&amp;
IF(CLEANED_DATA!V199="","CAESAREAN; ","")&amp;
IF(CLEANED_DATA!W199="","OBST_COMPLICATIONS; ","")&amp;
IF(CLEANED_DATA!AL199="","PNC_48H_PROXY; ","")&amp;
IF(CLEANED_DATA!AM199="","FP_VISITS; ","")&amp;
IF(CLEANED_DATA!AN199="","FP_COUNSELLED; ","")&amp;
IF(CLEANED_DATA!AO199="","FP_NEW_ACCEPTORS; ","")&amp;
IF(CLEANED_DATA!AQ199="","FP_PROGESTIN_PILL; ","")&amp;
IF(CLEANED_DATA!AR199="","FP_ESTRO_PROGESTIN_PILL; ","")&amp;
IF(CLEANED_DATA!AS199="","FP_MORNING_AFTER; ","")&amp;
IF(CLEANED_DATA!AT199="","FP_IM_INJECTION; ","")&amp;
IF(CLEANED_DATA!AU199="","FP_SC_INJECTION; ","")&amp;
IF(CLEANED_DATA!AV199="","FP_IMPLANT_IMPLANON; ","")&amp;
IF(CLEANED_DATA!AW199="","FP_IMPLANT_JADELLE; ","")&amp;
IF(CLEANED_DATA!AX199="","FP_IUD; ","")&amp;
IF(CLEANED_DATA!AY199="","FP_TUBAL_LIGATION; ","")&amp;
IF(CLEANED_DATA!AZ199="","FP_VASECTOMY; ","")&amp;
IF(CLEANED_DATA!BA199="","FP_MALE_CONDOM; ","")&amp;
IF(CLEANED_DATA!BB199="","FP_FEMALE_CONDOM; ","")&amp;
IF(CLEANED_DATA!BC199="","FP_NATURAL_METHOD; ","")))</f>
        <v/>
      </c>
      <c r="C199" s="11" t="str">
        <f>IF($A199="","",IF(
COUNT(CLEANED_DATA!D199,CLEANED_DATA!G199,CLEANED_DATA!Q199,CLEANED_DATA!R199,CLEANED_DATA!T199,CLEANED_DATA!V199,CLEANED_DATA!W199,CLEANED_DATA!AL199,CLEANED_DATA!AM199,CLEANED_DATA!AN199,CLEANED_DATA!AO199,CLEANED_DATA!AQ199,CLEANED_DATA!AR199,CLEANED_DATA!AS199,CLEANED_DATA!AT199,CLEANED_DATA!AU199,CLEANED_DATA!AV199,CLEANED_DATA!AW199,CLEANED_DATA!AX199,CLEANED_DATA!AY199,CLEANED_DATA!AZ199,CLEANED_DATA!BA199,CLEANED_DATA!BB199,CLEANED_DATA!BC199)=0,
"No data reported",
IF(
SUM(CLEANED_DATA!D199,CLEANED_DATA!G199,CLEANED_DATA!Q199,CLEANED_DATA!R199,CLEANED_DATA!T199,CLEANED_DATA!V199,CLEANED_DATA!W199,CLEANED_DATA!AL199,CLEANED_DATA!AM199,CLEANED_DATA!AN199,CLEANED_DATA!AO199,CLEANED_DATA!AQ199,CLEANED_DATA!AR199,CLEANED_DATA!AS199,CLEANED_DATA!AT199,CLEANED_DATA!AU199,CLEANED_DATA!AV199,CLEANED_DATA!AW199,CLEANED_DATA!AX199,CLEANED_DATA!AY199,CLEANED_DATA!AZ199,CLEANED_DATA!BA199,CLEANED_DATA!BB199,CLEANED_DATA!BC199)=0,
"Zero-only reporting",
"Reported")))</f>
        <v/>
      </c>
      <c r="D199" s="10" t="str">
        <f>IF($A199="","",IF(AND(CLEANED_DATA!D199&lt;&gt;"",CLEANED_DATA!G199&lt;&gt;"",CLEANED_DATA!G199&gt;CLEANED_DATA!D199),"Flag: ANC4 higher than ANC1","OK"))</f>
        <v/>
      </c>
      <c r="E199" s="10" t="str">
        <f>IF($A199="","",IF(OR(CLEANED_DATA!D199="",CLEANED_DATA!Q199=""),"Missing value: verify ANC1 and LLIN reporting",IF(CLEANED_DATA!Q199=CLEANED_DATA!D199,"OK: LLIN equals ANC1",IF(CLEANED_DATA!Q199&gt;CLEANED_DATA!D199,"Flag: LLIN exceeds ANC1 by "&amp;(CLEANED_DATA!Q199-CLEANED_DATA!D199)&amp;"; verify ANC register and LLIN distribution tally","Flag: LLIN lower than ANC1 by "&amp;(CLEANED_DATA!D199-CLEANED_DATA!Q199)&amp;"; verify if all ANC1 clients received LLINs or correct reporting error"))))</f>
        <v/>
      </c>
      <c r="F199" s="10" t="str">
        <f>IF($A199="","",IF(AND(CLEANED_DATA!R199&lt;&gt;"",CLEANED_DATA!T199&lt;&gt;"",CLEANED_DATA!T199&gt;CLEANED_DATA!R199),"Flag: AMTSL greater than deliveries by "&amp;(CLEANED_DATA!T199-CLEANED_DATA!R199),IF(AND(CLEANED_DATA!R199&gt;0,CLEANED_DATA!T199=""),"Missing AMTSL where deliveries reported","OK")))</f>
        <v/>
      </c>
      <c r="G199" s="10" t="str">
        <f>IF($A199="","",IF(AND(CLEANED_DATA!R199&gt;0,CLEANED_DATA!AL199=""),"Flag: delivery reported but no PNC &lt;48h proxy value",IF(AND(CLEANED_DATA!R199&lt;&gt;"",CLEANED_DATA!AL199&lt;&gt;"",CLEANED_DATA!AL199&gt;CLEANED_DATA!R199),"Flag: PNC &lt;48h proxy greater than deliveries by "&amp;(CLEANED_DATA!AL199-CLEANED_DATA!R199),"OK")))</f>
        <v/>
      </c>
      <c r="H199" s="10" t="str">
        <f>IF($A199="","",IF(AND(CLEANED_DATA!V199&lt;&gt;"",CLEANED_DATA!R199&lt;&gt;"",CLEANED_DATA!V199&gt;CLEANED_DATA!R199),"Flag: caesareans greater than deliveries by "&amp;(CLEANED_DATA!V199-CLEANED_DATA!R199),"OK"))</f>
        <v/>
      </c>
      <c r="I199" s="10" t="str">
        <f>IF($A199="","",IF(AND(CLEANED_DATA!W199&lt;&gt;"",CLEANED_DATA!R199&lt;&gt;"",CLEANED_DATA!W199&gt;CLEANED_DATA!R199),"Flag: complications greater than deliveries by "&amp;(CLEANED_DATA!W199-CLEANED_DATA!R199),"OK"))</f>
        <v/>
      </c>
      <c r="J199" s="10" t="str">
        <f>IF($A199="","",IF(AND(CLEANED_DATA!AN199&lt;&gt;"",CLEANED_DATA!AO199&lt;&gt;"",CLEANED_DATA!AO199&gt;CLEANED_DATA!AN199),"Flag: new acceptors greater than counselled by "&amp;(CLEANED_DATA!AO199-CLEANED_DATA!AN199),"OK"))</f>
        <v/>
      </c>
      <c r="K199" s="10" t="str">
        <f>IF($A199="","",N(CLEANED_DATA!AQ199)+N(CLEANED_DATA!AR199)+N(CLEANED_DATA!AS199)+N(CLEANED_DATA!AT199)+N(CLEANED_DATA!AU199)+N(CLEANED_DATA!AV199)+N(CLEANED_DATA!AW199)+N(CLEANED_DATA!AX199)+N(CLEANED_DATA!AY199)+N(CLEANED_DATA!AZ199)+N(CLEANED_DATA!BA199)+N(CLEANED_DATA!BB199)+N(CLEANED_DATA!BC199))</f>
        <v/>
      </c>
      <c r="L199" s="10" t="str">
        <f>IF($A199="","",IF(CLEANED_DATA!AO199="","Missing FP new acceptors",IF(K199=CLEANED_DATA!AO199,"OK","FP method sum differs from new acceptors: method sum="&amp;K199&amp;", new acceptors="&amp;CLEANED_DATA!AO199&amp;", difference="&amp;(K199-CLEANED_DATA!AO199))))</f>
        <v/>
      </c>
      <c r="M199" s="11" t="str">
        <f t="shared" si="9"/>
        <v/>
      </c>
      <c r="N199" s="10" t="str">
        <f t="shared" si="10"/>
        <v/>
      </c>
      <c r="O199" s="10" t="str">
        <f t="shared" si="11"/>
        <v/>
      </c>
    </row>
    <row r="200" spans="1:15" ht="39.5" customHeight="1">
      <c r="A200" s="10" t="str">
        <f>IF(CLEANED_DATA!A200="","",CLEANED_DATA!A200)</f>
        <v/>
      </c>
      <c r="B200" s="10" t="str">
        <f>IF($A200="","",IF(
IF(CLEANED_DATA!D200="","ANC1; ","")&amp;
IF(CLEANED_DATA!G200="","ANC4; ","")&amp;
IF(CLEANED_DATA!Q200="","LLIN_DISTRIBUTED; ","")&amp;
IF(CLEANED_DATA!R200="","DELIVERIES_HF; ","")&amp;
IF(CLEANED_DATA!T200="","AMTSL; ","")&amp;
IF(CLEANED_DATA!V200="","CAESAREAN; ","")&amp;
IF(CLEANED_DATA!W200="","OBST_COMPLICATIONS; ","")&amp;
IF(CLEANED_DATA!AL200="","PNC_48H_PROXY; ","")&amp;
IF(CLEANED_DATA!AM200="","FP_VISITS; ","")&amp;
IF(CLEANED_DATA!AN200="","FP_COUNSELLED; ","")&amp;
IF(CLEANED_DATA!AO200="","FP_NEW_ACCEPTORS; ","")&amp;
IF(CLEANED_DATA!AQ200="","FP_PROGESTIN_PILL; ","")&amp;
IF(CLEANED_DATA!AR200="","FP_ESTRO_PROGESTIN_PILL; ","")&amp;
IF(CLEANED_DATA!AS200="","FP_MORNING_AFTER; ","")&amp;
IF(CLEANED_DATA!AT200="","FP_IM_INJECTION; ","")&amp;
IF(CLEANED_DATA!AU200="","FP_SC_INJECTION; ","")&amp;
IF(CLEANED_DATA!AV200="","FP_IMPLANT_IMPLANON; ","")&amp;
IF(CLEANED_DATA!AW200="","FP_IMPLANT_JADELLE; ","")&amp;
IF(CLEANED_DATA!AX200="","FP_IUD; ","")&amp;
IF(CLEANED_DATA!AY200="","FP_TUBAL_LIGATION; ","")&amp;
IF(CLEANED_DATA!AZ200="","FP_VASECTOMY; ","")&amp;
IF(CLEANED_DATA!BA200="","FP_MALE_CONDOM; ","")&amp;
IF(CLEANED_DATA!BB200="","FP_FEMALE_CONDOM; ","")&amp;
IF(CLEANED_DATA!BC200="","FP_NATURAL_METHOD; ","")
="","None",
IF(CLEANED_DATA!D200="","ANC1; ","")&amp;
IF(CLEANED_DATA!G200="","ANC4; ","")&amp;
IF(CLEANED_DATA!Q200="","LLIN_DISTRIBUTED; ","")&amp;
IF(CLEANED_DATA!R200="","DELIVERIES_HF; ","")&amp;
IF(CLEANED_DATA!T200="","AMTSL; ","")&amp;
IF(CLEANED_DATA!V200="","CAESAREAN; ","")&amp;
IF(CLEANED_DATA!W200="","OBST_COMPLICATIONS; ","")&amp;
IF(CLEANED_DATA!AL200="","PNC_48H_PROXY; ","")&amp;
IF(CLEANED_DATA!AM200="","FP_VISITS; ","")&amp;
IF(CLEANED_DATA!AN200="","FP_COUNSELLED; ","")&amp;
IF(CLEANED_DATA!AO200="","FP_NEW_ACCEPTORS; ","")&amp;
IF(CLEANED_DATA!AQ200="","FP_PROGESTIN_PILL; ","")&amp;
IF(CLEANED_DATA!AR200="","FP_ESTRO_PROGESTIN_PILL; ","")&amp;
IF(CLEANED_DATA!AS200="","FP_MORNING_AFTER; ","")&amp;
IF(CLEANED_DATA!AT200="","FP_IM_INJECTION; ","")&amp;
IF(CLEANED_DATA!AU200="","FP_SC_INJECTION; ","")&amp;
IF(CLEANED_DATA!AV200="","FP_IMPLANT_IMPLANON; ","")&amp;
IF(CLEANED_DATA!AW200="","FP_IMPLANT_JADELLE; ","")&amp;
IF(CLEANED_DATA!AX200="","FP_IUD; ","")&amp;
IF(CLEANED_DATA!AY200="","FP_TUBAL_LIGATION; ","")&amp;
IF(CLEANED_DATA!AZ200="","FP_VASECTOMY; ","")&amp;
IF(CLEANED_DATA!BA200="","FP_MALE_CONDOM; ","")&amp;
IF(CLEANED_DATA!BB200="","FP_FEMALE_CONDOM; ","")&amp;
IF(CLEANED_DATA!BC200="","FP_NATURAL_METHOD; ","")))</f>
        <v/>
      </c>
      <c r="C200" s="11" t="str">
        <f>IF($A200="","",IF(
COUNT(CLEANED_DATA!D200,CLEANED_DATA!G200,CLEANED_DATA!Q200,CLEANED_DATA!R200,CLEANED_DATA!T200,CLEANED_DATA!V200,CLEANED_DATA!W200,CLEANED_DATA!AL200,CLEANED_DATA!AM200,CLEANED_DATA!AN200,CLEANED_DATA!AO200,CLEANED_DATA!AQ200,CLEANED_DATA!AR200,CLEANED_DATA!AS200,CLEANED_DATA!AT200,CLEANED_DATA!AU200,CLEANED_DATA!AV200,CLEANED_DATA!AW200,CLEANED_DATA!AX200,CLEANED_DATA!AY200,CLEANED_DATA!AZ200,CLEANED_DATA!BA200,CLEANED_DATA!BB200,CLEANED_DATA!BC200)=0,
"No data reported",
IF(
SUM(CLEANED_DATA!D200,CLEANED_DATA!G200,CLEANED_DATA!Q200,CLEANED_DATA!R200,CLEANED_DATA!T200,CLEANED_DATA!V200,CLEANED_DATA!W200,CLEANED_DATA!AL200,CLEANED_DATA!AM200,CLEANED_DATA!AN200,CLEANED_DATA!AO200,CLEANED_DATA!AQ200,CLEANED_DATA!AR200,CLEANED_DATA!AS200,CLEANED_DATA!AT200,CLEANED_DATA!AU200,CLEANED_DATA!AV200,CLEANED_DATA!AW200,CLEANED_DATA!AX200,CLEANED_DATA!AY200,CLEANED_DATA!AZ200,CLEANED_DATA!BA200,CLEANED_DATA!BB200,CLEANED_DATA!BC200)=0,
"Zero-only reporting",
"Reported")))</f>
        <v/>
      </c>
      <c r="D200" s="10" t="str">
        <f>IF($A200="","",IF(AND(CLEANED_DATA!D200&lt;&gt;"",CLEANED_DATA!G200&lt;&gt;"",CLEANED_DATA!G200&gt;CLEANED_DATA!D200),"Flag: ANC4 higher than ANC1","OK"))</f>
        <v/>
      </c>
      <c r="E200" s="10" t="str">
        <f>IF($A200="","",IF(OR(CLEANED_DATA!D200="",CLEANED_DATA!Q200=""),"Missing value: verify ANC1 and LLIN reporting",IF(CLEANED_DATA!Q200=CLEANED_DATA!D200,"OK: LLIN equals ANC1",IF(CLEANED_DATA!Q200&gt;CLEANED_DATA!D200,"Flag: LLIN exceeds ANC1 by "&amp;(CLEANED_DATA!Q200-CLEANED_DATA!D200)&amp;"; verify ANC register and LLIN distribution tally","Flag: LLIN lower than ANC1 by "&amp;(CLEANED_DATA!D200-CLEANED_DATA!Q200)&amp;"; verify if all ANC1 clients received LLINs or correct reporting error"))))</f>
        <v/>
      </c>
      <c r="F200" s="10" t="str">
        <f>IF($A200="","",IF(AND(CLEANED_DATA!R200&lt;&gt;"",CLEANED_DATA!T200&lt;&gt;"",CLEANED_DATA!T200&gt;CLEANED_DATA!R200),"Flag: AMTSL greater than deliveries by "&amp;(CLEANED_DATA!T200-CLEANED_DATA!R200),IF(AND(CLEANED_DATA!R200&gt;0,CLEANED_DATA!T200=""),"Missing AMTSL where deliveries reported","OK")))</f>
        <v/>
      </c>
      <c r="G200" s="10" t="str">
        <f>IF($A200="","",IF(AND(CLEANED_DATA!R200&gt;0,CLEANED_DATA!AL200=""),"Flag: delivery reported but no PNC &lt;48h proxy value",IF(AND(CLEANED_DATA!R200&lt;&gt;"",CLEANED_DATA!AL200&lt;&gt;"",CLEANED_DATA!AL200&gt;CLEANED_DATA!R200),"Flag: PNC &lt;48h proxy greater than deliveries by "&amp;(CLEANED_DATA!AL200-CLEANED_DATA!R200),"OK")))</f>
        <v/>
      </c>
      <c r="H200" s="10" t="str">
        <f>IF($A200="","",IF(AND(CLEANED_DATA!V200&lt;&gt;"",CLEANED_DATA!R200&lt;&gt;"",CLEANED_DATA!V200&gt;CLEANED_DATA!R200),"Flag: caesareans greater than deliveries by "&amp;(CLEANED_DATA!V200-CLEANED_DATA!R200),"OK"))</f>
        <v/>
      </c>
      <c r="I200" s="10" t="str">
        <f>IF($A200="","",IF(AND(CLEANED_DATA!W200&lt;&gt;"",CLEANED_DATA!R200&lt;&gt;"",CLEANED_DATA!W200&gt;CLEANED_DATA!R200),"Flag: complications greater than deliveries by "&amp;(CLEANED_DATA!W200-CLEANED_DATA!R200),"OK"))</f>
        <v/>
      </c>
      <c r="J200" s="10" t="str">
        <f>IF($A200="","",IF(AND(CLEANED_DATA!AN200&lt;&gt;"",CLEANED_DATA!AO200&lt;&gt;"",CLEANED_DATA!AO200&gt;CLEANED_DATA!AN200),"Flag: new acceptors greater than counselled by "&amp;(CLEANED_DATA!AO200-CLEANED_DATA!AN200),"OK"))</f>
        <v/>
      </c>
      <c r="K200" s="10" t="str">
        <f>IF($A200="","",N(CLEANED_DATA!AQ200)+N(CLEANED_DATA!AR200)+N(CLEANED_DATA!AS200)+N(CLEANED_DATA!AT200)+N(CLEANED_DATA!AU200)+N(CLEANED_DATA!AV200)+N(CLEANED_DATA!AW200)+N(CLEANED_DATA!AX200)+N(CLEANED_DATA!AY200)+N(CLEANED_DATA!AZ200)+N(CLEANED_DATA!BA200)+N(CLEANED_DATA!BB200)+N(CLEANED_DATA!BC200))</f>
        <v/>
      </c>
      <c r="L200" s="10" t="str">
        <f>IF($A200="","",IF(CLEANED_DATA!AO200="","Missing FP new acceptors",IF(K200=CLEANED_DATA!AO200,"OK","FP method sum differs from new acceptors: method sum="&amp;K200&amp;", new acceptors="&amp;CLEANED_DATA!AO200&amp;", difference="&amp;(K200-CLEANED_DATA!AO200))))</f>
        <v/>
      </c>
      <c r="M200" s="11" t="str">
        <f t="shared" si="9"/>
        <v/>
      </c>
      <c r="N200" s="10" t="str">
        <f t="shared" si="10"/>
        <v/>
      </c>
      <c r="O200" s="10" t="str">
        <f t="shared" si="11"/>
        <v/>
      </c>
    </row>
    <row r="201" spans="1:15" ht="39.5" customHeight="1">
      <c r="A201" s="10" t="str">
        <f>IF(CLEANED_DATA!A201="","",CLEANED_DATA!A201)</f>
        <v/>
      </c>
      <c r="B201" s="10" t="str">
        <f>IF($A201="","",IF(
IF(CLEANED_DATA!D201="","ANC1; ","")&amp;
IF(CLEANED_DATA!G201="","ANC4; ","")&amp;
IF(CLEANED_DATA!Q201="","LLIN_DISTRIBUTED; ","")&amp;
IF(CLEANED_DATA!R201="","DELIVERIES_HF; ","")&amp;
IF(CLEANED_DATA!T201="","AMTSL; ","")&amp;
IF(CLEANED_DATA!V201="","CAESAREAN; ","")&amp;
IF(CLEANED_DATA!W201="","OBST_COMPLICATIONS; ","")&amp;
IF(CLEANED_DATA!AL201="","PNC_48H_PROXY; ","")&amp;
IF(CLEANED_DATA!AM201="","FP_VISITS; ","")&amp;
IF(CLEANED_DATA!AN201="","FP_COUNSELLED; ","")&amp;
IF(CLEANED_DATA!AO201="","FP_NEW_ACCEPTORS; ","")&amp;
IF(CLEANED_DATA!AQ201="","FP_PROGESTIN_PILL; ","")&amp;
IF(CLEANED_DATA!AR201="","FP_ESTRO_PROGESTIN_PILL; ","")&amp;
IF(CLEANED_DATA!AS201="","FP_MORNING_AFTER; ","")&amp;
IF(CLEANED_DATA!AT201="","FP_IM_INJECTION; ","")&amp;
IF(CLEANED_DATA!AU201="","FP_SC_INJECTION; ","")&amp;
IF(CLEANED_DATA!AV201="","FP_IMPLANT_IMPLANON; ","")&amp;
IF(CLEANED_DATA!AW201="","FP_IMPLANT_JADELLE; ","")&amp;
IF(CLEANED_DATA!AX201="","FP_IUD; ","")&amp;
IF(CLEANED_DATA!AY201="","FP_TUBAL_LIGATION; ","")&amp;
IF(CLEANED_DATA!AZ201="","FP_VASECTOMY; ","")&amp;
IF(CLEANED_DATA!BA201="","FP_MALE_CONDOM; ","")&amp;
IF(CLEANED_DATA!BB201="","FP_FEMALE_CONDOM; ","")&amp;
IF(CLEANED_DATA!BC201="","FP_NATURAL_METHOD; ","")
="","None",
IF(CLEANED_DATA!D201="","ANC1; ","")&amp;
IF(CLEANED_DATA!G201="","ANC4; ","")&amp;
IF(CLEANED_DATA!Q201="","LLIN_DISTRIBUTED; ","")&amp;
IF(CLEANED_DATA!R201="","DELIVERIES_HF; ","")&amp;
IF(CLEANED_DATA!T201="","AMTSL; ","")&amp;
IF(CLEANED_DATA!V201="","CAESAREAN; ","")&amp;
IF(CLEANED_DATA!W201="","OBST_COMPLICATIONS; ","")&amp;
IF(CLEANED_DATA!AL201="","PNC_48H_PROXY; ","")&amp;
IF(CLEANED_DATA!AM201="","FP_VISITS; ","")&amp;
IF(CLEANED_DATA!AN201="","FP_COUNSELLED; ","")&amp;
IF(CLEANED_DATA!AO201="","FP_NEW_ACCEPTORS; ","")&amp;
IF(CLEANED_DATA!AQ201="","FP_PROGESTIN_PILL; ","")&amp;
IF(CLEANED_DATA!AR201="","FP_ESTRO_PROGESTIN_PILL; ","")&amp;
IF(CLEANED_DATA!AS201="","FP_MORNING_AFTER; ","")&amp;
IF(CLEANED_DATA!AT201="","FP_IM_INJECTION; ","")&amp;
IF(CLEANED_DATA!AU201="","FP_SC_INJECTION; ","")&amp;
IF(CLEANED_DATA!AV201="","FP_IMPLANT_IMPLANON; ","")&amp;
IF(CLEANED_DATA!AW201="","FP_IMPLANT_JADELLE; ","")&amp;
IF(CLEANED_DATA!AX201="","FP_IUD; ","")&amp;
IF(CLEANED_DATA!AY201="","FP_TUBAL_LIGATION; ","")&amp;
IF(CLEANED_DATA!AZ201="","FP_VASECTOMY; ","")&amp;
IF(CLEANED_DATA!BA201="","FP_MALE_CONDOM; ","")&amp;
IF(CLEANED_DATA!BB201="","FP_FEMALE_CONDOM; ","")&amp;
IF(CLEANED_DATA!BC201="","FP_NATURAL_METHOD; ","")))</f>
        <v/>
      </c>
      <c r="C201" s="11" t="str">
        <f>IF($A201="","",IF(
COUNT(CLEANED_DATA!D201,CLEANED_DATA!G201,CLEANED_DATA!Q201,CLEANED_DATA!R201,CLEANED_DATA!T201,CLEANED_DATA!V201,CLEANED_DATA!W201,CLEANED_DATA!AL201,CLEANED_DATA!AM201,CLEANED_DATA!AN201,CLEANED_DATA!AO201,CLEANED_DATA!AQ201,CLEANED_DATA!AR201,CLEANED_DATA!AS201,CLEANED_DATA!AT201,CLEANED_DATA!AU201,CLEANED_DATA!AV201,CLEANED_DATA!AW201,CLEANED_DATA!AX201,CLEANED_DATA!AY201,CLEANED_DATA!AZ201,CLEANED_DATA!BA201,CLEANED_DATA!BB201,CLEANED_DATA!BC201)=0,
"No data reported",
IF(
SUM(CLEANED_DATA!D201,CLEANED_DATA!G201,CLEANED_DATA!Q201,CLEANED_DATA!R201,CLEANED_DATA!T201,CLEANED_DATA!V201,CLEANED_DATA!W201,CLEANED_DATA!AL201,CLEANED_DATA!AM201,CLEANED_DATA!AN201,CLEANED_DATA!AO201,CLEANED_DATA!AQ201,CLEANED_DATA!AR201,CLEANED_DATA!AS201,CLEANED_DATA!AT201,CLEANED_DATA!AU201,CLEANED_DATA!AV201,CLEANED_DATA!AW201,CLEANED_DATA!AX201,CLEANED_DATA!AY201,CLEANED_DATA!AZ201,CLEANED_DATA!BA201,CLEANED_DATA!BB201,CLEANED_DATA!BC201)=0,
"Zero-only reporting",
"Reported")))</f>
        <v/>
      </c>
      <c r="D201" s="10" t="str">
        <f>IF($A201="","",IF(AND(CLEANED_DATA!D201&lt;&gt;"",CLEANED_DATA!G201&lt;&gt;"",CLEANED_DATA!G201&gt;CLEANED_DATA!D201),"Flag: ANC4 higher than ANC1","OK"))</f>
        <v/>
      </c>
      <c r="E201" s="10" t="str">
        <f>IF($A201="","",IF(OR(CLEANED_DATA!D201="",CLEANED_DATA!Q201=""),"Missing value: verify ANC1 and LLIN reporting",IF(CLEANED_DATA!Q201=CLEANED_DATA!D201,"OK: LLIN equals ANC1",IF(CLEANED_DATA!Q201&gt;CLEANED_DATA!D201,"Flag: LLIN exceeds ANC1 by "&amp;(CLEANED_DATA!Q201-CLEANED_DATA!D201)&amp;"; verify ANC register and LLIN distribution tally","Flag: LLIN lower than ANC1 by "&amp;(CLEANED_DATA!D201-CLEANED_DATA!Q201)&amp;"; verify if all ANC1 clients received LLINs or correct reporting error"))))</f>
        <v/>
      </c>
      <c r="F201" s="10" t="str">
        <f>IF($A201="","",IF(AND(CLEANED_DATA!R201&lt;&gt;"",CLEANED_DATA!T201&lt;&gt;"",CLEANED_DATA!T201&gt;CLEANED_DATA!R201),"Flag: AMTSL greater than deliveries by "&amp;(CLEANED_DATA!T201-CLEANED_DATA!R201),IF(AND(CLEANED_DATA!R201&gt;0,CLEANED_DATA!T201=""),"Missing AMTSL where deliveries reported","OK")))</f>
        <v/>
      </c>
      <c r="G201" s="10" t="str">
        <f>IF($A201="","",IF(AND(CLEANED_DATA!R201&gt;0,CLEANED_DATA!AL201=""),"Flag: delivery reported but no PNC &lt;48h proxy value",IF(AND(CLEANED_DATA!R201&lt;&gt;"",CLEANED_DATA!AL201&lt;&gt;"",CLEANED_DATA!AL201&gt;CLEANED_DATA!R201),"Flag: PNC &lt;48h proxy greater than deliveries by "&amp;(CLEANED_DATA!AL201-CLEANED_DATA!R201),"OK")))</f>
        <v/>
      </c>
      <c r="H201" s="10" t="str">
        <f>IF($A201="","",IF(AND(CLEANED_DATA!V201&lt;&gt;"",CLEANED_DATA!R201&lt;&gt;"",CLEANED_DATA!V201&gt;CLEANED_DATA!R201),"Flag: caesareans greater than deliveries by "&amp;(CLEANED_DATA!V201-CLEANED_DATA!R201),"OK"))</f>
        <v/>
      </c>
      <c r="I201" s="10" t="str">
        <f>IF($A201="","",IF(AND(CLEANED_DATA!W201&lt;&gt;"",CLEANED_DATA!R201&lt;&gt;"",CLEANED_DATA!W201&gt;CLEANED_DATA!R201),"Flag: complications greater than deliveries by "&amp;(CLEANED_DATA!W201-CLEANED_DATA!R201),"OK"))</f>
        <v/>
      </c>
      <c r="J201" s="10" t="str">
        <f>IF($A201="","",IF(AND(CLEANED_DATA!AN201&lt;&gt;"",CLEANED_DATA!AO201&lt;&gt;"",CLEANED_DATA!AO201&gt;CLEANED_DATA!AN201),"Flag: new acceptors greater than counselled by "&amp;(CLEANED_DATA!AO201-CLEANED_DATA!AN201),"OK"))</f>
        <v/>
      </c>
      <c r="K201" s="10" t="str">
        <f>IF($A201="","",N(CLEANED_DATA!AQ201)+N(CLEANED_DATA!AR201)+N(CLEANED_DATA!AS201)+N(CLEANED_DATA!AT201)+N(CLEANED_DATA!AU201)+N(CLEANED_DATA!AV201)+N(CLEANED_DATA!AW201)+N(CLEANED_DATA!AX201)+N(CLEANED_DATA!AY201)+N(CLEANED_DATA!AZ201)+N(CLEANED_DATA!BA201)+N(CLEANED_DATA!BB201)+N(CLEANED_DATA!BC201))</f>
        <v/>
      </c>
      <c r="L201" s="10" t="str">
        <f>IF($A201="","",IF(CLEANED_DATA!AO201="","Missing FP new acceptors",IF(K201=CLEANED_DATA!AO201,"OK","FP method sum differs from new acceptors: method sum="&amp;K201&amp;", new acceptors="&amp;CLEANED_DATA!AO201&amp;", difference="&amp;(K201-CLEANED_DATA!AO201))))</f>
        <v/>
      </c>
      <c r="M201" s="11" t="str">
        <f t="shared" si="9"/>
        <v/>
      </c>
      <c r="N201" s="10" t="str">
        <f t="shared" si="10"/>
        <v/>
      </c>
      <c r="O201" s="10" t="str">
        <f t="shared" si="11"/>
        <v/>
      </c>
    </row>
    <row r="202" spans="1:15" ht="39.5" customHeight="1">
      <c r="A202" s="10" t="str">
        <f>CLEANED_DATA!A202</f>
        <v/>
      </c>
      <c r="B202" s="10" t="str">
        <f>IF($A202="","",IF(
IF(CLEANED_DATA!D202="","ANC1; ","")&amp;
IF(CLEANED_DATA!G202="","ANC4; ","")&amp;
IF(CLEANED_DATA!Q202="","LLIN_DISTRIBUTED; ","")&amp;
IF(CLEANED_DATA!R202="","DELIVERIES_HF; ","")&amp;
IF(CLEANED_DATA!T202="","AMTSL; ","")&amp;
IF(CLEANED_DATA!V202="","CAESAREAN; ","")&amp;
IF(CLEANED_DATA!W202="","OBST_COMPLICATIONS; ","")&amp;
IF(CLEANED_DATA!AL202="","PNC_48H_PROXY; ","")&amp;
IF(CLEANED_DATA!AM202="","FP_VISITS; ","")&amp;
IF(CLEANED_DATA!AN202="","FP_COUNSELLED; ","")&amp;
IF(CLEANED_DATA!AO202="","FP_NEW_ACCEPTORS; ","")&amp;
IF(CLEANED_DATA!AQ202="","FP_PROGESTIN_PILL; ","")&amp;
IF(CLEANED_DATA!AR202="","FP_ESTRO_PROGESTIN_PILL; ","")&amp;
IF(CLEANED_DATA!AS202="","FP_MORNING_AFTER; ","")&amp;
IF(CLEANED_DATA!AT202="","FP_IM_INJECTION; ","")&amp;
IF(CLEANED_DATA!AU202="","FP_SC_INJECTION; ","")&amp;
IF(CLEANED_DATA!AV202="","FP_IMPLANT_IMPLANON; ","")&amp;
IF(CLEANED_DATA!AW202="","FP_IMPLANT_JADELLE; ","")&amp;
IF(CLEANED_DATA!AX202="","FP_IUD; ","")&amp;
IF(CLEANED_DATA!AY202="","FP_TUBAL_LIGATION; ","")&amp;
IF(CLEANED_DATA!AZ202="","FP_VASECTOMY; ","")&amp;
IF(CLEANED_DATA!BA202="","FP_MALE_CONDOM; ","")&amp;
IF(CLEANED_DATA!BB202="","FP_FEMALE_CONDOM; ","")&amp;
IF(CLEANED_DATA!BC202="","FP_NATURAL_METHOD; ","")
="","None",
IF(CLEANED_DATA!D202="","ANC1; ","")&amp;
IF(CLEANED_DATA!G202="","ANC4; ","")&amp;
IF(CLEANED_DATA!Q202="","LLIN_DISTRIBUTED; ","")&amp;
IF(CLEANED_DATA!R202="","DELIVERIES_HF; ","")&amp;
IF(CLEANED_DATA!T202="","AMTSL; ","")&amp;
IF(CLEANED_DATA!V202="","CAESAREAN; ","")&amp;
IF(CLEANED_DATA!W202="","OBST_COMPLICATIONS; ","")&amp;
IF(CLEANED_DATA!AL202="","PNC_48H_PROXY; ","")&amp;
IF(CLEANED_DATA!AM202="","FP_VISITS; ","")&amp;
IF(CLEANED_DATA!AN202="","FP_COUNSELLED; ","")&amp;
IF(CLEANED_DATA!AO202="","FP_NEW_ACCEPTORS; ","")&amp;
IF(CLEANED_DATA!AQ202="","FP_PROGESTIN_PILL; ","")&amp;
IF(CLEANED_DATA!AR202="","FP_ESTRO_PROGESTIN_PILL; ","")&amp;
IF(CLEANED_DATA!AS202="","FP_MORNING_AFTER; ","")&amp;
IF(CLEANED_DATA!AT202="","FP_IM_INJECTION; ","")&amp;
IF(CLEANED_DATA!AU202="","FP_SC_INJECTION; ","")&amp;
IF(CLEANED_DATA!AV202="","FP_IMPLANT_IMPLANON; ","")&amp;
IF(CLEANED_DATA!AW202="","FP_IMPLANT_JADELLE; ","")&amp;
IF(CLEANED_DATA!AX202="","FP_IUD; ","")&amp;
IF(CLEANED_DATA!AY202="","FP_TUBAL_LIGATION; ","")&amp;
IF(CLEANED_DATA!AZ202="","FP_VASECTOMY; ","")&amp;
IF(CLEANED_DATA!BA202="","FP_MALE_CONDOM; ","")&amp;
IF(CLEANED_DATA!BB202="","FP_FEMALE_CONDOM; ","")&amp;
IF(CLEANED_DATA!BC202="","FP_NATURAL_METHOD; ","")))</f>
        <v/>
      </c>
      <c r="C202" s="11" t="str">
        <f>IF($A202="","",IF(
COUNT(CLEANED_DATA!D202,CLEANED_DATA!G202,CLEANED_DATA!Q202,CLEANED_DATA!R202,CLEANED_DATA!T202,CLEANED_DATA!V202,CLEANED_DATA!W202,CLEANED_DATA!AL202,CLEANED_DATA!AM202,CLEANED_DATA!AN202,CLEANED_DATA!AO202,CLEANED_DATA!AQ202,CLEANED_DATA!AR202,CLEANED_DATA!AS202,CLEANED_DATA!AT202,CLEANED_DATA!AU202,CLEANED_DATA!AV202,CLEANED_DATA!AW202,CLEANED_DATA!AX202,CLEANED_DATA!AY202,CLEANED_DATA!AZ202,CLEANED_DATA!BA202,CLEANED_DATA!BB202,CLEANED_DATA!BC202)=0,
"No data reported",
IF(
SUM(CLEANED_DATA!D202,CLEANED_DATA!G202,CLEANED_DATA!Q202,CLEANED_DATA!R202,CLEANED_DATA!T202,CLEANED_DATA!V202,CLEANED_DATA!W202,CLEANED_DATA!AL202,CLEANED_DATA!AM202,CLEANED_DATA!AN202,CLEANED_DATA!AO202,CLEANED_DATA!AQ202,CLEANED_DATA!AR202,CLEANED_DATA!AS202,CLEANED_DATA!AT202,CLEANED_DATA!AU202,CLEANED_DATA!AV202,CLEANED_DATA!AW202,CLEANED_DATA!AX202,CLEANED_DATA!AY202,CLEANED_DATA!AZ202,CLEANED_DATA!BA202,CLEANED_DATA!BB202,CLEANED_DATA!BC202)=0,
"Zero-only reporting",
"Reported")))</f>
        <v/>
      </c>
      <c r="D202" s="10" t="str">
        <f>IF($A202="","",IF(N(CLEANED_DATA!G202)&gt;N(CLEANED_DATA!D202),"Check: ANC4 &gt; ANC1",""))</f>
        <v/>
      </c>
      <c r="E202" s="10" t="str">
        <f>IF($A202="","",IF(OR(CLEANED_DATA!D202="",CLEANED_DATA!Q202=""),"Missing value: verify ANC1 and LLIN reporting",IF(CLEANED_DATA!Q202=CLEANED_DATA!D202,"OK: LLIN equals ANC1",IF(CLEANED_DATA!Q202&gt;CLEANED_DATA!D202,"Flag: LLIN exceeds ANC1 by "&amp;(CLEANED_DATA!Q202-CLEANED_DATA!D202)&amp;"; verify ANC register and LLIN distribution tally","Flag: LLIN lower than ANC1 by "&amp;(CLEANED_DATA!D202-CLEANED_DATA!Q202)&amp;"; verify if all ANC1 clients received LLINs or correct reporting error"))))</f>
        <v/>
      </c>
      <c r="F202" s="10" t="str">
        <f>IF($A202="","",IF(AND(N(CLEANED_DATA!T202)&gt;0,N(CLEANED_DATA!AK202)=0),"Alert: deliveries reported but no PNC 6-10 days",""))</f>
        <v/>
      </c>
      <c r="G202" s="10" t="str">
        <f>IF($A202="","",IF(N(CLEANED_DATA!X202)&gt;N(CLEANED_DATA!T202),"Check: caesareans &gt; facility deliveries",""))</f>
        <v/>
      </c>
      <c r="H202" s="10" t="str">
        <f>IF($A202="","",IF(N(CLEANED_DATA!Y202)&gt;N(CLEANED_DATA!T202)+N(CLEANED_DATA!Z202),"Check: complications unusually high vs deliveries/referrals",""))</f>
        <v/>
      </c>
      <c r="I202" s="10" t="str">
        <f>IF($A202="","",IF(N(CLEANED_DATA!AP202)&lt;N(CLEANED_DATA!AQ202),"Check: FP counselled &lt; new acceptors",""))</f>
        <v/>
      </c>
      <c r="J202" s="10" t="str">
        <f>IF($A202="","",N(CLEANED_DATA!AS202)+N(CLEANED_DATA!AT202)+N(CLEANED_DATA!AU202)+N(CLEANED_DATA!AV202)+N(CLEANED_DATA!AW202)+N(CLEANED_DATA!AX202)+N(CLEANED_DATA!AY202)+N(CLEANED_DATA!AZ202)+N(CLEANED_DATA!BA202)+N(CLEANED_DATA!BB202)+N(CLEANED_DATA!BC202)+N(CLEANED_DATA!#REF!)+N(CLEANED_DATA!#REF!))</f>
        <v/>
      </c>
      <c r="K202" s="10" t="str">
        <f>IF($A202="","",IF(ABS(J202-N(CLEANED_DATA!AQ202))&gt;2,"Check: FP method sum differs from new acceptors",""))</f>
        <v/>
      </c>
      <c r="L202" s="10" t="str">
        <f>IF($A202="","",IF(N(CLEANED_DATA!AJ202)&gt;N(CLEANED_DATA!AI202),"Check: oxygen cases &gt; hypoxemia cases",""))</f>
        <v/>
      </c>
      <c r="M202" s="11" t="str">
        <f t="shared" si="9"/>
        <v/>
      </c>
      <c r="N202" s="10" t="str">
        <f t="shared" si="10"/>
        <v/>
      </c>
      <c r="O202" s="10" t="str">
        <f t="shared" si="11"/>
        <v/>
      </c>
    </row>
    <row r="203" spans="1:15" ht="39.5" customHeight="1">
      <c r="A203" s="10" t="str">
        <f>CLEANED_DATA!A203</f>
        <v/>
      </c>
      <c r="B203" s="10" t="str">
        <f>IF($A203="","",IF(
IF(CLEANED_DATA!D203="","ANC1; ","")&amp;
IF(CLEANED_DATA!G203="","ANC4; ","")&amp;
IF(CLEANED_DATA!Q203="","LLIN_DISTRIBUTED; ","")&amp;
IF(CLEANED_DATA!R203="","DELIVERIES_HF; ","")&amp;
IF(CLEANED_DATA!T203="","AMTSL; ","")&amp;
IF(CLEANED_DATA!V203="","CAESAREAN; ","")&amp;
IF(CLEANED_DATA!W203="","OBST_COMPLICATIONS; ","")&amp;
IF(CLEANED_DATA!AL203="","PNC_48H_PROXY; ","")&amp;
IF(CLEANED_DATA!AM203="","FP_VISITS; ","")&amp;
IF(CLEANED_DATA!AN203="","FP_COUNSELLED; ","")&amp;
IF(CLEANED_DATA!AO203="","FP_NEW_ACCEPTORS; ","")&amp;
IF(CLEANED_DATA!AQ203="","FP_PROGESTIN_PILL; ","")&amp;
IF(CLEANED_DATA!AR203="","FP_ESTRO_PROGESTIN_PILL; ","")&amp;
IF(CLEANED_DATA!AS203="","FP_MORNING_AFTER; ","")&amp;
IF(CLEANED_DATA!AT203="","FP_IM_INJECTION; ","")&amp;
IF(CLEANED_DATA!AU203="","FP_SC_INJECTION; ","")&amp;
IF(CLEANED_DATA!AV203="","FP_IMPLANT_IMPLANON; ","")&amp;
IF(CLEANED_DATA!AW203="","FP_IMPLANT_JADELLE; ","")&amp;
IF(CLEANED_DATA!AX203="","FP_IUD; ","")&amp;
IF(CLEANED_DATA!AY203="","FP_TUBAL_LIGATION; ","")&amp;
IF(CLEANED_DATA!AZ203="","FP_VASECTOMY; ","")&amp;
IF(CLEANED_DATA!BA203="","FP_MALE_CONDOM; ","")&amp;
IF(CLEANED_DATA!BB203="","FP_FEMALE_CONDOM; ","")&amp;
IF(CLEANED_DATA!BC203="","FP_NATURAL_METHOD; ","")
="","None",
IF(CLEANED_DATA!D203="","ANC1; ","")&amp;
IF(CLEANED_DATA!G203="","ANC4; ","")&amp;
IF(CLEANED_DATA!Q203="","LLIN_DISTRIBUTED; ","")&amp;
IF(CLEANED_DATA!R203="","DELIVERIES_HF; ","")&amp;
IF(CLEANED_DATA!T203="","AMTSL; ","")&amp;
IF(CLEANED_DATA!V203="","CAESAREAN; ","")&amp;
IF(CLEANED_DATA!W203="","OBST_COMPLICATIONS; ","")&amp;
IF(CLEANED_DATA!AL203="","PNC_48H_PROXY; ","")&amp;
IF(CLEANED_DATA!AM203="","FP_VISITS; ","")&amp;
IF(CLEANED_DATA!AN203="","FP_COUNSELLED; ","")&amp;
IF(CLEANED_DATA!AO203="","FP_NEW_ACCEPTORS; ","")&amp;
IF(CLEANED_DATA!AQ203="","FP_PROGESTIN_PILL; ","")&amp;
IF(CLEANED_DATA!AR203="","FP_ESTRO_PROGESTIN_PILL; ","")&amp;
IF(CLEANED_DATA!AS203="","FP_MORNING_AFTER; ","")&amp;
IF(CLEANED_DATA!AT203="","FP_IM_INJECTION; ","")&amp;
IF(CLEANED_DATA!AU203="","FP_SC_INJECTION; ","")&amp;
IF(CLEANED_DATA!AV203="","FP_IMPLANT_IMPLANON; ","")&amp;
IF(CLEANED_DATA!AW203="","FP_IMPLANT_JADELLE; ","")&amp;
IF(CLEANED_DATA!AX203="","FP_IUD; ","")&amp;
IF(CLEANED_DATA!AY203="","FP_TUBAL_LIGATION; ","")&amp;
IF(CLEANED_DATA!AZ203="","FP_VASECTOMY; ","")&amp;
IF(CLEANED_DATA!BA203="","FP_MALE_CONDOM; ","")&amp;
IF(CLEANED_DATA!BB203="","FP_FEMALE_CONDOM; ","")&amp;
IF(CLEANED_DATA!BC203="","FP_NATURAL_METHOD; ","")))</f>
        <v/>
      </c>
      <c r="C203" s="11" t="str">
        <f>IF($A203="","",IF(
COUNT(CLEANED_DATA!D203,CLEANED_DATA!G203,CLEANED_DATA!Q203,CLEANED_DATA!R203,CLEANED_DATA!T203,CLEANED_DATA!V203,CLEANED_DATA!W203,CLEANED_DATA!AL203,CLEANED_DATA!AM203,CLEANED_DATA!AN203,CLEANED_DATA!AO203,CLEANED_DATA!AQ203,CLEANED_DATA!AR203,CLEANED_DATA!AS203,CLEANED_DATA!AT203,CLEANED_DATA!AU203,CLEANED_DATA!AV203,CLEANED_DATA!AW203,CLEANED_DATA!AX203,CLEANED_DATA!AY203,CLEANED_DATA!AZ203,CLEANED_DATA!BA203,CLEANED_DATA!BB203,CLEANED_DATA!BC203)=0,
"No data reported",
IF(
SUM(CLEANED_DATA!D203,CLEANED_DATA!G203,CLEANED_DATA!Q203,CLEANED_DATA!R203,CLEANED_DATA!T203,CLEANED_DATA!V203,CLEANED_DATA!W203,CLEANED_DATA!AL203,CLEANED_DATA!AM203,CLEANED_DATA!AN203,CLEANED_DATA!AO203,CLEANED_DATA!AQ203,CLEANED_DATA!AR203,CLEANED_DATA!AS203,CLEANED_DATA!AT203,CLEANED_DATA!AU203,CLEANED_DATA!AV203,CLEANED_DATA!AW203,CLEANED_DATA!AX203,CLEANED_DATA!AY203,CLEANED_DATA!AZ203,CLEANED_DATA!BA203,CLEANED_DATA!BB203,CLEANED_DATA!BC203)=0,
"Zero-only reporting",
"Reported")))</f>
        <v/>
      </c>
      <c r="D203" s="10" t="str">
        <f>IF($A203="","",IF(N(CLEANED_DATA!G203)&gt;N(CLEANED_DATA!D203),"Check: ANC4 &gt; ANC1",""))</f>
        <v/>
      </c>
      <c r="E203" s="10" t="str">
        <f>IF($A203="","",IF(OR(CLEANED_DATA!D203="",CLEANED_DATA!Q203=""),"Missing value: verify ANC1 and LLIN reporting",IF(CLEANED_DATA!Q203=CLEANED_DATA!D203,"OK: LLIN equals ANC1",IF(CLEANED_DATA!Q203&gt;CLEANED_DATA!D203,"Flag: LLIN exceeds ANC1 by "&amp;(CLEANED_DATA!Q203-CLEANED_DATA!D203)&amp;"; verify ANC register and LLIN distribution tally","Flag: LLIN lower than ANC1 by "&amp;(CLEANED_DATA!D203-CLEANED_DATA!Q203)&amp;"; verify if all ANC1 clients received LLINs or correct reporting error"))))</f>
        <v/>
      </c>
      <c r="F203" s="10" t="str">
        <f>IF($A203="","",IF(AND(N(CLEANED_DATA!T203)&gt;0,N(CLEANED_DATA!AK203)=0),"Alert: deliveries reported but no PNC 6-10 days",""))</f>
        <v/>
      </c>
      <c r="G203" s="10" t="str">
        <f>IF($A203="","",IF(N(CLEANED_DATA!X203)&gt;N(CLEANED_DATA!T203),"Check: caesareans &gt; facility deliveries",""))</f>
        <v/>
      </c>
      <c r="H203" s="10" t="str">
        <f>IF($A203="","",IF(N(CLEANED_DATA!Y203)&gt;N(CLEANED_DATA!T203)+N(CLEANED_DATA!Z203),"Check: complications unusually high vs deliveries/referrals",""))</f>
        <v/>
      </c>
      <c r="I203" s="10" t="str">
        <f>IF($A203="","",IF(N(CLEANED_DATA!AP203)&lt;N(CLEANED_DATA!AQ203),"Check: FP counselled &lt; new acceptors",""))</f>
        <v/>
      </c>
      <c r="J203" s="10" t="str">
        <f>IF($A203="","",N(CLEANED_DATA!AS203)+N(CLEANED_DATA!AT203)+N(CLEANED_DATA!AU203)+N(CLEANED_DATA!AV203)+N(CLEANED_DATA!AW203)+N(CLEANED_DATA!AX203)+N(CLEANED_DATA!AY203)+N(CLEANED_DATA!AZ203)+N(CLEANED_DATA!BA203)+N(CLEANED_DATA!BB203)+N(CLEANED_DATA!BC203)+N(CLEANED_DATA!#REF!)+N(CLEANED_DATA!#REF!))</f>
        <v/>
      </c>
      <c r="K203" s="10" t="str">
        <f>IF($A203="","",IF(ABS(J203-N(CLEANED_DATA!AQ203))&gt;2,"Check: FP method sum differs from new acceptors",""))</f>
        <v/>
      </c>
      <c r="L203" s="10" t="str">
        <f>IF($A203="","",IF(N(CLEANED_DATA!AJ203)&gt;N(CLEANED_DATA!AI203),"Check: oxygen cases &gt; hypoxemia cases",""))</f>
        <v/>
      </c>
      <c r="M203" s="10" t="str">
        <f t="shared" ref="M203:M233" si="12">IF($A203="","",MAX(0,C203-10*COUNTIF(D203:L203,"&lt;&gt;")))</f>
        <v/>
      </c>
      <c r="N203" s="10" t="str">
        <f t="shared" ref="N203:N233" si="13">IF($A203="","",IF(M203&gt;=85,"Good",IF(M203&gt;=70,"Moderate",IF(M203&gt;=50,"Poor","Critical"))))</f>
        <v/>
      </c>
      <c r="O203" s="10" t="str">
        <f t="shared" si="11"/>
        <v/>
      </c>
    </row>
    <row r="204" spans="1:15" ht="39.5" customHeight="1">
      <c r="A204" s="10" t="str">
        <f>CLEANED_DATA!A204</f>
        <v/>
      </c>
      <c r="B204" s="10" t="str">
        <f>IF($A204="","",IF(
IF(CLEANED_DATA!D204="","ANC1; ","")&amp;
IF(CLEANED_DATA!G204="","ANC4; ","")&amp;
IF(CLEANED_DATA!Q204="","LLIN_DISTRIBUTED; ","")&amp;
IF(CLEANED_DATA!R204="","DELIVERIES_HF; ","")&amp;
IF(CLEANED_DATA!T204="","AMTSL; ","")&amp;
IF(CLEANED_DATA!V204="","CAESAREAN; ","")&amp;
IF(CLEANED_DATA!W204="","OBST_COMPLICATIONS; ","")&amp;
IF(CLEANED_DATA!AL204="","PNC_48H_PROXY; ","")&amp;
IF(CLEANED_DATA!AM204="","FP_VISITS; ","")&amp;
IF(CLEANED_DATA!AN204="","FP_COUNSELLED; ","")&amp;
IF(CLEANED_DATA!AO204="","FP_NEW_ACCEPTORS; ","")&amp;
IF(CLEANED_DATA!AQ204="","FP_PROGESTIN_PILL; ","")&amp;
IF(CLEANED_DATA!AR204="","FP_ESTRO_PROGESTIN_PILL; ","")&amp;
IF(CLEANED_DATA!AS204="","FP_MORNING_AFTER; ","")&amp;
IF(CLEANED_DATA!AT204="","FP_IM_INJECTION; ","")&amp;
IF(CLEANED_DATA!AU204="","FP_SC_INJECTION; ","")&amp;
IF(CLEANED_DATA!AV204="","FP_IMPLANT_IMPLANON; ","")&amp;
IF(CLEANED_DATA!AW204="","FP_IMPLANT_JADELLE; ","")&amp;
IF(CLEANED_DATA!AX204="","FP_IUD; ","")&amp;
IF(CLEANED_DATA!AY204="","FP_TUBAL_LIGATION; ","")&amp;
IF(CLEANED_DATA!AZ204="","FP_VASECTOMY; ","")&amp;
IF(CLEANED_DATA!BA204="","FP_MALE_CONDOM; ","")&amp;
IF(CLEANED_DATA!BB204="","FP_FEMALE_CONDOM; ","")&amp;
IF(CLEANED_DATA!BC204="","FP_NATURAL_METHOD; ","")
="","None",
IF(CLEANED_DATA!D204="","ANC1; ","")&amp;
IF(CLEANED_DATA!G204="","ANC4; ","")&amp;
IF(CLEANED_DATA!Q204="","LLIN_DISTRIBUTED; ","")&amp;
IF(CLEANED_DATA!R204="","DELIVERIES_HF; ","")&amp;
IF(CLEANED_DATA!T204="","AMTSL; ","")&amp;
IF(CLEANED_DATA!V204="","CAESAREAN; ","")&amp;
IF(CLEANED_DATA!W204="","OBST_COMPLICATIONS; ","")&amp;
IF(CLEANED_DATA!AL204="","PNC_48H_PROXY; ","")&amp;
IF(CLEANED_DATA!AM204="","FP_VISITS; ","")&amp;
IF(CLEANED_DATA!AN204="","FP_COUNSELLED; ","")&amp;
IF(CLEANED_DATA!AO204="","FP_NEW_ACCEPTORS; ","")&amp;
IF(CLEANED_DATA!AQ204="","FP_PROGESTIN_PILL; ","")&amp;
IF(CLEANED_DATA!AR204="","FP_ESTRO_PROGESTIN_PILL; ","")&amp;
IF(CLEANED_DATA!AS204="","FP_MORNING_AFTER; ","")&amp;
IF(CLEANED_DATA!AT204="","FP_IM_INJECTION; ","")&amp;
IF(CLEANED_DATA!AU204="","FP_SC_INJECTION; ","")&amp;
IF(CLEANED_DATA!AV204="","FP_IMPLANT_IMPLANON; ","")&amp;
IF(CLEANED_DATA!AW204="","FP_IMPLANT_JADELLE; ","")&amp;
IF(CLEANED_DATA!AX204="","FP_IUD; ","")&amp;
IF(CLEANED_DATA!AY204="","FP_TUBAL_LIGATION; ","")&amp;
IF(CLEANED_DATA!AZ204="","FP_VASECTOMY; ","")&amp;
IF(CLEANED_DATA!BA204="","FP_MALE_CONDOM; ","")&amp;
IF(CLEANED_DATA!BB204="","FP_FEMALE_CONDOM; ","")&amp;
IF(CLEANED_DATA!BC204="","FP_NATURAL_METHOD; ","")))</f>
        <v/>
      </c>
      <c r="C204" s="11" t="str">
        <f>IF($A204="","",IF(
COUNT(CLEANED_DATA!D204,CLEANED_DATA!G204,CLEANED_DATA!Q204,CLEANED_DATA!R204,CLEANED_DATA!T204,CLEANED_DATA!V204,CLEANED_DATA!W204,CLEANED_DATA!AL204,CLEANED_DATA!AM204,CLEANED_DATA!AN204,CLEANED_DATA!AO204,CLEANED_DATA!AQ204,CLEANED_DATA!AR204,CLEANED_DATA!AS204,CLEANED_DATA!AT204,CLEANED_DATA!AU204,CLEANED_DATA!AV204,CLEANED_DATA!AW204,CLEANED_DATA!AX204,CLEANED_DATA!AY204,CLEANED_DATA!AZ204,CLEANED_DATA!BA204,CLEANED_DATA!BB204,CLEANED_DATA!BC204)=0,
"No data reported",
IF(
SUM(CLEANED_DATA!D204,CLEANED_DATA!G204,CLEANED_DATA!Q204,CLEANED_DATA!R204,CLEANED_DATA!T204,CLEANED_DATA!V204,CLEANED_DATA!W204,CLEANED_DATA!AL204,CLEANED_DATA!AM204,CLEANED_DATA!AN204,CLEANED_DATA!AO204,CLEANED_DATA!AQ204,CLEANED_DATA!AR204,CLEANED_DATA!AS204,CLEANED_DATA!AT204,CLEANED_DATA!AU204,CLEANED_DATA!AV204,CLEANED_DATA!AW204,CLEANED_DATA!AX204,CLEANED_DATA!AY204,CLEANED_DATA!AZ204,CLEANED_DATA!BA204,CLEANED_DATA!BB204,CLEANED_DATA!BC204)=0,
"Zero-only reporting",
"Reported")))</f>
        <v/>
      </c>
      <c r="D204" s="10" t="str">
        <f>IF($A204="","",IF(N(CLEANED_DATA!G204)&gt;N(CLEANED_DATA!D204),"Check: ANC4 &gt; ANC1",""))</f>
        <v/>
      </c>
      <c r="E204" s="10" t="str">
        <f>IF($A204="","",IF(OR(CLEANED_DATA!D204="",CLEANED_DATA!Q204=""),"Missing value: verify ANC1 and LLIN reporting",IF(CLEANED_DATA!Q204=CLEANED_DATA!D204,"OK: LLIN equals ANC1",IF(CLEANED_DATA!Q204&gt;CLEANED_DATA!D204,"Flag: LLIN exceeds ANC1 by "&amp;(CLEANED_DATA!Q204-CLEANED_DATA!D204)&amp;"; verify ANC register and LLIN distribution tally","Flag: LLIN lower than ANC1 by "&amp;(CLEANED_DATA!D204-CLEANED_DATA!Q204)&amp;"; verify if all ANC1 clients received LLINs or correct reporting error"))))</f>
        <v/>
      </c>
      <c r="F204" s="10" t="str">
        <f>IF($A204="","",IF(AND(N(CLEANED_DATA!T204)&gt;0,N(CLEANED_DATA!AK204)=0),"Alert: deliveries reported but no PNC 6-10 days",""))</f>
        <v/>
      </c>
      <c r="G204" s="10" t="str">
        <f>IF($A204="","",IF(N(CLEANED_DATA!X204)&gt;N(CLEANED_DATA!T204),"Check: caesareans &gt; facility deliveries",""))</f>
        <v/>
      </c>
      <c r="H204" s="10" t="str">
        <f>IF($A204="","",IF(N(CLEANED_DATA!Y204)&gt;N(CLEANED_DATA!T204)+N(CLEANED_DATA!Z204),"Check: complications unusually high vs deliveries/referrals",""))</f>
        <v/>
      </c>
      <c r="I204" s="10" t="str">
        <f>IF($A204="","",IF(N(CLEANED_DATA!AP204)&lt;N(CLEANED_DATA!AQ204),"Check: FP counselled &lt; new acceptors",""))</f>
        <v/>
      </c>
      <c r="J204" s="10" t="str">
        <f>IF($A204="","",N(CLEANED_DATA!AS204)+N(CLEANED_DATA!AT204)+N(CLEANED_DATA!AU204)+N(CLEANED_DATA!AV204)+N(CLEANED_DATA!AW204)+N(CLEANED_DATA!AX204)+N(CLEANED_DATA!AY204)+N(CLEANED_DATA!AZ204)+N(CLEANED_DATA!BA204)+N(CLEANED_DATA!BB204)+N(CLEANED_DATA!BC204)+N(CLEANED_DATA!#REF!)+N(CLEANED_DATA!#REF!))</f>
        <v/>
      </c>
      <c r="K204" s="10" t="str">
        <f>IF($A204="","",IF(ABS(J204-N(CLEANED_DATA!AQ204))&gt;2,"Check: FP method sum differs from new acceptors",""))</f>
        <v/>
      </c>
      <c r="L204" s="10" t="str">
        <f>IF($A204="","",IF(N(CLEANED_DATA!AJ204)&gt;N(CLEANED_DATA!AI204),"Check: oxygen cases &gt; hypoxemia cases",""))</f>
        <v/>
      </c>
      <c r="M204" s="10" t="str">
        <f t="shared" si="12"/>
        <v/>
      </c>
      <c r="N204" s="10" t="str">
        <f t="shared" si="13"/>
        <v/>
      </c>
      <c r="O204" s="10" t="str">
        <f>IF($A204="","",TEXTJOIN("; ",TRUE,D204:I204,K204:L204))</f>
        <v/>
      </c>
    </row>
    <row r="205" spans="1:15" ht="39.5" customHeight="1">
      <c r="A205" s="10" t="str">
        <f>CLEANED_DATA!A205</f>
        <v/>
      </c>
      <c r="B205" s="10" t="str">
        <f>IF($A205="","",IF(
IF(CLEANED_DATA!D205="","ANC1; ","")&amp;
IF(CLEANED_DATA!G205="","ANC4; ","")&amp;
IF(CLEANED_DATA!Q205="","LLIN_DISTRIBUTED; ","")&amp;
IF(CLEANED_DATA!R205="","DELIVERIES_HF; ","")&amp;
IF(CLEANED_DATA!T205="","AMTSL; ","")&amp;
IF(CLEANED_DATA!V205="","CAESAREAN; ","")&amp;
IF(CLEANED_DATA!W205="","OBST_COMPLICATIONS; ","")&amp;
IF(CLEANED_DATA!AL205="","PNC_48H_PROXY; ","")&amp;
IF(CLEANED_DATA!AM205="","FP_VISITS; ","")&amp;
IF(CLEANED_DATA!AN205="","FP_COUNSELLED; ","")&amp;
IF(CLEANED_DATA!AO205="","FP_NEW_ACCEPTORS; ","")&amp;
IF(CLEANED_DATA!AQ205="","FP_PROGESTIN_PILL; ","")&amp;
IF(CLEANED_DATA!AR205="","FP_ESTRO_PROGESTIN_PILL; ","")&amp;
IF(CLEANED_DATA!AS205="","FP_MORNING_AFTER; ","")&amp;
IF(CLEANED_DATA!AT205="","FP_IM_INJECTION; ","")&amp;
IF(CLEANED_DATA!AU205="","FP_SC_INJECTION; ","")&amp;
IF(CLEANED_DATA!AV205="","FP_IMPLANT_IMPLANON; ","")&amp;
IF(CLEANED_DATA!AW205="","FP_IMPLANT_JADELLE; ","")&amp;
IF(CLEANED_DATA!AX205="","FP_IUD; ","")&amp;
IF(CLEANED_DATA!AY205="","FP_TUBAL_LIGATION; ","")&amp;
IF(CLEANED_DATA!AZ205="","FP_VASECTOMY; ","")&amp;
IF(CLEANED_DATA!BA205="","FP_MALE_CONDOM; ","")&amp;
IF(CLEANED_DATA!BB205="","FP_FEMALE_CONDOM; ","")&amp;
IF(CLEANED_DATA!BC205="","FP_NATURAL_METHOD; ","")
="","None",
IF(CLEANED_DATA!D205="","ANC1; ","")&amp;
IF(CLEANED_DATA!G205="","ANC4; ","")&amp;
IF(CLEANED_DATA!Q205="","LLIN_DISTRIBUTED; ","")&amp;
IF(CLEANED_DATA!R205="","DELIVERIES_HF; ","")&amp;
IF(CLEANED_DATA!T205="","AMTSL; ","")&amp;
IF(CLEANED_DATA!V205="","CAESAREAN; ","")&amp;
IF(CLEANED_DATA!W205="","OBST_COMPLICATIONS; ","")&amp;
IF(CLEANED_DATA!AL205="","PNC_48H_PROXY; ","")&amp;
IF(CLEANED_DATA!AM205="","FP_VISITS; ","")&amp;
IF(CLEANED_DATA!AN205="","FP_COUNSELLED; ","")&amp;
IF(CLEANED_DATA!AO205="","FP_NEW_ACCEPTORS; ","")&amp;
IF(CLEANED_DATA!AQ205="","FP_PROGESTIN_PILL; ","")&amp;
IF(CLEANED_DATA!AR205="","FP_ESTRO_PROGESTIN_PILL; ","")&amp;
IF(CLEANED_DATA!AS205="","FP_MORNING_AFTER; ","")&amp;
IF(CLEANED_DATA!AT205="","FP_IM_INJECTION; ","")&amp;
IF(CLEANED_DATA!AU205="","FP_SC_INJECTION; ","")&amp;
IF(CLEANED_DATA!AV205="","FP_IMPLANT_IMPLANON; ","")&amp;
IF(CLEANED_DATA!AW205="","FP_IMPLANT_JADELLE; ","")&amp;
IF(CLEANED_DATA!AX205="","FP_IUD; ","")&amp;
IF(CLEANED_DATA!AY205="","FP_TUBAL_LIGATION; ","")&amp;
IF(CLEANED_DATA!AZ205="","FP_VASECTOMY; ","")&amp;
IF(CLEANED_DATA!BA205="","FP_MALE_CONDOM; ","")&amp;
IF(CLEANED_DATA!BB205="","FP_FEMALE_CONDOM; ","")&amp;
IF(CLEANED_DATA!BC205="","FP_NATURAL_METHOD; ","")))</f>
        <v/>
      </c>
      <c r="C205" s="11" t="str">
        <f>IF($A205="","",IF(
COUNT(CLEANED_DATA!D205,CLEANED_DATA!G205,CLEANED_DATA!Q205,CLEANED_DATA!R205,CLEANED_DATA!T205,CLEANED_DATA!V205,CLEANED_DATA!W205,CLEANED_DATA!AL205,CLEANED_DATA!AM205,CLEANED_DATA!AN205,CLEANED_DATA!AO205,CLEANED_DATA!AQ205,CLEANED_DATA!AR205,CLEANED_DATA!AS205,CLEANED_DATA!AT205,CLEANED_DATA!AU205,CLEANED_DATA!AV205,CLEANED_DATA!AW205,CLEANED_DATA!AX205,CLEANED_DATA!AY205,CLEANED_DATA!AZ205,CLEANED_DATA!BA205,CLEANED_DATA!BB205,CLEANED_DATA!BC205)=0,
"No data reported",
IF(
SUM(CLEANED_DATA!D205,CLEANED_DATA!G205,CLEANED_DATA!Q205,CLEANED_DATA!R205,CLEANED_DATA!T205,CLEANED_DATA!V205,CLEANED_DATA!W205,CLEANED_DATA!AL205,CLEANED_DATA!AM205,CLEANED_DATA!AN205,CLEANED_DATA!AO205,CLEANED_DATA!AQ205,CLEANED_DATA!AR205,CLEANED_DATA!AS205,CLEANED_DATA!AT205,CLEANED_DATA!AU205,CLEANED_DATA!AV205,CLEANED_DATA!AW205,CLEANED_DATA!AX205,CLEANED_DATA!AY205,CLEANED_DATA!AZ205,CLEANED_DATA!BA205,CLEANED_DATA!BB205,CLEANED_DATA!BC205)=0,
"Zero-only reporting",
"Reported")))</f>
        <v/>
      </c>
      <c r="D205" s="10" t="str">
        <f>IF($A205="","",IF(N(CLEANED_DATA!G205)&gt;N(CLEANED_DATA!D205),"Check: ANC4 &gt; ANC1",""))</f>
        <v/>
      </c>
      <c r="E205" s="10" t="str">
        <f>IF($A205="","",IF(OR(CLEANED_DATA!D205="",CLEANED_DATA!Q205=""),"Missing value: verify ANC1 and LLIN reporting",IF(CLEANED_DATA!Q205=CLEANED_DATA!D205,"OK: LLIN equals ANC1",IF(CLEANED_DATA!Q205&gt;CLEANED_DATA!D205,"Flag: LLIN exceeds ANC1 by "&amp;(CLEANED_DATA!Q205-CLEANED_DATA!D205)&amp;"; verify ANC register and LLIN distribution tally","Flag: LLIN lower than ANC1 by "&amp;(CLEANED_DATA!D205-CLEANED_DATA!Q205)&amp;"; verify if all ANC1 clients received LLINs or correct reporting error"))))</f>
        <v/>
      </c>
      <c r="F205" s="10" t="str">
        <f>IF($A205="","",IF(AND(N(CLEANED_DATA!T205)&gt;0,N(CLEANED_DATA!AK205)=0),"Alert: deliveries reported but no PNC 6-10 days",""))</f>
        <v/>
      </c>
      <c r="G205" s="10" t="str">
        <f>IF($A205="","",IF(N(CLEANED_DATA!X205)&gt;N(CLEANED_DATA!T205),"Check: caesareans &gt; facility deliveries",""))</f>
        <v/>
      </c>
      <c r="H205" s="10" t="str">
        <f>IF($A205="","",IF(N(CLEANED_DATA!Y205)&gt;N(CLEANED_DATA!T205)+N(CLEANED_DATA!Z205),"Check: complications unusually high vs deliveries/referrals",""))</f>
        <v/>
      </c>
      <c r="I205" s="10" t="str">
        <f>IF($A205="","",IF(N(CLEANED_DATA!AP205)&lt;N(CLEANED_DATA!AQ205),"Check: FP counselled &lt; new acceptors",""))</f>
        <v/>
      </c>
      <c r="J205" s="10" t="str">
        <f>IF($A205="","",N(CLEANED_DATA!AS205)+N(CLEANED_DATA!AT205)+N(CLEANED_DATA!AU205)+N(CLEANED_DATA!AV205)+N(CLEANED_DATA!AW205)+N(CLEANED_DATA!AX205)+N(CLEANED_DATA!AY205)+N(CLEANED_DATA!AZ205)+N(CLEANED_DATA!BA205)+N(CLEANED_DATA!BB205)+N(CLEANED_DATA!BC205)+N(CLEANED_DATA!#REF!)+N(CLEANED_DATA!#REF!))</f>
        <v/>
      </c>
      <c r="K205" s="10" t="str">
        <f>IF($A205="","",IF(ABS(J205-N(CLEANED_DATA!AQ205))&gt;2,"Check: FP method sum differs from new acceptors",""))</f>
        <v/>
      </c>
      <c r="L205" s="10" t="str">
        <f>IF($A205="","",IF(N(CLEANED_DATA!AJ205)&gt;N(CLEANED_DATA!AI205),"Check: oxygen cases &gt; hypoxemia cases",""))</f>
        <v/>
      </c>
      <c r="M205" s="10" t="str">
        <f t="shared" si="12"/>
        <v/>
      </c>
      <c r="N205" s="10" t="str">
        <f t="shared" si="13"/>
        <v/>
      </c>
      <c r="O205" s="10" t="str">
        <f>IF($A205="","",TEXTJOIN("; ",TRUE,D205:I205,K205:L205))</f>
        <v/>
      </c>
    </row>
    <row r="206" spans="1:15" ht="39.5" customHeight="1">
      <c r="A206" s="10" t="str">
        <f>CLEANED_DATA!A206</f>
        <v/>
      </c>
      <c r="B206" s="10" t="str">
        <f>IF($A206="","",IF(
IF(CLEANED_DATA!D206="","ANC1; ","")&amp;
IF(CLEANED_DATA!G206="","ANC4; ","")&amp;
IF(CLEANED_DATA!Q206="","LLIN_DISTRIBUTED; ","")&amp;
IF(CLEANED_DATA!R206="","DELIVERIES_HF; ","")&amp;
IF(CLEANED_DATA!T206="","AMTSL; ","")&amp;
IF(CLEANED_DATA!V206="","CAESAREAN; ","")&amp;
IF(CLEANED_DATA!W206="","OBST_COMPLICATIONS; ","")&amp;
IF(CLEANED_DATA!AL206="","PNC_48H_PROXY; ","")&amp;
IF(CLEANED_DATA!AM206="","FP_VISITS; ","")&amp;
IF(CLEANED_DATA!AN206="","FP_COUNSELLED; ","")&amp;
IF(CLEANED_DATA!AO206="","FP_NEW_ACCEPTORS; ","")&amp;
IF(CLEANED_DATA!AQ206="","FP_PROGESTIN_PILL; ","")&amp;
IF(CLEANED_DATA!AR206="","FP_ESTRO_PROGESTIN_PILL; ","")&amp;
IF(CLEANED_DATA!AS206="","FP_MORNING_AFTER; ","")&amp;
IF(CLEANED_DATA!AT206="","FP_IM_INJECTION; ","")&amp;
IF(CLEANED_DATA!AU206="","FP_SC_INJECTION; ","")&amp;
IF(CLEANED_DATA!AV206="","FP_IMPLANT_IMPLANON; ","")&amp;
IF(CLEANED_DATA!AW206="","FP_IMPLANT_JADELLE; ","")&amp;
IF(CLEANED_DATA!AX206="","FP_IUD; ","")&amp;
IF(CLEANED_DATA!AY206="","FP_TUBAL_LIGATION; ","")&amp;
IF(CLEANED_DATA!AZ206="","FP_VASECTOMY; ","")&amp;
IF(CLEANED_DATA!BA206="","FP_MALE_CONDOM; ","")&amp;
IF(CLEANED_DATA!BB206="","FP_FEMALE_CONDOM; ","")&amp;
IF(CLEANED_DATA!BC206="","FP_NATURAL_METHOD; ","")
="","None",
IF(CLEANED_DATA!D206="","ANC1; ","")&amp;
IF(CLEANED_DATA!G206="","ANC4; ","")&amp;
IF(CLEANED_DATA!Q206="","LLIN_DISTRIBUTED; ","")&amp;
IF(CLEANED_DATA!R206="","DELIVERIES_HF; ","")&amp;
IF(CLEANED_DATA!T206="","AMTSL; ","")&amp;
IF(CLEANED_DATA!V206="","CAESAREAN; ","")&amp;
IF(CLEANED_DATA!W206="","OBST_COMPLICATIONS; ","")&amp;
IF(CLEANED_DATA!AL206="","PNC_48H_PROXY; ","")&amp;
IF(CLEANED_DATA!AM206="","FP_VISITS; ","")&amp;
IF(CLEANED_DATA!AN206="","FP_COUNSELLED; ","")&amp;
IF(CLEANED_DATA!AO206="","FP_NEW_ACCEPTORS; ","")&amp;
IF(CLEANED_DATA!AQ206="","FP_PROGESTIN_PILL; ","")&amp;
IF(CLEANED_DATA!AR206="","FP_ESTRO_PROGESTIN_PILL; ","")&amp;
IF(CLEANED_DATA!AS206="","FP_MORNING_AFTER; ","")&amp;
IF(CLEANED_DATA!AT206="","FP_IM_INJECTION; ","")&amp;
IF(CLEANED_DATA!AU206="","FP_SC_INJECTION; ","")&amp;
IF(CLEANED_DATA!AV206="","FP_IMPLANT_IMPLANON; ","")&amp;
IF(CLEANED_DATA!AW206="","FP_IMPLANT_JADELLE; ","")&amp;
IF(CLEANED_DATA!AX206="","FP_IUD; ","")&amp;
IF(CLEANED_DATA!AY206="","FP_TUBAL_LIGATION; ","")&amp;
IF(CLEANED_DATA!AZ206="","FP_VASECTOMY; ","")&amp;
IF(CLEANED_DATA!BA206="","FP_MALE_CONDOM; ","")&amp;
IF(CLEANED_DATA!BB206="","FP_FEMALE_CONDOM; ","")&amp;
IF(CLEANED_DATA!BC206="","FP_NATURAL_METHOD; ","")))</f>
        <v/>
      </c>
      <c r="C206" s="11" t="str">
        <f>IF($A206="","",IF(
COUNT(CLEANED_DATA!D206,CLEANED_DATA!G206,CLEANED_DATA!Q206,CLEANED_DATA!R206,CLEANED_DATA!T206,CLEANED_DATA!V206,CLEANED_DATA!W206,CLEANED_DATA!AL206,CLEANED_DATA!AM206,CLEANED_DATA!AN206,CLEANED_DATA!AO206,CLEANED_DATA!AQ206,CLEANED_DATA!AR206,CLEANED_DATA!AS206,CLEANED_DATA!AT206,CLEANED_DATA!AU206,CLEANED_DATA!AV206,CLEANED_DATA!AW206,CLEANED_DATA!AX206,CLEANED_DATA!AY206,CLEANED_DATA!AZ206,CLEANED_DATA!BA206,CLEANED_DATA!BB206,CLEANED_DATA!BC206)=0,
"No data reported",
IF(
SUM(CLEANED_DATA!D206,CLEANED_DATA!G206,CLEANED_DATA!Q206,CLEANED_DATA!R206,CLEANED_DATA!T206,CLEANED_DATA!V206,CLEANED_DATA!W206,CLEANED_DATA!AL206,CLEANED_DATA!AM206,CLEANED_DATA!AN206,CLEANED_DATA!AO206,CLEANED_DATA!AQ206,CLEANED_DATA!AR206,CLEANED_DATA!AS206,CLEANED_DATA!AT206,CLEANED_DATA!AU206,CLEANED_DATA!AV206,CLEANED_DATA!AW206,CLEANED_DATA!AX206,CLEANED_DATA!AY206,CLEANED_DATA!AZ206,CLEANED_DATA!BA206,CLEANED_DATA!BB206,CLEANED_DATA!BC206)=0,
"Zero-only reporting",
"Reported")))</f>
        <v/>
      </c>
      <c r="D206" s="10" t="str">
        <f>IF($A206="","",IF(N(CLEANED_DATA!G206)&gt;N(CLEANED_DATA!D206),"Check: ANC4 &gt; ANC1",""))</f>
        <v/>
      </c>
      <c r="E206" s="10" t="str">
        <f>IF($A206="","",IF(OR(CLEANED_DATA!D206="",CLEANED_DATA!Q206=""),"Missing value: verify ANC1 and LLIN reporting",IF(CLEANED_DATA!Q206=CLEANED_DATA!D206,"OK: LLIN equals ANC1",IF(CLEANED_DATA!Q206&gt;CLEANED_DATA!D206,"Flag: LLIN exceeds ANC1 by "&amp;(CLEANED_DATA!Q206-CLEANED_DATA!D206)&amp;"; verify ANC register and LLIN distribution tally","Flag: LLIN lower than ANC1 by "&amp;(CLEANED_DATA!D206-CLEANED_DATA!Q206)&amp;"; verify if all ANC1 clients received LLINs or correct reporting error"))))</f>
        <v/>
      </c>
      <c r="F206" s="10" t="str">
        <f>IF($A206="","",IF(AND(N(CLEANED_DATA!T206)&gt;0,N(CLEANED_DATA!AK206)=0),"Alert: deliveries reported but no PNC 6-10 days",""))</f>
        <v/>
      </c>
      <c r="G206" s="10" t="str">
        <f>IF($A206="","",IF(N(CLEANED_DATA!X206)&gt;N(CLEANED_DATA!T206),"Check: caesareans &gt; facility deliveries",""))</f>
        <v/>
      </c>
      <c r="H206" s="10" t="str">
        <f>IF($A206="","",IF(N(CLEANED_DATA!Y206)&gt;N(CLEANED_DATA!T206)+N(CLEANED_DATA!Z206),"Check: complications unusually high vs deliveries/referrals",""))</f>
        <v/>
      </c>
      <c r="I206" s="10" t="str">
        <f>IF($A206="","",IF(N(CLEANED_DATA!AP206)&lt;N(CLEANED_DATA!AQ206),"Check: FP counselled &lt; new acceptors",""))</f>
        <v/>
      </c>
      <c r="J206" s="10" t="str">
        <f>IF($A206="","",N(CLEANED_DATA!AS206)+N(CLEANED_DATA!AT206)+N(CLEANED_DATA!AU206)+N(CLEANED_DATA!AV206)+N(CLEANED_DATA!AW206)+N(CLEANED_DATA!AX206)+N(CLEANED_DATA!AY206)+N(CLEANED_DATA!AZ206)+N(CLEANED_DATA!BA206)+N(CLEANED_DATA!BB206)+N(CLEANED_DATA!BC206)+N(CLEANED_DATA!#REF!)+N(CLEANED_DATA!#REF!))</f>
        <v/>
      </c>
      <c r="K206" s="10" t="str">
        <f>IF($A206="","",IF(ABS(J206-N(CLEANED_DATA!AQ206))&gt;2,"Check: FP method sum differs from new acceptors",""))</f>
        <v/>
      </c>
      <c r="L206" s="10" t="str">
        <f>IF($A206="","",IF(N(CLEANED_DATA!AJ206)&gt;N(CLEANED_DATA!AI206),"Check: oxygen cases &gt; hypoxemia cases",""))</f>
        <v/>
      </c>
      <c r="M206" s="10" t="str">
        <f t="shared" si="12"/>
        <v/>
      </c>
      <c r="N206" s="10" t="str">
        <f t="shared" si="13"/>
        <v/>
      </c>
      <c r="O206" s="10" t="str">
        <f>IF($A206="","",TEXTJOIN("; ",TRUE,D206:I206,K206:L206))</f>
        <v/>
      </c>
    </row>
    <row r="207" spans="1:15" ht="39.5" customHeight="1">
      <c r="A207" s="10" t="str">
        <f>CLEANED_DATA!A207</f>
        <v/>
      </c>
      <c r="B207" s="10" t="str">
        <f>IF($A207="","",IF(
IF(CLEANED_DATA!D207="","ANC1; ","")&amp;
IF(CLEANED_DATA!G207="","ANC4; ","")&amp;
IF(CLEANED_DATA!Q207="","LLIN_DISTRIBUTED; ","")&amp;
IF(CLEANED_DATA!R207="","DELIVERIES_HF; ","")&amp;
IF(CLEANED_DATA!T207="","AMTSL; ","")&amp;
IF(CLEANED_DATA!V207="","CAESAREAN; ","")&amp;
IF(CLEANED_DATA!W207="","OBST_COMPLICATIONS; ","")&amp;
IF(CLEANED_DATA!AL207="","PNC_48H_PROXY; ","")&amp;
IF(CLEANED_DATA!AM207="","FP_VISITS; ","")&amp;
IF(CLEANED_DATA!AN207="","FP_COUNSELLED; ","")&amp;
IF(CLEANED_DATA!AO207="","FP_NEW_ACCEPTORS; ","")&amp;
IF(CLEANED_DATA!AQ207="","FP_PROGESTIN_PILL; ","")&amp;
IF(CLEANED_DATA!AR207="","FP_ESTRO_PROGESTIN_PILL; ","")&amp;
IF(CLEANED_DATA!AS207="","FP_MORNING_AFTER; ","")&amp;
IF(CLEANED_DATA!AT207="","FP_IM_INJECTION; ","")&amp;
IF(CLEANED_DATA!AU207="","FP_SC_INJECTION; ","")&amp;
IF(CLEANED_DATA!AV207="","FP_IMPLANT_IMPLANON; ","")&amp;
IF(CLEANED_DATA!AW207="","FP_IMPLANT_JADELLE; ","")&amp;
IF(CLEANED_DATA!AX207="","FP_IUD; ","")&amp;
IF(CLEANED_DATA!AY207="","FP_TUBAL_LIGATION; ","")&amp;
IF(CLEANED_DATA!AZ207="","FP_VASECTOMY; ","")&amp;
IF(CLEANED_DATA!BA207="","FP_MALE_CONDOM; ","")&amp;
IF(CLEANED_DATA!BB207="","FP_FEMALE_CONDOM; ","")&amp;
IF(CLEANED_DATA!BC207="","FP_NATURAL_METHOD; ","")
="","None",
IF(CLEANED_DATA!D207="","ANC1; ","")&amp;
IF(CLEANED_DATA!G207="","ANC4; ","")&amp;
IF(CLEANED_DATA!Q207="","LLIN_DISTRIBUTED; ","")&amp;
IF(CLEANED_DATA!R207="","DELIVERIES_HF; ","")&amp;
IF(CLEANED_DATA!T207="","AMTSL; ","")&amp;
IF(CLEANED_DATA!V207="","CAESAREAN; ","")&amp;
IF(CLEANED_DATA!W207="","OBST_COMPLICATIONS; ","")&amp;
IF(CLEANED_DATA!AL207="","PNC_48H_PROXY; ","")&amp;
IF(CLEANED_DATA!AM207="","FP_VISITS; ","")&amp;
IF(CLEANED_DATA!AN207="","FP_COUNSELLED; ","")&amp;
IF(CLEANED_DATA!AO207="","FP_NEW_ACCEPTORS; ","")&amp;
IF(CLEANED_DATA!AQ207="","FP_PROGESTIN_PILL; ","")&amp;
IF(CLEANED_DATA!AR207="","FP_ESTRO_PROGESTIN_PILL; ","")&amp;
IF(CLEANED_DATA!AS207="","FP_MORNING_AFTER; ","")&amp;
IF(CLEANED_DATA!AT207="","FP_IM_INJECTION; ","")&amp;
IF(CLEANED_DATA!AU207="","FP_SC_INJECTION; ","")&amp;
IF(CLEANED_DATA!AV207="","FP_IMPLANT_IMPLANON; ","")&amp;
IF(CLEANED_DATA!AW207="","FP_IMPLANT_JADELLE; ","")&amp;
IF(CLEANED_DATA!AX207="","FP_IUD; ","")&amp;
IF(CLEANED_DATA!AY207="","FP_TUBAL_LIGATION; ","")&amp;
IF(CLEANED_DATA!AZ207="","FP_VASECTOMY; ","")&amp;
IF(CLEANED_DATA!BA207="","FP_MALE_CONDOM; ","")&amp;
IF(CLEANED_DATA!BB207="","FP_FEMALE_CONDOM; ","")&amp;
IF(CLEANED_DATA!BC207="","FP_NATURAL_METHOD; ","")))</f>
        <v/>
      </c>
      <c r="C207" s="11" t="str">
        <f>IF($A207="","",IF(
COUNT(CLEANED_DATA!D207,CLEANED_DATA!G207,CLEANED_DATA!Q207,CLEANED_DATA!R207,CLEANED_DATA!T207,CLEANED_DATA!V207,CLEANED_DATA!W207,CLEANED_DATA!AL207,CLEANED_DATA!AM207,CLEANED_DATA!AN207,CLEANED_DATA!AO207,CLEANED_DATA!AQ207,CLEANED_DATA!AR207,CLEANED_DATA!AS207,CLEANED_DATA!AT207,CLEANED_DATA!AU207,CLEANED_DATA!AV207,CLEANED_DATA!AW207,CLEANED_DATA!AX207,CLEANED_DATA!AY207,CLEANED_DATA!AZ207,CLEANED_DATA!BA207,CLEANED_DATA!BB207,CLEANED_DATA!BC207)=0,
"No data reported",
IF(
SUM(CLEANED_DATA!D207,CLEANED_DATA!G207,CLEANED_DATA!Q207,CLEANED_DATA!R207,CLEANED_DATA!T207,CLEANED_DATA!V207,CLEANED_DATA!W207,CLEANED_DATA!AL207,CLEANED_DATA!AM207,CLEANED_DATA!AN207,CLEANED_DATA!AO207,CLEANED_DATA!AQ207,CLEANED_DATA!AR207,CLEANED_DATA!AS207,CLEANED_DATA!AT207,CLEANED_DATA!AU207,CLEANED_DATA!AV207,CLEANED_DATA!AW207,CLEANED_DATA!AX207,CLEANED_DATA!AY207,CLEANED_DATA!AZ207,CLEANED_DATA!BA207,CLEANED_DATA!BB207,CLEANED_DATA!BC207)=0,
"Zero-only reporting",
"Reported")))</f>
        <v/>
      </c>
      <c r="D207" s="10" t="str">
        <f>IF($A207="","",IF(N(CLEANED_DATA!G207)&gt;N(CLEANED_DATA!D207),"Check: ANC4 &gt; ANC1",""))</f>
        <v/>
      </c>
      <c r="E207" s="10" t="str">
        <f>IF($A207="","",IF(OR(CLEANED_DATA!D207="",CLEANED_DATA!Q207=""),"Missing value: verify ANC1 and LLIN reporting",IF(CLEANED_DATA!Q207=CLEANED_DATA!D207,"OK: LLIN equals ANC1",IF(CLEANED_DATA!Q207&gt;CLEANED_DATA!D207,"Flag: LLIN exceeds ANC1 by "&amp;(CLEANED_DATA!Q207-CLEANED_DATA!D207)&amp;"; verify ANC register and LLIN distribution tally","Flag: LLIN lower than ANC1 by "&amp;(CLEANED_DATA!D207-CLEANED_DATA!Q207)&amp;"; verify if all ANC1 clients received LLINs or correct reporting error"))))</f>
        <v/>
      </c>
      <c r="F207" s="10" t="str">
        <f>IF($A207="","",IF(AND(N(CLEANED_DATA!T207)&gt;0,N(CLEANED_DATA!AK207)=0),"Alert: deliveries reported but no PNC 6-10 days",""))</f>
        <v/>
      </c>
      <c r="G207" s="10" t="str">
        <f>IF($A207="","",IF(N(CLEANED_DATA!X207)&gt;N(CLEANED_DATA!T207),"Check: caesareans &gt; facility deliveries",""))</f>
        <v/>
      </c>
      <c r="H207" s="10" t="str">
        <f>IF($A207="","",IF(N(CLEANED_DATA!Y207)&gt;N(CLEANED_DATA!T207)+N(CLEANED_DATA!Z207),"Check: complications unusually high vs deliveries/referrals",""))</f>
        <v/>
      </c>
      <c r="I207" s="10" t="str">
        <f>IF($A207="","",IF(N(CLEANED_DATA!AP207)&lt;N(CLEANED_DATA!AQ207),"Check: FP counselled &lt; new acceptors",""))</f>
        <v/>
      </c>
      <c r="J207" s="10" t="str">
        <f>IF($A207="","",N(CLEANED_DATA!AS207)+N(CLEANED_DATA!AT207)+N(CLEANED_DATA!AU207)+N(CLEANED_DATA!AV207)+N(CLEANED_DATA!AW207)+N(CLEANED_DATA!AX207)+N(CLEANED_DATA!AY207)+N(CLEANED_DATA!AZ207)+N(CLEANED_DATA!BA207)+N(CLEANED_DATA!BB207)+N(CLEANED_DATA!BC207)+N(CLEANED_DATA!#REF!)+N(CLEANED_DATA!#REF!))</f>
        <v/>
      </c>
      <c r="K207" s="10" t="str">
        <f>IF($A207="","",IF(ABS(J207-N(CLEANED_DATA!AQ207))&gt;2,"Check: FP method sum differs from new acceptors",""))</f>
        <v/>
      </c>
      <c r="L207" s="10" t="str">
        <f>IF($A207="","",IF(N(CLEANED_DATA!AJ207)&gt;N(CLEANED_DATA!AI207),"Check: oxygen cases &gt; hypoxemia cases",""))</f>
        <v/>
      </c>
      <c r="M207" s="10" t="str">
        <f t="shared" si="12"/>
        <v/>
      </c>
      <c r="N207" s="10" t="str">
        <f t="shared" si="13"/>
        <v/>
      </c>
      <c r="O207" s="10" t="str">
        <f>IF($A207="","",TEXTJOIN("; ",TRUE,D207:I207,K207:L207))</f>
        <v/>
      </c>
    </row>
    <row r="208" spans="1:15" ht="39.5" customHeight="1">
      <c r="A208" s="10" t="str">
        <f>CLEANED_DATA!A208</f>
        <v/>
      </c>
      <c r="B208" s="10" t="str">
        <f>IF($A208="","",IF(
IF(CLEANED_DATA!D208="","ANC1; ","")&amp;
IF(CLEANED_DATA!G208="","ANC4; ","")&amp;
IF(CLEANED_DATA!Q208="","LLIN_DISTRIBUTED; ","")&amp;
IF(CLEANED_DATA!R208="","DELIVERIES_HF; ","")&amp;
IF(CLEANED_DATA!T208="","AMTSL; ","")&amp;
IF(CLEANED_DATA!V208="","CAESAREAN; ","")&amp;
IF(CLEANED_DATA!W208="","OBST_COMPLICATIONS; ","")&amp;
IF(CLEANED_DATA!AL208="","PNC_48H_PROXY; ","")&amp;
IF(CLEANED_DATA!AM208="","FP_VISITS; ","")&amp;
IF(CLEANED_DATA!AN208="","FP_COUNSELLED; ","")&amp;
IF(CLEANED_DATA!AO208="","FP_NEW_ACCEPTORS; ","")&amp;
IF(CLEANED_DATA!AQ208="","FP_PROGESTIN_PILL; ","")&amp;
IF(CLEANED_DATA!AR208="","FP_ESTRO_PROGESTIN_PILL; ","")&amp;
IF(CLEANED_DATA!AS208="","FP_MORNING_AFTER; ","")&amp;
IF(CLEANED_DATA!AT208="","FP_IM_INJECTION; ","")&amp;
IF(CLEANED_DATA!AU208="","FP_SC_INJECTION; ","")&amp;
IF(CLEANED_DATA!AV208="","FP_IMPLANT_IMPLANON; ","")&amp;
IF(CLEANED_DATA!AW208="","FP_IMPLANT_JADELLE; ","")&amp;
IF(CLEANED_DATA!AX208="","FP_IUD; ","")&amp;
IF(CLEANED_DATA!AY208="","FP_TUBAL_LIGATION; ","")&amp;
IF(CLEANED_DATA!AZ208="","FP_VASECTOMY; ","")&amp;
IF(CLEANED_DATA!BA208="","FP_MALE_CONDOM; ","")&amp;
IF(CLEANED_DATA!BB208="","FP_FEMALE_CONDOM; ","")&amp;
IF(CLEANED_DATA!BC208="","FP_NATURAL_METHOD; ","")
="","None",
IF(CLEANED_DATA!D208="","ANC1; ","")&amp;
IF(CLEANED_DATA!G208="","ANC4; ","")&amp;
IF(CLEANED_DATA!Q208="","LLIN_DISTRIBUTED; ","")&amp;
IF(CLEANED_DATA!R208="","DELIVERIES_HF; ","")&amp;
IF(CLEANED_DATA!T208="","AMTSL; ","")&amp;
IF(CLEANED_DATA!V208="","CAESAREAN; ","")&amp;
IF(CLEANED_DATA!W208="","OBST_COMPLICATIONS; ","")&amp;
IF(CLEANED_DATA!AL208="","PNC_48H_PROXY; ","")&amp;
IF(CLEANED_DATA!AM208="","FP_VISITS; ","")&amp;
IF(CLEANED_DATA!AN208="","FP_COUNSELLED; ","")&amp;
IF(CLEANED_DATA!AO208="","FP_NEW_ACCEPTORS; ","")&amp;
IF(CLEANED_DATA!AQ208="","FP_PROGESTIN_PILL; ","")&amp;
IF(CLEANED_DATA!AR208="","FP_ESTRO_PROGESTIN_PILL; ","")&amp;
IF(CLEANED_DATA!AS208="","FP_MORNING_AFTER; ","")&amp;
IF(CLEANED_DATA!AT208="","FP_IM_INJECTION; ","")&amp;
IF(CLEANED_DATA!AU208="","FP_SC_INJECTION; ","")&amp;
IF(CLEANED_DATA!AV208="","FP_IMPLANT_IMPLANON; ","")&amp;
IF(CLEANED_DATA!AW208="","FP_IMPLANT_JADELLE; ","")&amp;
IF(CLEANED_DATA!AX208="","FP_IUD; ","")&amp;
IF(CLEANED_DATA!AY208="","FP_TUBAL_LIGATION; ","")&amp;
IF(CLEANED_DATA!AZ208="","FP_VASECTOMY; ","")&amp;
IF(CLEANED_DATA!BA208="","FP_MALE_CONDOM; ","")&amp;
IF(CLEANED_DATA!BB208="","FP_FEMALE_CONDOM; ","")&amp;
IF(CLEANED_DATA!BC208="","FP_NATURAL_METHOD; ","")))</f>
        <v/>
      </c>
      <c r="C208" s="11" t="str">
        <f>IF($A208="","",IF(
COUNT(CLEANED_DATA!D208,CLEANED_DATA!G208,CLEANED_DATA!Q208,CLEANED_DATA!R208,CLEANED_DATA!T208,CLEANED_DATA!V208,CLEANED_DATA!W208,CLEANED_DATA!AL208,CLEANED_DATA!AM208,CLEANED_DATA!AN208,CLEANED_DATA!AO208,CLEANED_DATA!AQ208,CLEANED_DATA!AR208,CLEANED_DATA!AS208,CLEANED_DATA!AT208,CLEANED_DATA!AU208,CLEANED_DATA!AV208,CLEANED_DATA!AW208,CLEANED_DATA!AX208,CLEANED_DATA!AY208,CLEANED_DATA!AZ208,CLEANED_DATA!BA208,CLEANED_DATA!BB208,CLEANED_DATA!BC208)=0,
"No data reported",
IF(
SUM(CLEANED_DATA!D208,CLEANED_DATA!G208,CLEANED_DATA!Q208,CLEANED_DATA!R208,CLEANED_DATA!T208,CLEANED_DATA!V208,CLEANED_DATA!W208,CLEANED_DATA!AL208,CLEANED_DATA!AM208,CLEANED_DATA!AN208,CLEANED_DATA!AO208,CLEANED_DATA!AQ208,CLEANED_DATA!AR208,CLEANED_DATA!AS208,CLEANED_DATA!AT208,CLEANED_DATA!AU208,CLEANED_DATA!AV208,CLEANED_DATA!AW208,CLEANED_DATA!AX208,CLEANED_DATA!AY208,CLEANED_DATA!AZ208,CLEANED_DATA!BA208,CLEANED_DATA!BB208,CLEANED_DATA!BC208)=0,
"Zero-only reporting",
"Reported")))</f>
        <v/>
      </c>
      <c r="D208" s="10" t="str">
        <f>IF($A208="","",IF(N(CLEANED_DATA!G208)&gt;N(CLEANED_DATA!D208),"Check: ANC4 &gt; ANC1",""))</f>
        <v/>
      </c>
      <c r="E208" s="10" t="str">
        <f>IF($A208="","",IF(OR(CLEANED_DATA!D208="",CLEANED_DATA!Q208=""),"Missing value: verify ANC1 and LLIN reporting",IF(CLEANED_DATA!Q208=CLEANED_DATA!D208,"OK: LLIN equals ANC1",IF(CLEANED_DATA!Q208&gt;CLEANED_DATA!D208,"Flag: LLIN exceeds ANC1 by "&amp;(CLEANED_DATA!Q208-CLEANED_DATA!D208)&amp;"; verify ANC register and LLIN distribution tally","Flag: LLIN lower than ANC1 by "&amp;(CLEANED_DATA!D208-CLEANED_DATA!Q208)&amp;"; verify if all ANC1 clients received LLINs or correct reporting error"))))</f>
        <v/>
      </c>
      <c r="F208" s="10" t="str">
        <f>IF($A208="","",IF(AND(N(CLEANED_DATA!T208)&gt;0,N(CLEANED_DATA!AK208)=0),"Alert: deliveries reported but no PNC 6-10 days",""))</f>
        <v/>
      </c>
      <c r="G208" s="10" t="str">
        <f>IF($A208="","",IF(N(CLEANED_DATA!X208)&gt;N(CLEANED_DATA!T208),"Check: caesareans &gt; facility deliveries",""))</f>
        <v/>
      </c>
      <c r="H208" s="10" t="str">
        <f>IF($A208="","",IF(N(CLEANED_DATA!Y208)&gt;N(CLEANED_DATA!T208)+N(CLEANED_DATA!Z208),"Check: complications unusually high vs deliveries/referrals",""))</f>
        <v/>
      </c>
      <c r="I208" s="10" t="str">
        <f>IF($A208="","",IF(N(CLEANED_DATA!AP208)&lt;N(CLEANED_DATA!AQ208),"Check: FP counselled &lt; new acceptors",""))</f>
        <v/>
      </c>
      <c r="J208" s="10" t="str">
        <f>IF($A208="","",N(CLEANED_DATA!AS208)+N(CLEANED_DATA!AT208)+N(CLEANED_DATA!AU208)+N(CLEANED_DATA!AV208)+N(CLEANED_DATA!AW208)+N(CLEANED_DATA!AX208)+N(CLEANED_DATA!AY208)+N(CLEANED_DATA!AZ208)+N(CLEANED_DATA!BA208)+N(CLEANED_DATA!BB208)+N(CLEANED_DATA!BC208)+N(CLEANED_DATA!#REF!)+N(CLEANED_DATA!#REF!))</f>
        <v/>
      </c>
      <c r="K208" s="10" t="str">
        <f>IF($A208="","",IF(ABS(J208-N(CLEANED_DATA!AQ208))&gt;2,"Check: FP method sum differs from new acceptors",""))</f>
        <v/>
      </c>
      <c r="L208" s="10" t="str">
        <f>IF($A208="","",IF(N(CLEANED_DATA!AJ208)&gt;N(CLEANED_DATA!AI208),"Check: oxygen cases &gt; hypoxemia cases",""))</f>
        <v/>
      </c>
      <c r="M208" s="10" t="str">
        <f t="shared" si="12"/>
        <v/>
      </c>
      <c r="N208" s="10" t="str">
        <f t="shared" si="13"/>
        <v/>
      </c>
      <c r="O208" s="10" t="str">
        <f>IF($A208="","",TEXTJOIN("; ",TRUE,D208:I208,K208:L208))</f>
        <v/>
      </c>
    </row>
    <row r="209" spans="1:15" ht="39.5" customHeight="1">
      <c r="A209" s="10" t="str">
        <f>CLEANED_DATA!A209</f>
        <v/>
      </c>
      <c r="B209" s="10" t="str">
        <f>IF($A209="","",IF(
IF(CLEANED_DATA!D209="","ANC1; ","")&amp;
IF(CLEANED_DATA!G209="","ANC4; ","")&amp;
IF(CLEANED_DATA!Q209="","LLIN_DISTRIBUTED; ","")&amp;
IF(CLEANED_DATA!R209="","DELIVERIES_HF; ","")&amp;
IF(CLEANED_DATA!T209="","AMTSL; ","")&amp;
IF(CLEANED_DATA!V209="","CAESAREAN; ","")&amp;
IF(CLEANED_DATA!W209="","OBST_COMPLICATIONS; ","")&amp;
IF(CLEANED_DATA!AL209="","PNC_48H_PROXY; ","")&amp;
IF(CLEANED_DATA!AM209="","FP_VISITS; ","")&amp;
IF(CLEANED_DATA!AN209="","FP_COUNSELLED; ","")&amp;
IF(CLEANED_DATA!AO209="","FP_NEW_ACCEPTORS; ","")&amp;
IF(CLEANED_DATA!AQ209="","FP_PROGESTIN_PILL; ","")&amp;
IF(CLEANED_DATA!AR209="","FP_ESTRO_PROGESTIN_PILL; ","")&amp;
IF(CLEANED_DATA!AS209="","FP_MORNING_AFTER; ","")&amp;
IF(CLEANED_DATA!AT209="","FP_IM_INJECTION; ","")&amp;
IF(CLEANED_DATA!AU209="","FP_SC_INJECTION; ","")&amp;
IF(CLEANED_DATA!AV209="","FP_IMPLANT_IMPLANON; ","")&amp;
IF(CLEANED_DATA!AW209="","FP_IMPLANT_JADELLE; ","")&amp;
IF(CLEANED_DATA!AX209="","FP_IUD; ","")&amp;
IF(CLEANED_DATA!AY209="","FP_TUBAL_LIGATION; ","")&amp;
IF(CLEANED_DATA!AZ209="","FP_VASECTOMY; ","")&amp;
IF(CLEANED_DATA!BA209="","FP_MALE_CONDOM; ","")&amp;
IF(CLEANED_DATA!BB209="","FP_FEMALE_CONDOM; ","")&amp;
IF(CLEANED_DATA!BC209="","FP_NATURAL_METHOD; ","")
="","None",
IF(CLEANED_DATA!D209="","ANC1; ","")&amp;
IF(CLEANED_DATA!G209="","ANC4; ","")&amp;
IF(CLEANED_DATA!Q209="","LLIN_DISTRIBUTED; ","")&amp;
IF(CLEANED_DATA!R209="","DELIVERIES_HF; ","")&amp;
IF(CLEANED_DATA!T209="","AMTSL; ","")&amp;
IF(CLEANED_DATA!V209="","CAESAREAN; ","")&amp;
IF(CLEANED_DATA!W209="","OBST_COMPLICATIONS; ","")&amp;
IF(CLEANED_DATA!AL209="","PNC_48H_PROXY; ","")&amp;
IF(CLEANED_DATA!AM209="","FP_VISITS; ","")&amp;
IF(CLEANED_DATA!AN209="","FP_COUNSELLED; ","")&amp;
IF(CLEANED_DATA!AO209="","FP_NEW_ACCEPTORS; ","")&amp;
IF(CLEANED_DATA!AQ209="","FP_PROGESTIN_PILL; ","")&amp;
IF(CLEANED_DATA!AR209="","FP_ESTRO_PROGESTIN_PILL; ","")&amp;
IF(CLEANED_DATA!AS209="","FP_MORNING_AFTER; ","")&amp;
IF(CLEANED_DATA!AT209="","FP_IM_INJECTION; ","")&amp;
IF(CLEANED_DATA!AU209="","FP_SC_INJECTION; ","")&amp;
IF(CLEANED_DATA!AV209="","FP_IMPLANT_IMPLANON; ","")&amp;
IF(CLEANED_DATA!AW209="","FP_IMPLANT_JADELLE; ","")&amp;
IF(CLEANED_DATA!AX209="","FP_IUD; ","")&amp;
IF(CLEANED_DATA!AY209="","FP_TUBAL_LIGATION; ","")&amp;
IF(CLEANED_DATA!AZ209="","FP_VASECTOMY; ","")&amp;
IF(CLEANED_DATA!BA209="","FP_MALE_CONDOM; ","")&amp;
IF(CLEANED_DATA!BB209="","FP_FEMALE_CONDOM; ","")&amp;
IF(CLEANED_DATA!BC209="","FP_NATURAL_METHOD; ","")))</f>
        <v/>
      </c>
      <c r="C209" s="11" t="str">
        <f>IF($A209="","",IF(
COUNT(CLEANED_DATA!D209,CLEANED_DATA!G209,CLEANED_DATA!Q209,CLEANED_DATA!R209,CLEANED_DATA!T209,CLEANED_DATA!V209,CLEANED_DATA!W209,CLEANED_DATA!AL209,CLEANED_DATA!AM209,CLEANED_DATA!AN209,CLEANED_DATA!AO209,CLEANED_DATA!AQ209,CLEANED_DATA!AR209,CLEANED_DATA!AS209,CLEANED_DATA!AT209,CLEANED_DATA!AU209,CLEANED_DATA!AV209,CLEANED_DATA!AW209,CLEANED_DATA!AX209,CLEANED_DATA!AY209,CLEANED_DATA!AZ209,CLEANED_DATA!BA209,CLEANED_DATA!BB209,CLEANED_DATA!BC209)=0,
"No data reported",
IF(
SUM(CLEANED_DATA!D209,CLEANED_DATA!G209,CLEANED_DATA!Q209,CLEANED_DATA!R209,CLEANED_DATA!T209,CLEANED_DATA!V209,CLEANED_DATA!W209,CLEANED_DATA!AL209,CLEANED_DATA!AM209,CLEANED_DATA!AN209,CLEANED_DATA!AO209,CLEANED_DATA!AQ209,CLEANED_DATA!AR209,CLEANED_DATA!AS209,CLEANED_DATA!AT209,CLEANED_DATA!AU209,CLEANED_DATA!AV209,CLEANED_DATA!AW209,CLEANED_DATA!AX209,CLEANED_DATA!AY209,CLEANED_DATA!AZ209,CLEANED_DATA!BA209,CLEANED_DATA!BB209,CLEANED_DATA!BC209)=0,
"Zero-only reporting",
"Reported")))</f>
        <v/>
      </c>
      <c r="D209" s="10" t="str">
        <f>IF($A209="","",IF(N(CLEANED_DATA!G209)&gt;N(CLEANED_DATA!D209),"Check: ANC4 &gt; ANC1",""))</f>
        <v/>
      </c>
      <c r="E209" s="10" t="str">
        <f>IF($A209="","",IF(OR(CLEANED_DATA!D209="",CLEANED_DATA!Q209=""),"Missing value: verify ANC1 and LLIN reporting",IF(CLEANED_DATA!Q209=CLEANED_DATA!D209,"OK: LLIN equals ANC1",IF(CLEANED_DATA!Q209&gt;CLEANED_DATA!D209,"Flag: LLIN exceeds ANC1 by "&amp;(CLEANED_DATA!Q209-CLEANED_DATA!D209)&amp;"; verify ANC register and LLIN distribution tally","Flag: LLIN lower than ANC1 by "&amp;(CLEANED_DATA!D209-CLEANED_DATA!Q209)&amp;"; verify if all ANC1 clients received LLINs or correct reporting error"))))</f>
        <v/>
      </c>
      <c r="F209" s="10" t="str">
        <f>IF($A209="","",IF(AND(N(CLEANED_DATA!T209)&gt;0,N(CLEANED_DATA!AK209)=0),"Alert: deliveries reported but no PNC 6-10 days",""))</f>
        <v/>
      </c>
      <c r="G209" s="10" t="str">
        <f>IF($A209="","",IF(N(CLEANED_DATA!X209)&gt;N(CLEANED_DATA!T209),"Check: caesareans &gt; facility deliveries",""))</f>
        <v/>
      </c>
      <c r="H209" s="10" t="str">
        <f>IF($A209="","",IF(N(CLEANED_DATA!Y209)&gt;N(CLEANED_DATA!T209)+N(CLEANED_DATA!Z209),"Check: complications unusually high vs deliveries/referrals",""))</f>
        <v/>
      </c>
      <c r="I209" s="10" t="str">
        <f>IF($A209="","",IF(N(CLEANED_DATA!AP209)&lt;N(CLEANED_DATA!AQ209),"Check: FP counselled &lt; new acceptors",""))</f>
        <v/>
      </c>
      <c r="J209" s="10" t="str">
        <f>IF($A209="","",N(CLEANED_DATA!AS209)+N(CLEANED_DATA!AT209)+N(CLEANED_DATA!AU209)+N(CLEANED_DATA!AV209)+N(CLEANED_DATA!AW209)+N(CLEANED_DATA!AX209)+N(CLEANED_DATA!AY209)+N(CLEANED_DATA!AZ209)+N(CLEANED_DATA!BA209)+N(CLEANED_DATA!BB209)+N(CLEANED_DATA!BC209)+N(CLEANED_DATA!#REF!)+N(CLEANED_DATA!#REF!))</f>
        <v/>
      </c>
      <c r="K209" s="10" t="str">
        <f>IF($A209="","",IF(ABS(J209-N(CLEANED_DATA!AQ209))&gt;2,"Check: FP method sum differs from new acceptors",""))</f>
        <v/>
      </c>
      <c r="L209" s="10" t="str">
        <f>IF($A209="","",IF(N(CLEANED_DATA!AJ209)&gt;N(CLEANED_DATA!AI209),"Check: oxygen cases &gt; hypoxemia cases",""))</f>
        <v/>
      </c>
      <c r="M209" s="10" t="str">
        <f t="shared" si="12"/>
        <v/>
      </c>
      <c r="N209" s="10" t="str">
        <f t="shared" si="13"/>
        <v/>
      </c>
      <c r="O209" s="10" t="str">
        <f>IF($A209="","",TEXTJOIN("; ",TRUE,D209:I209,K209:L209))</f>
        <v/>
      </c>
    </row>
    <row r="210" spans="1:15" ht="39.5" customHeight="1">
      <c r="A210" s="10" t="str">
        <f>CLEANED_DATA!A210</f>
        <v/>
      </c>
      <c r="B210" s="10" t="str">
        <f>IF($A210="","",IF(
IF(CLEANED_DATA!D210="","ANC1; ","")&amp;
IF(CLEANED_DATA!G210="","ANC4; ","")&amp;
IF(CLEANED_DATA!Q210="","LLIN_DISTRIBUTED; ","")&amp;
IF(CLEANED_DATA!R210="","DELIVERIES_HF; ","")&amp;
IF(CLEANED_DATA!T210="","AMTSL; ","")&amp;
IF(CLEANED_DATA!V210="","CAESAREAN; ","")&amp;
IF(CLEANED_DATA!W210="","OBST_COMPLICATIONS; ","")&amp;
IF(CLEANED_DATA!AL210="","PNC_48H_PROXY; ","")&amp;
IF(CLEANED_DATA!AM210="","FP_VISITS; ","")&amp;
IF(CLEANED_DATA!AN210="","FP_COUNSELLED; ","")&amp;
IF(CLEANED_DATA!AO210="","FP_NEW_ACCEPTORS; ","")&amp;
IF(CLEANED_DATA!AQ210="","FP_PROGESTIN_PILL; ","")&amp;
IF(CLEANED_DATA!AR210="","FP_ESTRO_PROGESTIN_PILL; ","")&amp;
IF(CLEANED_DATA!AS210="","FP_MORNING_AFTER; ","")&amp;
IF(CLEANED_DATA!AT210="","FP_IM_INJECTION; ","")&amp;
IF(CLEANED_DATA!AU210="","FP_SC_INJECTION; ","")&amp;
IF(CLEANED_DATA!AV210="","FP_IMPLANT_IMPLANON; ","")&amp;
IF(CLEANED_DATA!AW210="","FP_IMPLANT_JADELLE; ","")&amp;
IF(CLEANED_DATA!AX210="","FP_IUD; ","")&amp;
IF(CLEANED_DATA!AY210="","FP_TUBAL_LIGATION; ","")&amp;
IF(CLEANED_DATA!AZ210="","FP_VASECTOMY; ","")&amp;
IF(CLEANED_DATA!BA210="","FP_MALE_CONDOM; ","")&amp;
IF(CLEANED_DATA!BB210="","FP_FEMALE_CONDOM; ","")&amp;
IF(CLEANED_DATA!BC210="","FP_NATURAL_METHOD; ","")
="","None",
IF(CLEANED_DATA!D210="","ANC1; ","")&amp;
IF(CLEANED_DATA!G210="","ANC4; ","")&amp;
IF(CLEANED_DATA!Q210="","LLIN_DISTRIBUTED; ","")&amp;
IF(CLEANED_DATA!R210="","DELIVERIES_HF; ","")&amp;
IF(CLEANED_DATA!T210="","AMTSL; ","")&amp;
IF(CLEANED_DATA!V210="","CAESAREAN; ","")&amp;
IF(CLEANED_DATA!W210="","OBST_COMPLICATIONS; ","")&amp;
IF(CLEANED_DATA!AL210="","PNC_48H_PROXY; ","")&amp;
IF(CLEANED_DATA!AM210="","FP_VISITS; ","")&amp;
IF(CLEANED_DATA!AN210="","FP_COUNSELLED; ","")&amp;
IF(CLEANED_DATA!AO210="","FP_NEW_ACCEPTORS; ","")&amp;
IF(CLEANED_DATA!AQ210="","FP_PROGESTIN_PILL; ","")&amp;
IF(CLEANED_DATA!AR210="","FP_ESTRO_PROGESTIN_PILL; ","")&amp;
IF(CLEANED_DATA!AS210="","FP_MORNING_AFTER; ","")&amp;
IF(CLEANED_DATA!AT210="","FP_IM_INJECTION; ","")&amp;
IF(CLEANED_DATA!AU210="","FP_SC_INJECTION; ","")&amp;
IF(CLEANED_DATA!AV210="","FP_IMPLANT_IMPLANON; ","")&amp;
IF(CLEANED_DATA!AW210="","FP_IMPLANT_JADELLE; ","")&amp;
IF(CLEANED_DATA!AX210="","FP_IUD; ","")&amp;
IF(CLEANED_DATA!AY210="","FP_TUBAL_LIGATION; ","")&amp;
IF(CLEANED_DATA!AZ210="","FP_VASECTOMY; ","")&amp;
IF(CLEANED_DATA!BA210="","FP_MALE_CONDOM; ","")&amp;
IF(CLEANED_DATA!BB210="","FP_FEMALE_CONDOM; ","")&amp;
IF(CLEANED_DATA!BC210="","FP_NATURAL_METHOD; ","")))</f>
        <v/>
      </c>
      <c r="C210" s="11" t="str">
        <f>IF($A210="","",IF(
COUNT(CLEANED_DATA!D210,CLEANED_DATA!G210,CLEANED_DATA!Q210,CLEANED_DATA!R210,CLEANED_DATA!T210,CLEANED_DATA!V210,CLEANED_DATA!W210,CLEANED_DATA!AL210,CLEANED_DATA!AM210,CLEANED_DATA!AN210,CLEANED_DATA!AO210,CLEANED_DATA!AQ210,CLEANED_DATA!AR210,CLEANED_DATA!AS210,CLEANED_DATA!AT210,CLEANED_DATA!AU210,CLEANED_DATA!AV210,CLEANED_DATA!AW210,CLEANED_DATA!AX210,CLEANED_DATA!AY210,CLEANED_DATA!AZ210,CLEANED_DATA!BA210,CLEANED_DATA!BB210,CLEANED_DATA!BC210)=0,
"No data reported",
IF(
SUM(CLEANED_DATA!D210,CLEANED_DATA!G210,CLEANED_DATA!Q210,CLEANED_DATA!R210,CLEANED_DATA!T210,CLEANED_DATA!V210,CLEANED_DATA!W210,CLEANED_DATA!AL210,CLEANED_DATA!AM210,CLEANED_DATA!AN210,CLEANED_DATA!AO210,CLEANED_DATA!AQ210,CLEANED_DATA!AR210,CLEANED_DATA!AS210,CLEANED_DATA!AT210,CLEANED_DATA!AU210,CLEANED_DATA!AV210,CLEANED_DATA!AW210,CLEANED_DATA!AX210,CLEANED_DATA!AY210,CLEANED_DATA!AZ210,CLEANED_DATA!BA210,CLEANED_DATA!BB210,CLEANED_DATA!BC210)=0,
"Zero-only reporting",
"Reported")))</f>
        <v/>
      </c>
      <c r="D210" s="10" t="str">
        <f>IF($A210="","",IF(N(CLEANED_DATA!G210)&gt;N(CLEANED_DATA!D210),"Check: ANC4 &gt; ANC1",""))</f>
        <v/>
      </c>
      <c r="E210" s="10" t="str">
        <f>IF($A210="","",IF(OR(CLEANED_DATA!D210="",CLEANED_DATA!Q210=""),"Missing value: verify ANC1 and LLIN reporting",IF(CLEANED_DATA!Q210=CLEANED_DATA!D210,"OK: LLIN equals ANC1",IF(CLEANED_DATA!Q210&gt;CLEANED_DATA!D210,"Flag: LLIN exceeds ANC1 by "&amp;(CLEANED_DATA!Q210-CLEANED_DATA!D210)&amp;"; verify ANC register and LLIN distribution tally","Flag: LLIN lower than ANC1 by "&amp;(CLEANED_DATA!D210-CLEANED_DATA!Q210)&amp;"; verify if all ANC1 clients received LLINs or correct reporting error"))))</f>
        <v/>
      </c>
      <c r="F210" s="10" t="str">
        <f>IF($A210="","",IF(AND(N(CLEANED_DATA!T210)&gt;0,N(CLEANED_DATA!AK210)=0),"Alert: deliveries reported but no PNC 6-10 days",""))</f>
        <v/>
      </c>
      <c r="G210" s="10" t="str">
        <f>IF($A210="","",IF(N(CLEANED_DATA!X210)&gt;N(CLEANED_DATA!T210),"Check: caesareans &gt; facility deliveries",""))</f>
        <v/>
      </c>
      <c r="H210" s="10" t="str">
        <f>IF($A210="","",IF(N(CLEANED_DATA!Y210)&gt;N(CLEANED_DATA!T210)+N(CLEANED_DATA!Z210),"Check: complications unusually high vs deliveries/referrals",""))</f>
        <v/>
      </c>
      <c r="I210" s="10" t="str">
        <f>IF($A210="","",IF(N(CLEANED_DATA!AP210)&lt;N(CLEANED_DATA!AQ210),"Check: FP counselled &lt; new acceptors",""))</f>
        <v/>
      </c>
      <c r="J210" s="10" t="str">
        <f>IF($A210="","",N(CLEANED_DATA!AS210)+N(CLEANED_DATA!AT210)+N(CLEANED_DATA!AU210)+N(CLEANED_DATA!AV210)+N(CLEANED_DATA!AW210)+N(CLEANED_DATA!AX210)+N(CLEANED_DATA!AY210)+N(CLEANED_DATA!AZ210)+N(CLEANED_DATA!BA210)+N(CLEANED_DATA!BB210)+N(CLEANED_DATA!BC210)+N(CLEANED_DATA!#REF!)+N(CLEANED_DATA!#REF!))</f>
        <v/>
      </c>
      <c r="K210" s="10" t="str">
        <f>IF($A210="","",IF(ABS(J210-N(CLEANED_DATA!AQ210))&gt;2,"Check: FP method sum differs from new acceptors",""))</f>
        <v/>
      </c>
      <c r="L210" s="10" t="str">
        <f>IF($A210="","",IF(N(CLEANED_DATA!AJ210)&gt;N(CLEANED_DATA!AI210),"Check: oxygen cases &gt; hypoxemia cases",""))</f>
        <v/>
      </c>
      <c r="M210" s="10" t="str">
        <f t="shared" si="12"/>
        <v/>
      </c>
      <c r="N210" s="10" t="str">
        <f t="shared" si="13"/>
        <v/>
      </c>
      <c r="O210" s="10" t="str">
        <f>IF($A210="","",TEXTJOIN("; ",TRUE,D210:I210,K210:L210))</f>
        <v/>
      </c>
    </row>
    <row r="211" spans="1:15" ht="39.5" customHeight="1">
      <c r="A211" s="10" t="str">
        <f>CLEANED_DATA!A211</f>
        <v/>
      </c>
      <c r="B211" s="10" t="str">
        <f>IF($A211="","",IF(
IF(CLEANED_DATA!D211="","ANC1; ","")&amp;
IF(CLEANED_DATA!G211="","ANC4; ","")&amp;
IF(CLEANED_DATA!Q211="","LLIN_DISTRIBUTED; ","")&amp;
IF(CLEANED_DATA!R211="","DELIVERIES_HF; ","")&amp;
IF(CLEANED_DATA!T211="","AMTSL; ","")&amp;
IF(CLEANED_DATA!V211="","CAESAREAN; ","")&amp;
IF(CLEANED_DATA!W211="","OBST_COMPLICATIONS; ","")&amp;
IF(CLEANED_DATA!AL211="","PNC_48H_PROXY; ","")&amp;
IF(CLEANED_DATA!AM211="","FP_VISITS; ","")&amp;
IF(CLEANED_DATA!AN211="","FP_COUNSELLED; ","")&amp;
IF(CLEANED_DATA!AO211="","FP_NEW_ACCEPTORS; ","")&amp;
IF(CLEANED_DATA!AQ211="","FP_PROGESTIN_PILL; ","")&amp;
IF(CLEANED_DATA!AR211="","FP_ESTRO_PROGESTIN_PILL; ","")&amp;
IF(CLEANED_DATA!AS211="","FP_MORNING_AFTER; ","")&amp;
IF(CLEANED_DATA!AT211="","FP_IM_INJECTION; ","")&amp;
IF(CLEANED_DATA!AU211="","FP_SC_INJECTION; ","")&amp;
IF(CLEANED_DATA!AV211="","FP_IMPLANT_IMPLANON; ","")&amp;
IF(CLEANED_DATA!AW211="","FP_IMPLANT_JADELLE; ","")&amp;
IF(CLEANED_DATA!AX211="","FP_IUD; ","")&amp;
IF(CLEANED_DATA!AY211="","FP_TUBAL_LIGATION; ","")&amp;
IF(CLEANED_DATA!AZ211="","FP_VASECTOMY; ","")&amp;
IF(CLEANED_DATA!BA211="","FP_MALE_CONDOM; ","")&amp;
IF(CLEANED_DATA!BB211="","FP_FEMALE_CONDOM; ","")&amp;
IF(CLEANED_DATA!BC211="","FP_NATURAL_METHOD; ","")
="","None",
IF(CLEANED_DATA!D211="","ANC1; ","")&amp;
IF(CLEANED_DATA!G211="","ANC4; ","")&amp;
IF(CLEANED_DATA!Q211="","LLIN_DISTRIBUTED; ","")&amp;
IF(CLEANED_DATA!R211="","DELIVERIES_HF; ","")&amp;
IF(CLEANED_DATA!T211="","AMTSL; ","")&amp;
IF(CLEANED_DATA!V211="","CAESAREAN; ","")&amp;
IF(CLEANED_DATA!W211="","OBST_COMPLICATIONS; ","")&amp;
IF(CLEANED_DATA!AL211="","PNC_48H_PROXY; ","")&amp;
IF(CLEANED_DATA!AM211="","FP_VISITS; ","")&amp;
IF(CLEANED_DATA!AN211="","FP_COUNSELLED; ","")&amp;
IF(CLEANED_DATA!AO211="","FP_NEW_ACCEPTORS; ","")&amp;
IF(CLEANED_DATA!AQ211="","FP_PROGESTIN_PILL; ","")&amp;
IF(CLEANED_DATA!AR211="","FP_ESTRO_PROGESTIN_PILL; ","")&amp;
IF(CLEANED_DATA!AS211="","FP_MORNING_AFTER; ","")&amp;
IF(CLEANED_DATA!AT211="","FP_IM_INJECTION; ","")&amp;
IF(CLEANED_DATA!AU211="","FP_SC_INJECTION; ","")&amp;
IF(CLEANED_DATA!AV211="","FP_IMPLANT_IMPLANON; ","")&amp;
IF(CLEANED_DATA!AW211="","FP_IMPLANT_JADELLE; ","")&amp;
IF(CLEANED_DATA!AX211="","FP_IUD; ","")&amp;
IF(CLEANED_DATA!AY211="","FP_TUBAL_LIGATION; ","")&amp;
IF(CLEANED_DATA!AZ211="","FP_VASECTOMY; ","")&amp;
IF(CLEANED_DATA!BA211="","FP_MALE_CONDOM; ","")&amp;
IF(CLEANED_DATA!BB211="","FP_FEMALE_CONDOM; ","")&amp;
IF(CLEANED_DATA!BC211="","FP_NATURAL_METHOD; ","")))</f>
        <v/>
      </c>
      <c r="C211" s="11" t="str">
        <f>IF($A211="","",IF(
COUNT(CLEANED_DATA!D211,CLEANED_DATA!G211,CLEANED_DATA!Q211,CLEANED_DATA!R211,CLEANED_DATA!T211,CLEANED_DATA!V211,CLEANED_DATA!W211,CLEANED_DATA!AL211,CLEANED_DATA!AM211,CLEANED_DATA!AN211,CLEANED_DATA!AO211,CLEANED_DATA!AQ211,CLEANED_DATA!AR211,CLEANED_DATA!AS211,CLEANED_DATA!AT211,CLEANED_DATA!AU211,CLEANED_DATA!AV211,CLEANED_DATA!AW211,CLEANED_DATA!AX211,CLEANED_DATA!AY211,CLEANED_DATA!AZ211,CLEANED_DATA!BA211,CLEANED_DATA!BB211,CLEANED_DATA!BC211)=0,
"No data reported",
IF(
SUM(CLEANED_DATA!D211,CLEANED_DATA!G211,CLEANED_DATA!Q211,CLEANED_DATA!R211,CLEANED_DATA!T211,CLEANED_DATA!V211,CLEANED_DATA!W211,CLEANED_DATA!AL211,CLEANED_DATA!AM211,CLEANED_DATA!AN211,CLEANED_DATA!AO211,CLEANED_DATA!AQ211,CLEANED_DATA!AR211,CLEANED_DATA!AS211,CLEANED_DATA!AT211,CLEANED_DATA!AU211,CLEANED_DATA!AV211,CLEANED_DATA!AW211,CLEANED_DATA!AX211,CLEANED_DATA!AY211,CLEANED_DATA!AZ211,CLEANED_DATA!BA211,CLEANED_DATA!BB211,CLEANED_DATA!BC211)=0,
"Zero-only reporting",
"Reported")))</f>
        <v/>
      </c>
      <c r="D211" s="10" t="str">
        <f>IF($A211="","",IF(N(CLEANED_DATA!G211)&gt;N(CLEANED_DATA!D211),"Check: ANC4 &gt; ANC1",""))</f>
        <v/>
      </c>
      <c r="E211" s="10" t="str">
        <f>IF($A211="","",IF(OR(CLEANED_DATA!D211="",CLEANED_DATA!Q211=""),"Missing value: verify ANC1 and LLIN reporting",IF(CLEANED_DATA!Q211=CLEANED_DATA!D211,"OK: LLIN equals ANC1",IF(CLEANED_DATA!Q211&gt;CLEANED_DATA!D211,"Flag: LLIN exceeds ANC1 by "&amp;(CLEANED_DATA!Q211-CLEANED_DATA!D211)&amp;"; verify ANC register and LLIN distribution tally","Flag: LLIN lower than ANC1 by "&amp;(CLEANED_DATA!D211-CLEANED_DATA!Q211)&amp;"; verify if all ANC1 clients received LLINs or correct reporting error"))))</f>
        <v/>
      </c>
      <c r="F211" s="10" t="str">
        <f>IF($A211="","",IF(AND(N(CLEANED_DATA!T211)&gt;0,N(CLEANED_DATA!AK211)=0),"Alert: deliveries reported but no PNC 6-10 days",""))</f>
        <v/>
      </c>
      <c r="G211" s="10" t="str">
        <f>IF($A211="","",IF(N(CLEANED_DATA!X211)&gt;N(CLEANED_DATA!T211),"Check: caesareans &gt; facility deliveries",""))</f>
        <v/>
      </c>
      <c r="H211" s="10" t="str">
        <f>IF($A211="","",IF(N(CLEANED_DATA!Y211)&gt;N(CLEANED_DATA!T211)+N(CLEANED_DATA!Z211),"Check: complications unusually high vs deliveries/referrals",""))</f>
        <v/>
      </c>
      <c r="I211" s="10" t="str">
        <f>IF($A211="","",IF(N(CLEANED_DATA!AP211)&lt;N(CLEANED_DATA!AQ211),"Check: FP counselled &lt; new acceptors",""))</f>
        <v/>
      </c>
      <c r="J211" s="10" t="str">
        <f>IF($A211="","",N(CLEANED_DATA!AS211)+N(CLEANED_DATA!AT211)+N(CLEANED_DATA!AU211)+N(CLEANED_DATA!AV211)+N(CLEANED_DATA!AW211)+N(CLEANED_DATA!AX211)+N(CLEANED_DATA!AY211)+N(CLEANED_DATA!AZ211)+N(CLEANED_DATA!BA211)+N(CLEANED_DATA!BB211)+N(CLEANED_DATA!BC211)+N(CLEANED_DATA!#REF!)+N(CLEANED_DATA!#REF!))</f>
        <v/>
      </c>
      <c r="K211" s="10" t="str">
        <f>IF($A211="","",IF(ABS(J211-N(CLEANED_DATA!AQ211))&gt;2,"Check: FP method sum differs from new acceptors",""))</f>
        <v/>
      </c>
      <c r="L211" s="10" t="str">
        <f>IF($A211="","",IF(N(CLEANED_DATA!AJ211)&gt;N(CLEANED_DATA!AI211),"Check: oxygen cases &gt; hypoxemia cases",""))</f>
        <v/>
      </c>
      <c r="M211" s="10" t="str">
        <f t="shared" si="12"/>
        <v/>
      </c>
      <c r="N211" s="10" t="str">
        <f t="shared" si="13"/>
        <v/>
      </c>
      <c r="O211" s="10" t="str">
        <f>IF($A211="","",TEXTJOIN("; ",TRUE,D211:I211,K211:L211))</f>
        <v/>
      </c>
    </row>
    <row r="212" spans="1:15" ht="39.5" customHeight="1">
      <c r="A212" s="10" t="str">
        <f>CLEANED_DATA!A212</f>
        <v/>
      </c>
      <c r="B212" s="10" t="str">
        <f>IF($A212="","",IF(
IF(CLEANED_DATA!D212="","ANC1; ","")&amp;
IF(CLEANED_DATA!G212="","ANC4; ","")&amp;
IF(CLEANED_DATA!Q212="","LLIN_DISTRIBUTED; ","")&amp;
IF(CLEANED_DATA!R212="","DELIVERIES_HF; ","")&amp;
IF(CLEANED_DATA!T212="","AMTSL; ","")&amp;
IF(CLEANED_DATA!V212="","CAESAREAN; ","")&amp;
IF(CLEANED_DATA!W212="","OBST_COMPLICATIONS; ","")&amp;
IF(CLEANED_DATA!AL212="","PNC_48H_PROXY; ","")&amp;
IF(CLEANED_DATA!AM212="","FP_VISITS; ","")&amp;
IF(CLEANED_DATA!AN212="","FP_COUNSELLED; ","")&amp;
IF(CLEANED_DATA!AO212="","FP_NEW_ACCEPTORS; ","")&amp;
IF(CLEANED_DATA!AQ212="","FP_PROGESTIN_PILL; ","")&amp;
IF(CLEANED_DATA!AR212="","FP_ESTRO_PROGESTIN_PILL; ","")&amp;
IF(CLEANED_DATA!AS212="","FP_MORNING_AFTER; ","")&amp;
IF(CLEANED_DATA!AT212="","FP_IM_INJECTION; ","")&amp;
IF(CLEANED_DATA!AU212="","FP_SC_INJECTION; ","")&amp;
IF(CLEANED_DATA!AV212="","FP_IMPLANT_IMPLANON; ","")&amp;
IF(CLEANED_DATA!AW212="","FP_IMPLANT_JADELLE; ","")&amp;
IF(CLEANED_DATA!AX212="","FP_IUD; ","")&amp;
IF(CLEANED_DATA!AY212="","FP_TUBAL_LIGATION; ","")&amp;
IF(CLEANED_DATA!AZ212="","FP_VASECTOMY; ","")&amp;
IF(CLEANED_DATA!BA212="","FP_MALE_CONDOM; ","")&amp;
IF(CLEANED_DATA!BB212="","FP_FEMALE_CONDOM; ","")&amp;
IF(CLEANED_DATA!BC212="","FP_NATURAL_METHOD; ","")
="","None",
IF(CLEANED_DATA!D212="","ANC1; ","")&amp;
IF(CLEANED_DATA!G212="","ANC4; ","")&amp;
IF(CLEANED_DATA!Q212="","LLIN_DISTRIBUTED; ","")&amp;
IF(CLEANED_DATA!R212="","DELIVERIES_HF; ","")&amp;
IF(CLEANED_DATA!T212="","AMTSL; ","")&amp;
IF(CLEANED_DATA!V212="","CAESAREAN; ","")&amp;
IF(CLEANED_DATA!W212="","OBST_COMPLICATIONS; ","")&amp;
IF(CLEANED_DATA!AL212="","PNC_48H_PROXY; ","")&amp;
IF(CLEANED_DATA!AM212="","FP_VISITS; ","")&amp;
IF(CLEANED_DATA!AN212="","FP_COUNSELLED; ","")&amp;
IF(CLEANED_DATA!AO212="","FP_NEW_ACCEPTORS; ","")&amp;
IF(CLEANED_DATA!AQ212="","FP_PROGESTIN_PILL; ","")&amp;
IF(CLEANED_DATA!AR212="","FP_ESTRO_PROGESTIN_PILL; ","")&amp;
IF(CLEANED_DATA!AS212="","FP_MORNING_AFTER; ","")&amp;
IF(CLEANED_DATA!AT212="","FP_IM_INJECTION; ","")&amp;
IF(CLEANED_DATA!AU212="","FP_SC_INJECTION; ","")&amp;
IF(CLEANED_DATA!AV212="","FP_IMPLANT_IMPLANON; ","")&amp;
IF(CLEANED_DATA!AW212="","FP_IMPLANT_JADELLE; ","")&amp;
IF(CLEANED_DATA!AX212="","FP_IUD; ","")&amp;
IF(CLEANED_DATA!AY212="","FP_TUBAL_LIGATION; ","")&amp;
IF(CLEANED_DATA!AZ212="","FP_VASECTOMY; ","")&amp;
IF(CLEANED_DATA!BA212="","FP_MALE_CONDOM; ","")&amp;
IF(CLEANED_DATA!BB212="","FP_FEMALE_CONDOM; ","")&amp;
IF(CLEANED_DATA!BC212="","FP_NATURAL_METHOD; ","")))</f>
        <v/>
      </c>
      <c r="C212" s="11" t="str">
        <f>IF($A212="","",IF(
COUNT(CLEANED_DATA!D212,CLEANED_DATA!G212,CLEANED_DATA!Q212,CLEANED_DATA!R212,CLEANED_DATA!T212,CLEANED_DATA!V212,CLEANED_DATA!W212,CLEANED_DATA!AL212,CLEANED_DATA!AM212,CLEANED_DATA!AN212,CLEANED_DATA!AO212,CLEANED_DATA!AQ212,CLEANED_DATA!AR212,CLEANED_DATA!AS212,CLEANED_DATA!AT212,CLEANED_DATA!AU212,CLEANED_DATA!AV212,CLEANED_DATA!AW212,CLEANED_DATA!AX212,CLEANED_DATA!AY212,CLEANED_DATA!AZ212,CLEANED_DATA!BA212,CLEANED_DATA!BB212,CLEANED_DATA!BC212)=0,
"No data reported",
IF(
SUM(CLEANED_DATA!D212,CLEANED_DATA!G212,CLEANED_DATA!Q212,CLEANED_DATA!R212,CLEANED_DATA!T212,CLEANED_DATA!V212,CLEANED_DATA!W212,CLEANED_DATA!AL212,CLEANED_DATA!AM212,CLEANED_DATA!AN212,CLEANED_DATA!AO212,CLEANED_DATA!AQ212,CLEANED_DATA!AR212,CLEANED_DATA!AS212,CLEANED_DATA!AT212,CLEANED_DATA!AU212,CLEANED_DATA!AV212,CLEANED_DATA!AW212,CLEANED_DATA!AX212,CLEANED_DATA!AY212,CLEANED_DATA!AZ212,CLEANED_DATA!BA212,CLEANED_DATA!BB212,CLEANED_DATA!BC212)=0,
"Zero-only reporting",
"Reported")))</f>
        <v/>
      </c>
      <c r="D212" s="10" t="str">
        <f>IF($A212="","",IF(N(CLEANED_DATA!G212)&gt;N(CLEANED_DATA!D212),"Check: ANC4 &gt; ANC1",""))</f>
        <v/>
      </c>
      <c r="E212" s="10" t="str">
        <f>IF($A212="","",IF(OR(CLEANED_DATA!D212="",CLEANED_DATA!Q212=""),"Missing value: verify ANC1 and LLIN reporting",IF(CLEANED_DATA!Q212=CLEANED_DATA!D212,"OK: LLIN equals ANC1",IF(CLEANED_DATA!Q212&gt;CLEANED_DATA!D212,"Flag: LLIN exceeds ANC1 by "&amp;(CLEANED_DATA!Q212-CLEANED_DATA!D212)&amp;"; verify ANC register and LLIN distribution tally","Flag: LLIN lower than ANC1 by "&amp;(CLEANED_DATA!D212-CLEANED_DATA!Q212)&amp;"; verify if all ANC1 clients received LLINs or correct reporting error"))))</f>
        <v/>
      </c>
      <c r="F212" s="10" t="str">
        <f>IF($A212="","",IF(AND(N(CLEANED_DATA!T212)&gt;0,N(CLEANED_DATA!AK212)=0),"Alert: deliveries reported but no PNC 6-10 days",""))</f>
        <v/>
      </c>
      <c r="G212" s="10" t="str">
        <f>IF($A212="","",IF(N(CLEANED_DATA!X212)&gt;N(CLEANED_DATA!T212),"Check: caesareans &gt; facility deliveries",""))</f>
        <v/>
      </c>
      <c r="H212" s="10" t="str">
        <f>IF($A212="","",IF(N(CLEANED_DATA!Y212)&gt;N(CLEANED_DATA!T212)+N(CLEANED_DATA!Z212),"Check: complications unusually high vs deliveries/referrals",""))</f>
        <v/>
      </c>
      <c r="I212" s="10" t="str">
        <f>IF($A212="","",IF(N(CLEANED_DATA!AP212)&lt;N(CLEANED_DATA!AQ212),"Check: FP counselled &lt; new acceptors",""))</f>
        <v/>
      </c>
      <c r="J212" s="10" t="str">
        <f>IF($A212="","",N(CLEANED_DATA!AS212)+N(CLEANED_DATA!AT212)+N(CLEANED_DATA!AU212)+N(CLEANED_DATA!AV212)+N(CLEANED_DATA!AW212)+N(CLEANED_DATA!AX212)+N(CLEANED_DATA!AY212)+N(CLEANED_DATA!AZ212)+N(CLEANED_DATA!BA212)+N(CLEANED_DATA!BB212)+N(CLEANED_DATA!BC212)+N(CLEANED_DATA!#REF!)+N(CLEANED_DATA!#REF!))</f>
        <v/>
      </c>
      <c r="K212" s="10" t="str">
        <f>IF($A212="","",IF(ABS(J212-N(CLEANED_DATA!AQ212))&gt;2,"Check: FP method sum differs from new acceptors",""))</f>
        <v/>
      </c>
      <c r="L212" s="10" t="str">
        <f>IF($A212="","",IF(N(CLEANED_DATA!AJ212)&gt;N(CLEANED_DATA!AI212),"Check: oxygen cases &gt; hypoxemia cases",""))</f>
        <v/>
      </c>
      <c r="M212" s="10" t="str">
        <f t="shared" si="12"/>
        <v/>
      </c>
      <c r="N212" s="10" t="str">
        <f t="shared" si="13"/>
        <v/>
      </c>
      <c r="O212" s="10" t="str">
        <f>IF($A212="","",TEXTJOIN("; ",TRUE,D212:I212,K212:L212))</f>
        <v/>
      </c>
    </row>
    <row r="213" spans="1:15" ht="39.5" customHeight="1">
      <c r="A213" s="10" t="str">
        <f>CLEANED_DATA!A213</f>
        <v/>
      </c>
      <c r="B213" s="10" t="str">
        <f>IF($A213="","",IF(
IF(CLEANED_DATA!D213="","ANC1; ","")&amp;
IF(CLEANED_DATA!G213="","ANC4; ","")&amp;
IF(CLEANED_DATA!Q213="","LLIN_DISTRIBUTED; ","")&amp;
IF(CLEANED_DATA!R213="","DELIVERIES_HF; ","")&amp;
IF(CLEANED_DATA!T213="","AMTSL; ","")&amp;
IF(CLEANED_DATA!V213="","CAESAREAN; ","")&amp;
IF(CLEANED_DATA!W213="","OBST_COMPLICATIONS; ","")&amp;
IF(CLEANED_DATA!AL213="","PNC_48H_PROXY; ","")&amp;
IF(CLEANED_DATA!AM213="","FP_VISITS; ","")&amp;
IF(CLEANED_DATA!AN213="","FP_COUNSELLED; ","")&amp;
IF(CLEANED_DATA!AO213="","FP_NEW_ACCEPTORS; ","")&amp;
IF(CLEANED_DATA!AQ213="","FP_PROGESTIN_PILL; ","")&amp;
IF(CLEANED_DATA!AR213="","FP_ESTRO_PROGESTIN_PILL; ","")&amp;
IF(CLEANED_DATA!AS213="","FP_MORNING_AFTER; ","")&amp;
IF(CLEANED_DATA!AT213="","FP_IM_INJECTION; ","")&amp;
IF(CLEANED_DATA!AU213="","FP_SC_INJECTION; ","")&amp;
IF(CLEANED_DATA!AV213="","FP_IMPLANT_IMPLANON; ","")&amp;
IF(CLEANED_DATA!AW213="","FP_IMPLANT_JADELLE; ","")&amp;
IF(CLEANED_DATA!AX213="","FP_IUD; ","")&amp;
IF(CLEANED_DATA!AY213="","FP_TUBAL_LIGATION; ","")&amp;
IF(CLEANED_DATA!AZ213="","FP_VASECTOMY; ","")&amp;
IF(CLEANED_DATA!BA213="","FP_MALE_CONDOM; ","")&amp;
IF(CLEANED_DATA!BB213="","FP_FEMALE_CONDOM; ","")&amp;
IF(CLEANED_DATA!BC213="","FP_NATURAL_METHOD; ","")
="","None",
IF(CLEANED_DATA!D213="","ANC1; ","")&amp;
IF(CLEANED_DATA!G213="","ANC4; ","")&amp;
IF(CLEANED_DATA!Q213="","LLIN_DISTRIBUTED; ","")&amp;
IF(CLEANED_DATA!R213="","DELIVERIES_HF; ","")&amp;
IF(CLEANED_DATA!T213="","AMTSL; ","")&amp;
IF(CLEANED_DATA!V213="","CAESAREAN; ","")&amp;
IF(CLEANED_DATA!W213="","OBST_COMPLICATIONS; ","")&amp;
IF(CLEANED_DATA!AL213="","PNC_48H_PROXY; ","")&amp;
IF(CLEANED_DATA!AM213="","FP_VISITS; ","")&amp;
IF(CLEANED_DATA!AN213="","FP_COUNSELLED; ","")&amp;
IF(CLEANED_DATA!AO213="","FP_NEW_ACCEPTORS; ","")&amp;
IF(CLEANED_DATA!AQ213="","FP_PROGESTIN_PILL; ","")&amp;
IF(CLEANED_DATA!AR213="","FP_ESTRO_PROGESTIN_PILL; ","")&amp;
IF(CLEANED_DATA!AS213="","FP_MORNING_AFTER; ","")&amp;
IF(CLEANED_DATA!AT213="","FP_IM_INJECTION; ","")&amp;
IF(CLEANED_DATA!AU213="","FP_SC_INJECTION; ","")&amp;
IF(CLEANED_DATA!AV213="","FP_IMPLANT_IMPLANON; ","")&amp;
IF(CLEANED_DATA!AW213="","FP_IMPLANT_JADELLE; ","")&amp;
IF(CLEANED_DATA!AX213="","FP_IUD; ","")&amp;
IF(CLEANED_DATA!AY213="","FP_TUBAL_LIGATION; ","")&amp;
IF(CLEANED_DATA!AZ213="","FP_VASECTOMY; ","")&amp;
IF(CLEANED_DATA!BA213="","FP_MALE_CONDOM; ","")&amp;
IF(CLEANED_DATA!BB213="","FP_FEMALE_CONDOM; ","")&amp;
IF(CLEANED_DATA!BC213="","FP_NATURAL_METHOD; ","")))</f>
        <v/>
      </c>
      <c r="C213" s="11" t="str">
        <f>IF($A213="","",IF(
COUNT(CLEANED_DATA!D213,CLEANED_DATA!G213,CLEANED_DATA!Q213,CLEANED_DATA!R213,CLEANED_DATA!T213,CLEANED_DATA!V213,CLEANED_DATA!W213,CLEANED_DATA!AL213,CLEANED_DATA!AM213,CLEANED_DATA!AN213,CLEANED_DATA!AO213,CLEANED_DATA!AQ213,CLEANED_DATA!AR213,CLEANED_DATA!AS213,CLEANED_DATA!AT213,CLEANED_DATA!AU213,CLEANED_DATA!AV213,CLEANED_DATA!AW213,CLEANED_DATA!AX213,CLEANED_DATA!AY213,CLEANED_DATA!AZ213,CLEANED_DATA!BA213,CLEANED_DATA!BB213,CLEANED_DATA!BC213)=0,
"No data reported",
IF(
SUM(CLEANED_DATA!D213,CLEANED_DATA!G213,CLEANED_DATA!Q213,CLEANED_DATA!R213,CLEANED_DATA!T213,CLEANED_DATA!V213,CLEANED_DATA!W213,CLEANED_DATA!AL213,CLEANED_DATA!AM213,CLEANED_DATA!AN213,CLEANED_DATA!AO213,CLEANED_DATA!AQ213,CLEANED_DATA!AR213,CLEANED_DATA!AS213,CLEANED_DATA!AT213,CLEANED_DATA!AU213,CLEANED_DATA!AV213,CLEANED_DATA!AW213,CLEANED_DATA!AX213,CLEANED_DATA!AY213,CLEANED_DATA!AZ213,CLEANED_DATA!BA213,CLEANED_DATA!BB213,CLEANED_DATA!BC213)=0,
"Zero-only reporting",
"Reported")))</f>
        <v/>
      </c>
      <c r="D213" s="10" t="str">
        <f>IF($A213="","",IF(N(CLEANED_DATA!G213)&gt;N(CLEANED_DATA!D213),"Check: ANC4 &gt; ANC1",""))</f>
        <v/>
      </c>
      <c r="E213" s="10" t="str">
        <f>IF($A213="","",IF(OR(CLEANED_DATA!D213="",CLEANED_DATA!Q213=""),"Missing value: verify ANC1 and LLIN reporting",IF(CLEANED_DATA!Q213=CLEANED_DATA!D213,"OK: LLIN equals ANC1",IF(CLEANED_DATA!Q213&gt;CLEANED_DATA!D213,"Flag: LLIN exceeds ANC1 by "&amp;(CLEANED_DATA!Q213-CLEANED_DATA!D213)&amp;"; verify ANC register and LLIN distribution tally","Flag: LLIN lower than ANC1 by "&amp;(CLEANED_DATA!D213-CLEANED_DATA!Q213)&amp;"; verify if all ANC1 clients received LLINs or correct reporting error"))))</f>
        <v/>
      </c>
      <c r="F213" s="10" t="str">
        <f>IF($A213="","",IF(AND(N(CLEANED_DATA!T213)&gt;0,N(CLEANED_DATA!AK213)=0),"Alert: deliveries reported but no PNC 6-10 days",""))</f>
        <v/>
      </c>
      <c r="G213" s="10" t="str">
        <f>IF($A213="","",IF(N(CLEANED_DATA!X213)&gt;N(CLEANED_DATA!T213),"Check: caesareans &gt; facility deliveries",""))</f>
        <v/>
      </c>
      <c r="H213" s="10" t="str">
        <f>IF($A213="","",IF(N(CLEANED_DATA!Y213)&gt;N(CLEANED_DATA!T213)+N(CLEANED_DATA!Z213),"Check: complications unusually high vs deliveries/referrals",""))</f>
        <v/>
      </c>
      <c r="I213" s="10" t="str">
        <f>IF($A213="","",IF(N(CLEANED_DATA!AP213)&lt;N(CLEANED_DATA!AQ213),"Check: FP counselled &lt; new acceptors",""))</f>
        <v/>
      </c>
      <c r="J213" s="10" t="str">
        <f>IF($A213="","",N(CLEANED_DATA!AS213)+N(CLEANED_DATA!AT213)+N(CLEANED_DATA!AU213)+N(CLEANED_DATA!AV213)+N(CLEANED_DATA!AW213)+N(CLEANED_DATA!AX213)+N(CLEANED_DATA!AY213)+N(CLEANED_DATA!AZ213)+N(CLEANED_DATA!BA213)+N(CLEANED_DATA!BB213)+N(CLEANED_DATA!BC213)+N(CLEANED_DATA!#REF!)+N(CLEANED_DATA!#REF!))</f>
        <v/>
      </c>
      <c r="K213" s="10" t="str">
        <f>IF($A213="","",IF(ABS(J213-N(CLEANED_DATA!AQ213))&gt;2,"Check: FP method sum differs from new acceptors",""))</f>
        <v/>
      </c>
      <c r="L213" s="10" t="str">
        <f>IF($A213="","",IF(N(CLEANED_DATA!AJ213)&gt;N(CLEANED_DATA!AI213),"Check: oxygen cases &gt; hypoxemia cases",""))</f>
        <v/>
      </c>
      <c r="M213" s="10" t="str">
        <f t="shared" si="12"/>
        <v/>
      </c>
      <c r="N213" s="10" t="str">
        <f t="shared" si="13"/>
        <v/>
      </c>
      <c r="O213" s="10" t="str">
        <f>IF($A213="","",TEXTJOIN("; ",TRUE,D213:I213,K213:L213))</f>
        <v/>
      </c>
    </row>
    <row r="214" spans="1:15" ht="39.5" customHeight="1">
      <c r="A214" s="10" t="str">
        <f>CLEANED_DATA!A214</f>
        <v/>
      </c>
      <c r="B214" s="10" t="str">
        <f>IF($A214="","",IF(
IF(CLEANED_DATA!D214="","ANC1; ","")&amp;
IF(CLEANED_DATA!G214="","ANC4; ","")&amp;
IF(CLEANED_DATA!Q214="","LLIN_DISTRIBUTED; ","")&amp;
IF(CLEANED_DATA!R214="","DELIVERIES_HF; ","")&amp;
IF(CLEANED_DATA!T214="","AMTSL; ","")&amp;
IF(CLEANED_DATA!V214="","CAESAREAN; ","")&amp;
IF(CLEANED_DATA!W214="","OBST_COMPLICATIONS; ","")&amp;
IF(CLEANED_DATA!AL214="","PNC_48H_PROXY; ","")&amp;
IF(CLEANED_DATA!AM214="","FP_VISITS; ","")&amp;
IF(CLEANED_DATA!AN214="","FP_COUNSELLED; ","")&amp;
IF(CLEANED_DATA!AO214="","FP_NEW_ACCEPTORS; ","")&amp;
IF(CLEANED_DATA!AQ214="","FP_PROGESTIN_PILL; ","")&amp;
IF(CLEANED_DATA!AR214="","FP_ESTRO_PROGESTIN_PILL; ","")&amp;
IF(CLEANED_DATA!AS214="","FP_MORNING_AFTER; ","")&amp;
IF(CLEANED_DATA!AT214="","FP_IM_INJECTION; ","")&amp;
IF(CLEANED_DATA!AU214="","FP_SC_INJECTION; ","")&amp;
IF(CLEANED_DATA!AV214="","FP_IMPLANT_IMPLANON; ","")&amp;
IF(CLEANED_DATA!AW214="","FP_IMPLANT_JADELLE; ","")&amp;
IF(CLEANED_DATA!AX214="","FP_IUD; ","")&amp;
IF(CLEANED_DATA!AY214="","FP_TUBAL_LIGATION; ","")&amp;
IF(CLEANED_DATA!AZ214="","FP_VASECTOMY; ","")&amp;
IF(CLEANED_DATA!BA214="","FP_MALE_CONDOM; ","")&amp;
IF(CLEANED_DATA!BB214="","FP_FEMALE_CONDOM; ","")&amp;
IF(CLEANED_DATA!BC214="","FP_NATURAL_METHOD; ","")
="","None",
IF(CLEANED_DATA!D214="","ANC1; ","")&amp;
IF(CLEANED_DATA!G214="","ANC4; ","")&amp;
IF(CLEANED_DATA!Q214="","LLIN_DISTRIBUTED; ","")&amp;
IF(CLEANED_DATA!R214="","DELIVERIES_HF; ","")&amp;
IF(CLEANED_DATA!T214="","AMTSL; ","")&amp;
IF(CLEANED_DATA!V214="","CAESAREAN; ","")&amp;
IF(CLEANED_DATA!W214="","OBST_COMPLICATIONS; ","")&amp;
IF(CLEANED_DATA!AL214="","PNC_48H_PROXY; ","")&amp;
IF(CLEANED_DATA!AM214="","FP_VISITS; ","")&amp;
IF(CLEANED_DATA!AN214="","FP_COUNSELLED; ","")&amp;
IF(CLEANED_DATA!AO214="","FP_NEW_ACCEPTORS; ","")&amp;
IF(CLEANED_DATA!AQ214="","FP_PROGESTIN_PILL; ","")&amp;
IF(CLEANED_DATA!AR214="","FP_ESTRO_PROGESTIN_PILL; ","")&amp;
IF(CLEANED_DATA!AS214="","FP_MORNING_AFTER; ","")&amp;
IF(CLEANED_DATA!AT214="","FP_IM_INJECTION; ","")&amp;
IF(CLEANED_DATA!AU214="","FP_SC_INJECTION; ","")&amp;
IF(CLEANED_DATA!AV214="","FP_IMPLANT_IMPLANON; ","")&amp;
IF(CLEANED_DATA!AW214="","FP_IMPLANT_JADELLE; ","")&amp;
IF(CLEANED_DATA!AX214="","FP_IUD; ","")&amp;
IF(CLEANED_DATA!AY214="","FP_TUBAL_LIGATION; ","")&amp;
IF(CLEANED_DATA!AZ214="","FP_VASECTOMY; ","")&amp;
IF(CLEANED_DATA!BA214="","FP_MALE_CONDOM; ","")&amp;
IF(CLEANED_DATA!BB214="","FP_FEMALE_CONDOM; ","")&amp;
IF(CLEANED_DATA!BC214="","FP_NATURAL_METHOD; ","")))</f>
        <v/>
      </c>
      <c r="C214" s="11" t="str">
        <f>IF($A214="","",IF(
COUNT(CLEANED_DATA!D214,CLEANED_DATA!G214,CLEANED_DATA!Q214,CLEANED_DATA!R214,CLEANED_DATA!T214,CLEANED_DATA!V214,CLEANED_DATA!W214,CLEANED_DATA!AL214,CLEANED_DATA!AM214,CLEANED_DATA!AN214,CLEANED_DATA!AO214,CLEANED_DATA!AQ214,CLEANED_DATA!AR214,CLEANED_DATA!AS214,CLEANED_DATA!AT214,CLEANED_DATA!AU214,CLEANED_DATA!AV214,CLEANED_DATA!AW214,CLEANED_DATA!AX214,CLEANED_DATA!AY214,CLEANED_DATA!AZ214,CLEANED_DATA!BA214,CLEANED_DATA!BB214,CLEANED_DATA!BC214)=0,
"No data reported",
IF(
SUM(CLEANED_DATA!D214,CLEANED_DATA!G214,CLEANED_DATA!Q214,CLEANED_DATA!R214,CLEANED_DATA!T214,CLEANED_DATA!V214,CLEANED_DATA!W214,CLEANED_DATA!AL214,CLEANED_DATA!AM214,CLEANED_DATA!AN214,CLEANED_DATA!AO214,CLEANED_DATA!AQ214,CLEANED_DATA!AR214,CLEANED_DATA!AS214,CLEANED_DATA!AT214,CLEANED_DATA!AU214,CLEANED_DATA!AV214,CLEANED_DATA!AW214,CLEANED_DATA!AX214,CLEANED_DATA!AY214,CLEANED_DATA!AZ214,CLEANED_DATA!BA214,CLEANED_DATA!BB214,CLEANED_DATA!BC214)=0,
"Zero-only reporting",
"Reported")))</f>
        <v/>
      </c>
      <c r="D214" s="10" t="str">
        <f>IF($A214="","",IF(N(CLEANED_DATA!G214)&gt;N(CLEANED_DATA!D214),"Check: ANC4 &gt; ANC1",""))</f>
        <v/>
      </c>
      <c r="E214" s="10" t="str">
        <f>IF($A214="","",IF(OR(CLEANED_DATA!D214="",CLEANED_DATA!Q214=""),"Missing value: verify ANC1 and LLIN reporting",IF(CLEANED_DATA!Q214=CLEANED_DATA!D214,"OK: LLIN equals ANC1",IF(CLEANED_DATA!Q214&gt;CLEANED_DATA!D214,"Flag: LLIN exceeds ANC1 by "&amp;(CLEANED_DATA!Q214-CLEANED_DATA!D214)&amp;"; verify ANC register and LLIN distribution tally","Flag: LLIN lower than ANC1 by "&amp;(CLEANED_DATA!D214-CLEANED_DATA!Q214)&amp;"; verify if all ANC1 clients received LLINs or correct reporting error"))))</f>
        <v/>
      </c>
      <c r="F214" s="10" t="str">
        <f>IF($A214="","",IF(AND(N(CLEANED_DATA!T214)&gt;0,N(CLEANED_DATA!AK214)=0),"Alert: deliveries reported but no PNC 6-10 days",""))</f>
        <v/>
      </c>
      <c r="G214" s="10" t="str">
        <f>IF($A214="","",IF(N(CLEANED_DATA!X214)&gt;N(CLEANED_DATA!T214),"Check: caesareans &gt; facility deliveries",""))</f>
        <v/>
      </c>
      <c r="H214" s="10" t="str">
        <f>IF($A214="","",IF(N(CLEANED_DATA!Y214)&gt;N(CLEANED_DATA!T214)+N(CLEANED_DATA!Z214),"Check: complications unusually high vs deliveries/referrals",""))</f>
        <v/>
      </c>
      <c r="I214" s="10" t="str">
        <f>IF($A214="","",IF(N(CLEANED_DATA!AP214)&lt;N(CLEANED_DATA!AQ214),"Check: FP counselled &lt; new acceptors",""))</f>
        <v/>
      </c>
      <c r="J214" s="10" t="str">
        <f>IF($A214="","",N(CLEANED_DATA!AS214)+N(CLEANED_DATA!AT214)+N(CLEANED_DATA!AU214)+N(CLEANED_DATA!AV214)+N(CLEANED_DATA!AW214)+N(CLEANED_DATA!AX214)+N(CLEANED_DATA!AY214)+N(CLEANED_DATA!AZ214)+N(CLEANED_DATA!BA214)+N(CLEANED_DATA!BB214)+N(CLEANED_DATA!BC214)+N(CLEANED_DATA!#REF!)+N(CLEANED_DATA!#REF!))</f>
        <v/>
      </c>
      <c r="K214" s="10" t="str">
        <f>IF($A214="","",IF(ABS(J214-N(CLEANED_DATA!AQ214))&gt;2,"Check: FP method sum differs from new acceptors",""))</f>
        <v/>
      </c>
      <c r="L214" s="10" t="str">
        <f>IF($A214="","",IF(N(CLEANED_DATA!AJ214)&gt;N(CLEANED_DATA!AI214),"Check: oxygen cases &gt; hypoxemia cases",""))</f>
        <v/>
      </c>
      <c r="M214" s="10" t="str">
        <f t="shared" si="12"/>
        <v/>
      </c>
      <c r="N214" s="10" t="str">
        <f t="shared" si="13"/>
        <v/>
      </c>
      <c r="O214" s="10" t="str">
        <f>IF($A214="","",TEXTJOIN("; ",TRUE,D214:I214,K214:L214))</f>
        <v/>
      </c>
    </row>
    <row r="215" spans="1:15" ht="39.5" customHeight="1">
      <c r="A215" s="10" t="str">
        <f>CLEANED_DATA!A215</f>
        <v/>
      </c>
      <c r="B215" s="10" t="str">
        <f>IF($A215="","",IF(
IF(CLEANED_DATA!D215="","ANC1; ","")&amp;
IF(CLEANED_DATA!G215="","ANC4; ","")&amp;
IF(CLEANED_DATA!Q215="","LLIN_DISTRIBUTED; ","")&amp;
IF(CLEANED_DATA!R215="","DELIVERIES_HF; ","")&amp;
IF(CLEANED_DATA!T215="","AMTSL; ","")&amp;
IF(CLEANED_DATA!V215="","CAESAREAN; ","")&amp;
IF(CLEANED_DATA!W215="","OBST_COMPLICATIONS; ","")&amp;
IF(CLEANED_DATA!AL215="","PNC_48H_PROXY; ","")&amp;
IF(CLEANED_DATA!AM215="","FP_VISITS; ","")&amp;
IF(CLEANED_DATA!AN215="","FP_COUNSELLED; ","")&amp;
IF(CLEANED_DATA!AO215="","FP_NEW_ACCEPTORS; ","")&amp;
IF(CLEANED_DATA!AQ215="","FP_PROGESTIN_PILL; ","")&amp;
IF(CLEANED_DATA!AR215="","FP_ESTRO_PROGESTIN_PILL; ","")&amp;
IF(CLEANED_DATA!AS215="","FP_MORNING_AFTER; ","")&amp;
IF(CLEANED_DATA!AT215="","FP_IM_INJECTION; ","")&amp;
IF(CLEANED_DATA!AU215="","FP_SC_INJECTION; ","")&amp;
IF(CLEANED_DATA!AV215="","FP_IMPLANT_IMPLANON; ","")&amp;
IF(CLEANED_DATA!AW215="","FP_IMPLANT_JADELLE; ","")&amp;
IF(CLEANED_DATA!AX215="","FP_IUD; ","")&amp;
IF(CLEANED_DATA!AY215="","FP_TUBAL_LIGATION; ","")&amp;
IF(CLEANED_DATA!AZ215="","FP_VASECTOMY; ","")&amp;
IF(CLEANED_DATA!BA215="","FP_MALE_CONDOM; ","")&amp;
IF(CLEANED_DATA!BB215="","FP_FEMALE_CONDOM; ","")&amp;
IF(CLEANED_DATA!BC215="","FP_NATURAL_METHOD; ","")
="","None",
IF(CLEANED_DATA!D215="","ANC1; ","")&amp;
IF(CLEANED_DATA!G215="","ANC4; ","")&amp;
IF(CLEANED_DATA!Q215="","LLIN_DISTRIBUTED; ","")&amp;
IF(CLEANED_DATA!R215="","DELIVERIES_HF; ","")&amp;
IF(CLEANED_DATA!T215="","AMTSL; ","")&amp;
IF(CLEANED_DATA!V215="","CAESAREAN; ","")&amp;
IF(CLEANED_DATA!W215="","OBST_COMPLICATIONS; ","")&amp;
IF(CLEANED_DATA!AL215="","PNC_48H_PROXY; ","")&amp;
IF(CLEANED_DATA!AM215="","FP_VISITS; ","")&amp;
IF(CLEANED_DATA!AN215="","FP_COUNSELLED; ","")&amp;
IF(CLEANED_DATA!AO215="","FP_NEW_ACCEPTORS; ","")&amp;
IF(CLEANED_DATA!AQ215="","FP_PROGESTIN_PILL; ","")&amp;
IF(CLEANED_DATA!AR215="","FP_ESTRO_PROGESTIN_PILL; ","")&amp;
IF(CLEANED_DATA!AS215="","FP_MORNING_AFTER; ","")&amp;
IF(CLEANED_DATA!AT215="","FP_IM_INJECTION; ","")&amp;
IF(CLEANED_DATA!AU215="","FP_SC_INJECTION; ","")&amp;
IF(CLEANED_DATA!AV215="","FP_IMPLANT_IMPLANON; ","")&amp;
IF(CLEANED_DATA!AW215="","FP_IMPLANT_JADELLE; ","")&amp;
IF(CLEANED_DATA!AX215="","FP_IUD; ","")&amp;
IF(CLEANED_DATA!AY215="","FP_TUBAL_LIGATION; ","")&amp;
IF(CLEANED_DATA!AZ215="","FP_VASECTOMY; ","")&amp;
IF(CLEANED_DATA!BA215="","FP_MALE_CONDOM; ","")&amp;
IF(CLEANED_DATA!BB215="","FP_FEMALE_CONDOM; ","")&amp;
IF(CLEANED_DATA!BC215="","FP_NATURAL_METHOD; ","")))</f>
        <v/>
      </c>
      <c r="C215" s="11" t="str">
        <f>IF($A215="","",IF(
COUNT(CLEANED_DATA!D215,CLEANED_DATA!G215,CLEANED_DATA!Q215,CLEANED_DATA!R215,CLEANED_DATA!T215,CLEANED_DATA!V215,CLEANED_DATA!W215,CLEANED_DATA!AL215,CLEANED_DATA!AM215,CLEANED_DATA!AN215,CLEANED_DATA!AO215,CLEANED_DATA!AQ215,CLEANED_DATA!AR215,CLEANED_DATA!AS215,CLEANED_DATA!AT215,CLEANED_DATA!AU215,CLEANED_DATA!AV215,CLEANED_DATA!AW215,CLEANED_DATA!AX215,CLEANED_DATA!AY215,CLEANED_DATA!AZ215,CLEANED_DATA!BA215,CLEANED_DATA!BB215,CLEANED_DATA!BC215)=0,
"No data reported",
IF(
SUM(CLEANED_DATA!D215,CLEANED_DATA!G215,CLEANED_DATA!Q215,CLEANED_DATA!R215,CLEANED_DATA!T215,CLEANED_DATA!V215,CLEANED_DATA!W215,CLEANED_DATA!AL215,CLEANED_DATA!AM215,CLEANED_DATA!AN215,CLEANED_DATA!AO215,CLEANED_DATA!AQ215,CLEANED_DATA!AR215,CLEANED_DATA!AS215,CLEANED_DATA!AT215,CLEANED_DATA!AU215,CLEANED_DATA!AV215,CLEANED_DATA!AW215,CLEANED_DATA!AX215,CLEANED_DATA!AY215,CLEANED_DATA!AZ215,CLEANED_DATA!BA215,CLEANED_DATA!BB215,CLEANED_DATA!BC215)=0,
"Zero-only reporting",
"Reported")))</f>
        <v/>
      </c>
      <c r="D215" s="10" t="str">
        <f>IF($A215="","",IF(N(CLEANED_DATA!G215)&gt;N(CLEANED_DATA!D215),"Check: ANC4 &gt; ANC1",""))</f>
        <v/>
      </c>
      <c r="E215" s="10" t="str">
        <f>IF($A215="","",IF(OR(CLEANED_DATA!D215="",CLEANED_DATA!Q215=""),"Missing value: verify ANC1 and LLIN reporting",IF(CLEANED_DATA!Q215=CLEANED_DATA!D215,"OK: LLIN equals ANC1",IF(CLEANED_DATA!Q215&gt;CLEANED_DATA!D215,"Flag: LLIN exceeds ANC1 by "&amp;(CLEANED_DATA!Q215-CLEANED_DATA!D215)&amp;"; verify ANC register and LLIN distribution tally","Flag: LLIN lower than ANC1 by "&amp;(CLEANED_DATA!D215-CLEANED_DATA!Q215)&amp;"; verify if all ANC1 clients received LLINs or correct reporting error"))))</f>
        <v/>
      </c>
      <c r="F215" s="10" t="str">
        <f>IF($A215="","",IF(AND(N(CLEANED_DATA!T215)&gt;0,N(CLEANED_DATA!AK215)=0),"Alert: deliveries reported but no PNC 6-10 days",""))</f>
        <v/>
      </c>
      <c r="G215" s="10" t="str">
        <f>IF($A215="","",IF(N(CLEANED_DATA!X215)&gt;N(CLEANED_DATA!T215),"Check: caesareans &gt; facility deliveries",""))</f>
        <v/>
      </c>
      <c r="H215" s="10" t="str">
        <f>IF($A215="","",IF(N(CLEANED_DATA!Y215)&gt;N(CLEANED_DATA!T215)+N(CLEANED_DATA!Z215),"Check: complications unusually high vs deliveries/referrals",""))</f>
        <v/>
      </c>
      <c r="I215" s="10" t="str">
        <f>IF($A215="","",IF(N(CLEANED_DATA!AP215)&lt;N(CLEANED_DATA!AQ215),"Check: FP counselled &lt; new acceptors",""))</f>
        <v/>
      </c>
      <c r="J215" s="10" t="str">
        <f>IF($A215="","",N(CLEANED_DATA!AS215)+N(CLEANED_DATA!AT215)+N(CLEANED_DATA!AU215)+N(CLEANED_DATA!AV215)+N(CLEANED_DATA!AW215)+N(CLEANED_DATA!AX215)+N(CLEANED_DATA!AY215)+N(CLEANED_DATA!AZ215)+N(CLEANED_DATA!BA215)+N(CLEANED_DATA!BB215)+N(CLEANED_DATA!BC215)+N(CLEANED_DATA!#REF!)+N(CLEANED_DATA!#REF!))</f>
        <v/>
      </c>
      <c r="K215" s="10" t="str">
        <f>IF($A215="","",IF(ABS(J215-N(CLEANED_DATA!AQ215))&gt;2,"Check: FP method sum differs from new acceptors",""))</f>
        <v/>
      </c>
      <c r="L215" s="10" t="str">
        <f>IF($A215="","",IF(N(CLEANED_DATA!AJ215)&gt;N(CLEANED_DATA!AI215),"Check: oxygen cases &gt; hypoxemia cases",""))</f>
        <v/>
      </c>
      <c r="M215" s="10" t="str">
        <f t="shared" si="12"/>
        <v/>
      </c>
      <c r="N215" s="10" t="str">
        <f t="shared" si="13"/>
        <v/>
      </c>
      <c r="O215" s="10" t="str">
        <f>IF($A215="","",TEXTJOIN("; ",TRUE,D215:I215,K215:L215))</f>
        <v/>
      </c>
    </row>
    <row r="216" spans="1:15" ht="39.5" customHeight="1">
      <c r="A216" s="10" t="str">
        <f>CLEANED_DATA!A216</f>
        <v/>
      </c>
      <c r="B216" s="10" t="str">
        <f>IF($A216="","",IF(
IF(CLEANED_DATA!D216="","ANC1; ","")&amp;
IF(CLEANED_DATA!G216="","ANC4; ","")&amp;
IF(CLEANED_DATA!Q216="","LLIN_DISTRIBUTED; ","")&amp;
IF(CLEANED_DATA!R216="","DELIVERIES_HF; ","")&amp;
IF(CLEANED_DATA!T216="","AMTSL; ","")&amp;
IF(CLEANED_DATA!V216="","CAESAREAN; ","")&amp;
IF(CLEANED_DATA!W216="","OBST_COMPLICATIONS; ","")&amp;
IF(CLEANED_DATA!AL216="","PNC_48H_PROXY; ","")&amp;
IF(CLEANED_DATA!AM216="","FP_VISITS; ","")&amp;
IF(CLEANED_DATA!AN216="","FP_COUNSELLED; ","")&amp;
IF(CLEANED_DATA!AO216="","FP_NEW_ACCEPTORS; ","")&amp;
IF(CLEANED_DATA!AQ216="","FP_PROGESTIN_PILL; ","")&amp;
IF(CLEANED_DATA!AR216="","FP_ESTRO_PROGESTIN_PILL; ","")&amp;
IF(CLEANED_DATA!AS216="","FP_MORNING_AFTER; ","")&amp;
IF(CLEANED_DATA!AT216="","FP_IM_INJECTION; ","")&amp;
IF(CLEANED_DATA!AU216="","FP_SC_INJECTION; ","")&amp;
IF(CLEANED_DATA!AV216="","FP_IMPLANT_IMPLANON; ","")&amp;
IF(CLEANED_DATA!AW216="","FP_IMPLANT_JADELLE; ","")&amp;
IF(CLEANED_DATA!AX216="","FP_IUD; ","")&amp;
IF(CLEANED_DATA!AY216="","FP_TUBAL_LIGATION; ","")&amp;
IF(CLEANED_DATA!AZ216="","FP_VASECTOMY; ","")&amp;
IF(CLEANED_DATA!BA216="","FP_MALE_CONDOM; ","")&amp;
IF(CLEANED_DATA!BB216="","FP_FEMALE_CONDOM; ","")&amp;
IF(CLEANED_DATA!BC216="","FP_NATURAL_METHOD; ","")
="","None",
IF(CLEANED_DATA!D216="","ANC1; ","")&amp;
IF(CLEANED_DATA!G216="","ANC4; ","")&amp;
IF(CLEANED_DATA!Q216="","LLIN_DISTRIBUTED; ","")&amp;
IF(CLEANED_DATA!R216="","DELIVERIES_HF; ","")&amp;
IF(CLEANED_DATA!T216="","AMTSL; ","")&amp;
IF(CLEANED_DATA!V216="","CAESAREAN; ","")&amp;
IF(CLEANED_DATA!W216="","OBST_COMPLICATIONS; ","")&amp;
IF(CLEANED_DATA!AL216="","PNC_48H_PROXY; ","")&amp;
IF(CLEANED_DATA!AM216="","FP_VISITS; ","")&amp;
IF(CLEANED_DATA!AN216="","FP_COUNSELLED; ","")&amp;
IF(CLEANED_DATA!AO216="","FP_NEW_ACCEPTORS; ","")&amp;
IF(CLEANED_DATA!AQ216="","FP_PROGESTIN_PILL; ","")&amp;
IF(CLEANED_DATA!AR216="","FP_ESTRO_PROGESTIN_PILL; ","")&amp;
IF(CLEANED_DATA!AS216="","FP_MORNING_AFTER; ","")&amp;
IF(CLEANED_DATA!AT216="","FP_IM_INJECTION; ","")&amp;
IF(CLEANED_DATA!AU216="","FP_SC_INJECTION; ","")&amp;
IF(CLEANED_DATA!AV216="","FP_IMPLANT_IMPLANON; ","")&amp;
IF(CLEANED_DATA!AW216="","FP_IMPLANT_JADELLE; ","")&amp;
IF(CLEANED_DATA!AX216="","FP_IUD; ","")&amp;
IF(CLEANED_DATA!AY216="","FP_TUBAL_LIGATION; ","")&amp;
IF(CLEANED_DATA!AZ216="","FP_VASECTOMY; ","")&amp;
IF(CLEANED_DATA!BA216="","FP_MALE_CONDOM; ","")&amp;
IF(CLEANED_DATA!BB216="","FP_FEMALE_CONDOM; ","")&amp;
IF(CLEANED_DATA!BC216="","FP_NATURAL_METHOD; ","")))</f>
        <v/>
      </c>
      <c r="C216" s="11" t="str">
        <f>IF($A216="","",IF(
COUNT(CLEANED_DATA!D216,CLEANED_DATA!G216,CLEANED_DATA!Q216,CLEANED_DATA!R216,CLEANED_DATA!T216,CLEANED_DATA!V216,CLEANED_DATA!W216,CLEANED_DATA!AL216,CLEANED_DATA!AM216,CLEANED_DATA!AN216,CLEANED_DATA!AO216,CLEANED_DATA!AQ216,CLEANED_DATA!AR216,CLEANED_DATA!AS216,CLEANED_DATA!AT216,CLEANED_DATA!AU216,CLEANED_DATA!AV216,CLEANED_DATA!AW216,CLEANED_DATA!AX216,CLEANED_DATA!AY216,CLEANED_DATA!AZ216,CLEANED_DATA!BA216,CLEANED_DATA!BB216,CLEANED_DATA!BC216)=0,
"No data reported",
IF(
SUM(CLEANED_DATA!D216,CLEANED_DATA!G216,CLEANED_DATA!Q216,CLEANED_DATA!R216,CLEANED_DATA!T216,CLEANED_DATA!V216,CLEANED_DATA!W216,CLEANED_DATA!AL216,CLEANED_DATA!AM216,CLEANED_DATA!AN216,CLEANED_DATA!AO216,CLEANED_DATA!AQ216,CLEANED_DATA!AR216,CLEANED_DATA!AS216,CLEANED_DATA!AT216,CLEANED_DATA!AU216,CLEANED_DATA!AV216,CLEANED_DATA!AW216,CLEANED_DATA!AX216,CLEANED_DATA!AY216,CLEANED_DATA!AZ216,CLEANED_DATA!BA216,CLEANED_DATA!BB216,CLEANED_DATA!BC216)=0,
"Zero-only reporting",
"Reported")))</f>
        <v/>
      </c>
      <c r="D216" s="10" t="str">
        <f>IF($A216="","",IF(N(CLEANED_DATA!G216)&gt;N(CLEANED_DATA!D216),"Check: ANC4 &gt; ANC1",""))</f>
        <v/>
      </c>
      <c r="E216" s="10" t="str">
        <f>IF($A216="","",IF(OR(CLEANED_DATA!D216="",CLEANED_DATA!Q216=""),"Missing value: verify ANC1 and LLIN reporting",IF(CLEANED_DATA!Q216=CLEANED_DATA!D216,"OK: LLIN equals ANC1",IF(CLEANED_DATA!Q216&gt;CLEANED_DATA!D216,"Flag: LLIN exceeds ANC1 by "&amp;(CLEANED_DATA!Q216-CLEANED_DATA!D216)&amp;"; verify ANC register and LLIN distribution tally","Flag: LLIN lower than ANC1 by "&amp;(CLEANED_DATA!D216-CLEANED_DATA!Q216)&amp;"; verify if all ANC1 clients received LLINs or correct reporting error"))))</f>
        <v/>
      </c>
      <c r="F216" s="10" t="str">
        <f>IF($A216="","",IF(AND(N(CLEANED_DATA!T216)&gt;0,N(CLEANED_DATA!AK216)=0),"Alert: deliveries reported but no PNC 6-10 days",""))</f>
        <v/>
      </c>
      <c r="G216" s="10" t="str">
        <f>IF($A216="","",IF(N(CLEANED_DATA!X216)&gt;N(CLEANED_DATA!T216),"Check: caesareans &gt; facility deliveries",""))</f>
        <v/>
      </c>
      <c r="H216" s="10" t="str">
        <f>IF($A216="","",IF(N(CLEANED_DATA!Y216)&gt;N(CLEANED_DATA!T216)+N(CLEANED_DATA!Z216),"Check: complications unusually high vs deliveries/referrals",""))</f>
        <v/>
      </c>
      <c r="I216" s="10" t="str">
        <f>IF($A216="","",IF(N(CLEANED_DATA!AP216)&lt;N(CLEANED_DATA!AQ216),"Check: FP counselled &lt; new acceptors",""))</f>
        <v/>
      </c>
      <c r="J216" s="10" t="str">
        <f>IF($A216="","",N(CLEANED_DATA!AS216)+N(CLEANED_DATA!AT216)+N(CLEANED_DATA!AU216)+N(CLEANED_DATA!AV216)+N(CLEANED_DATA!AW216)+N(CLEANED_DATA!AX216)+N(CLEANED_DATA!AY216)+N(CLEANED_DATA!AZ216)+N(CLEANED_DATA!BA216)+N(CLEANED_DATA!BB216)+N(CLEANED_DATA!BC216)+N(CLEANED_DATA!#REF!)+N(CLEANED_DATA!#REF!))</f>
        <v/>
      </c>
      <c r="K216" s="10" t="str">
        <f>IF($A216="","",IF(ABS(J216-N(CLEANED_DATA!AQ216))&gt;2,"Check: FP method sum differs from new acceptors",""))</f>
        <v/>
      </c>
      <c r="L216" s="10" t="str">
        <f>IF($A216="","",IF(N(CLEANED_DATA!AJ216)&gt;N(CLEANED_DATA!AI216),"Check: oxygen cases &gt; hypoxemia cases",""))</f>
        <v/>
      </c>
      <c r="M216" s="10" t="str">
        <f t="shared" si="12"/>
        <v/>
      </c>
      <c r="N216" s="10" t="str">
        <f t="shared" si="13"/>
        <v/>
      </c>
      <c r="O216" s="10" t="str">
        <f>IF($A216="","",TEXTJOIN("; ",TRUE,D216:I216,K216:L216))</f>
        <v/>
      </c>
    </row>
    <row r="217" spans="1:15" ht="39.5" customHeight="1">
      <c r="A217" s="10" t="str">
        <f>CLEANED_DATA!A217</f>
        <v/>
      </c>
      <c r="B217" s="10" t="str">
        <f>IF($A217="","",IF(
IF(CLEANED_DATA!D217="","ANC1; ","")&amp;
IF(CLEANED_DATA!G217="","ANC4; ","")&amp;
IF(CLEANED_DATA!Q217="","LLIN_DISTRIBUTED; ","")&amp;
IF(CLEANED_DATA!R217="","DELIVERIES_HF; ","")&amp;
IF(CLEANED_DATA!T217="","AMTSL; ","")&amp;
IF(CLEANED_DATA!V217="","CAESAREAN; ","")&amp;
IF(CLEANED_DATA!W217="","OBST_COMPLICATIONS; ","")&amp;
IF(CLEANED_DATA!AL217="","PNC_48H_PROXY; ","")&amp;
IF(CLEANED_DATA!AM217="","FP_VISITS; ","")&amp;
IF(CLEANED_DATA!AN217="","FP_COUNSELLED; ","")&amp;
IF(CLEANED_DATA!AO217="","FP_NEW_ACCEPTORS; ","")&amp;
IF(CLEANED_DATA!AQ217="","FP_PROGESTIN_PILL; ","")&amp;
IF(CLEANED_DATA!AR217="","FP_ESTRO_PROGESTIN_PILL; ","")&amp;
IF(CLEANED_DATA!AS217="","FP_MORNING_AFTER; ","")&amp;
IF(CLEANED_DATA!AT217="","FP_IM_INJECTION; ","")&amp;
IF(CLEANED_DATA!AU217="","FP_SC_INJECTION; ","")&amp;
IF(CLEANED_DATA!AV217="","FP_IMPLANT_IMPLANON; ","")&amp;
IF(CLEANED_DATA!AW217="","FP_IMPLANT_JADELLE; ","")&amp;
IF(CLEANED_DATA!AX217="","FP_IUD; ","")&amp;
IF(CLEANED_DATA!AY217="","FP_TUBAL_LIGATION; ","")&amp;
IF(CLEANED_DATA!AZ217="","FP_VASECTOMY; ","")&amp;
IF(CLEANED_DATA!BA217="","FP_MALE_CONDOM; ","")&amp;
IF(CLEANED_DATA!BB217="","FP_FEMALE_CONDOM; ","")&amp;
IF(CLEANED_DATA!BC217="","FP_NATURAL_METHOD; ","")
="","None",
IF(CLEANED_DATA!D217="","ANC1; ","")&amp;
IF(CLEANED_DATA!G217="","ANC4; ","")&amp;
IF(CLEANED_DATA!Q217="","LLIN_DISTRIBUTED; ","")&amp;
IF(CLEANED_DATA!R217="","DELIVERIES_HF; ","")&amp;
IF(CLEANED_DATA!T217="","AMTSL; ","")&amp;
IF(CLEANED_DATA!V217="","CAESAREAN; ","")&amp;
IF(CLEANED_DATA!W217="","OBST_COMPLICATIONS; ","")&amp;
IF(CLEANED_DATA!AL217="","PNC_48H_PROXY; ","")&amp;
IF(CLEANED_DATA!AM217="","FP_VISITS; ","")&amp;
IF(CLEANED_DATA!AN217="","FP_COUNSELLED; ","")&amp;
IF(CLEANED_DATA!AO217="","FP_NEW_ACCEPTORS; ","")&amp;
IF(CLEANED_DATA!AQ217="","FP_PROGESTIN_PILL; ","")&amp;
IF(CLEANED_DATA!AR217="","FP_ESTRO_PROGESTIN_PILL; ","")&amp;
IF(CLEANED_DATA!AS217="","FP_MORNING_AFTER; ","")&amp;
IF(CLEANED_DATA!AT217="","FP_IM_INJECTION; ","")&amp;
IF(CLEANED_DATA!AU217="","FP_SC_INJECTION; ","")&amp;
IF(CLEANED_DATA!AV217="","FP_IMPLANT_IMPLANON; ","")&amp;
IF(CLEANED_DATA!AW217="","FP_IMPLANT_JADELLE; ","")&amp;
IF(CLEANED_DATA!AX217="","FP_IUD; ","")&amp;
IF(CLEANED_DATA!AY217="","FP_TUBAL_LIGATION; ","")&amp;
IF(CLEANED_DATA!AZ217="","FP_VASECTOMY; ","")&amp;
IF(CLEANED_DATA!BA217="","FP_MALE_CONDOM; ","")&amp;
IF(CLEANED_DATA!BB217="","FP_FEMALE_CONDOM; ","")&amp;
IF(CLEANED_DATA!BC217="","FP_NATURAL_METHOD; ","")))</f>
        <v/>
      </c>
      <c r="C217" s="11" t="str">
        <f>IF($A217="","",IF(
COUNT(CLEANED_DATA!D217,CLEANED_DATA!G217,CLEANED_DATA!Q217,CLEANED_DATA!R217,CLEANED_DATA!T217,CLEANED_DATA!V217,CLEANED_DATA!W217,CLEANED_DATA!AL217,CLEANED_DATA!AM217,CLEANED_DATA!AN217,CLEANED_DATA!AO217,CLEANED_DATA!AQ217,CLEANED_DATA!AR217,CLEANED_DATA!AS217,CLEANED_DATA!AT217,CLEANED_DATA!AU217,CLEANED_DATA!AV217,CLEANED_DATA!AW217,CLEANED_DATA!AX217,CLEANED_DATA!AY217,CLEANED_DATA!AZ217,CLEANED_DATA!BA217,CLEANED_DATA!BB217,CLEANED_DATA!BC217)=0,
"No data reported",
IF(
SUM(CLEANED_DATA!D217,CLEANED_DATA!G217,CLEANED_DATA!Q217,CLEANED_DATA!R217,CLEANED_DATA!T217,CLEANED_DATA!V217,CLEANED_DATA!W217,CLEANED_DATA!AL217,CLEANED_DATA!AM217,CLEANED_DATA!AN217,CLEANED_DATA!AO217,CLEANED_DATA!AQ217,CLEANED_DATA!AR217,CLEANED_DATA!AS217,CLEANED_DATA!AT217,CLEANED_DATA!AU217,CLEANED_DATA!AV217,CLEANED_DATA!AW217,CLEANED_DATA!AX217,CLEANED_DATA!AY217,CLEANED_DATA!AZ217,CLEANED_DATA!BA217,CLEANED_DATA!BB217,CLEANED_DATA!BC217)=0,
"Zero-only reporting",
"Reported")))</f>
        <v/>
      </c>
      <c r="D217" s="10" t="str">
        <f>IF($A217="","",IF(N(CLEANED_DATA!G217)&gt;N(CLEANED_DATA!D217),"Check: ANC4 &gt; ANC1",""))</f>
        <v/>
      </c>
      <c r="E217" s="10" t="str">
        <f>IF($A217="","",IF(OR(CLEANED_DATA!D217="",CLEANED_DATA!Q217=""),"Missing value: verify ANC1 and LLIN reporting",IF(CLEANED_DATA!Q217=CLEANED_DATA!D217,"OK: LLIN equals ANC1",IF(CLEANED_DATA!Q217&gt;CLEANED_DATA!D217,"Flag: LLIN exceeds ANC1 by "&amp;(CLEANED_DATA!Q217-CLEANED_DATA!D217)&amp;"; verify ANC register and LLIN distribution tally","Flag: LLIN lower than ANC1 by "&amp;(CLEANED_DATA!D217-CLEANED_DATA!Q217)&amp;"; verify if all ANC1 clients received LLINs or correct reporting error"))))</f>
        <v/>
      </c>
      <c r="F217" s="10" t="str">
        <f>IF($A217="","",IF(AND(N(CLEANED_DATA!T217)&gt;0,N(CLEANED_DATA!AK217)=0),"Alert: deliveries reported but no PNC 6-10 days",""))</f>
        <v/>
      </c>
      <c r="G217" s="10" t="str">
        <f>IF($A217="","",IF(N(CLEANED_DATA!X217)&gt;N(CLEANED_DATA!T217),"Check: caesareans &gt; facility deliveries",""))</f>
        <v/>
      </c>
      <c r="H217" s="10" t="str">
        <f>IF($A217="","",IF(N(CLEANED_DATA!Y217)&gt;N(CLEANED_DATA!T217)+N(CLEANED_DATA!Z217),"Check: complications unusually high vs deliveries/referrals",""))</f>
        <v/>
      </c>
      <c r="I217" s="10" t="str">
        <f>IF($A217="","",IF(N(CLEANED_DATA!AP217)&lt;N(CLEANED_DATA!AQ217),"Check: FP counselled &lt; new acceptors",""))</f>
        <v/>
      </c>
      <c r="J217" s="10" t="str">
        <f>IF($A217="","",N(CLEANED_DATA!AS217)+N(CLEANED_DATA!AT217)+N(CLEANED_DATA!AU217)+N(CLEANED_DATA!AV217)+N(CLEANED_DATA!AW217)+N(CLEANED_DATA!AX217)+N(CLEANED_DATA!AY217)+N(CLEANED_DATA!AZ217)+N(CLEANED_DATA!BA217)+N(CLEANED_DATA!BB217)+N(CLEANED_DATA!BC217)+N(CLEANED_DATA!#REF!)+N(CLEANED_DATA!#REF!))</f>
        <v/>
      </c>
      <c r="K217" s="10" t="str">
        <f>IF($A217="","",IF(ABS(J217-N(CLEANED_DATA!AQ217))&gt;2,"Check: FP method sum differs from new acceptors",""))</f>
        <v/>
      </c>
      <c r="L217" s="10" t="str">
        <f>IF($A217="","",IF(N(CLEANED_DATA!AJ217)&gt;N(CLEANED_DATA!AI217),"Check: oxygen cases &gt; hypoxemia cases",""))</f>
        <v/>
      </c>
      <c r="M217" s="10" t="str">
        <f t="shared" si="12"/>
        <v/>
      </c>
      <c r="N217" s="10" t="str">
        <f t="shared" si="13"/>
        <v/>
      </c>
      <c r="O217" s="10" t="str">
        <f>IF($A217="","",TEXTJOIN("; ",TRUE,D217:I217,K217:L217))</f>
        <v/>
      </c>
    </row>
    <row r="218" spans="1:15" ht="39.5" customHeight="1">
      <c r="A218" s="10" t="str">
        <f>CLEANED_DATA!A218</f>
        <v/>
      </c>
      <c r="B218" s="10" t="str">
        <f>IF($A218="","",IF(
IF(CLEANED_DATA!D218="","ANC1; ","")&amp;
IF(CLEANED_DATA!G218="","ANC4; ","")&amp;
IF(CLEANED_DATA!Q218="","LLIN_DISTRIBUTED; ","")&amp;
IF(CLEANED_DATA!R218="","DELIVERIES_HF; ","")&amp;
IF(CLEANED_DATA!T218="","AMTSL; ","")&amp;
IF(CLEANED_DATA!V218="","CAESAREAN; ","")&amp;
IF(CLEANED_DATA!W218="","OBST_COMPLICATIONS; ","")&amp;
IF(CLEANED_DATA!AL218="","PNC_48H_PROXY; ","")&amp;
IF(CLEANED_DATA!AM218="","FP_VISITS; ","")&amp;
IF(CLEANED_DATA!AN218="","FP_COUNSELLED; ","")&amp;
IF(CLEANED_DATA!AO218="","FP_NEW_ACCEPTORS; ","")&amp;
IF(CLEANED_DATA!AQ218="","FP_PROGESTIN_PILL; ","")&amp;
IF(CLEANED_DATA!AR218="","FP_ESTRO_PROGESTIN_PILL; ","")&amp;
IF(CLEANED_DATA!AS218="","FP_MORNING_AFTER; ","")&amp;
IF(CLEANED_DATA!AT218="","FP_IM_INJECTION; ","")&amp;
IF(CLEANED_DATA!AU218="","FP_SC_INJECTION; ","")&amp;
IF(CLEANED_DATA!AV218="","FP_IMPLANT_IMPLANON; ","")&amp;
IF(CLEANED_DATA!AW218="","FP_IMPLANT_JADELLE; ","")&amp;
IF(CLEANED_DATA!AX218="","FP_IUD; ","")&amp;
IF(CLEANED_DATA!AY218="","FP_TUBAL_LIGATION; ","")&amp;
IF(CLEANED_DATA!AZ218="","FP_VASECTOMY; ","")&amp;
IF(CLEANED_DATA!BA218="","FP_MALE_CONDOM; ","")&amp;
IF(CLEANED_DATA!BB218="","FP_FEMALE_CONDOM; ","")&amp;
IF(CLEANED_DATA!BC218="","FP_NATURAL_METHOD; ","")
="","None",
IF(CLEANED_DATA!D218="","ANC1; ","")&amp;
IF(CLEANED_DATA!G218="","ANC4; ","")&amp;
IF(CLEANED_DATA!Q218="","LLIN_DISTRIBUTED; ","")&amp;
IF(CLEANED_DATA!R218="","DELIVERIES_HF; ","")&amp;
IF(CLEANED_DATA!T218="","AMTSL; ","")&amp;
IF(CLEANED_DATA!V218="","CAESAREAN; ","")&amp;
IF(CLEANED_DATA!W218="","OBST_COMPLICATIONS; ","")&amp;
IF(CLEANED_DATA!AL218="","PNC_48H_PROXY; ","")&amp;
IF(CLEANED_DATA!AM218="","FP_VISITS; ","")&amp;
IF(CLEANED_DATA!AN218="","FP_COUNSELLED; ","")&amp;
IF(CLEANED_DATA!AO218="","FP_NEW_ACCEPTORS; ","")&amp;
IF(CLEANED_DATA!AQ218="","FP_PROGESTIN_PILL; ","")&amp;
IF(CLEANED_DATA!AR218="","FP_ESTRO_PROGESTIN_PILL; ","")&amp;
IF(CLEANED_DATA!AS218="","FP_MORNING_AFTER; ","")&amp;
IF(CLEANED_DATA!AT218="","FP_IM_INJECTION; ","")&amp;
IF(CLEANED_DATA!AU218="","FP_SC_INJECTION; ","")&amp;
IF(CLEANED_DATA!AV218="","FP_IMPLANT_IMPLANON; ","")&amp;
IF(CLEANED_DATA!AW218="","FP_IMPLANT_JADELLE; ","")&amp;
IF(CLEANED_DATA!AX218="","FP_IUD; ","")&amp;
IF(CLEANED_DATA!AY218="","FP_TUBAL_LIGATION; ","")&amp;
IF(CLEANED_DATA!AZ218="","FP_VASECTOMY; ","")&amp;
IF(CLEANED_DATA!BA218="","FP_MALE_CONDOM; ","")&amp;
IF(CLEANED_DATA!BB218="","FP_FEMALE_CONDOM; ","")&amp;
IF(CLEANED_DATA!BC218="","FP_NATURAL_METHOD; ","")))</f>
        <v/>
      </c>
      <c r="C218" s="11" t="str">
        <f>IF($A218="","",IF(
COUNT(CLEANED_DATA!D218,CLEANED_DATA!G218,CLEANED_DATA!Q218,CLEANED_DATA!R218,CLEANED_DATA!T218,CLEANED_DATA!V218,CLEANED_DATA!W218,CLEANED_DATA!AL218,CLEANED_DATA!AM218,CLEANED_DATA!AN218,CLEANED_DATA!AO218,CLEANED_DATA!AQ218,CLEANED_DATA!AR218,CLEANED_DATA!AS218,CLEANED_DATA!AT218,CLEANED_DATA!AU218,CLEANED_DATA!AV218,CLEANED_DATA!AW218,CLEANED_DATA!AX218,CLEANED_DATA!AY218,CLEANED_DATA!AZ218,CLEANED_DATA!BA218,CLEANED_DATA!BB218,CLEANED_DATA!BC218)=0,
"No data reported",
IF(
SUM(CLEANED_DATA!D218,CLEANED_DATA!G218,CLEANED_DATA!Q218,CLEANED_DATA!R218,CLEANED_DATA!T218,CLEANED_DATA!V218,CLEANED_DATA!W218,CLEANED_DATA!AL218,CLEANED_DATA!AM218,CLEANED_DATA!AN218,CLEANED_DATA!AO218,CLEANED_DATA!AQ218,CLEANED_DATA!AR218,CLEANED_DATA!AS218,CLEANED_DATA!AT218,CLEANED_DATA!AU218,CLEANED_DATA!AV218,CLEANED_DATA!AW218,CLEANED_DATA!AX218,CLEANED_DATA!AY218,CLEANED_DATA!AZ218,CLEANED_DATA!BA218,CLEANED_DATA!BB218,CLEANED_DATA!BC218)=0,
"Zero-only reporting",
"Reported")))</f>
        <v/>
      </c>
      <c r="D218" s="10" t="str">
        <f>IF($A218="","",IF(N(CLEANED_DATA!G218)&gt;N(CLEANED_DATA!D218),"Check: ANC4 &gt; ANC1",""))</f>
        <v/>
      </c>
      <c r="E218" s="10" t="str">
        <f>IF($A218="","",IF(OR(CLEANED_DATA!D218="",CLEANED_DATA!Q218=""),"Missing value: verify ANC1 and LLIN reporting",IF(CLEANED_DATA!Q218=CLEANED_DATA!D218,"OK: LLIN equals ANC1",IF(CLEANED_DATA!Q218&gt;CLEANED_DATA!D218,"Flag: LLIN exceeds ANC1 by "&amp;(CLEANED_DATA!Q218-CLEANED_DATA!D218)&amp;"; verify ANC register and LLIN distribution tally","Flag: LLIN lower than ANC1 by "&amp;(CLEANED_DATA!D218-CLEANED_DATA!Q218)&amp;"; verify if all ANC1 clients received LLINs or correct reporting error"))))</f>
        <v/>
      </c>
      <c r="F218" s="10" t="str">
        <f>IF($A218="","",IF(AND(N(CLEANED_DATA!T218)&gt;0,N(CLEANED_DATA!AK218)=0),"Alert: deliveries reported but no PNC 6-10 days",""))</f>
        <v/>
      </c>
      <c r="G218" s="10" t="str">
        <f>IF($A218="","",IF(N(CLEANED_DATA!X218)&gt;N(CLEANED_DATA!T218),"Check: caesareans &gt; facility deliveries",""))</f>
        <v/>
      </c>
      <c r="H218" s="10" t="str">
        <f>IF($A218="","",IF(N(CLEANED_DATA!Y218)&gt;N(CLEANED_DATA!T218)+N(CLEANED_DATA!Z218),"Check: complications unusually high vs deliveries/referrals",""))</f>
        <v/>
      </c>
      <c r="I218" s="10" t="str">
        <f>IF($A218="","",IF(N(CLEANED_DATA!AP218)&lt;N(CLEANED_DATA!AQ218),"Check: FP counselled &lt; new acceptors",""))</f>
        <v/>
      </c>
      <c r="J218" s="10" t="str">
        <f>IF($A218="","",N(CLEANED_DATA!AS218)+N(CLEANED_DATA!AT218)+N(CLEANED_DATA!AU218)+N(CLEANED_DATA!AV218)+N(CLEANED_DATA!AW218)+N(CLEANED_DATA!AX218)+N(CLEANED_DATA!AY218)+N(CLEANED_DATA!AZ218)+N(CLEANED_DATA!BA218)+N(CLEANED_DATA!BB218)+N(CLEANED_DATA!BC218)+N(CLEANED_DATA!#REF!)+N(CLEANED_DATA!#REF!))</f>
        <v/>
      </c>
      <c r="K218" s="10" t="str">
        <f>IF($A218="","",IF(ABS(J218-N(CLEANED_DATA!AQ218))&gt;2,"Check: FP method sum differs from new acceptors",""))</f>
        <v/>
      </c>
      <c r="L218" s="10" t="str">
        <f>IF($A218="","",IF(N(CLEANED_DATA!AJ218)&gt;N(CLEANED_DATA!AI218),"Check: oxygen cases &gt; hypoxemia cases",""))</f>
        <v/>
      </c>
      <c r="M218" s="10" t="str">
        <f t="shared" si="12"/>
        <v/>
      </c>
      <c r="N218" s="10" t="str">
        <f t="shared" si="13"/>
        <v/>
      </c>
      <c r="O218" s="10" t="str">
        <f>IF($A218="","",TEXTJOIN("; ",TRUE,D218:I218,K218:L218))</f>
        <v/>
      </c>
    </row>
    <row r="219" spans="1:15" ht="39.5" customHeight="1">
      <c r="A219" s="10" t="str">
        <f>CLEANED_DATA!A219</f>
        <v/>
      </c>
      <c r="B219" s="10" t="str">
        <f>IF($A219="","",IF(
IF(CLEANED_DATA!D219="","ANC1; ","")&amp;
IF(CLEANED_DATA!G219="","ANC4; ","")&amp;
IF(CLEANED_DATA!Q219="","LLIN_DISTRIBUTED; ","")&amp;
IF(CLEANED_DATA!R219="","DELIVERIES_HF; ","")&amp;
IF(CLEANED_DATA!T219="","AMTSL; ","")&amp;
IF(CLEANED_DATA!V219="","CAESAREAN; ","")&amp;
IF(CLEANED_DATA!W219="","OBST_COMPLICATIONS; ","")&amp;
IF(CLEANED_DATA!AL219="","PNC_48H_PROXY; ","")&amp;
IF(CLEANED_DATA!AM219="","FP_VISITS; ","")&amp;
IF(CLEANED_DATA!AN219="","FP_COUNSELLED; ","")&amp;
IF(CLEANED_DATA!AO219="","FP_NEW_ACCEPTORS; ","")&amp;
IF(CLEANED_DATA!AQ219="","FP_PROGESTIN_PILL; ","")&amp;
IF(CLEANED_DATA!AR219="","FP_ESTRO_PROGESTIN_PILL; ","")&amp;
IF(CLEANED_DATA!AS219="","FP_MORNING_AFTER; ","")&amp;
IF(CLEANED_DATA!AT219="","FP_IM_INJECTION; ","")&amp;
IF(CLEANED_DATA!AU219="","FP_SC_INJECTION; ","")&amp;
IF(CLEANED_DATA!AV219="","FP_IMPLANT_IMPLANON; ","")&amp;
IF(CLEANED_DATA!AW219="","FP_IMPLANT_JADELLE; ","")&amp;
IF(CLEANED_DATA!AX219="","FP_IUD; ","")&amp;
IF(CLEANED_DATA!AY219="","FP_TUBAL_LIGATION; ","")&amp;
IF(CLEANED_DATA!AZ219="","FP_VASECTOMY; ","")&amp;
IF(CLEANED_DATA!BA219="","FP_MALE_CONDOM; ","")&amp;
IF(CLEANED_DATA!BB219="","FP_FEMALE_CONDOM; ","")&amp;
IF(CLEANED_DATA!BC219="","FP_NATURAL_METHOD; ","")
="","None",
IF(CLEANED_DATA!D219="","ANC1; ","")&amp;
IF(CLEANED_DATA!G219="","ANC4; ","")&amp;
IF(CLEANED_DATA!Q219="","LLIN_DISTRIBUTED; ","")&amp;
IF(CLEANED_DATA!R219="","DELIVERIES_HF; ","")&amp;
IF(CLEANED_DATA!T219="","AMTSL; ","")&amp;
IF(CLEANED_DATA!V219="","CAESAREAN; ","")&amp;
IF(CLEANED_DATA!W219="","OBST_COMPLICATIONS; ","")&amp;
IF(CLEANED_DATA!AL219="","PNC_48H_PROXY; ","")&amp;
IF(CLEANED_DATA!AM219="","FP_VISITS; ","")&amp;
IF(CLEANED_DATA!AN219="","FP_COUNSELLED; ","")&amp;
IF(CLEANED_DATA!AO219="","FP_NEW_ACCEPTORS; ","")&amp;
IF(CLEANED_DATA!AQ219="","FP_PROGESTIN_PILL; ","")&amp;
IF(CLEANED_DATA!AR219="","FP_ESTRO_PROGESTIN_PILL; ","")&amp;
IF(CLEANED_DATA!AS219="","FP_MORNING_AFTER; ","")&amp;
IF(CLEANED_DATA!AT219="","FP_IM_INJECTION; ","")&amp;
IF(CLEANED_DATA!AU219="","FP_SC_INJECTION; ","")&amp;
IF(CLEANED_DATA!AV219="","FP_IMPLANT_IMPLANON; ","")&amp;
IF(CLEANED_DATA!AW219="","FP_IMPLANT_JADELLE; ","")&amp;
IF(CLEANED_DATA!AX219="","FP_IUD; ","")&amp;
IF(CLEANED_DATA!AY219="","FP_TUBAL_LIGATION; ","")&amp;
IF(CLEANED_DATA!AZ219="","FP_VASECTOMY; ","")&amp;
IF(CLEANED_DATA!BA219="","FP_MALE_CONDOM; ","")&amp;
IF(CLEANED_DATA!BB219="","FP_FEMALE_CONDOM; ","")&amp;
IF(CLEANED_DATA!BC219="","FP_NATURAL_METHOD; ","")))</f>
        <v/>
      </c>
      <c r="C219" s="11" t="str">
        <f>IF($A219="","",IF(
COUNT(CLEANED_DATA!D219,CLEANED_DATA!G219,CLEANED_DATA!Q219,CLEANED_DATA!R219,CLEANED_DATA!T219,CLEANED_DATA!V219,CLEANED_DATA!W219,CLEANED_DATA!AL219,CLEANED_DATA!AM219,CLEANED_DATA!AN219,CLEANED_DATA!AO219,CLEANED_DATA!AQ219,CLEANED_DATA!AR219,CLEANED_DATA!AS219,CLEANED_DATA!AT219,CLEANED_DATA!AU219,CLEANED_DATA!AV219,CLEANED_DATA!AW219,CLEANED_DATA!AX219,CLEANED_DATA!AY219,CLEANED_DATA!AZ219,CLEANED_DATA!BA219,CLEANED_DATA!BB219,CLEANED_DATA!BC219)=0,
"No data reported",
IF(
SUM(CLEANED_DATA!D219,CLEANED_DATA!G219,CLEANED_DATA!Q219,CLEANED_DATA!R219,CLEANED_DATA!T219,CLEANED_DATA!V219,CLEANED_DATA!W219,CLEANED_DATA!AL219,CLEANED_DATA!AM219,CLEANED_DATA!AN219,CLEANED_DATA!AO219,CLEANED_DATA!AQ219,CLEANED_DATA!AR219,CLEANED_DATA!AS219,CLEANED_DATA!AT219,CLEANED_DATA!AU219,CLEANED_DATA!AV219,CLEANED_DATA!AW219,CLEANED_DATA!AX219,CLEANED_DATA!AY219,CLEANED_DATA!AZ219,CLEANED_DATA!BA219,CLEANED_DATA!BB219,CLEANED_DATA!BC219)=0,
"Zero-only reporting",
"Reported")))</f>
        <v/>
      </c>
      <c r="D219" s="10" t="str">
        <f>IF($A219="","",IF(N(CLEANED_DATA!G219)&gt;N(CLEANED_DATA!D219),"Check: ANC4 &gt; ANC1",""))</f>
        <v/>
      </c>
      <c r="E219" s="10" t="str">
        <f>IF($A219="","",IF(OR(CLEANED_DATA!D219="",CLEANED_DATA!Q219=""),"Missing value: verify ANC1 and LLIN reporting",IF(CLEANED_DATA!Q219=CLEANED_DATA!D219,"OK: LLIN equals ANC1",IF(CLEANED_DATA!Q219&gt;CLEANED_DATA!D219,"Flag: LLIN exceeds ANC1 by "&amp;(CLEANED_DATA!Q219-CLEANED_DATA!D219)&amp;"; verify ANC register and LLIN distribution tally","Flag: LLIN lower than ANC1 by "&amp;(CLEANED_DATA!D219-CLEANED_DATA!Q219)&amp;"; verify if all ANC1 clients received LLINs or correct reporting error"))))</f>
        <v/>
      </c>
      <c r="F219" s="10" t="str">
        <f>IF($A219="","",IF(AND(N(CLEANED_DATA!T219)&gt;0,N(CLEANED_DATA!AK219)=0),"Alert: deliveries reported but no PNC 6-10 days",""))</f>
        <v/>
      </c>
      <c r="G219" s="10" t="str">
        <f>IF($A219="","",IF(N(CLEANED_DATA!X219)&gt;N(CLEANED_DATA!T219),"Check: caesareans &gt; facility deliveries",""))</f>
        <v/>
      </c>
      <c r="H219" s="10" t="str">
        <f>IF($A219="","",IF(N(CLEANED_DATA!Y219)&gt;N(CLEANED_DATA!T219)+N(CLEANED_DATA!Z219),"Check: complications unusually high vs deliveries/referrals",""))</f>
        <v/>
      </c>
      <c r="I219" s="10" t="str">
        <f>IF($A219="","",IF(N(CLEANED_DATA!AP219)&lt;N(CLEANED_DATA!AQ219),"Check: FP counselled &lt; new acceptors",""))</f>
        <v/>
      </c>
      <c r="J219" s="10" t="str">
        <f>IF($A219="","",N(CLEANED_DATA!AS219)+N(CLEANED_DATA!AT219)+N(CLEANED_DATA!AU219)+N(CLEANED_DATA!AV219)+N(CLEANED_DATA!AW219)+N(CLEANED_DATA!AX219)+N(CLEANED_DATA!AY219)+N(CLEANED_DATA!AZ219)+N(CLEANED_DATA!BA219)+N(CLEANED_DATA!BB219)+N(CLEANED_DATA!BC219)+N(CLEANED_DATA!#REF!)+N(CLEANED_DATA!#REF!))</f>
        <v/>
      </c>
      <c r="K219" s="10" t="str">
        <f>IF($A219="","",IF(ABS(J219-N(CLEANED_DATA!AQ219))&gt;2,"Check: FP method sum differs from new acceptors",""))</f>
        <v/>
      </c>
      <c r="L219" s="10" t="str">
        <f>IF($A219="","",IF(N(CLEANED_DATA!AJ219)&gt;N(CLEANED_DATA!AI219),"Check: oxygen cases &gt; hypoxemia cases",""))</f>
        <v/>
      </c>
      <c r="M219" s="10" t="str">
        <f t="shared" si="12"/>
        <v/>
      </c>
      <c r="N219" s="10" t="str">
        <f t="shared" si="13"/>
        <v/>
      </c>
      <c r="O219" s="10" t="str">
        <f>IF($A219="","",TEXTJOIN("; ",TRUE,D219:I219,K219:L219))</f>
        <v/>
      </c>
    </row>
    <row r="220" spans="1:15" ht="39.5" customHeight="1">
      <c r="A220" s="10" t="str">
        <f>CLEANED_DATA!A220</f>
        <v/>
      </c>
      <c r="B220" s="10" t="str">
        <f>IF($A220="","",IF(
IF(CLEANED_DATA!D220="","ANC1; ","")&amp;
IF(CLEANED_DATA!G220="","ANC4; ","")&amp;
IF(CLEANED_DATA!Q220="","LLIN_DISTRIBUTED; ","")&amp;
IF(CLEANED_DATA!R220="","DELIVERIES_HF; ","")&amp;
IF(CLEANED_DATA!T220="","AMTSL; ","")&amp;
IF(CLEANED_DATA!V220="","CAESAREAN; ","")&amp;
IF(CLEANED_DATA!W220="","OBST_COMPLICATIONS; ","")&amp;
IF(CLEANED_DATA!AL220="","PNC_48H_PROXY; ","")&amp;
IF(CLEANED_DATA!AM220="","FP_VISITS; ","")&amp;
IF(CLEANED_DATA!AN220="","FP_COUNSELLED; ","")&amp;
IF(CLEANED_DATA!AO220="","FP_NEW_ACCEPTORS; ","")&amp;
IF(CLEANED_DATA!AQ220="","FP_PROGESTIN_PILL; ","")&amp;
IF(CLEANED_DATA!AR220="","FP_ESTRO_PROGESTIN_PILL; ","")&amp;
IF(CLEANED_DATA!AS220="","FP_MORNING_AFTER; ","")&amp;
IF(CLEANED_DATA!AT220="","FP_IM_INJECTION; ","")&amp;
IF(CLEANED_DATA!AU220="","FP_SC_INJECTION; ","")&amp;
IF(CLEANED_DATA!AV220="","FP_IMPLANT_IMPLANON; ","")&amp;
IF(CLEANED_DATA!AW220="","FP_IMPLANT_JADELLE; ","")&amp;
IF(CLEANED_DATA!AX220="","FP_IUD; ","")&amp;
IF(CLEANED_DATA!AY220="","FP_TUBAL_LIGATION; ","")&amp;
IF(CLEANED_DATA!AZ220="","FP_VASECTOMY; ","")&amp;
IF(CLEANED_DATA!BA220="","FP_MALE_CONDOM; ","")&amp;
IF(CLEANED_DATA!BB220="","FP_FEMALE_CONDOM; ","")&amp;
IF(CLEANED_DATA!BC220="","FP_NATURAL_METHOD; ","")
="","None",
IF(CLEANED_DATA!D220="","ANC1; ","")&amp;
IF(CLEANED_DATA!G220="","ANC4; ","")&amp;
IF(CLEANED_DATA!Q220="","LLIN_DISTRIBUTED; ","")&amp;
IF(CLEANED_DATA!R220="","DELIVERIES_HF; ","")&amp;
IF(CLEANED_DATA!T220="","AMTSL; ","")&amp;
IF(CLEANED_DATA!V220="","CAESAREAN; ","")&amp;
IF(CLEANED_DATA!W220="","OBST_COMPLICATIONS; ","")&amp;
IF(CLEANED_DATA!AL220="","PNC_48H_PROXY; ","")&amp;
IF(CLEANED_DATA!AM220="","FP_VISITS; ","")&amp;
IF(CLEANED_DATA!AN220="","FP_COUNSELLED; ","")&amp;
IF(CLEANED_DATA!AO220="","FP_NEW_ACCEPTORS; ","")&amp;
IF(CLEANED_DATA!AQ220="","FP_PROGESTIN_PILL; ","")&amp;
IF(CLEANED_DATA!AR220="","FP_ESTRO_PROGESTIN_PILL; ","")&amp;
IF(CLEANED_DATA!AS220="","FP_MORNING_AFTER; ","")&amp;
IF(CLEANED_DATA!AT220="","FP_IM_INJECTION; ","")&amp;
IF(CLEANED_DATA!AU220="","FP_SC_INJECTION; ","")&amp;
IF(CLEANED_DATA!AV220="","FP_IMPLANT_IMPLANON; ","")&amp;
IF(CLEANED_DATA!AW220="","FP_IMPLANT_JADELLE; ","")&amp;
IF(CLEANED_DATA!AX220="","FP_IUD; ","")&amp;
IF(CLEANED_DATA!AY220="","FP_TUBAL_LIGATION; ","")&amp;
IF(CLEANED_DATA!AZ220="","FP_VASECTOMY; ","")&amp;
IF(CLEANED_DATA!BA220="","FP_MALE_CONDOM; ","")&amp;
IF(CLEANED_DATA!BB220="","FP_FEMALE_CONDOM; ","")&amp;
IF(CLEANED_DATA!BC220="","FP_NATURAL_METHOD; ","")))</f>
        <v/>
      </c>
      <c r="C220" s="11" t="str">
        <f>IF($A220="","",IF(
COUNT(CLEANED_DATA!D220,CLEANED_DATA!G220,CLEANED_DATA!Q220,CLEANED_DATA!R220,CLEANED_DATA!T220,CLEANED_DATA!V220,CLEANED_DATA!W220,CLEANED_DATA!AL220,CLEANED_DATA!AM220,CLEANED_DATA!AN220,CLEANED_DATA!AO220,CLEANED_DATA!AQ220,CLEANED_DATA!AR220,CLEANED_DATA!AS220,CLEANED_DATA!AT220,CLEANED_DATA!AU220,CLEANED_DATA!AV220,CLEANED_DATA!AW220,CLEANED_DATA!AX220,CLEANED_DATA!AY220,CLEANED_DATA!AZ220,CLEANED_DATA!BA220,CLEANED_DATA!BB220,CLEANED_DATA!BC220)=0,
"No data reported",
IF(
SUM(CLEANED_DATA!D220,CLEANED_DATA!G220,CLEANED_DATA!Q220,CLEANED_DATA!R220,CLEANED_DATA!T220,CLEANED_DATA!V220,CLEANED_DATA!W220,CLEANED_DATA!AL220,CLEANED_DATA!AM220,CLEANED_DATA!AN220,CLEANED_DATA!AO220,CLEANED_DATA!AQ220,CLEANED_DATA!AR220,CLEANED_DATA!AS220,CLEANED_DATA!AT220,CLEANED_DATA!AU220,CLEANED_DATA!AV220,CLEANED_DATA!AW220,CLEANED_DATA!AX220,CLEANED_DATA!AY220,CLEANED_DATA!AZ220,CLEANED_DATA!BA220,CLEANED_DATA!BB220,CLEANED_DATA!BC220)=0,
"Zero-only reporting",
"Reported")))</f>
        <v/>
      </c>
      <c r="D220" s="10" t="str">
        <f>IF($A220="","",IF(N(CLEANED_DATA!G220)&gt;N(CLEANED_DATA!D220),"Check: ANC4 &gt; ANC1",""))</f>
        <v/>
      </c>
      <c r="E220" s="10" t="str">
        <f>IF($A220="","",IF(OR(CLEANED_DATA!D220="",CLEANED_DATA!Q220=""),"Missing value: verify ANC1 and LLIN reporting",IF(CLEANED_DATA!Q220=CLEANED_DATA!D220,"OK: LLIN equals ANC1",IF(CLEANED_DATA!Q220&gt;CLEANED_DATA!D220,"Flag: LLIN exceeds ANC1 by "&amp;(CLEANED_DATA!Q220-CLEANED_DATA!D220)&amp;"; verify ANC register and LLIN distribution tally","Flag: LLIN lower than ANC1 by "&amp;(CLEANED_DATA!D220-CLEANED_DATA!Q220)&amp;"; verify if all ANC1 clients received LLINs or correct reporting error"))))</f>
        <v/>
      </c>
      <c r="F220" s="10" t="str">
        <f>IF($A220="","",IF(AND(N(CLEANED_DATA!T220)&gt;0,N(CLEANED_DATA!AK220)=0),"Alert: deliveries reported but no PNC 6-10 days",""))</f>
        <v/>
      </c>
      <c r="G220" s="10" t="str">
        <f>IF($A220="","",IF(N(CLEANED_DATA!X220)&gt;N(CLEANED_DATA!T220),"Check: caesareans &gt; facility deliveries",""))</f>
        <v/>
      </c>
      <c r="H220" s="10" t="str">
        <f>IF($A220="","",IF(N(CLEANED_DATA!Y220)&gt;N(CLEANED_DATA!T220)+N(CLEANED_DATA!Z220),"Check: complications unusually high vs deliveries/referrals",""))</f>
        <v/>
      </c>
      <c r="I220" s="10" t="str">
        <f>IF($A220="","",IF(N(CLEANED_DATA!AP220)&lt;N(CLEANED_DATA!AQ220),"Check: FP counselled &lt; new acceptors",""))</f>
        <v/>
      </c>
      <c r="J220" s="10" t="str">
        <f>IF($A220="","",N(CLEANED_DATA!AS220)+N(CLEANED_DATA!AT220)+N(CLEANED_DATA!AU220)+N(CLEANED_DATA!AV220)+N(CLEANED_DATA!AW220)+N(CLEANED_DATA!AX220)+N(CLEANED_DATA!AY220)+N(CLEANED_DATA!AZ220)+N(CLEANED_DATA!BA220)+N(CLEANED_DATA!BB220)+N(CLEANED_DATA!BC220)+N(CLEANED_DATA!#REF!)+N(CLEANED_DATA!#REF!))</f>
        <v/>
      </c>
      <c r="K220" s="10" t="str">
        <f>IF($A220="","",IF(ABS(J220-N(CLEANED_DATA!AQ220))&gt;2,"Check: FP method sum differs from new acceptors",""))</f>
        <v/>
      </c>
      <c r="L220" s="10" t="str">
        <f>IF($A220="","",IF(N(CLEANED_DATA!AJ220)&gt;N(CLEANED_DATA!AI220),"Check: oxygen cases &gt; hypoxemia cases",""))</f>
        <v/>
      </c>
      <c r="M220" s="10" t="str">
        <f t="shared" si="12"/>
        <v/>
      </c>
      <c r="N220" s="10" t="str">
        <f t="shared" si="13"/>
        <v/>
      </c>
      <c r="O220" s="10" t="str">
        <f>IF($A220="","",TEXTJOIN("; ",TRUE,D220:I220,K220:L220))</f>
        <v/>
      </c>
    </row>
    <row r="221" spans="1:15" ht="39.5" customHeight="1">
      <c r="A221" s="10" t="str">
        <f>CLEANED_DATA!A221</f>
        <v/>
      </c>
      <c r="B221" s="10" t="str">
        <f>IF($A221="","",IF(
IF(CLEANED_DATA!D221="","ANC1; ","")&amp;
IF(CLEANED_DATA!G221="","ANC4; ","")&amp;
IF(CLEANED_DATA!Q221="","LLIN_DISTRIBUTED; ","")&amp;
IF(CLEANED_DATA!R221="","DELIVERIES_HF; ","")&amp;
IF(CLEANED_DATA!T221="","AMTSL; ","")&amp;
IF(CLEANED_DATA!V221="","CAESAREAN; ","")&amp;
IF(CLEANED_DATA!W221="","OBST_COMPLICATIONS; ","")&amp;
IF(CLEANED_DATA!AL221="","PNC_48H_PROXY; ","")&amp;
IF(CLEANED_DATA!AM221="","FP_VISITS; ","")&amp;
IF(CLEANED_DATA!AN221="","FP_COUNSELLED; ","")&amp;
IF(CLEANED_DATA!AO221="","FP_NEW_ACCEPTORS; ","")&amp;
IF(CLEANED_DATA!AQ221="","FP_PROGESTIN_PILL; ","")&amp;
IF(CLEANED_DATA!AR221="","FP_ESTRO_PROGESTIN_PILL; ","")&amp;
IF(CLEANED_DATA!AS221="","FP_MORNING_AFTER; ","")&amp;
IF(CLEANED_DATA!AT221="","FP_IM_INJECTION; ","")&amp;
IF(CLEANED_DATA!AU221="","FP_SC_INJECTION; ","")&amp;
IF(CLEANED_DATA!AV221="","FP_IMPLANT_IMPLANON; ","")&amp;
IF(CLEANED_DATA!AW221="","FP_IMPLANT_JADELLE; ","")&amp;
IF(CLEANED_DATA!AX221="","FP_IUD; ","")&amp;
IF(CLEANED_DATA!AY221="","FP_TUBAL_LIGATION; ","")&amp;
IF(CLEANED_DATA!AZ221="","FP_VASECTOMY; ","")&amp;
IF(CLEANED_DATA!BA221="","FP_MALE_CONDOM; ","")&amp;
IF(CLEANED_DATA!BB221="","FP_FEMALE_CONDOM; ","")&amp;
IF(CLEANED_DATA!BC221="","FP_NATURAL_METHOD; ","")
="","None",
IF(CLEANED_DATA!D221="","ANC1; ","")&amp;
IF(CLEANED_DATA!G221="","ANC4; ","")&amp;
IF(CLEANED_DATA!Q221="","LLIN_DISTRIBUTED; ","")&amp;
IF(CLEANED_DATA!R221="","DELIVERIES_HF; ","")&amp;
IF(CLEANED_DATA!T221="","AMTSL; ","")&amp;
IF(CLEANED_DATA!V221="","CAESAREAN; ","")&amp;
IF(CLEANED_DATA!W221="","OBST_COMPLICATIONS; ","")&amp;
IF(CLEANED_DATA!AL221="","PNC_48H_PROXY; ","")&amp;
IF(CLEANED_DATA!AM221="","FP_VISITS; ","")&amp;
IF(CLEANED_DATA!AN221="","FP_COUNSELLED; ","")&amp;
IF(CLEANED_DATA!AO221="","FP_NEW_ACCEPTORS; ","")&amp;
IF(CLEANED_DATA!AQ221="","FP_PROGESTIN_PILL; ","")&amp;
IF(CLEANED_DATA!AR221="","FP_ESTRO_PROGESTIN_PILL; ","")&amp;
IF(CLEANED_DATA!AS221="","FP_MORNING_AFTER; ","")&amp;
IF(CLEANED_DATA!AT221="","FP_IM_INJECTION; ","")&amp;
IF(CLEANED_DATA!AU221="","FP_SC_INJECTION; ","")&amp;
IF(CLEANED_DATA!AV221="","FP_IMPLANT_IMPLANON; ","")&amp;
IF(CLEANED_DATA!AW221="","FP_IMPLANT_JADELLE; ","")&amp;
IF(CLEANED_DATA!AX221="","FP_IUD; ","")&amp;
IF(CLEANED_DATA!AY221="","FP_TUBAL_LIGATION; ","")&amp;
IF(CLEANED_DATA!AZ221="","FP_VASECTOMY; ","")&amp;
IF(CLEANED_DATA!BA221="","FP_MALE_CONDOM; ","")&amp;
IF(CLEANED_DATA!BB221="","FP_FEMALE_CONDOM; ","")&amp;
IF(CLEANED_DATA!BC221="","FP_NATURAL_METHOD; ","")))</f>
        <v/>
      </c>
      <c r="C221" s="11" t="str">
        <f>IF($A221="","",IF(
COUNT(CLEANED_DATA!D221,CLEANED_DATA!G221,CLEANED_DATA!Q221,CLEANED_DATA!R221,CLEANED_DATA!T221,CLEANED_DATA!V221,CLEANED_DATA!W221,CLEANED_DATA!AL221,CLEANED_DATA!AM221,CLEANED_DATA!AN221,CLEANED_DATA!AO221,CLEANED_DATA!AQ221,CLEANED_DATA!AR221,CLEANED_DATA!AS221,CLEANED_DATA!AT221,CLEANED_DATA!AU221,CLEANED_DATA!AV221,CLEANED_DATA!AW221,CLEANED_DATA!AX221,CLEANED_DATA!AY221,CLEANED_DATA!AZ221,CLEANED_DATA!BA221,CLEANED_DATA!BB221,CLEANED_DATA!BC221)=0,
"No data reported",
IF(
SUM(CLEANED_DATA!D221,CLEANED_DATA!G221,CLEANED_DATA!Q221,CLEANED_DATA!R221,CLEANED_DATA!T221,CLEANED_DATA!V221,CLEANED_DATA!W221,CLEANED_DATA!AL221,CLEANED_DATA!AM221,CLEANED_DATA!AN221,CLEANED_DATA!AO221,CLEANED_DATA!AQ221,CLEANED_DATA!AR221,CLEANED_DATA!AS221,CLEANED_DATA!AT221,CLEANED_DATA!AU221,CLEANED_DATA!AV221,CLEANED_DATA!AW221,CLEANED_DATA!AX221,CLEANED_DATA!AY221,CLEANED_DATA!AZ221,CLEANED_DATA!BA221,CLEANED_DATA!BB221,CLEANED_DATA!BC221)=0,
"Zero-only reporting",
"Reported")))</f>
        <v/>
      </c>
      <c r="D221" s="10" t="str">
        <f>IF($A221="","",IF(N(CLEANED_DATA!G221)&gt;N(CLEANED_DATA!D221),"Check: ANC4 &gt; ANC1",""))</f>
        <v/>
      </c>
      <c r="E221" s="10" t="str">
        <f>IF($A221="","",IF(OR(CLEANED_DATA!D221="",CLEANED_DATA!Q221=""),"Missing value: verify ANC1 and LLIN reporting",IF(CLEANED_DATA!Q221=CLEANED_DATA!D221,"OK: LLIN equals ANC1",IF(CLEANED_DATA!Q221&gt;CLEANED_DATA!D221,"Flag: LLIN exceeds ANC1 by "&amp;(CLEANED_DATA!Q221-CLEANED_DATA!D221)&amp;"; verify ANC register and LLIN distribution tally","Flag: LLIN lower than ANC1 by "&amp;(CLEANED_DATA!D221-CLEANED_DATA!Q221)&amp;"; verify if all ANC1 clients received LLINs or correct reporting error"))))</f>
        <v/>
      </c>
      <c r="F221" s="10" t="str">
        <f>IF($A221="","",IF(AND(N(CLEANED_DATA!T221)&gt;0,N(CLEANED_DATA!AK221)=0),"Alert: deliveries reported but no PNC 6-10 days",""))</f>
        <v/>
      </c>
      <c r="G221" s="10" t="str">
        <f>IF($A221="","",IF(N(CLEANED_DATA!X221)&gt;N(CLEANED_DATA!T221),"Check: caesareans &gt; facility deliveries",""))</f>
        <v/>
      </c>
      <c r="H221" s="10" t="str">
        <f>IF($A221="","",IF(N(CLEANED_DATA!Y221)&gt;N(CLEANED_DATA!T221)+N(CLEANED_DATA!Z221),"Check: complications unusually high vs deliveries/referrals",""))</f>
        <v/>
      </c>
      <c r="I221" s="10" t="str">
        <f>IF($A221="","",IF(N(CLEANED_DATA!AP221)&lt;N(CLEANED_DATA!AQ221),"Check: FP counselled &lt; new acceptors",""))</f>
        <v/>
      </c>
      <c r="J221" s="10" t="str">
        <f>IF($A221="","",N(CLEANED_DATA!AS221)+N(CLEANED_DATA!AT221)+N(CLEANED_DATA!AU221)+N(CLEANED_DATA!AV221)+N(CLEANED_DATA!AW221)+N(CLEANED_DATA!AX221)+N(CLEANED_DATA!AY221)+N(CLEANED_DATA!AZ221)+N(CLEANED_DATA!BA221)+N(CLEANED_DATA!BB221)+N(CLEANED_DATA!BC221)+N(CLEANED_DATA!#REF!)+N(CLEANED_DATA!#REF!))</f>
        <v/>
      </c>
      <c r="K221" s="10" t="str">
        <f>IF($A221="","",IF(ABS(J221-N(CLEANED_DATA!AQ221))&gt;2,"Check: FP method sum differs from new acceptors",""))</f>
        <v/>
      </c>
      <c r="L221" s="10" t="str">
        <f>IF($A221="","",IF(N(CLEANED_DATA!AJ221)&gt;N(CLEANED_DATA!AI221),"Check: oxygen cases &gt; hypoxemia cases",""))</f>
        <v/>
      </c>
      <c r="M221" s="10" t="str">
        <f t="shared" si="12"/>
        <v/>
      </c>
      <c r="N221" s="10" t="str">
        <f t="shared" si="13"/>
        <v/>
      </c>
      <c r="O221" s="10" t="str">
        <f>IF($A221="","",TEXTJOIN("; ",TRUE,D221:I221,K221:L221))</f>
        <v/>
      </c>
    </row>
    <row r="222" spans="1:15" ht="39.5" customHeight="1">
      <c r="A222" s="10" t="str">
        <f>CLEANED_DATA!A222</f>
        <v/>
      </c>
      <c r="B222" s="10" t="str">
        <f>IF($A222="","",IF(
IF(CLEANED_DATA!D222="","ANC1; ","")&amp;
IF(CLEANED_DATA!G222="","ANC4; ","")&amp;
IF(CLEANED_DATA!Q222="","LLIN_DISTRIBUTED; ","")&amp;
IF(CLEANED_DATA!R222="","DELIVERIES_HF; ","")&amp;
IF(CLEANED_DATA!T222="","AMTSL; ","")&amp;
IF(CLEANED_DATA!V222="","CAESAREAN; ","")&amp;
IF(CLEANED_DATA!W222="","OBST_COMPLICATIONS; ","")&amp;
IF(CLEANED_DATA!AL222="","PNC_48H_PROXY; ","")&amp;
IF(CLEANED_DATA!AM222="","FP_VISITS; ","")&amp;
IF(CLEANED_DATA!AN222="","FP_COUNSELLED; ","")&amp;
IF(CLEANED_DATA!AO222="","FP_NEW_ACCEPTORS; ","")&amp;
IF(CLEANED_DATA!AQ222="","FP_PROGESTIN_PILL; ","")&amp;
IF(CLEANED_DATA!AR222="","FP_ESTRO_PROGESTIN_PILL; ","")&amp;
IF(CLEANED_DATA!AS222="","FP_MORNING_AFTER; ","")&amp;
IF(CLEANED_DATA!AT222="","FP_IM_INJECTION; ","")&amp;
IF(CLEANED_DATA!AU222="","FP_SC_INJECTION; ","")&amp;
IF(CLEANED_DATA!AV222="","FP_IMPLANT_IMPLANON; ","")&amp;
IF(CLEANED_DATA!AW222="","FP_IMPLANT_JADELLE; ","")&amp;
IF(CLEANED_DATA!AX222="","FP_IUD; ","")&amp;
IF(CLEANED_DATA!AY222="","FP_TUBAL_LIGATION; ","")&amp;
IF(CLEANED_DATA!AZ222="","FP_VASECTOMY; ","")&amp;
IF(CLEANED_DATA!BA222="","FP_MALE_CONDOM; ","")&amp;
IF(CLEANED_DATA!BB222="","FP_FEMALE_CONDOM; ","")&amp;
IF(CLEANED_DATA!BC222="","FP_NATURAL_METHOD; ","")
="","None",
IF(CLEANED_DATA!D222="","ANC1; ","")&amp;
IF(CLEANED_DATA!G222="","ANC4; ","")&amp;
IF(CLEANED_DATA!Q222="","LLIN_DISTRIBUTED; ","")&amp;
IF(CLEANED_DATA!R222="","DELIVERIES_HF; ","")&amp;
IF(CLEANED_DATA!T222="","AMTSL; ","")&amp;
IF(CLEANED_DATA!V222="","CAESAREAN; ","")&amp;
IF(CLEANED_DATA!W222="","OBST_COMPLICATIONS; ","")&amp;
IF(CLEANED_DATA!AL222="","PNC_48H_PROXY; ","")&amp;
IF(CLEANED_DATA!AM222="","FP_VISITS; ","")&amp;
IF(CLEANED_DATA!AN222="","FP_COUNSELLED; ","")&amp;
IF(CLEANED_DATA!AO222="","FP_NEW_ACCEPTORS; ","")&amp;
IF(CLEANED_DATA!AQ222="","FP_PROGESTIN_PILL; ","")&amp;
IF(CLEANED_DATA!AR222="","FP_ESTRO_PROGESTIN_PILL; ","")&amp;
IF(CLEANED_DATA!AS222="","FP_MORNING_AFTER; ","")&amp;
IF(CLEANED_DATA!AT222="","FP_IM_INJECTION; ","")&amp;
IF(CLEANED_DATA!AU222="","FP_SC_INJECTION; ","")&amp;
IF(CLEANED_DATA!AV222="","FP_IMPLANT_IMPLANON; ","")&amp;
IF(CLEANED_DATA!AW222="","FP_IMPLANT_JADELLE; ","")&amp;
IF(CLEANED_DATA!AX222="","FP_IUD; ","")&amp;
IF(CLEANED_DATA!AY222="","FP_TUBAL_LIGATION; ","")&amp;
IF(CLEANED_DATA!AZ222="","FP_VASECTOMY; ","")&amp;
IF(CLEANED_DATA!BA222="","FP_MALE_CONDOM; ","")&amp;
IF(CLEANED_DATA!BB222="","FP_FEMALE_CONDOM; ","")&amp;
IF(CLEANED_DATA!BC222="","FP_NATURAL_METHOD; ","")))</f>
        <v/>
      </c>
      <c r="C222" s="11" t="str">
        <f>IF($A222="","",IF(
COUNT(CLEANED_DATA!D222,CLEANED_DATA!G222,CLEANED_DATA!Q222,CLEANED_DATA!R222,CLEANED_DATA!T222,CLEANED_DATA!V222,CLEANED_DATA!W222,CLEANED_DATA!AL222,CLEANED_DATA!AM222,CLEANED_DATA!AN222,CLEANED_DATA!AO222,CLEANED_DATA!AQ222,CLEANED_DATA!AR222,CLEANED_DATA!AS222,CLEANED_DATA!AT222,CLEANED_DATA!AU222,CLEANED_DATA!AV222,CLEANED_DATA!AW222,CLEANED_DATA!AX222,CLEANED_DATA!AY222,CLEANED_DATA!AZ222,CLEANED_DATA!BA222,CLEANED_DATA!BB222,CLEANED_DATA!BC222)=0,
"No data reported",
IF(
SUM(CLEANED_DATA!D222,CLEANED_DATA!G222,CLEANED_DATA!Q222,CLEANED_DATA!R222,CLEANED_DATA!T222,CLEANED_DATA!V222,CLEANED_DATA!W222,CLEANED_DATA!AL222,CLEANED_DATA!AM222,CLEANED_DATA!AN222,CLEANED_DATA!AO222,CLEANED_DATA!AQ222,CLEANED_DATA!AR222,CLEANED_DATA!AS222,CLEANED_DATA!AT222,CLEANED_DATA!AU222,CLEANED_DATA!AV222,CLEANED_DATA!AW222,CLEANED_DATA!AX222,CLEANED_DATA!AY222,CLEANED_DATA!AZ222,CLEANED_DATA!BA222,CLEANED_DATA!BB222,CLEANED_DATA!BC222)=0,
"Zero-only reporting",
"Reported")))</f>
        <v/>
      </c>
      <c r="D222" s="10" t="str">
        <f>IF($A222="","",IF(N(CLEANED_DATA!G222)&gt;N(CLEANED_DATA!D222),"Check: ANC4 &gt; ANC1",""))</f>
        <v/>
      </c>
      <c r="E222" s="10" t="str">
        <f>IF($A222="","",IF(OR(CLEANED_DATA!D222="",CLEANED_DATA!Q222=""),"Missing value: verify ANC1 and LLIN reporting",IF(CLEANED_DATA!Q222=CLEANED_DATA!D222,"OK: LLIN equals ANC1",IF(CLEANED_DATA!Q222&gt;CLEANED_DATA!D222,"Flag: LLIN exceeds ANC1 by "&amp;(CLEANED_DATA!Q222-CLEANED_DATA!D222)&amp;"; verify ANC register and LLIN distribution tally","Flag: LLIN lower than ANC1 by "&amp;(CLEANED_DATA!D222-CLEANED_DATA!Q222)&amp;"; verify if all ANC1 clients received LLINs or correct reporting error"))))</f>
        <v/>
      </c>
      <c r="F222" s="10" t="str">
        <f>IF($A222="","",IF(AND(N(CLEANED_DATA!T222)&gt;0,N(CLEANED_DATA!AK222)=0),"Alert: deliveries reported but no PNC 6-10 days",""))</f>
        <v/>
      </c>
      <c r="G222" s="10" t="str">
        <f>IF($A222="","",IF(N(CLEANED_DATA!X222)&gt;N(CLEANED_DATA!T222),"Check: caesareans &gt; facility deliveries",""))</f>
        <v/>
      </c>
      <c r="H222" s="10" t="str">
        <f>IF($A222="","",IF(N(CLEANED_DATA!Y222)&gt;N(CLEANED_DATA!T222)+N(CLEANED_DATA!Z222),"Check: complications unusually high vs deliveries/referrals",""))</f>
        <v/>
      </c>
      <c r="I222" s="10" t="str">
        <f>IF($A222="","",IF(N(CLEANED_DATA!AP222)&lt;N(CLEANED_DATA!AQ222),"Check: FP counselled &lt; new acceptors",""))</f>
        <v/>
      </c>
      <c r="J222" s="10" t="str">
        <f>IF($A222="","",N(CLEANED_DATA!AS222)+N(CLEANED_DATA!AT222)+N(CLEANED_DATA!AU222)+N(CLEANED_DATA!AV222)+N(CLEANED_DATA!AW222)+N(CLEANED_DATA!AX222)+N(CLEANED_DATA!AY222)+N(CLEANED_DATA!AZ222)+N(CLEANED_DATA!BA222)+N(CLEANED_DATA!BB222)+N(CLEANED_DATA!BC222)+N(CLEANED_DATA!#REF!)+N(CLEANED_DATA!#REF!))</f>
        <v/>
      </c>
      <c r="K222" s="10" t="str">
        <f>IF($A222="","",IF(ABS(J222-N(CLEANED_DATA!AQ222))&gt;2,"Check: FP method sum differs from new acceptors",""))</f>
        <v/>
      </c>
      <c r="L222" s="10" t="str">
        <f>IF($A222="","",IF(N(CLEANED_DATA!AJ222)&gt;N(CLEANED_DATA!AI222),"Check: oxygen cases &gt; hypoxemia cases",""))</f>
        <v/>
      </c>
      <c r="M222" s="10" t="str">
        <f t="shared" si="12"/>
        <v/>
      </c>
      <c r="N222" s="10" t="str">
        <f t="shared" si="13"/>
        <v/>
      </c>
      <c r="O222" s="10" t="str">
        <f>IF($A222="","",TEXTJOIN("; ",TRUE,D222:I222,K222:L222))</f>
        <v/>
      </c>
    </row>
    <row r="223" spans="1:15" ht="39.5" customHeight="1">
      <c r="A223" s="10" t="str">
        <f>CLEANED_DATA!A223</f>
        <v/>
      </c>
      <c r="B223" s="10" t="str">
        <f>IF($A223="","",IF(
IF(CLEANED_DATA!D223="","ANC1; ","")&amp;
IF(CLEANED_DATA!G223="","ANC4; ","")&amp;
IF(CLEANED_DATA!Q223="","LLIN_DISTRIBUTED; ","")&amp;
IF(CLEANED_DATA!R223="","DELIVERIES_HF; ","")&amp;
IF(CLEANED_DATA!T223="","AMTSL; ","")&amp;
IF(CLEANED_DATA!V223="","CAESAREAN; ","")&amp;
IF(CLEANED_DATA!W223="","OBST_COMPLICATIONS; ","")&amp;
IF(CLEANED_DATA!AL223="","PNC_48H_PROXY; ","")&amp;
IF(CLEANED_DATA!AM223="","FP_VISITS; ","")&amp;
IF(CLEANED_DATA!AN223="","FP_COUNSELLED; ","")&amp;
IF(CLEANED_DATA!AO223="","FP_NEW_ACCEPTORS; ","")&amp;
IF(CLEANED_DATA!AQ223="","FP_PROGESTIN_PILL; ","")&amp;
IF(CLEANED_DATA!AR223="","FP_ESTRO_PROGESTIN_PILL; ","")&amp;
IF(CLEANED_DATA!AS223="","FP_MORNING_AFTER; ","")&amp;
IF(CLEANED_DATA!AT223="","FP_IM_INJECTION; ","")&amp;
IF(CLEANED_DATA!AU223="","FP_SC_INJECTION; ","")&amp;
IF(CLEANED_DATA!AV223="","FP_IMPLANT_IMPLANON; ","")&amp;
IF(CLEANED_DATA!AW223="","FP_IMPLANT_JADELLE; ","")&amp;
IF(CLEANED_DATA!AX223="","FP_IUD; ","")&amp;
IF(CLEANED_DATA!AY223="","FP_TUBAL_LIGATION; ","")&amp;
IF(CLEANED_DATA!AZ223="","FP_VASECTOMY; ","")&amp;
IF(CLEANED_DATA!BA223="","FP_MALE_CONDOM; ","")&amp;
IF(CLEANED_DATA!BB223="","FP_FEMALE_CONDOM; ","")&amp;
IF(CLEANED_DATA!BC223="","FP_NATURAL_METHOD; ","")
="","None",
IF(CLEANED_DATA!D223="","ANC1; ","")&amp;
IF(CLEANED_DATA!G223="","ANC4; ","")&amp;
IF(CLEANED_DATA!Q223="","LLIN_DISTRIBUTED; ","")&amp;
IF(CLEANED_DATA!R223="","DELIVERIES_HF; ","")&amp;
IF(CLEANED_DATA!T223="","AMTSL; ","")&amp;
IF(CLEANED_DATA!V223="","CAESAREAN; ","")&amp;
IF(CLEANED_DATA!W223="","OBST_COMPLICATIONS; ","")&amp;
IF(CLEANED_DATA!AL223="","PNC_48H_PROXY; ","")&amp;
IF(CLEANED_DATA!AM223="","FP_VISITS; ","")&amp;
IF(CLEANED_DATA!AN223="","FP_COUNSELLED; ","")&amp;
IF(CLEANED_DATA!AO223="","FP_NEW_ACCEPTORS; ","")&amp;
IF(CLEANED_DATA!AQ223="","FP_PROGESTIN_PILL; ","")&amp;
IF(CLEANED_DATA!AR223="","FP_ESTRO_PROGESTIN_PILL; ","")&amp;
IF(CLEANED_DATA!AS223="","FP_MORNING_AFTER; ","")&amp;
IF(CLEANED_DATA!AT223="","FP_IM_INJECTION; ","")&amp;
IF(CLEANED_DATA!AU223="","FP_SC_INJECTION; ","")&amp;
IF(CLEANED_DATA!AV223="","FP_IMPLANT_IMPLANON; ","")&amp;
IF(CLEANED_DATA!AW223="","FP_IMPLANT_JADELLE; ","")&amp;
IF(CLEANED_DATA!AX223="","FP_IUD; ","")&amp;
IF(CLEANED_DATA!AY223="","FP_TUBAL_LIGATION; ","")&amp;
IF(CLEANED_DATA!AZ223="","FP_VASECTOMY; ","")&amp;
IF(CLEANED_DATA!BA223="","FP_MALE_CONDOM; ","")&amp;
IF(CLEANED_DATA!BB223="","FP_FEMALE_CONDOM; ","")&amp;
IF(CLEANED_DATA!BC223="","FP_NATURAL_METHOD; ","")))</f>
        <v/>
      </c>
      <c r="C223" s="11" t="str">
        <f>IF($A223="","",IF(
COUNT(CLEANED_DATA!D223,CLEANED_DATA!G223,CLEANED_DATA!Q223,CLEANED_DATA!R223,CLEANED_DATA!T223,CLEANED_DATA!V223,CLEANED_DATA!W223,CLEANED_DATA!AL223,CLEANED_DATA!AM223,CLEANED_DATA!AN223,CLEANED_DATA!AO223,CLEANED_DATA!AQ223,CLEANED_DATA!AR223,CLEANED_DATA!AS223,CLEANED_DATA!AT223,CLEANED_DATA!AU223,CLEANED_DATA!AV223,CLEANED_DATA!AW223,CLEANED_DATA!AX223,CLEANED_DATA!AY223,CLEANED_DATA!AZ223,CLEANED_DATA!BA223,CLEANED_DATA!BB223,CLEANED_DATA!BC223)=0,
"No data reported",
IF(
SUM(CLEANED_DATA!D223,CLEANED_DATA!G223,CLEANED_DATA!Q223,CLEANED_DATA!R223,CLEANED_DATA!T223,CLEANED_DATA!V223,CLEANED_DATA!W223,CLEANED_DATA!AL223,CLEANED_DATA!AM223,CLEANED_DATA!AN223,CLEANED_DATA!AO223,CLEANED_DATA!AQ223,CLEANED_DATA!AR223,CLEANED_DATA!AS223,CLEANED_DATA!AT223,CLEANED_DATA!AU223,CLEANED_DATA!AV223,CLEANED_DATA!AW223,CLEANED_DATA!AX223,CLEANED_DATA!AY223,CLEANED_DATA!AZ223,CLEANED_DATA!BA223,CLEANED_DATA!BB223,CLEANED_DATA!BC223)=0,
"Zero-only reporting",
"Reported")))</f>
        <v/>
      </c>
      <c r="D223" s="10" t="str">
        <f>IF($A223="","",IF(N(CLEANED_DATA!G223)&gt;N(CLEANED_DATA!D223),"Check: ANC4 &gt; ANC1",""))</f>
        <v/>
      </c>
      <c r="E223" s="10" t="str">
        <f>IF($A223="","",IF(OR(CLEANED_DATA!D223="",CLEANED_DATA!Q223=""),"Missing value: verify ANC1 and LLIN reporting",IF(CLEANED_DATA!Q223=CLEANED_DATA!D223,"OK: LLIN equals ANC1",IF(CLEANED_DATA!Q223&gt;CLEANED_DATA!D223,"Flag: LLIN exceeds ANC1 by "&amp;(CLEANED_DATA!Q223-CLEANED_DATA!D223)&amp;"; verify ANC register and LLIN distribution tally","Flag: LLIN lower than ANC1 by "&amp;(CLEANED_DATA!D223-CLEANED_DATA!Q223)&amp;"; verify if all ANC1 clients received LLINs or correct reporting error"))))</f>
        <v/>
      </c>
      <c r="F223" s="10" t="str">
        <f>IF($A223="","",IF(AND(N(CLEANED_DATA!T223)&gt;0,N(CLEANED_DATA!AK223)=0),"Alert: deliveries reported but no PNC 6-10 days",""))</f>
        <v/>
      </c>
      <c r="G223" s="10" t="str">
        <f>IF($A223="","",IF(N(CLEANED_DATA!X223)&gt;N(CLEANED_DATA!T223),"Check: caesareans &gt; facility deliveries",""))</f>
        <v/>
      </c>
      <c r="H223" s="10" t="str">
        <f>IF($A223="","",IF(N(CLEANED_DATA!Y223)&gt;N(CLEANED_DATA!T223)+N(CLEANED_DATA!Z223),"Check: complications unusually high vs deliveries/referrals",""))</f>
        <v/>
      </c>
      <c r="I223" s="10" t="str">
        <f>IF($A223="","",IF(N(CLEANED_DATA!AP223)&lt;N(CLEANED_DATA!AQ223),"Check: FP counselled &lt; new acceptors",""))</f>
        <v/>
      </c>
      <c r="J223" s="10" t="str">
        <f>IF($A223="","",N(CLEANED_DATA!AS223)+N(CLEANED_DATA!AT223)+N(CLEANED_DATA!AU223)+N(CLEANED_DATA!AV223)+N(CLEANED_DATA!AW223)+N(CLEANED_DATA!AX223)+N(CLEANED_DATA!AY223)+N(CLEANED_DATA!AZ223)+N(CLEANED_DATA!BA223)+N(CLEANED_DATA!BB223)+N(CLEANED_DATA!BC223)+N(CLEANED_DATA!#REF!)+N(CLEANED_DATA!#REF!))</f>
        <v/>
      </c>
      <c r="K223" s="10" t="str">
        <f>IF($A223="","",IF(ABS(J223-N(CLEANED_DATA!AQ223))&gt;2,"Check: FP method sum differs from new acceptors",""))</f>
        <v/>
      </c>
      <c r="L223" s="10" t="str">
        <f>IF($A223="","",IF(N(CLEANED_DATA!AJ223)&gt;N(CLEANED_DATA!AI223),"Check: oxygen cases &gt; hypoxemia cases",""))</f>
        <v/>
      </c>
      <c r="M223" s="10" t="str">
        <f t="shared" si="12"/>
        <v/>
      </c>
      <c r="N223" s="10" t="str">
        <f t="shared" si="13"/>
        <v/>
      </c>
      <c r="O223" s="10" t="str">
        <f>IF($A223="","",TEXTJOIN("; ",TRUE,D223:I223,K223:L223))</f>
        <v/>
      </c>
    </row>
    <row r="224" spans="1:15" ht="39.5" customHeight="1">
      <c r="A224" s="10" t="str">
        <f>CLEANED_DATA!A224</f>
        <v/>
      </c>
      <c r="B224" s="10" t="str">
        <f>IF($A224="","",IF(
IF(CLEANED_DATA!D224="","ANC1; ","")&amp;
IF(CLEANED_DATA!G224="","ANC4; ","")&amp;
IF(CLEANED_DATA!Q224="","LLIN_DISTRIBUTED; ","")&amp;
IF(CLEANED_DATA!R224="","DELIVERIES_HF; ","")&amp;
IF(CLEANED_DATA!T224="","AMTSL; ","")&amp;
IF(CLEANED_DATA!V224="","CAESAREAN; ","")&amp;
IF(CLEANED_DATA!W224="","OBST_COMPLICATIONS; ","")&amp;
IF(CLEANED_DATA!AL224="","PNC_48H_PROXY; ","")&amp;
IF(CLEANED_DATA!AM224="","FP_VISITS; ","")&amp;
IF(CLEANED_DATA!AN224="","FP_COUNSELLED; ","")&amp;
IF(CLEANED_DATA!AO224="","FP_NEW_ACCEPTORS; ","")&amp;
IF(CLEANED_DATA!AQ224="","FP_PROGESTIN_PILL; ","")&amp;
IF(CLEANED_DATA!AR224="","FP_ESTRO_PROGESTIN_PILL; ","")&amp;
IF(CLEANED_DATA!AS224="","FP_MORNING_AFTER; ","")&amp;
IF(CLEANED_DATA!AT224="","FP_IM_INJECTION; ","")&amp;
IF(CLEANED_DATA!AU224="","FP_SC_INJECTION; ","")&amp;
IF(CLEANED_DATA!AV224="","FP_IMPLANT_IMPLANON; ","")&amp;
IF(CLEANED_DATA!AW224="","FP_IMPLANT_JADELLE; ","")&amp;
IF(CLEANED_DATA!AX224="","FP_IUD; ","")&amp;
IF(CLEANED_DATA!AY224="","FP_TUBAL_LIGATION; ","")&amp;
IF(CLEANED_DATA!AZ224="","FP_VASECTOMY; ","")&amp;
IF(CLEANED_DATA!BA224="","FP_MALE_CONDOM; ","")&amp;
IF(CLEANED_DATA!BB224="","FP_FEMALE_CONDOM; ","")&amp;
IF(CLEANED_DATA!BC224="","FP_NATURAL_METHOD; ","")
="","None",
IF(CLEANED_DATA!D224="","ANC1; ","")&amp;
IF(CLEANED_DATA!G224="","ANC4; ","")&amp;
IF(CLEANED_DATA!Q224="","LLIN_DISTRIBUTED; ","")&amp;
IF(CLEANED_DATA!R224="","DELIVERIES_HF; ","")&amp;
IF(CLEANED_DATA!T224="","AMTSL; ","")&amp;
IF(CLEANED_DATA!V224="","CAESAREAN; ","")&amp;
IF(CLEANED_DATA!W224="","OBST_COMPLICATIONS; ","")&amp;
IF(CLEANED_DATA!AL224="","PNC_48H_PROXY; ","")&amp;
IF(CLEANED_DATA!AM224="","FP_VISITS; ","")&amp;
IF(CLEANED_DATA!AN224="","FP_COUNSELLED; ","")&amp;
IF(CLEANED_DATA!AO224="","FP_NEW_ACCEPTORS; ","")&amp;
IF(CLEANED_DATA!AQ224="","FP_PROGESTIN_PILL; ","")&amp;
IF(CLEANED_DATA!AR224="","FP_ESTRO_PROGESTIN_PILL; ","")&amp;
IF(CLEANED_DATA!AS224="","FP_MORNING_AFTER; ","")&amp;
IF(CLEANED_DATA!AT224="","FP_IM_INJECTION; ","")&amp;
IF(CLEANED_DATA!AU224="","FP_SC_INJECTION; ","")&amp;
IF(CLEANED_DATA!AV224="","FP_IMPLANT_IMPLANON; ","")&amp;
IF(CLEANED_DATA!AW224="","FP_IMPLANT_JADELLE; ","")&amp;
IF(CLEANED_DATA!AX224="","FP_IUD; ","")&amp;
IF(CLEANED_DATA!AY224="","FP_TUBAL_LIGATION; ","")&amp;
IF(CLEANED_DATA!AZ224="","FP_VASECTOMY; ","")&amp;
IF(CLEANED_DATA!BA224="","FP_MALE_CONDOM; ","")&amp;
IF(CLEANED_DATA!BB224="","FP_FEMALE_CONDOM; ","")&amp;
IF(CLEANED_DATA!BC224="","FP_NATURAL_METHOD; ","")))</f>
        <v/>
      </c>
      <c r="C224" s="11" t="str">
        <f>IF($A224="","",IF(
COUNT(CLEANED_DATA!D224,CLEANED_DATA!G224,CLEANED_DATA!Q224,CLEANED_DATA!R224,CLEANED_DATA!T224,CLEANED_DATA!V224,CLEANED_DATA!W224,CLEANED_DATA!AL224,CLEANED_DATA!AM224,CLEANED_DATA!AN224,CLEANED_DATA!AO224,CLEANED_DATA!AQ224,CLEANED_DATA!AR224,CLEANED_DATA!AS224,CLEANED_DATA!AT224,CLEANED_DATA!AU224,CLEANED_DATA!AV224,CLEANED_DATA!AW224,CLEANED_DATA!AX224,CLEANED_DATA!AY224,CLEANED_DATA!AZ224,CLEANED_DATA!BA224,CLEANED_DATA!BB224,CLEANED_DATA!BC224)=0,
"No data reported",
IF(
SUM(CLEANED_DATA!D224,CLEANED_DATA!G224,CLEANED_DATA!Q224,CLEANED_DATA!R224,CLEANED_DATA!T224,CLEANED_DATA!V224,CLEANED_DATA!W224,CLEANED_DATA!AL224,CLEANED_DATA!AM224,CLEANED_DATA!AN224,CLEANED_DATA!AO224,CLEANED_DATA!AQ224,CLEANED_DATA!AR224,CLEANED_DATA!AS224,CLEANED_DATA!AT224,CLEANED_DATA!AU224,CLEANED_DATA!AV224,CLEANED_DATA!AW224,CLEANED_DATA!AX224,CLEANED_DATA!AY224,CLEANED_DATA!AZ224,CLEANED_DATA!BA224,CLEANED_DATA!BB224,CLEANED_DATA!BC224)=0,
"Zero-only reporting",
"Reported")))</f>
        <v/>
      </c>
      <c r="D224" s="10" t="str">
        <f>IF($A224="","",IF(N(CLEANED_DATA!G224)&gt;N(CLEANED_DATA!D224),"Check: ANC4 &gt; ANC1",""))</f>
        <v/>
      </c>
      <c r="E224" s="10" t="str">
        <f>IF($A224="","",IF(OR(CLEANED_DATA!D224="",CLEANED_DATA!Q224=""),"Missing value: verify ANC1 and LLIN reporting",IF(CLEANED_DATA!Q224=CLEANED_DATA!D224,"OK: LLIN equals ANC1",IF(CLEANED_DATA!Q224&gt;CLEANED_DATA!D224,"Flag: LLIN exceeds ANC1 by "&amp;(CLEANED_DATA!Q224-CLEANED_DATA!D224)&amp;"; verify ANC register and LLIN distribution tally","Flag: LLIN lower than ANC1 by "&amp;(CLEANED_DATA!D224-CLEANED_DATA!Q224)&amp;"; verify if all ANC1 clients received LLINs or correct reporting error"))))</f>
        <v/>
      </c>
      <c r="F224" s="10" t="str">
        <f>IF($A224="","",IF(AND(N(CLEANED_DATA!T224)&gt;0,N(CLEANED_DATA!AK224)=0),"Alert: deliveries reported but no PNC 6-10 days",""))</f>
        <v/>
      </c>
      <c r="G224" s="10" t="str">
        <f>IF($A224="","",IF(N(CLEANED_DATA!X224)&gt;N(CLEANED_DATA!T224),"Check: caesareans &gt; facility deliveries",""))</f>
        <v/>
      </c>
      <c r="H224" s="10" t="str">
        <f>IF($A224="","",IF(N(CLEANED_DATA!Y224)&gt;N(CLEANED_DATA!T224)+N(CLEANED_DATA!Z224),"Check: complications unusually high vs deliveries/referrals",""))</f>
        <v/>
      </c>
      <c r="I224" s="10" t="str">
        <f>IF($A224="","",IF(N(CLEANED_DATA!AP224)&lt;N(CLEANED_DATA!AQ224),"Check: FP counselled &lt; new acceptors",""))</f>
        <v/>
      </c>
      <c r="J224" s="10" t="str">
        <f>IF($A224="","",N(CLEANED_DATA!AS224)+N(CLEANED_DATA!AT224)+N(CLEANED_DATA!AU224)+N(CLEANED_DATA!AV224)+N(CLEANED_DATA!AW224)+N(CLEANED_DATA!AX224)+N(CLEANED_DATA!AY224)+N(CLEANED_DATA!AZ224)+N(CLEANED_DATA!BA224)+N(CLEANED_DATA!BB224)+N(CLEANED_DATA!BC224)+N(CLEANED_DATA!#REF!)+N(CLEANED_DATA!#REF!))</f>
        <v/>
      </c>
      <c r="K224" s="10" t="str">
        <f>IF($A224="","",IF(ABS(J224-N(CLEANED_DATA!AQ224))&gt;2,"Check: FP method sum differs from new acceptors",""))</f>
        <v/>
      </c>
      <c r="L224" s="10" t="str">
        <f>IF($A224="","",IF(N(CLEANED_DATA!AJ224)&gt;N(CLEANED_DATA!AI224),"Check: oxygen cases &gt; hypoxemia cases",""))</f>
        <v/>
      </c>
      <c r="M224" s="10" t="str">
        <f t="shared" si="12"/>
        <v/>
      </c>
      <c r="N224" s="10" t="str">
        <f t="shared" si="13"/>
        <v/>
      </c>
      <c r="O224" s="10" t="str">
        <f>IF($A224="","",TEXTJOIN("; ",TRUE,D224:I224,K224:L224))</f>
        <v/>
      </c>
    </row>
    <row r="225" spans="1:15" ht="39.5" customHeight="1">
      <c r="A225" s="10" t="str">
        <f>CLEANED_DATA!A225</f>
        <v/>
      </c>
      <c r="B225" s="10" t="str">
        <f>IF($A225="","",IF(
IF(CLEANED_DATA!D225="","ANC1; ","")&amp;
IF(CLEANED_DATA!G225="","ANC4; ","")&amp;
IF(CLEANED_DATA!Q225="","LLIN_DISTRIBUTED; ","")&amp;
IF(CLEANED_DATA!R225="","DELIVERIES_HF; ","")&amp;
IF(CLEANED_DATA!T225="","AMTSL; ","")&amp;
IF(CLEANED_DATA!V225="","CAESAREAN; ","")&amp;
IF(CLEANED_DATA!W225="","OBST_COMPLICATIONS; ","")&amp;
IF(CLEANED_DATA!AL225="","PNC_48H_PROXY; ","")&amp;
IF(CLEANED_DATA!AM225="","FP_VISITS; ","")&amp;
IF(CLEANED_DATA!AN225="","FP_COUNSELLED; ","")&amp;
IF(CLEANED_DATA!AO225="","FP_NEW_ACCEPTORS; ","")&amp;
IF(CLEANED_DATA!AQ225="","FP_PROGESTIN_PILL; ","")&amp;
IF(CLEANED_DATA!AR225="","FP_ESTRO_PROGESTIN_PILL; ","")&amp;
IF(CLEANED_DATA!AS225="","FP_MORNING_AFTER; ","")&amp;
IF(CLEANED_DATA!AT225="","FP_IM_INJECTION; ","")&amp;
IF(CLEANED_DATA!AU225="","FP_SC_INJECTION; ","")&amp;
IF(CLEANED_DATA!AV225="","FP_IMPLANT_IMPLANON; ","")&amp;
IF(CLEANED_DATA!AW225="","FP_IMPLANT_JADELLE; ","")&amp;
IF(CLEANED_DATA!AX225="","FP_IUD; ","")&amp;
IF(CLEANED_DATA!AY225="","FP_TUBAL_LIGATION; ","")&amp;
IF(CLEANED_DATA!AZ225="","FP_VASECTOMY; ","")&amp;
IF(CLEANED_DATA!BA225="","FP_MALE_CONDOM; ","")&amp;
IF(CLEANED_DATA!BB225="","FP_FEMALE_CONDOM; ","")&amp;
IF(CLEANED_DATA!BC225="","FP_NATURAL_METHOD; ","")
="","None",
IF(CLEANED_DATA!D225="","ANC1; ","")&amp;
IF(CLEANED_DATA!G225="","ANC4; ","")&amp;
IF(CLEANED_DATA!Q225="","LLIN_DISTRIBUTED; ","")&amp;
IF(CLEANED_DATA!R225="","DELIVERIES_HF; ","")&amp;
IF(CLEANED_DATA!T225="","AMTSL; ","")&amp;
IF(CLEANED_DATA!V225="","CAESAREAN; ","")&amp;
IF(CLEANED_DATA!W225="","OBST_COMPLICATIONS; ","")&amp;
IF(CLEANED_DATA!AL225="","PNC_48H_PROXY; ","")&amp;
IF(CLEANED_DATA!AM225="","FP_VISITS; ","")&amp;
IF(CLEANED_DATA!AN225="","FP_COUNSELLED; ","")&amp;
IF(CLEANED_DATA!AO225="","FP_NEW_ACCEPTORS; ","")&amp;
IF(CLEANED_DATA!AQ225="","FP_PROGESTIN_PILL; ","")&amp;
IF(CLEANED_DATA!AR225="","FP_ESTRO_PROGESTIN_PILL; ","")&amp;
IF(CLEANED_DATA!AS225="","FP_MORNING_AFTER; ","")&amp;
IF(CLEANED_DATA!AT225="","FP_IM_INJECTION; ","")&amp;
IF(CLEANED_DATA!AU225="","FP_SC_INJECTION; ","")&amp;
IF(CLEANED_DATA!AV225="","FP_IMPLANT_IMPLANON; ","")&amp;
IF(CLEANED_DATA!AW225="","FP_IMPLANT_JADELLE; ","")&amp;
IF(CLEANED_DATA!AX225="","FP_IUD; ","")&amp;
IF(CLEANED_DATA!AY225="","FP_TUBAL_LIGATION; ","")&amp;
IF(CLEANED_DATA!AZ225="","FP_VASECTOMY; ","")&amp;
IF(CLEANED_DATA!BA225="","FP_MALE_CONDOM; ","")&amp;
IF(CLEANED_DATA!BB225="","FP_FEMALE_CONDOM; ","")&amp;
IF(CLEANED_DATA!BC225="","FP_NATURAL_METHOD; ","")))</f>
        <v/>
      </c>
      <c r="C225" s="11" t="str">
        <f>IF($A225="","",IF(
COUNT(CLEANED_DATA!D225,CLEANED_DATA!G225,CLEANED_DATA!Q225,CLEANED_DATA!R225,CLEANED_DATA!T225,CLEANED_DATA!V225,CLEANED_DATA!W225,CLEANED_DATA!AL225,CLEANED_DATA!AM225,CLEANED_DATA!AN225,CLEANED_DATA!AO225,CLEANED_DATA!AQ225,CLEANED_DATA!AR225,CLEANED_DATA!AS225,CLEANED_DATA!AT225,CLEANED_DATA!AU225,CLEANED_DATA!AV225,CLEANED_DATA!AW225,CLEANED_DATA!AX225,CLEANED_DATA!AY225,CLEANED_DATA!AZ225,CLEANED_DATA!BA225,CLEANED_DATA!BB225,CLEANED_DATA!BC225)=0,
"No data reported",
IF(
SUM(CLEANED_DATA!D225,CLEANED_DATA!G225,CLEANED_DATA!Q225,CLEANED_DATA!R225,CLEANED_DATA!T225,CLEANED_DATA!V225,CLEANED_DATA!W225,CLEANED_DATA!AL225,CLEANED_DATA!AM225,CLEANED_DATA!AN225,CLEANED_DATA!AO225,CLEANED_DATA!AQ225,CLEANED_DATA!AR225,CLEANED_DATA!AS225,CLEANED_DATA!AT225,CLEANED_DATA!AU225,CLEANED_DATA!AV225,CLEANED_DATA!AW225,CLEANED_DATA!AX225,CLEANED_DATA!AY225,CLEANED_DATA!AZ225,CLEANED_DATA!BA225,CLEANED_DATA!BB225,CLEANED_DATA!BC225)=0,
"Zero-only reporting",
"Reported")))</f>
        <v/>
      </c>
      <c r="D225" s="10" t="str">
        <f>IF($A225="","",IF(N(CLEANED_DATA!G225)&gt;N(CLEANED_DATA!D225),"Check: ANC4 &gt; ANC1",""))</f>
        <v/>
      </c>
      <c r="E225" s="10" t="str">
        <f>IF($A225="","",IF(OR(CLEANED_DATA!D225="",CLEANED_DATA!Q225=""),"Missing value: verify ANC1 and LLIN reporting",IF(CLEANED_DATA!Q225=CLEANED_DATA!D225,"OK: LLIN equals ANC1",IF(CLEANED_DATA!Q225&gt;CLEANED_DATA!D225,"Flag: LLIN exceeds ANC1 by "&amp;(CLEANED_DATA!Q225-CLEANED_DATA!D225)&amp;"; verify ANC register and LLIN distribution tally","Flag: LLIN lower than ANC1 by "&amp;(CLEANED_DATA!D225-CLEANED_DATA!Q225)&amp;"; verify if all ANC1 clients received LLINs or correct reporting error"))))</f>
        <v/>
      </c>
      <c r="F225" s="10" t="str">
        <f>IF($A225="","",IF(AND(N(CLEANED_DATA!T225)&gt;0,N(CLEANED_DATA!AK225)=0),"Alert: deliveries reported but no PNC 6-10 days",""))</f>
        <v/>
      </c>
      <c r="G225" s="10" t="str">
        <f>IF($A225="","",IF(N(CLEANED_DATA!X225)&gt;N(CLEANED_DATA!T225),"Check: caesareans &gt; facility deliveries",""))</f>
        <v/>
      </c>
      <c r="H225" s="10" t="str">
        <f>IF($A225="","",IF(N(CLEANED_DATA!Y225)&gt;N(CLEANED_DATA!T225)+N(CLEANED_DATA!Z225),"Check: complications unusually high vs deliveries/referrals",""))</f>
        <v/>
      </c>
      <c r="I225" s="10" t="str">
        <f>IF($A225="","",IF(N(CLEANED_DATA!AP225)&lt;N(CLEANED_DATA!AQ225),"Check: FP counselled &lt; new acceptors",""))</f>
        <v/>
      </c>
      <c r="J225" s="10" t="str">
        <f>IF($A225="","",N(CLEANED_DATA!AS225)+N(CLEANED_DATA!AT225)+N(CLEANED_DATA!AU225)+N(CLEANED_DATA!AV225)+N(CLEANED_DATA!AW225)+N(CLEANED_DATA!AX225)+N(CLEANED_DATA!AY225)+N(CLEANED_DATA!AZ225)+N(CLEANED_DATA!BA225)+N(CLEANED_DATA!BB225)+N(CLEANED_DATA!BC225)+N(CLEANED_DATA!#REF!)+N(CLEANED_DATA!#REF!))</f>
        <v/>
      </c>
      <c r="K225" s="10" t="str">
        <f>IF($A225="","",IF(ABS(J225-N(CLEANED_DATA!AQ225))&gt;2,"Check: FP method sum differs from new acceptors",""))</f>
        <v/>
      </c>
      <c r="L225" s="10" t="str">
        <f>IF($A225="","",IF(N(CLEANED_DATA!AJ225)&gt;N(CLEANED_DATA!AI225),"Check: oxygen cases &gt; hypoxemia cases",""))</f>
        <v/>
      </c>
      <c r="M225" s="10" t="str">
        <f t="shared" si="12"/>
        <v/>
      </c>
      <c r="N225" s="10" t="str">
        <f t="shared" si="13"/>
        <v/>
      </c>
      <c r="O225" s="10" t="str">
        <f>IF($A225="","",TEXTJOIN("; ",TRUE,D225:I225,K225:L225))</f>
        <v/>
      </c>
    </row>
    <row r="226" spans="1:15" ht="39.5" customHeight="1">
      <c r="A226" s="10" t="str">
        <f>CLEANED_DATA!A226</f>
        <v/>
      </c>
      <c r="B226" s="10" t="str">
        <f>IF($A226="","",IF(
IF(CLEANED_DATA!D226="","ANC1; ","")&amp;
IF(CLEANED_DATA!G226="","ANC4; ","")&amp;
IF(CLEANED_DATA!Q226="","LLIN_DISTRIBUTED; ","")&amp;
IF(CLEANED_DATA!R226="","DELIVERIES_HF; ","")&amp;
IF(CLEANED_DATA!T226="","AMTSL; ","")&amp;
IF(CLEANED_DATA!V226="","CAESAREAN; ","")&amp;
IF(CLEANED_DATA!W226="","OBST_COMPLICATIONS; ","")&amp;
IF(CLEANED_DATA!AL226="","PNC_48H_PROXY; ","")&amp;
IF(CLEANED_DATA!AM226="","FP_VISITS; ","")&amp;
IF(CLEANED_DATA!AN226="","FP_COUNSELLED; ","")&amp;
IF(CLEANED_DATA!AO226="","FP_NEW_ACCEPTORS; ","")&amp;
IF(CLEANED_DATA!AQ226="","FP_PROGESTIN_PILL; ","")&amp;
IF(CLEANED_DATA!AR226="","FP_ESTRO_PROGESTIN_PILL; ","")&amp;
IF(CLEANED_DATA!AS226="","FP_MORNING_AFTER; ","")&amp;
IF(CLEANED_DATA!AT226="","FP_IM_INJECTION; ","")&amp;
IF(CLEANED_DATA!AU226="","FP_SC_INJECTION; ","")&amp;
IF(CLEANED_DATA!AV226="","FP_IMPLANT_IMPLANON; ","")&amp;
IF(CLEANED_DATA!AW226="","FP_IMPLANT_JADELLE; ","")&amp;
IF(CLEANED_DATA!AX226="","FP_IUD; ","")&amp;
IF(CLEANED_DATA!AY226="","FP_TUBAL_LIGATION; ","")&amp;
IF(CLEANED_DATA!AZ226="","FP_VASECTOMY; ","")&amp;
IF(CLEANED_DATA!BA226="","FP_MALE_CONDOM; ","")&amp;
IF(CLEANED_DATA!BB226="","FP_FEMALE_CONDOM; ","")&amp;
IF(CLEANED_DATA!BC226="","FP_NATURAL_METHOD; ","")
="","None",
IF(CLEANED_DATA!D226="","ANC1; ","")&amp;
IF(CLEANED_DATA!G226="","ANC4; ","")&amp;
IF(CLEANED_DATA!Q226="","LLIN_DISTRIBUTED; ","")&amp;
IF(CLEANED_DATA!R226="","DELIVERIES_HF; ","")&amp;
IF(CLEANED_DATA!T226="","AMTSL; ","")&amp;
IF(CLEANED_DATA!V226="","CAESAREAN; ","")&amp;
IF(CLEANED_DATA!W226="","OBST_COMPLICATIONS; ","")&amp;
IF(CLEANED_DATA!AL226="","PNC_48H_PROXY; ","")&amp;
IF(CLEANED_DATA!AM226="","FP_VISITS; ","")&amp;
IF(CLEANED_DATA!AN226="","FP_COUNSELLED; ","")&amp;
IF(CLEANED_DATA!AO226="","FP_NEW_ACCEPTORS; ","")&amp;
IF(CLEANED_DATA!AQ226="","FP_PROGESTIN_PILL; ","")&amp;
IF(CLEANED_DATA!AR226="","FP_ESTRO_PROGESTIN_PILL; ","")&amp;
IF(CLEANED_DATA!AS226="","FP_MORNING_AFTER; ","")&amp;
IF(CLEANED_DATA!AT226="","FP_IM_INJECTION; ","")&amp;
IF(CLEANED_DATA!AU226="","FP_SC_INJECTION; ","")&amp;
IF(CLEANED_DATA!AV226="","FP_IMPLANT_IMPLANON; ","")&amp;
IF(CLEANED_DATA!AW226="","FP_IMPLANT_JADELLE; ","")&amp;
IF(CLEANED_DATA!AX226="","FP_IUD; ","")&amp;
IF(CLEANED_DATA!AY226="","FP_TUBAL_LIGATION; ","")&amp;
IF(CLEANED_DATA!AZ226="","FP_VASECTOMY; ","")&amp;
IF(CLEANED_DATA!BA226="","FP_MALE_CONDOM; ","")&amp;
IF(CLEANED_DATA!BB226="","FP_FEMALE_CONDOM; ","")&amp;
IF(CLEANED_DATA!BC226="","FP_NATURAL_METHOD; ","")))</f>
        <v/>
      </c>
      <c r="C226" s="11" t="str">
        <f>IF($A226="","",IF(
COUNT(CLEANED_DATA!D226,CLEANED_DATA!G226,CLEANED_DATA!Q226,CLEANED_DATA!R226,CLEANED_DATA!T226,CLEANED_DATA!V226,CLEANED_DATA!W226,CLEANED_DATA!AL226,CLEANED_DATA!AM226,CLEANED_DATA!AN226,CLEANED_DATA!AO226,CLEANED_DATA!AQ226,CLEANED_DATA!AR226,CLEANED_DATA!AS226,CLEANED_DATA!AT226,CLEANED_DATA!AU226,CLEANED_DATA!AV226,CLEANED_DATA!AW226,CLEANED_DATA!AX226,CLEANED_DATA!AY226,CLEANED_DATA!AZ226,CLEANED_DATA!BA226,CLEANED_DATA!BB226,CLEANED_DATA!BC226)=0,
"No data reported",
IF(
SUM(CLEANED_DATA!D226,CLEANED_DATA!G226,CLEANED_DATA!Q226,CLEANED_DATA!R226,CLEANED_DATA!T226,CLEANED_DATA!V226,CLEANED_DATA!W226,CLEANED_DATA!AL226,CLEANED_DATA!AM226,CLEANED_DATA!AN226,CLEANED_DATA!AO226,CLEANED_DATA!AQ226,CLEANED_DATA!AR226,CLEANED_DATA!AS226,CLEANED_DATA!AT226,CLEANED_DATA!AU226,CLEANED_DATA!AV226,CLEANED_DATA!AW226,CLEANED_DATA!AX226,CLEANED_DATA!AY226,CLEANED_DATA!AZ226,CLEANED_DATA!BA226,CLEANED_DATA!BB226,CLEANED_DATA!BC226)=0,
"Zero-only reporting",
"Reported")))</f>
        <v/>
      </c>
      <c r="D226" s="10" t="str">
        <f>IF($A226="","",IF(N(CLEANED_DATA!G226)&gt;N(CLEANED_DATA!D226),"Check: ANC4 &gt; ANC1",""))</f>
        <v/>
      </c>
      <c r="E226" s="10" t="str">
        <f>IF($A226="","",IF(OR(CLEANED_DATA!D226="",CLEANED_DATA!Q226=""),"Missing value: verify ANC1 and LLIN reporting",IF(CLEANED_DATA!Q226=CLEANED_DATA!D226,"OK: LLIN equals ANC1",IF(CLEANED_DATA!Q226&gt;CLEANED_DATA!D226,"Flag: LLIN exceeds ANC1 by "&amp;(CLEANED_DATA!Q226-CLEANED_DATA!D226)&amp;"; verify ANC register and LLIN distribution tally","Flag: LLIN lower than ANC1 by "&amp;(CLEANED_DATA!D226-CLEANED_DATA!Q226)&amp;"; verify if all ANC1 clients received LLINs or correct reporting error"))))</f>
        <v/>
      </c>
      <c r="F226" s="10" t="str">
        <f>IF($A226="","",IF(AND(N(CLEANED_DATA!T226)&gt;0,N(CLEANED_DATA!AK226)=0),"Alert: deliveries reported but no PNC 6-10 days",""))</f>
        <v/>
      </c>
      <c r="G226" s="10" t="str">
        <f>IF($A226="","",IF(N(CLEANED_DATA!X226)&gt;N(CLEANED_DATA!T226),"Check: caesareans &gt; facility deliveries",""))</f>
        <v/>
      </c>
      <c r="H226" s="10" t="str">
        <f>IF($A226="","",IF(N(CLEANED_DATA!Y226)&gt;N(CLEANED_DATA!T226)+N(CLEANED_DATA!Z226),"Check: complications unusually high vs deliveries/referrals",""))</f>
        <v/>
      </c>
      <c r="I226" s="10" t="str">
        <f>IF($A226="","",IF(N(CLEANED_DATA!AP226)&lt;N(CLEANED_DATA!AQ226),"Check: FP counselled &lt; new acceptors",""))</f>
        <v/>
      </c>
      <c r="J226" s="10" t="str">
        <f>IF($A226="","",N(CLEANED_DATA!AS226)+N(CLEANED_DATA!AT226)+N(CLEANED_DATA!AU226)+N(CLEANED_DATA!AV226)+N(CLEANED_DATA!AW226)+N(CLEANED_DATA!AX226)+N(CLEANED_DATA!AY226)+N(CLEANED_DATA!AZ226)+N(CLEANED_DATA!BA226)+N(CLEANED_DATA!BB226)+N(CLEANED_DATA!BC226)+N(CLEANED_DATA!#REF!)+N(CLEANED_DATA!#REF!))</f>
        <v/>
      </c>
      <c r="K226" s="10" t="str">
        <f>IF($A226="","",IF(ABS(J226-N(CLEANED_DATA!AQ226))&gt;2,"Check: FP method sum differs from new acceptors",""))</f>
        <v/>
      </c>
      <c r="L226" s="10" t="str">
        <f>IF($A226="","",IF(N(CLEANED_DATA!AJ226)&gt;N(CLEANED_DATA!AI226),"Check: oxygen cases &gt; hypoxemia cases",""))</f>
        <v/>
      </c>
      <c r="M226" s="10" t="str">
        <f t="shared" si="12"/>
        <v/>
      </c>
      <c r="N226" s="10" t="str">
        <f t="shared" si="13"/>
        <v/>
      </c>
      <c r="O226" s="10" t="str">
        <f>IF($A226="","",TEXTJOIN("; ",TRUE,D226:I226,K226:L226))</f>
        <v/>
      </c>
    </row>
    <row r="227" spans="1:15" ht="39.5" customHeight="1">
      <c r="A227" s="10" t="str">
        <f>CLEANED_DATA!A227</f>
        <v/>
      </c>
      <c r="B227" s="10" t="str">
        <f>IF($A227="","",IF(
IF(CLEANED_DATA!D227="","ANC1; ","")&amp;
IF(CLEANED_DATA!G227="","ANC4; ","")&amp;
IF(CLEANED_DATA!Q227="","LLIN_DISTRIBUTED; ","")&amp;
IF(CLEANED_DATA!R227="","DELIVERIES_HF; ","")&amp;
IF(CLEANED_DATA!T227="","AMTSL; ","")&amp;
IF(CLEANED_DATA!V227="","CAESAREAN; ","")&amp;
IF(CLEANED_DATA!W227="","OBST_COMPLICATIONS; ","")&amp;
IF(CLEANED_DATA!AL227="","PNC_48H_PROXY; ","")&amp;
IF(CLEANED_DATA!AM227="","FP_VISITS; ","")&amp;
IF(CLEANED_DATA!AN227="","FP_COUNSELLED; ","")&amp;
IF(CLEANED_DATA!AO227="","FP_NEW_ACCEPTORS; ","")&amp;
IF(CLEANED_DATA!AQ227="","FP_PROGESTIN_PILL; ","")&amp;
IF(CLEANED_DATA!AR227="","FP_ESTRO_PROGESTIN_PILL; ","")&amp;
IF(CLEANED_DATA!AS227="","FP_MORNING_AFTER; ","")&amp;
IF(CLEANED_DATA!AT227="","FP_IM_INJECTION; ","")&amp;
IF(CLEANED_DATA!AU227="","FP_SC_INJECTION; ","")&amp;
IF(CLEANED_DATA!AV227="","FP_IMPLANT_IMPLANON; ","")&amp;
IF(CLEANED_DATA!AW227="","FP_IMPLANT_JADELLE; ","")&amp;
IF(CLEANED_DATA!AX227="","FP_IUD; ","")&amp;
IF(CLEANED_DATA!AY227="","FP_TUBAL_LIGATION; ","")&amp;
IF(CLEANED_DATA!AZ227="","FP_VASECTOMY; ","")&amp;
IF(CLEANED_DATA!BA227="","FP_MALE_CONDOM; ","")&amp;
IF(CLEANED_DATA!BB227="","FP_FEMALE_CONDOM; ","")&amp;
IF(CLEANED_DATA!BC227="","FP_NATURAL_METHOD; ","")
="","None",
IF(CLEANED_DATA!D227="","ANC1; ","")&amp;
IF(CLEANED_DATA!G227="","ANC4; ","")&amp;
IF(CLEANED_DATA!Q227="","LLIN_DISTRIBUTED; ","")&amp;
IF(CLEANED_DATA!R227="","DELIVERIES_HF; ","")&amp;
IF(CLEANED_DATA!T227="","AMTSL; ","")&amp;
IF(CLEANED_DATA!V227="","CAESAREAN; ","")&amp;
IF(CLEANED_DATA!W227="","OBST_COMPLICATIONS; ","")&amp;
IF(CLEANED_DATA!AL227="","PNC_48H_PROXY; ","")&amp;
IF(CLEANED_DATA!AM227="","FP_VISITS; ","")&amp;
IF(CLEANED_DATA!AN227="","FP_COUNSELLED; ","")&amp;
IF(CLEANED_DATA!AO227="","FP_NEW_ACCEPTORS; ","")&amp;
IF(CLEANED_DATA!AQ227="","FP_PROGESTIN_PILL; ","")&amp;
IF(CLEANED_DATA!AR227="","FP_ESTRO_PROGESTIN_PILL; ","")&amp;
IF(CLEANED_DATA!AS227="","FP_MORNING_AFTER; ","")&amp;
IF(CLEANED_DATA!AT227="","FP_IM_INJECTION; ","")&amp;
IF(CLEANED_DATA!AU227="","FP_SC_INJECTION; ","")&amp;
IF(CLEANED_DATA!AV227="","FP_IMPLANT_IMPLANON; ","")&amp;
IF(CLEANED_DATA!AW227="","FP_IMPLANT_JADELLE; ","")&amp;
IF(CLEANED_DATA!AX227="","FP_IUD; ","")&amp;
IF(CLEANED_DATA!AY227="","FP_TUBAL_LIGATION; ","")&amp;
IF(CLEANED_DATA!AZ227="","FP_VASECTOMY; ","")&amp;
IF(CLEANED_DATA!BA227="","FP_MALE_CONDOM; ","")&amp;
IF(CLEANED_DATA!BB227="","FP_FEMALE_CONDOM; ","")&amp;
IF(CLEANED_DATA!BC227="","FP_NATURAL_METHOD; ","")))</f>
        <v/>
      </c>
      <c r="C227" s="11" t="str">
        <f>IF($A227="","",IF(
COUNT(CLEANED_DATA!D227,CLEANED_DATA!G227,CLEANED_DATA!Q227,CLEANED_DATA!R227,CLEANED_DATA!T227,CLEANED_DATA!V227,CLEANED_DATA!W227,CLEANED_DATA!AL227,CLEANED_DATA!AM227,CLEANED_DATA!AN227,CLEANED_DATA!AO227,CLEANED_DATA!AQ227,CLEANED_DATA!AR227,CLEANED_DATA!AS227,CLEANED_DATA!AT227,CLEANED_DATA!AU227,CLEANED_DATA!AV227,CLEANED_DATA!AW227,CLEANED_DATA!AX227,CLEANED_DATA!AY227,CLEANED_DATA!AZ227,CLEANED_DATA!BA227,CLEANED_DATA!BB227,CLEANED_DATA!BC227)=0,
"No data reported",
IF(
SUM(CLEANED_DATA!D227,CLEANED_DATA!G227,CLEANED_DATA!Q227,CLEANED_DATA!R227,CLEANED_DATA!T227,CLEANED_DATA!V227,CLEANED_DATA!W227,CLEANED_DATA!AL227,CLEANED_DATA!AM227,CLEANED_DATA!AN227,CLEANED_DATA!AO227,CLEANED_DATA!AQ227,CLEANED_DATA!AR227,CLEANED_DATA!AS227,CLEANED_DATA!AT227,CLEANED_DATA!AU227,CLEANED_DATA!AV227,CLEANED_DATA!AW227,CLEANED_DATA!AX227,CLEANED_DATA!AY227,CLEANED_DATA!AZ227,CLEANED_DATA!BA227,CLEANED_DATA!BB227,CLEANED_DATA!BC227)=0,
"Zero-only reporting",
"Reported")))</f>
        <v/>
      </c>
      <c r="D227" s="10" t="str">
        <f>IF($A227="","",IF(N(CLEANED_DATA!G227)&gt;N(CLEANED_DATA!D227),"Check: ANC4 &gt; ANC1",""))</f>
        <v/>
      </c>
      <c r="E227" s="10" t="str">
        <f>IF($A227="","",IF(OR(CLEANED_DATA!D227="",CLEANED_DATA!Q227=""),"Missing value: verify ANC1 and LLIN reporting",IF(CLEANED_DATA!Q227=CLEANED_DATA!D227,"OK: LLIN equals ANC1",IF(CLEANED_DATA!Q227&gt;CLEANED_DATA!D227,"Flag: LLIN exceeds ANC1 by "&amp;(CLEANED_DATA!Q227-CLEANED_DATA!D227)&amp;"; verify ANC register and LLIN distribution tally","Flag: LLIN lower than ANC1 by "&amp;(CLEANED_DATA!D227-CLEANED_DATA!Q227)&amp;"; verify if all ANC1 clients received LLINs or correct reporting error"))))</f>
        <v/>
      </c>
      <c r="F227" s="10" t="str">
        <f>IF($A227="","",IF(AND(N(CLEANED_DATA!T227)&gt;0,N(CLEANED_DATA!AK227)=0),"Alert: deliveries reported but no PNC 6-10 days",""))</f>
        <v/>
      </c>
      <c r="G227" s="10" t="str">
        <f>IF($A227="","",IF(N(CLEANED_DATA!X227)&gt;N(CLEANED_DATA!T227),"Check: caesareans &gt; facility deliveries",""))</f>
        <v/>
      </c>
      <c r="H227" s="10" t="str">
        <f>IF($A227="","",IF(N(CLEANED_DATA!Y227)&gt;N(CLEANED_DATA!T227)+N(CLEANED_DATA!Z227),"Check: complications unusually high vs deliveries/referrals",""))</f>
        <v/>
      </c>
      <c r="I227" s="10" t="str">
        <f>IF($A227="","",IF(N(CLEANED_DATA!AP227)&lt;N(CLEANED_DATA!AQ227),"Check: FP counselled &lt; new acceptors",""))</f>
        <v/>
      </c>
      <c r="J227" s="10" t="str">
        <f>IF($A227="","",N(CLEANED_DATA!AS227)+N(CLEANED_DATA!AT227)+N(CLEANED_DATA!AU227)+N(CLEANED_DATA!AV227)+N(CLEANED_DATA!AW227)+N(CLEANED_DATA!AX227)+N(CLEANED_DATA!AY227)+N(CLEANED_DATA!AZ227)+N(CLEANED_DATA!BA227)+N(CLEANED_DATA!BB227)+N(CLEANED_DATA!BC227)+N(CLEANED_DATA!#REF!)+N(CLEANED_DATA!#REF!))</f>
        <v/>
      </c>
      <c r="K227" s="10" t="str">
        <f>IF($A227="","",IF(ABS(J227-N(CLEANED_DATA!AQ227))&gt;2,"Check: FP method sum differs from new acceptors",""))</f>
        <v/>
      </c>
      <c r="L227" s="10" t="str">
        <f>IF($A227="","",IF(N(CLEANED_DATA!AJ227)&gt;N(CLEANED_DATA!AI227),"Check: oxygen cases &gt; hypoxemia cases",""))</f>
        <v/>
      </c>
      <c r="M227" s="10" t="str">
        <f t="shared" si="12"/>
        <v/>
      </c>
      <c r="N227" s="10" t="str">
        <f t="shared" si="13"/>
        <v/>
      </c>
      <c r="O227" s="10" t="str">
        <f>IF($A227="","",TEXTJOIN("; ",TRUE,D227:I227,K227:L227))</f>
        <v/>
      </c>
    </row>
    <row r="228" spans="1:15" ht="39.5" customHeight="1">
      <c r="A228" s="10" t="str">
        <f>CLEANED_DATA!A228</f>
        <v/>
      </c>
      <c r="B228" s="10" t="str">
        <f>IF($A228="","",IF(
IF(CLEANED_DATA!D228="","ANC1; ","")&amp;
IF(CLEANED_DATA!G228="","ANC4; ","")&amp;
IF(CLEANED_DATA!Q228="","LLIN_DISTRIBUTED; ","")&amp;
IF(CLEANED_DATA!R228="","DELIVERIES_HF; ","")&amp;
IF(CLEANED_DATA!T228="","AMTSL; ","")&amp;
IF(CLEANED_DATA!V228="","CAESAREAN; ","")&amp;
IF(CLEANED_DATA!W228="","OBST_COMPLICATIONS; ","")&amp;
IF(CLEANED_DATA!AL228="","PNC_48H_PROXY; ","")&amp;
IF(CLEANED_DATA!AM228="","FP_VISITS; ","")&amp;
IF(CLEANED_DATA!AN228="","FP_COUNSELLED; ","")&amp;
IF(CLEANED_DATA!AO228="","FP_NEW_ACCEPTORS; ","")&amp;
IF(CLEANED_DATA!AQ228="","FP_PROGESTIN_PILL; ","")&amp;
IF(CLEANED_DATA!AR228="","FP_ESTRO_PROGESTIN_PILL; ","")&amp;
IF(CLEANED_DATA!AS228="","FP_MORNING_AFTER; ","")&amp;
IF(CLEANED_DATA!AT228="","FP_IM_INJECTION; ","")&amp;
IF(CLEANED_DATA!AU228="","FP_SC_INJECTION; ","")&amp;
IF(CLEANED_DATA!AV228="","FP_IMPLANT_IMPLANON; ","")&amp;
IF(CLEANED_DATA!AW228="","FP_IMPLANT_JADELLE; ","")&amp;
IF(CLEANED_DATA!AX228="","FP_IUD; ","")&amp;
IF(CLEANED_DATA!AY228="","FP_TUBAL_LIGATION; ","")&amp;
IF(CLEANED_DATA!AZ228="","FP_VASECTOMY; ","")&amp;
IF(CLEANED_DATA!BA228="","FP_MALE_CONDOM; ","")&amp;
IF(CLEANED_DATA!BB228="","FP_FEMALE_CONDOM; ","")&amp;
IF(CLEANED_DATA!BC228="","FP_NATURAL_METHOD; ","")
="","None",
IF(CLEANED_DATA!D228="","ANC1; ","")&amp;
IF(CLEANED_DATA!G228="","ANC4; ","")&amp;
IF(CLEANED_DATA!Q228="","LLIN_DISTRIBUTED; ","")&amp;
IF(CLEANED_DATA!R228="","DELIVERIES_HF; ","")&amp;
IF(CLEANED_DATA!T228="","AMTSL; ","")&amp;
IF(CLEANED_DATA!V228="","CAESAREAN; ","")&amp;
IF(CLEANED_DATA!W228="","OBST_COMPLICATIONS; ","")&amp;
IF(CLEANED_DATA!AL228="","PNC_48H_PROXY; ","")&amp;
IF(CLEANED_DATA!AM228="","FP_VISITS; ","")&amp;
IF(CLEANED_DATA!AN228="","FP_COUNSELLED; ","")&amp;
IF(CLEANED_DATA!AO228="","FP_NEW_ACCEPTORS; ","")&amp;
IF(CLEANED_DATA!AQ228="","FP_PROGESTIN_PILL; ","")&amp;
IF(CLEANED_DATA!AR228="","FP_ESTRO_PROGESTIN_PILL; ","")&amp;
IF(CLEANED_DATA!AS228="","FP_MORNING_AFTER; ","")&amp;
IF(CLEANED_DATA!AT228="","FP_IM_INJECTION; ","")&amp;
IF(CLEANED_DATA!AU228="","FP_SC_INJECTION; ","")&amp;
IF(CLEANED_DATA!AV228="","FP_IMPLANT_IMPLANON; ","")&amp;
IF(CLEANED_DATA!AW228="","FP_IMPLANT_JADELLE; ","")&amp;
IF(CLEANED_DATA!AX228="","FP_IUD; ","")&amp;
IF(CLEANED_DATA!AY228="","FP_TUBAL_LIGATION; ","")&amp;
IF(CLEANED_DATA!AZ228="","FP_VASECTOMY; ","")&amp;
IF(CLEANED_DATA!BA228="","FP_MALE_CONDOM; ","")&amp;
IF(CLEANED_DATA!BB228="","FP_FEMALE_CONDOM; ","")&amp;
IF(CLEANED_DATA!BC228="","FP_NATURAL_METHOD; ","")))</f>
        <v/>
      </c>
      <c r="C228" s="11" t="str">
        <f>IF($A228="","",ROUND((IF(CLEANED_DATA!D228&lt;&gt;"",1,0)+IF(CLEANED_DATA!G228&lt;&gt;"",1,0)+IF(CLEANED_DATA!Q228&lt;&gt;"",1,0)+IF(CLEANED_DATA!R228&lt;&gt;"",1,0)+IF(CLEANED_DATA!T228&lt;&gt;"",1,0)+IF(CLEANED_DATA!V228&lt;&gt;"",1,0)+IF(CLEANED_DATA!W228&lt;&gt;"",1,0)+IF(CLEANED_DATA!AL228&lt;&gt;"",1,0)+IF(CLEANED_DATA!AM228&lt;&gt;"",1,0)+IF(CLEANED_DATA!AN228&lt;&gt;"",1,0)+IF(CLEANED_DATA!AO228&lt;&gt;"",1,0)+IF(CLEANED_DATA!AQ228&lt;&gt;"",1,0)+IF(CLEANED_DATA!AR228&lt;&gt;"",1,0)+IF(CLEANED_DATA!AS228&lt;&gt;"",1,0)+IF(CLEANED_DATA!AT228&lt;&gt;"",1,0)+IF(CLEANED_DATA!AU228&lt;&gt;"",1,0)+IF(CLEANED_DATA!AV228&lt;&gt;"",1,0)+IF(CLEANED_DATA!AW228&lt;&gt;"",1,0)+IF(CLEANED_DATA!AX228&lt;&gt;"",1,0)+IF(CLEANED_DATA!AY228&lt;&gt;"",1,0)+IF(CLEANED_DATA!AZ228&lt;&gt;"",1,0)+IF(CLEANED_DATA!BA228&lt;&gt;"",1,0)+IF(CLEANED_DATA!BB228&lt;&gt;"",1,0)+IF(CLEANED_DATA!BC228&lt;&gt;"",1,0))/24*100,1))</f>
        <v/>
      </c>
      <c r="D228" s="10" t="str">
        <f>IF($A228="","",IF(N(CLEANED_DATA!G228)&gt;N(CLEANED_DATA!D228),"Check: ANC4 &gt; ANC1",""))</f>
        <v/>
      </c>
      <c r="E228" s="10" t="str">
        <f>IF($A228="","",IF(OR(CLEANED_DATA!D228="",CLEANED_DATA!Q228=""),"Missing value: verify ANC1 and LLIN reporting",IF(CLEANED_DATA!Q228=CLEANED_DATA!D228,"OK: LLIN equals ANC1",IF(CLEANED_DATA!Q228&gt;CLEANED_DATA!D228,"Flag: LLIN exceeds ANC1 by "&amp;(CLEANED_DATA!Q228-CLEANED_DATA!D228)&amp;"; verify ANC register and LLIN distribution tally","Flag: LLIN lower than ANC1 by "&amp;(CLEANED_DATA!D228-CLEANED_DATA!Q228)&amp;"; verify if all ANC1 clients received LLINs or correct reporting error"))))</f>
        <v/>
      </c>
      <c r="F228" s="10" t="str">
        <f>IF($A228="","",IF(AND(N(CLEANED_DATA!T228)&gt;0,N(CLEANED_DATA!AK228)=0),"Alert: deliveries reported but no PNC 6-10 days",""))</f>
        <v/>
      </c>
      <c r="G228" s="10" t="str">
        <f>IF($A228="","",IF(N(CLEANED_DATA!X228)&gt;N(CLEANED_DATA!T228),"Check: caesareans &gt; facility deliveries",""))</f>
        <v/>
      </c>
      <c r="H228" s="10" t="str">
        <f>IF($A228="","",IF(N(CLEANED_DATA!Y228)&gt;N(CLEANED_DATA!T228)+N(CLEANED_DATA!Z228),"Check: complications unusually high vs deliveries/referrals",""))</f>
        <v/>
      </c>
      <c r="I228" s="10" t="str">
        <f>IF($A228="","",IF(N(CLEANED_DATA!AP228)&lt;N(CLEANED_DATA!AQ228),"Check: FP counselled &lt; new acceptors",""))</f>
        <v/>
      </c>
      <c r="J228" s="10" t="str">
        <f>IF($A228="","",N(CLEANED_DATA!AS228)+N(CLEANED_DATA!AT228)+N(CLEANED_DATA!AU228)+N(CLEANED_DATA!AV228)+N(CLEANED_DATA!AW228)+N(CLEANED_DATA!AX228)+N(CLEANED_DATA!AY228)+N(CLEANED_DATA!AZ228)+N(CLEANED_DATA!BA228)+N(CLEANED_DATA!BB228)+N(CLEANED_DATA!BC228)+N(CLEANED_DATA!#REF!)+N(CLEANED_DATA!#REF!))</f>
        <v/>
      </c>
      <c r="K228" s="10" t="str">
        <f>IF($A228="","",IF(ABS(J228-N(CLEANED_DATA!AQ228))&gt;2,"Check: FP method sum differs from new acceptors",""))</f>
        <v/>
      </c>
      <c r="L228" s="10" t="str">
        <f>IF($A228="","",IF(N(CLEANED_DATA!AJ228)&gt;N(CLEANED_DATA!AI228),"Check: oxygen cases &gt; hypoxemia cases",""))</f>
        <v/>
      </c>
      <c r="M228" s="10" t="str">
        <f t="shared" si="12"/>
        <v/>
      </c>
      <c r="N228" s="10" t="str">
        <f t="shared" si="13"/>
        <v/>
      </c>
      <c r="O228" s="10" t="str">
        <f>IF($A228="","",TEXTJOIN("; ",TRUE,D228:I228,K228:L228))</f>
        <v/>
      </c>
    </row>
    <row r="229" spans="1:15" ht="39.5" customHeight="1">
      <c r="A229" s="10" t="str">
        <f>CLEANED_DATA!A229</f>
        <v/>
      </c>
      <c r="B229" s="10" t="str">
        <f>IF($A229="","",IF(
IF(CLEANED_DATA!D229="","ANC1; ","")&amp;
IF(CLEANED_DATA!G229="","ANC4; ","")&amp;
IF(CLEANED_DATA!Q229="","LLIN_DISTRIBUTED; ","")&amp;
IF(CLEANED_DATA!R229="","DELIVERIES_HF; ","")&amp;
IF(CLEANED_DATA!T229="","AMTSL; ","")&amp;
IF(CLEANED_DATA!V229="","CAESAREAN; ","")&amp;
IF(CLEANED_DATA!W229="","OBST_COMPLICATIONS; ","")&amp;
IF(CLEANED_DATA!AL229="","PNC_48H_PROXY; ","")&amp;
IF(CLEANED_DATA!AM229="","FP_VISITS; ","")&amp;
IF(CLEANED_DATA!AN229="","FP_COUNSELLED; ","")&amp;
IF(CLEANED_DATA!AO229="","FP_NEW_ACCEPTORS; ","")&amp;
IF(CLEANED_DATA!AQ229="","FP_PROGESTIN_PILL; ","")&amp;
IF(CLEANED_DATA!AR229="","FP_ESTRO_PROGESTIN_PILL; ","")&amp;
IF(CLEANED_DATA!AS229="","FP_MORNING_AFTER; ","")&amp;
IF(CLEANED_DATA!AT229="","FP_IM_INJECTION; ","")&amp;
IF(CLEANED_DATA!AU229="","FP_SC_INJECTION; ","")&amp;
IF(CLEANED_DATA!AV229="","FP_IMPLANT_IMPLANON; ","")&amp;
IF(CLEANED_DATA!AW229="","FP_IMPLANT_JADELLE; ","")&amp;
IF(CLEANED_DATA!AX229="","FP_IUD; ","")&amp;
IF(CLEANED_DATA!AY229="","FP_TUBAL_LIGATION; ","")&amp;
IF(CLEANED_DATA!AZ229="","FP_VASECTOMY; ","")&amp;
IF(CLEANED_DATA!BA229="","FP_MALE_CONDOM; ","")&amp;
IF(CLEANED_DATA!BB229="","FP_FEMALE_CONDOM; ","")&amp;
IF(CLEANED_DATA!BC229="","FP_NATURAL_METHOD; ","")
="","None",
IF(CLEANED_DATA!D229="","ANC1; ","")&amp;
IF(CLEANED_DATA!G229="","ANC4; ","")&amp;
IF(CLEANED_DATA!Q229="","LLIN_DISTRIBUTED; ","")&amp;
IF(CLEANED_DATA!R229="","DELIVERIES_HF; ","")&amp;
IF(CLEANED_DATA!T229="","AMTSL; ","")&amp;
IF(CLEANED_DATA!V229="","CAESAREAN; ","")&amp;
IF(CLEANED_DATA!W229="","OBST_COMPLICATIONS; ","")&amp;
IF(CLEANED_DATA!AL229="","PNC_48H_PROXY; ","")&amp;
IF(CLEANED_DATA!AM229="","FP_VISITS; ","")&amp;
IF(CLEANED_DATA!AN229="","FP_COUNSELLED; ","")&amp;
IF(CLEANED_DATA!AO229="","FP_NEW_ACCEPTORS; ","")&amp;
IF(CLEANED_DATA!AQ229="","FP_PROGESTIN_PILL; ","")&amp;
IF(CLEANED_DATA!AR229="","FP_ESTRO_PROGESTIN_PILL; ","")&amp;
IF(CLEANED_DATA!AS229="","FP_MORNING_AFTER; ","")&amp;
IF(CLEANED_DATA!AT229="","FP_IM_INJECTION; ","")&amp;
IF(CLEANED_DATA!AU229="","FP_SC_INJECTION; ","")&amp;
IF(CLEANED_DATA!AV229="","FP_IMPLANT_IMPLANON; ","")&amp;
IF(CLEANED_DATA!AW229="","FP_IMPLANT_JADELLE; ","")&amp;
IF(CLEANED_DATA!AX229="","FP_IUD; ","")&amp;
IF(CLEANED_DATA!AY229="","FP_TUBAL_LIGATION; ","")&amp;
IF(CLEANED_DATA!AZ229="","FP_VASECTOMY; ","")&amp;
IF(CLEANED_DATA!BA229="","FP_MALE_CONDOM; ","")&amp;
IF(CLEANED_DATA!BB229="","FP_FEMALE_CONDOM; ","")&amp;
IF(CLEANED_DATA!BC229="","FP_NATURAL_METHOD; ","")))</f>
        <v/>
      </c>
      <c r="C229" s="11" t="str">
        <f>IF($A229="","",ROUND((IF(CLEANED_DATA!D229&lt;&gt;"",1,0)+IF(CLEANED_DATA!G229&lt;&gt;"",1,0)+IF(CLEANED_DATA!Q229&lt;&gt;"",1,0)+IF(CLEANED_DATA!R229&lt;&gt;"",1,0)+IF(CLEANED_DATA!T229&lt;&gt;"",1,0)+IF(CLEANED_DATA!V229&lt;&gt;"",1,0)+IF(CLEANED_DATA!W229&lt;&gt;"",1,0)+IF(CLEANED_DATA!AL229&lt;&gt;"",1,0)+IF(CLEANED_DATA!AM229&lt;&gt;"",1,0)+IF(CLEANED_DATA!AN229&lt;&gt;"",1,0)+IF(CLEANED_DATA!AO229&lt;&gt;"",1,0)+IF(CLEANED_DATA!AQ229&lt;&gt;"",1,0)+IF(CLEANED_DATA!AR229&lt;&gt;"",1,0)+IF(CLEANED_DATA!AS229&lt;&gt;"",1,0)+IF(CLEANED_DATA!AT229&lt;&gt;"",1,0)+IF(CLEANED_DATA!AU229&lt;&gt;"",1,0)+IF(CLEANED_DATA!AV229&lt;&gt;"",1,0)+IF(CLEANED_DATA!AW229&lt;&gt;"",1,0)+IF(CLEANED_DATA!AX229&lt;&gt;"",1,0)+IF(CLEANED_DATA!AY229&lt;&gt;"",1,0)+IF(CLEANED_DATA!AZ229&lt;&gt;"",1,0)+IF(CLEANED_DATA!BA229&lt;&gt;"",1,0)+IF(CLEANED_DATA!BB229&lt;&gt;"",1,0)+IF(CLEANED_DATA!BC229&lt;&gt;"",1,0))/24*100,1))</f>
        <v/>
      </c>
      <c r="D229" s="10" t="str">
        <f>IF($A229="","",IF(N(CLEANED_DATA!G229)&gt;N(CLEANED_DATA!D229),"Check: ANC4 &gt; ANC1",""))</f>
        <v/>
      </c>
      <c r="E229" s="10" t="str">
        <f>IF($A229="","",IF(OR(CLEANED_DATA!D229="",CLEANED_DATA!Q229=""),"Missing value: verify ANC1 and LLIN reporting",IF(CLEANED_DATA!Q229=CLEANED_DATA!D229,"OK: LLIN equals ANC1",IF(CLEANED_DATA!Q229&gt;CLEANED_DATA!D229,"Flag: LLIN exceeds ANC1 by "&amp;(CLEANED_DATA!Q229-CLEANED_DATA!D229)&amp;"; verify ANC register and LLIN distribution tally","Flag: LLIN lower than ANC1 by "&amp;(CLEANED_DATA!D229-CLEANED_DATA!Q229)&amp;"; verify if all ANC1 clients received LLINs or correct reporting error"))))</f>
        <v/>
      </c>
      <c r="F229" s="10" t="str">
        <f>IF($A229="","",IF(AND(N(CLEANED_DATA!T229)&gt;0,N(CLEANED_DATA!AK229)=0),"Alert: deliveries reported but no PNC 6-10 days",""))</f>
        <v/>
      </c>
      <c r="G229" s="10" t="str">
        <f>IF($A229="","",IF(N(CLEANED_DATA!X229)&gt;N(CLEANED_DATA!T229),"Check: caesareans &gt; facility deliveries",""))</f>
        <v/>
      </c>
      <c r="H229" s="10" t="str">
        <f>IF($A229="","",IF(N(CLEANED_DATA!Y229)&gt;N(CLEANED_DATA!T229)+N(CLEANED_DATA!Z229),"Check: complications unusually high vs deliveries/referrals",""))</f>
        <v/>
      </c>
      <c r="I229" s="10" t="str">
        <f>IF($A229="","",IF(N(CLEANED_DATA!AP229)&lt;N(CLEANED_DATA!AQ229),"Check: FP counselled &lt; new acceptors",""))</f>
        <v/>
      </c>
      <c r="J229" s="10" t="str">
        <f>IF($A229="","",N(CLEANED_DATA!AS229)+N(CLEANED_DATA!AT229)+N(CLEANED_DATA!AU229)+N(CLEANED_DATA!AV229)+N(CLEANED_DATA!AW229)+N(CLEANED_DATA!AX229)+N(CLEANED_DATA!AY229)+N(CLEANED_DATA!AZ229)+N(CLEANED_DATA!BA229)+N(CLEANED_DATA!BB229)+N(CLEANED_DATA!BC229)+N(CLEANED_DATA!#REF!)+N(CLEANED_DATA!#REF!))</f>
        <v/>
      </c>
      <c r="K229" s="10" t="str">
        <f>IF($A229="","",IF(ABS(J229-N(CLEANED_DATA!AQ229))&gt;2,"Check: FP method sum differs from new acceptors",""))</f>
        <v/>
      </c>
      <c r="L229" s="10" t="str">
        <f>IF($A229="","",IF(N(CLEANED_DATA!AJ229)&gt;N(CLEANED_DATA!AI229),"Check: oxygen cases &gt; hypoxemia cases",""))</f>
        <v/>
      </c>
      <c r="M229" s="10" t="str">
        <f t="shared" si="12"/>
        <v/>
      </c>
      <c r="N229" s="10" t="str">
        <f t="shared" si="13"/>
        <v/>
      </c>
      <c r="O229" s="10" t="str">
        <f>IF($A229="","",TEXTJOIN("; ",TRUE,D229:I229,K229:L229))</f>
        <v/>
      </c>
    </row>
    <row r="230" spans="1:15" ht="39.5" customHeight="1">
      <c r="A230" s="10" t="str">
        <f>CLEANED_DATA!A230</f>
        <v/>
      </c>
      <c r="B230" s="10" t="str">
        <f>IF($A230="","",IF(
IF(CLEANED_DATA!D230="","ANC1; ","")&amp;
IF(CLEANED_DATA!G230="","ANC4; ","")&amp;
IF(CLEANED_DATA!Q230="","LLIN_DISTRIBUTED; ","")&amp;
IF(CLEANED_DATA!R230="","DELIVERIES_HF; ","")&amp;
IF(CLEANED_DATA!T230="","AMTSL; ","")&amp;
IF(CLEANED_DATA!V230="","CAESAREAN; ","")&amp;
IF(CLEANED_DATA!W230="","OBST_COMPLICATIONS; ","")&amp;
IF(CLEANED_DATA!AL230="","PNC_48H_PROXY; ","")&amp;
IF(CLEANED_DATA!AM230="","FP_VISITS; ","")&amp;
IF(CLEANED_DATA!AN230="","FP_COUNSELLED; ","")&amp;
IF(CLEANED_DATA!AO230="","FP_NEW_ACCEPTORS; ","")&amp;
IF(CLEANED_DATA!AQ230="","FP_PROGESTIN_PILL; ","")&amp;
IF(CLEANED_DATA!AR230="","FP_ESTRO_PROGESTIN_PILL; ","")&amp;
IF(CLEANED_DATA!AS230="","FP_MORNING_AFTER; ","")&amp;
IF(CLEANED_DATA!AT230="","FP_IM_INJECTION; ","")&amp;
IF(CLEANED_DATA!AU230="","FP_SC_INJECTION; ","")&amp;
IF(CLEANED_DATA!AV230="","FP_IMPLANT_IMPLANON; ","")&amp;
IF(CLEANED_DATA!AW230="","FP_IMPLANT_JADELLE; ","")&amp;
IF(CLEANED_DATA!AX230="","FP_IUD; ","")&amp;
IF(CLEANED_DATA!AY230="","FP_TUBAL_LIGATION; ","")&amp;
IF(CLEANED_DATA!AZ230="","FP_VASECTOMY; ","")&amp;
IF(CLEANED_DATA!BA230="","FP_MALE_CONDOM; ","")&amp;
IF(CLEANED_DATA!BB230="","FP_FEMALE_CONDOM; ","")&amp;
IF(CLEANED_DATA!BC230="","FP_NATURAL_METHOD; ","")
="","None",
IF(CLEANED_DATA!D230="","ANC1; ","")&amp;
IF(CLEANED_DATA!G230="","ANC4; ","")&amp;
IF(CLEANED_DATA!Q230="","LLIN_DISTRIBUTED; ","")&amp;
IF(CLEANED_DATA!R230="","DELIVERIES_HF; ","")&amp;
IF(CLEANED_DATA!T230="","AMTSL; ","")&amp;
IF(CLEANED_DATA!V230="","CAESAREAN; ","")&amp;
IF(CLEANED_DATA!W230="","OBST_COMPLICATIONS; ","")&amp;
IF(CLEANED_DATA!AL230="","PNC_48H_PROXY; ","")&amp;
IF(CLEANED_DATA!AM230="","FP_VISITS; ","")&amp;
IF(CLEANED_DATA!AN230="","FP_COUNSELLED; ","")&amp;
IF(CLEANED_DATA!AO230="","FP_NEW_ACCEPTORS; ","")&amp;
IF(CLEANED_DATA!AQ230="","FP_PROGESTIN_PILL; ","")&amp;
IF(CLEANED_DATA!AR230="","FP_ESTRO_PROGESTIN_PILL; ","")&amp;
IF(CLEANED_DATA!AS230="","FP_MORNING_AFTER; ","")&amp;
IF(CLEANED_DATA!AT230="","FP_IM_INJECTION; ","")&amp;
IF(CLEANED_DATA!AU230="","FP_SC_INJECTION; ","")&amp;
IF(CLEANED_DATA!AV230="","FP_IMPLANT_IMPLANON; ","")&amp;
IF(CLEANED_DATA!AW230="","FP_IMPLANT_JADELLE; ","")&amp;
IF(CLEANED_DATA!AX230="","FP_IUD; ","")&amp;
IF(CLEANED_DATA!AY230="","FP_TUBAL_LIGATION; ","")&amp;
IF(CLEANED_DATA!AZ230="","FP_VASECTOMY; ","")&amp;
IF(CLEANED_DATA!BA230="","FP_MALE_CONDOM; ","")&amp;
IF(CLEANED_DATA!BB230="","FP_FEMALE_CONDOM; ","")&amp;
IF(CLEANED_DATA!BC230="","FP_NATURAL_METHOD; ","")))</f>
        <v/>
      </c>
      <c r="C230" s="11" t="str">
        <f>IF($A230="","",ROUND((IF(CLEANED_DATA!D230&lt;&gt;"",1,0)+IF(CLEANED_DATA!G230&lt;&gt;"",1,0)+IF(CLEANED_DATA!Q230&lt;&gt;"",1,0)+IF(CLEANED_DATA!R230&lt;&gt;"",1,0)+IF(CLEANED_DATA!T230&lt;&gt;"",1,0)+IF(CLEANED_DATA!V230&lt;&gt;"",1,0)+IF(CLEANED_DATA!W230&lt;&gt;"",1,0)+IF(CLEANED_DATA!AL230&lt;&gt;"",1,0)+IF(CLEANED_DATA!AM230&lt;&gt;"",1,0)+IF(CLEANED_DATA!AN230&lt;&gt;"",1,0)+IF(CLEANED_DATA!AO230&lt;&gt;"",1,0)+IF(CLEANED_DATA!AQ230&lt;&gt;"",1,0)+IF(CLEANED_DATA!AR230&lt;&gt;"",1,0)+IF(CLEANED_DATA!AS230&lt;&gt;"",1,0)+IF(CLEANED_DATA!AT230&lt;&gt;"",1,0)+IF(CLEANED_DATA!AU230&lt;&gt;"",1,0)+IF(CLEANED_DATA!AV230&lt;&gt;"",1,0)+IF(CLEANED_DATA!AW230&lt;&gt;"",1,0)+IF(CLEANED_DATA!AX230&lt;&gt;"",1,0)+IF(CLEANED_DATA!AY230&lt;&gt;"",1,0)+IF(CLEANED_DATA!AZ230&lt;&gt;"",1,0)+IF(CLEANED_DATA!BA230&lt;&gt;"",1,0)+IF(CLEANED_DATA!BB230&lt;&gt;"",1,0)+IF(CLEANED_DATA!BC230&lt;&gt;"",1,0))/24*100,1))</f>
        <v/>
      </c>
      <c r="D230" s="10" t="str">
        <f>IF($A230="","",IF(N(CLEANED_DATA!G230)&gt;N(CLEANED_DATA!D230),"Check: ANC4 &gt; ANC1",""))</f>
        <v/>
      </c>
      <c r="E230" s="10" t="str">
        <f>IF($A230="","",IF(OR(CLEANED_DATA!D230="",CLEANED_DATA!Q230=""),"Missing value: verify ANC1 and LLIN reporting",IF(CLEANED_DATA!Q230=CLEANED_DATA!D230,"OK: LLIN equals ANC1",IF(CLEANED_DATA!Q230&gt;CLEANED_DATA!D230,"Flag: LLIN exceeds ANC1 by "&amp;(CLEANED_DATA!Q230-CLEANED_DATA!D230)&amp;"; verify ANC register and LLIN distribution tally","Flag: LLIN lower than ANC1 by "&amp;(CLEANED_DATA!D230-CLEANED_DATA!Q230)&amp;"; verify if all ANC1 clients received LLINs or correct reporting error"))))</f>
        <v/>
      </c>
      <c r="F230" s="10" t="str">
        <f>IF($A230="","",IF(AND(N(CLEANED_DATA!T230)&gt;0,N(CLEANED_DATA!AK230)=0),"Alert: deliveries reported but no PNC 6-10 days",""))</f>
        <v/>
      </c>
      <c r="G230" s="10" t="str">
        <f>IF($A230="","",IF(N(CLEANED_DATA!X230)&gt;N(CLEANED_DATA!T230),"Check: caesareans &gt; facility deliveries",""))</f>
        <v/>
      </c>
      <c r="H230" s="10" t="str">
        <f>IF($A230="","",IF(N(CLEANED_DATA!Y230)&gt;N(CLEANED_DATA!T230)+N(CLEANED_DATA!Z230),"Check: complications unusually high vs deliveries/referrals",""))</f>
        <v/>
      </c>
      <c r="I230" s="10" t="str">
        <f>IF($A230="","",IF(N(CLEANED_DATA!AP230)&lt;N(CLEANED_DATA!AQ230),"Check: FP counselled &lt; new acceptors",""))</f>
        <v/>
      </c>
      <c r="J230" s="10" t="str">
        <f>IF($A230="","",N(CLEANED_DATA!AS230)+N(CLEANED_DATA!AT230)+N(CLEANED_DATA!AU230)+N(CLEANED_DATA!AV230)+N(CLEANED_DATA!AW230)+N(CLEANED_DATA!AX230)+N(CLEANED_DATA!AY230)+N(CLEANED_DATA!AZ230)+N(CLEANED_DATA!BA230)+N(CLEANED_DATA!BB230)+N(CLEANED_DATA!BC230)+N(CLEANED_DATA!#REF!)+N(CLEANED_DATA!#REF!))</f>
        <v/>
      </c>
      <c r="K230" s="10" t="str">
        <f>IF($A230="","",IF(ABS(J230-N(CLEANED_DATA!AQ230))&gt;2,"Check: FP method sum differs from new acceptors",""))</f>
        <v/>
      </c>
      <c r="L230" s="10" t="str">
        <f>IF($A230="","",IF(N(CLEANED_DATA!AJ230)&gt;N(CLEANED_DATA!AI230),"Check: oxygen cases &gt; hypoxemia cases",""))</f>
        <v/>
      </c>
      <c r="M230" s="10" t="str">
        <f t="shared" si="12"/>
        <v/>
      </c>
      <c r="N230" s="10" t="str">
        <f t="shared" si="13"/>
        <v/>
      </c>
      <c r="O230" s="10" t="str">
        <f>IF($A230="","",TEXTJOIN("; ",TRUE,D230:I230,K230:L230))</f>
        <v/>
      </c>
    </row>
    <row r="231" spans="1:15" ht="39.5" customHeight="1">
      <c r="A231" s="10" t="str">
        <f>CLEANED_DATA!A231</f>
        <v/>
      </c>
      <c r="B231" s="10" t="str">
        <f>IF($A231="","",IF(
IF(CLEANED_DATA!D231="","ANC1; ","")&amp;
IF(CLEANED_DATA!G231="","ANC4; ","")&amp;
IF(CLEANED_DATA!Q231="","LLIN_DISTRIBUTED; ","")&amp;
IF(CLEANED_DATA!R231="","DELIVERIES_HF; ","")&amp;
IF(CLEANED_DATA!T231="","AMTSL; ","")&amp;
IF(CLEANED_DATA!V231="","CAESAREAN; ","")&amp;
IF(CLEANED_DATA!W231="","OBST_COMPLICATIONS; ","")&amp;
IF(CLEANED_DATA!AL231="","PNC_48H_PROXY; ","")&amp;
IF(CLEANED_DATA!AM231="","FP_VISITS; ","")&amp;
IF(CLEANED_DATA!AN231="","FP_COUNSELLED; ","")&amp;
IF(CLEANED_DATA!AO231="","FP_NEW_ACCEPTORS; ","")&amp;
IF(CLEANED_DATA!AQ231="","FP_PROGESTIN_PILL; ","")&amp;
IF(CLEANED_DATA!AR231="","FP_ESTRO_PROGESTIN_PILL; ","")&amp;
IF(CLEANED_DATA!AS231="","FP_MORNING_AFTER; ","")&amp;
IF(CLEANED_DATA!AT231="","FP_IM_INJECTION; ","")&amp;
IF(CLEANED_DATA!AU231="","FP_SC_INJECTION; ","")&amp;
IF(CLEANED_DATA!AV231="","FP_IMPLANT_IMPLANON; ","")&amp;
IF(CLEANED_DATA!AW231="","FP_IMPLANT_JADELLE; ","")&amp;
IF(CLEANED_DATA!AX231="","FP_IUD; ","")&amp;
IF(CLEANED_DATA!AY231="","FP_TUBAL_LIGATION; ","")&amp;
IF(CLEANED_DATA!AZ231="","FP_VASECTOMY; ","")&amp;
IF(CLEANED_DATA!BA231="","FP_MALE_CONDOM; ","")&amp;
IF(CLEANED_DATA!BB231="","FP_FEMALE_CONDOM; ","")&amp;
IF(CLEANED_DATA!BC231="","FP_NATURAL_METHOD; ","")
="","None",
IF(CLEANED_DATA!D231="","ANC1; ","")&amp;
IF(CLEANED_DATA!G231="","ANC4; ","")&amp;
IF(CLEANED_DATA!Q231="","LLIN_DISTRIBUTED; ","")&amp;
IF(CLEANED_DATA!R231="","DELIVERIES_HF; ","")&amp;
IF(CLEANED_DATA!T231="","AMTSL; ","")&amp;
IF(CLEANED_DATA!V231="","CAESAREAN; ","")&amp;
IF(CLEANED_DATA!W231="","OBST_COMPLICATIONS; ","")&amp;
IF(CLEANED_DATA!AL231="","PNC_48H_PROXY; ","")&amp;
IF(CLEANED_DATA!AM231="","FP_VISITS; ","")&amp;
IF(CLEANED_DATA!AN231="","FP_COUNSELLED; ","")&amp;
IF(CLEANED_DATA!AO231="","FP_NEW_ACCEPTORS; ","")&amp;
IF(CLEANED_DATA!AQ231="","FP_PROGESTIN_PILL; ","")&amp;
IF(CLEANED_DATA!AR231="","FP_ESTRO_PROGESTIN_PILL; ","")&amp;
IF(CLEANED_DATA!AS231="","FP_MORNING_AFTER; ","")&amp;
IF(CLEANED_DATA!AT231="","FP_IM_INJECTION; ","")&amp;
IF(CLEANED_DATA!AU231="","FP_SC_INJECTION; ","")&amp;
IF(CLEANED_DATA!AV231="","FP_IMPLANT_IMPLANON; ","")&amp;
IF(CLEANED_DATA!AW231="","FP_IMPLANT_JADELLE; ","")&amp;
IF(CLEANED_DATA!AX231="","FP_IUD; ","")&amp;
IF(CLEANED_DATA!AY231="","FP_TUBAL_LIGATION; ","")&amp;
IF(CLEANED_DATA!AZ231="","FP_VASECTOMY; ","")&amp;
IF(CLEANED_DATA!BA231="","FP_MALE_CONDOM; ","")&amp;
IF(CLEANED_DATA!BB231="","FP_FEMALE_CONDOM; ","")&amp;
IF(CLEANED_DATA!BC231="","FP_NATURAL_METHOD; ","")))</f>
        <v/>
      </c>
      <c r="C231" s="11" t="str">
        <f>IF($A231="","",ROUND((IF(CLEANED_DATA!D231&lt;&gt;"",1,0)+IF(CLEANED_DATA!G231&lt;&gt;"",1,0)+IF(CLEANED_DATA!Q231&lt;&gt;"",1,0)+IF(CLEANED_DATA!R231&lt;&gt;"",1,0)+IF(CLEANED_DATA!T231&lt;&gt;"",1,0)+IF(CLEANED_DATA!V231&lt;&gt;"",1,0)+IF(CLEANED_DATA!W231&lt;&gt;"",1,0)+IF(CLEANED_DATA!AL231&lt;&gt;"",1,0)+IF(CLEANED_DATA!AM231&lt;&gt;"",1,0)+IF(CLEANED_DATA!AN231&lt;&gt;"",1,0)+IF(CLEANED_DATA!AO231&lt;&gt;"",1,0)+IF(CLEANED_DATA!AQ231&lt;&gt;"",1,0)+IF(CLEANED_DATA!AR231&lt;&gt;"",1,0)+IF(CLEANED_DATA!AS231&lt;&gt;"",1,0)+IF(CLEANED_DATA!AT231&lt;&gt;"",1,0)+IF(CLEANED_DATA!AU231&lt;&gt;"",1,0)+IF(CLEANED_DATA!AV231&lt;&gt;"",1,0)+IF(CLEANED_DATA!AW231&lt;&gt;"",1,0)+IF(CLEANED_DATA!AX231&lt;&gt;"",1,0)+IF(CLEANED_DATA!AY231&lt;&gt;"",1,0)+IF(CLEANED_DATA!AZ231&lt;&gt;"",1,0)+IF(CLEANED_DATA!BA231&lt;&gt;"",1,0)+IF(CLEANED_DATA!BB231&lt;&gt;"",1,0)+IF(CLEANED_DATA!BC231&lt;&gt;"",1,0))/24*100,1))</f>
        <v/>
      </c>
      <c r="D231" s="10" t="str">
        <f>IF($A231="","",IF(N(CLEANED_DATA!G231)&gt;N(CLEANED_DATA!D231),"Check: ANC4 &gt; ANC1",""))</f>
        <v/>
      </c>
      <c r="E231" s="10" t="str">
        <f>IF($A231="","",IF(OR(CLEANED_DATA!D231="",CLEANED_DATA!Q231=""),"Missing value: verify ANC1 and LLIN reporting",IF(CLEANED_DATA!Q231=CLEANED_DATA!D231,"OK: LLIN equals ANC1",IF(CLEANED_DATA!Q231&gt;CLEANED_DATA!D231,"Flag: LLIN exceeds ANC1 by "&amp;(CLEANED_DATA!Q231-CLEANED_DATA!D231)&amp;"; verify ANC register and LLIN distribution tally","Flag: LLIN lower than ANC1 by "&amp;(CLEANED_DATA!D231-CLEANED_DATA!Q231)&amp;"; verify if all ANC1 clients received LLINs or correct reporting error"))))</f>
        <v/>
      </c>
      <c r="F231" s="10" t="str">
        <f>IF($A231="","",IF(AND(N(CLEANED_DATA!T231)&gt;0,N(CLEANED_DATA!AK231)=0),"Alert: deliveries reported but no PNC 6-10 days",""))</f>
        <v/>
      </c>
      <c r="G231" s="10" t="str">
        <f>IF($A231="","",IF(N(CLEANED_DATA!X231)&gt;N(CLEANED_DATA!T231),"Check: caesareans &gt; facility deliveries",""))</f>
        <v/>
      </c>
      <c r="H231" s="10" t="str">
        <f>IF($A231="","",IF(N(CLEANED_DATA!Y231)&gt;N(CLEANED_DATA!T231)+N(CLEANED_DATA!Z231),"Check: complications unusually high vs deliveries/referrals",""))</f>
        <v/>
      </c>
      <c r="I231" s="10" t="str">
        <f>IF($A231="","",IF(N(CLEANED_DATA!AP231)&lt;N(CLEANED_DATA!AQ231),"Check: FP counselled &lt; new acceptors",""))</f>
        <v/>
      </c>
      <c r="J231" s="10" t="str">
        <f>IF($A231="","",N(CLEANED_DATA!AS231)+N(CLEANED_DATA!AT231)+N(CLEANED_DATA!AU231)+N(CLEANED_DATA!AV231)+N(CLEANED_DATA!AW231)+N(CLEANED_DATA!AX231)+N(CLEANED_DATA!AY231)+N(CLEANED_DATA!AZ231)+N(CLEANED_DATA!BA231)+N(CLEANED_DATA!BB231)+N(CLEANED_DATA!BC231)+N(CLEANED_DATA!#REF!)+N(CLEANED_DATA!#REF!))</f>
        <v/>
      </c>
      <c r="K231" s="10" t="str">
        <f>IF($A231="","",IF(ABS(J231-N(CLEANED_DATA!AQ231))&gt;2,"Check: FP method sum differs from new acceptors",""))</f>
        <v/>
      </c>
      <c r="L231" s="10" t="str">
        <f>IF($A231="","",IF(N(CLEANED_DATA!AJ231)&gt;N(CLEANED_DATA!AI231),"Check: oxygen cases &gt; hypoxemia cases",""))</f>
        <v/>
      </c>
      <c r="M231" s="10" t="str">
        <f t="shared" si="12"/>
        <v/>
      </c>
      <c r="N231" s="10" t="str">
        <f t="shared" si="13"/>
        <v/>
      </c>
      <c r="O231" s="10" t="str">
        <f>IF($A231="","",TEXTJOIN("; ",TRUE,D231:I231,K231:L231))</f>
        <v/>
      </c>
    </row>
    <row r="232" spans="1:15" ht="39.5" customHeight="1">
      <c r="A232" s="10" t="str">
        <f>CLEANED_DATA!A232</f>
        <v/>
      </c>
      <c r="B232" s="10" t="str">
        <f>IF($A232="","",IF(
IF(CLEANED_DATA!D232="","ANC1; ","")&amp;
IF(CLEANED_DATA!G232="","ANC4; ","")&amp;
IF(CLEANED_DATA!Q232="","LLIN_DISTRIBUTED; ","")&amp;
IF(CLEANED_DATA!R232="","DELIVERIES_HF; ","")&amp;
IF(CLEANED_DATA!T232="","AMTSL; ","")&amp;
IF(CLEANED_DATA!V232="","CAESAREAN; ","")&amp;
IF(CLEANED_DATA!W232="","OBST_COMPLICATIONS; ","")&amp;
IF(CLEANED_DATA!AL232="","PNC_48H_PROXY; ","")&amp;
IF(CLEANED_DATA!AM232="","FP_VISITS; ","")&amp;
IF(CLEANED_DATA!AN232="","FP_COUNSELLED; ","")&amp;
IF(CLEANED_DATA!AO232="","FP_NEW_ACCEPTORS; ","")&amp;
IF(CLEANED_DATA!AQ232="","FP_PROGESTIN_PILL; ","")&amp;
IF(CLEANED_DATA!AR232="","FP_ESTRO_PROGESTIN_PILL; ","")&amp;
IF(CLEANED_DATA!AS232="","FP_MORNING_AFTER; ","")&amp;
IF(CLEANED_DATA!AT232="","FP_IM_INJECTION; ","")&amp;
IF(CLEANED_DATA!AU232="","FP_SC_INJECTION; ","")&amp;
IF(CLEANED_DATA!AV232="","FP_IMPLANT_IMPLANON; ","")&amp;
IF(CLEANED_DATA!AW232="","FP_IMPLANT_JADELLE; ","")&amp;
IF(CLEANED_DATA!AX232="","FP_IUD; ","")&amp;
IF(CLEANED_DATA!AY232="","FP_TUBAL_LIGATION; ","")&amp;
IF(CLEANED_DATA!AZ232="","FP_VASECTOMY; ","")&amp;
IF(CLEANED_DATA!BA232="","FP_MALE_CONDOM; ","")&amp;
IF(CLEANED_DATA!BB232="","FP_FEMALE_CONDOM; ","")&amp;
IF(CLEANED_DATA!BC232="","FP_NATURAL_METHOD; ","")
="","None",
IF(CLEANED_DATA!D232="","ANC1; ","")&amp;
IF(CLEANED_DATA!G232="","ANC4; ","")&amp;
IF(CLEANED_DATA!Q232="","LLIN_DISTRIBUTED; ","")&amp;
IF(CLEANED_DATA!R232="","DELIVERIES_HF; ","")&amp;
IF(CLEANED_DATA!T232="","AMTSL; ","")&amp;
IF(CLEANED_DATA!V232="","CAESAREAN; ","")&amp;
IF(CLEANED_DATA!W232="","OBST_COMPLICATIONS; ","")&amp;
IF(CLEANED_DATA!AL232="","PNC_48H_PROXY; ","")&amp;
IF(CLEANED_DATA!AM232="","FP_VISITS; ","")&amp;
IF(CLEANED_DATA!AN232="","FP_COUNSELLED; ","")&amp;
IF(CLEANED_DATA!AO232="","FP_NEW_ACCEPTORS; ","")&amp;
IF(CLEANED_DATA!AQ232="","FP_PROGESTIN_PILL; ","")&amp;
IF(CLEANED_DATA!AR232="","FP_ESTRO_PROGESTIN_PILL; ","")&amp;
IF(CLEANED_DATA!AS232="","FP_MORNING_AFTER; ","")&amp;
IF(CLEANED_DATA!AT232="","FP_IM_INJECTION; ","")&amp;
IF(CLEANED_DATA!AU232="","FP_SC_INJECTION; ","")&amp;
IF(CLEANED_DATA!AV232="","FP_IMPLANT_IMPLANON; ","")&amp;
IF(CLEANED_DATA!AW232="","FP_IMPLANT_JADELLE; ","")&amp;
IF(CLEANED_DATA!AX232="","FP_IUD; ","")&amp;
IF(CLEANED_DATA!AY232="","FP_TUBAL_LIGATION; ","")&amp;
IF(CLEANED_DATA!AZ232="","FP_VASECTOMY; ","")&amp;
IF(CLEANED_DATA!BA232="","FP_MALE_CONDOM; ","")&amp;
IF(CLEANED_DATA!BB232="","FP_FEMALE_CONDOM; ","")&amp;
IF(CLEANED_DATA!BC232="","FP_NATURAL_METHOD; ","")))</f>
        <v/>
      </c>
      <c r="C232" s="11" t="str">
        <f>IF($A232="","",ROUND((IF(CLEANED_DATA!D232&lt;&gt;"",1,0)+IF(CLEANED_DATA!G232&lt;&gt;"",1,0)+IF(CLEANED_DATA!Q232&lt;&gt;"",1,0)+IF(CLEANED_DATA!R232&lt;&gt;"",1,0)+IF(CLEANED_DATA!T232&lt;&gt;"",1,0)+IF(CLEANED_DATA!V232&lt;&gt;"",1,0)+IF(CLEANED_DATA!W232&lt;&gt;"",1,0)+IF(CLEANED_DATA!AL232&lt;&gt;"",1,0)+IF(CLEANED_DATA!AM232&lt;&gt;"",1,0)+IF(CLEANED_DATA!AN232&lt;&gt;"",1,0)+IF(CLEANED_DATA!AO232&lt;&gt;"",1,0)+IF(CLEANED_DATA!AQ232&lt;&gt;"",1,0)+IF(CLEANED_DATA!AR232&lt;&gt;"",1,0)+IF(CLEANED_DATA!AS232&lt;&gt;"",1,0)+IF(CLEANED_DATA!AT232&lt;&gt;"",1,0)+IF(CLEANED_DATA!AU232&lt;&gt;"",1,0)+IF(CLEANED_DATA!AV232&lt;&gt;"",1,0)+IF(CLEANED_DATA!AW232&lt;&gt;"",1,0)+IF(CLEANED_DATA!AX232&lt;&gt;"",1,0)+IF(CLEANED_DATA!AY232&lt;&gt;"",1,0)+IF(CLEANED_DATA!AZ232&lt;&gt;"",1,0)+IF(CLEANED_DATA!BA232&lt;&gt;"",1,0)+IF(CLEANED_DATA!BB232&lt;&gt;"",1,0)+IF(CLEANED_DATA!BC232&lt;&gt;"",1,0))/24*100,1))</f>
        <v/>
      </c>
      <c r="D232" s="10" t="str">
        <f>IF($A232="","",IF(N(CLEANED_DATA!G232)&gt;N(CLEANED_DATA!D232),"Check: ANC4 &gt; ANC1",""))</f>
        <v/>
      </c>
      <c r="E232" s="10" t="str">
        <f>IF($A232="","",IF(OR(CLEANED_DATA!D232="",CLEANED_DATA!Q232=""),"Missing value: verify ANC1 and LLIN reporting",IF(CLEANED_DATA!Q232=CLEANED_DATA!D232,"OK: LLIN equals ANC1",IF(CLEANED_DATA!Q232&gt;CLEANED_DATA!D232,"Flag: LLIN exceeds ANC1 by "&amp;(CLEANED_DATA!Q232-CLEANED_DATA!D232)&amp;"; verify ANC register and LLIN distribution tally","Flag: LLIN lower than ANC1 by "&amp;(CLEANED_DATA!D232-CLEANED_DATA!Q232)&amp;"; verify if all ANC1 clients received LLINs or correct reporting error"))))</f>
        <v/>
      </c>
      <c r="F232" s="10" t="str">
        <f>IF($A232="","",IF(AND(N(CLEANED_DATA!T232)&gt;0,N(CLEANED_DATA!AK232)=0),"Alert: deliveries reported but no PNC 6-10 days",""))</f>
        <v/>
      </c>
      <c r="G232" s="10" t="str">
        <f>IF($A232="","",IF(N(CLEANED_DATA!X232)&gt;N(CLEANED_DATA!T232),"Check: caesareans &gt; facility deliveries",""))</f>
        <v/>
      </c>
      <c r="H232" s="10" t="str">
        <f>IF($A232="","",IF(N(CLEANED_DATA!Y232)&gt;N(CLEANED_DATA!T232)+N(CLEANED_DATA!Z232),"Check: complications unusually high vs deliveries/referrals",""))</f>
        <v/>
      </c>
      <c r="I232" s="10" t="str">
        <f>IF($A232="","",IF(N(CLEANED_DATA!AP232)&lt;N(CLEANED_DATA!AQ232),"Check: FP counselled &lt; new acceptors",""))</f>
        <v/>
      </c>
      <c r="J232" s="10" t="str">
        <f>IF($A232="","",N(CLEANED_DATA!AS232)+N(CLEANED_DATA!AT232)+N(CLEANED_DATA!AU232)+N(CLEANED_DATA!AV232)+N(CLEANED_DATA!AW232)+N(CLEANED_DATA!AX232)+N(CLEANED_DATA!AY232)+N(CLEANED_DATA!AZ232)+N(CLEANED_DATA!BA232)+N(CLEANED_DATA!BB232)+N(CLEANED_DATA!BC232)+N(CLEANED_DATA!#REF!)+N(CLEANED_DATA!#REF!))</f>
        <v/>
      </c>
      <c r="K232" s="10" t="str">
        <f>IF($A232="","",IF(ABS(J232-N(CLEANED_DATA!AQ232))&gt;2,"Check: FP method sum differs from new acceptors",""))</f>
        <v/>
      </c>
      <c r="L232" s="10" t="str">
        <f>IF($A232="","",IF(N(CLEANED_DATA!AJ232)&gt;N(CLEANED_DATA!AI232),"Check: oxygen cases &gt; hypoxemia cases",""))</f>
        <v/>
      </c>
      <c r="M232" s="10" t="str">
        <f t="shared" si="12"/>
        <v/>
      </c>
      <c r="N232" s="10" t="str">
        <f t="shared" si="13"/>
        <v/>
      </c>
      <c r="O232" s="10" t="str">
        <f>IF($A232="","",TEXTJOIN("; ",TRUE,D232:I232,K232:L232))</f>
        <v/>
      </c>
    </row>
    <row r="233" spans="1:15" ht="39.5" customHeight="1">
      <c r="A233" s="10" t="str">
        <f>CLEANED_DATA!A233</f>
        <v/>
      </c>
      <c r="B233" s="10" t="str">
        <f>IF($A233="","",IF(
IF(CLEANED_DATA!D233="","ANC1; ","")&amp;
IF(CLEANED_DATA!G233="","ANC4; ","")&amp;
IF(CLEANED_DATA!Q233="","LLIN_DISTRIBUTED; ","")&amp;
IF(CLEANED_DATA!R233="","DELIVERIES_HF; ","")&amp;
IF(CLEANED_DATA!T233="","AMTSL; ","")&amp;
IF(CLEANED_DATA!V233="","CAESAREAN; ","")&amp;
IF(CLEANED_DATA!W233="","OBST_COMPLICATIONS; ","")&amp;
IF(CLEANED_DATA!AL233="","PNC_48H_PROXY; ","")&amp;
IF(CLEANED_DATA!AM233="","FP_VISITS; ","")&amp;
IF(CLEANED_DATA!AN233="","FP_COUNSELLED; ","")&amp;
IF(CLEANED_DATA!AO233="","FP_NEW_ACCEPTORS; ","")&amp;
IF(CLEANED_DATA!AQ233="","FP_PROGESTIN_PILL; ","")&amp;
IF(CLEANED_DATA!AR233="","FP_ESTRO_PROGESTIN_PILL; ","")&amp;
IF(CLEANED_DATA!AS233="","FP_MORNING_AFTER; ","")&amp;
IF(CLEANED_DATA!AT233="","FP_IM_INJECTION; ","")&amp;
IF(CLEANED_DATA!AU233="","FP_SC_INJECTION; ","")&amp;
IF(CLEANED_DATA!AV233="","FP_IMPLANT_IMPLANON; ","")&amp;
IF(CLEANED_DATA!AW233="","FP_IMPLANT_JADELLE; ","")&amp;
IF(CLEANED_DATA!AX233="","FP_IUD; ","")&amp;
IF(CLEANED_DATA!AY233="","FP_TUBAL_LIGATION; ","")&amp;
IF(CLEANED_DATA!AZ233="","FP_VASECTOMY; ","")&amp;
IF(CLEANED_DATA!BA233="","FP_MALE_CONDOM; ","")&amp;
IF(CLEANED_DATA!BB233="","FP_FEMALE_CONDOM; ","")&amp;
IF(CLEANED_DATA!BC233="","FP_NATURAL_METHOD; ","")
="","None",
IF(CLEANED_DATA!D233="","ANC1; ","")&amp;
IF(CLEANED_DATA!G233="","ANC4; ","")&amp;
IF(CLEANED_DATA!Q233="","LLIN_DISTRIBUTED; ","")&amp;
IF(CLEANED_DATA!R233="","DELIVERIES_HF; ","")&amp;
IF(CLEANED_DATA!T233="","AMTSL; ","")&amp;
IF(CLEANED_DATA!V233="","CAESAREAN; ","")&amp;
IF(CLEANED_DATA!W233="","OBST_COMPLICATIONS; ","")&amp;
IF(CLEANED_DATA!AL233="","PNC_48H_PROXY; ","")&amp;
IF(CLEANED_DATA!AM233="","FP_VISITS; ","")&amp;
IF(CLEANED_DATA!AN233="","FP_COUNSELLED; ","")&amp;
IF(CLEANED_DATA!AO233="","FP_NEW_ACCEPTORS; ","")&amp;
IF(CLEANED_DATA!AQ233="","FP_PROGESTIN_PILL; ","")&amp;
IF(CLEANED_DATA!AR233="","FP_ESTRO_PROGESTIN_PILL; ","")&amp;
IF(CLEANED_DATA!AS233="","FP_MORNING_AFTER; ","")&amp;
IF(CLEANED_DATA!AT233="","FP_IM_INJECTION; ","")&amp;
IF(CLEANED_DATA!AU233="","FP_SC_INJECTION; ","")&amp;
IF(CLEANED_DATA!AV233="","FP_IMPLANT_IMPLANON; ","")&amp;
IF(CLEANED_DATA!AW233="","FP_IMPLANT_JADELLE; ","")&amp;
IF(CLEANED_DATA!AX233="","FP_IUD; ","")&amp;
IF(CLEANED_DATA!AY233="","FP_TUBAL_LIGATION; ","")&amp;
IF(CLEANED_DATA!AZ233="","FP_VASECTOMY; ","")&amp;
IF(CLEANED_DATA!BA233="","FP_MALE_CONDOM; ","")&amp;
IF(CLEANED_DATA!BB233="","FP_FEMALE_CONDOM; ","")&amp;
IF(CLEANED_DATA!BC233="","FP_NATURAL_METHOD; ","")))</f>
        <v/>
      </c>
      <c r="C233" s="11" t="str">
        <f>IF($A233="","",ROUND((IF(CLEANED_DATA!D233&lt;&gt;"",1,0)+IF(CLEANED_DATA!G233&lt;&gt;"",1,0)+IF(CLEANED_DATA!Q233&lt;&gt;"",1,0)+IF(CLEANED_DATA!R233&lt;&gt;"",1,0)+IF(CLEANED_DATA!T233&lt;&gt;"",1,0)+IF(CLEANED_DATA!V233&lt;&gt;"",1,0)+IF(CLEANED_DATA!W233&lt;&gt;"",1,0)+IF(CLEANED_DATA!AL233&lt;&gt;"",1,0)+IF(CLEANED_DATA!AM233&lt;&gt;"",1,0)+IF(CLEANED_DATA!AN233&lt;&gt;"",1,0)+IF(CLEANED_DATA!AO233&lt;&gt;"",1,0)+IF(CLEANED_DATA!AQ233&lt;&gt;"",1,0)+IF(CLEANED_DATA!AR233&lt;&gt;"",1,0)+IF(CLEANED_DATA!AS233&lt;&gt;"",1,0)+IF(CLEANED_DATA!AT233&lt;&gt;"",1,0)+IF(CLEANED_DATA!AU233&lt;&gt;"",1,0)+IF(CLEANED_DATA!AV233&lt;&gt;"",1,0)+IF(CLEANED_DATA!AW233&lt;&gt;"",1,0)+IF(CLEANED_DATA!AX233&lt;&gt;"",1,0)+IF(CLEANED_DATA!AY233&lt;&gt;"",1,0)+IF(CLEANED_DATA!AZ233&lt;&gt;"",1,0)+IF(CLEANED_DATA!BA233&lt;&gt;"",1,0)+IF(CLEANED_DATA!BB233&lt;&gt;"",1,0)+IF(CLEANED_DATA!BC233&lt;&gt;"",1,0))/24*100,1))</f>
        <v/>
      </c>
      <c r="D233" s="10" t="str">
        <f>IF($A233="","",IF(N(CLEANED_DATA!G233)&gt;N(CLEANED_DATA!D233),"Check: ANC4 &gt; ANC1",""))</f>
        <v/>
      </c>
      <c r="E233" s="10" t="str">
        <f>IF($A233="","",IF(OR(CLEANED_DATA!D233="",CLEANED_DATA!Q233=""),"Missing value: verify ANC1 and LLIN reporting",IF(CLEANED_DATA!Q233=CLEANED_DATA!D233,"OK: LLIN equals ANC1",IF(CLEANED_DATA!Q233&gt;CLEANED_DATA!D233,"Flag: LLIN exceeds ANC1 by "&amp;(CLEANED_DATA!Q233-CLEANED_DATA!D233)&amp;"; verify ANC register and LLIN distribution tally","Flag: LLIN lower than ANC1 by "&amp;(CLEANED_DATA!D233-CLEANED_DATA!Q233)&amp;"; verify if all ANC1 clients received LLINs or correct reporting error"))))</f>
        <v/>
      </c>
      <c r="F233" s="10" t="str">
        <f>IF($A233="","",IF(AND(N(CLEANED_DATA!T233)&gt;0,N(CLEANED_DATA!AK233)=0),"Alert: deliveries reported but no PNC 6-10 days",""))</f>
        <v/>
      </c>
      <c r="G233" s="10" t="str">
        <f>IF($A233="","",IF(N(CLEANED_DATA!X233)&gt;N(CLEANED_DATA!T233),"Check: caesareans &gt; facility deliveries",""))</f>
        <v/>
      </c>
      <c r="H233" s="10" t="str">
        <f>IF($A233="","",IF(N(CLEANED_DATA!Y233)&gt;N(CLEANED_DATA!T233)+N(CLEANED_DATA!Z233),"Check: complications unusually high vs deliveries/referrals",""))</f>
        <v/>
      </c>
      <c r="I233" s="10" t="str">
        <f>IF($A233="","",IF(N(CLEANED_DATA!AP233)&lt;N(CLEANED_DATA!AQ233),"Check: FP counselled &lt; new acceptors",""))</f>
        <v/>
      </c>
      <c r="J233" s="10" t="str">
        <f>IF($A233="","",N(CLEANED_DATA!AS233)+N(CLEANED_DATA!AT233)+N(CLEANED_DATA!AU233)+N(CLEANED_DATA!AV233)+N(CLEANED_DATA!AW233)+N(CLEANED_DATA!AX233)+N(CLEANED_DATA!AY233)+N(CLEANED_DATA!AZ233)+N(CLEANED_DATA!BA233)+N(CLEANED_DATA!BB233)+N(CLEANED_DATA!BC233)+N(CLEANED_DATA!#REF!)+N(CLEANED_DATA!#REF!))</f>
        <v/>
      </c>
      <c r="K233" s="10" t="str">
        <f>IF($A233="","",IF(ABS(J233-N(CLEANED_DATA!AQ233))&gt;2,"Check: FP method sum differs from new acceptors",""))</f>
        <v/>
      </c>
      <c r="L233" s="10" t="str">
        <f>IF($A233="","",IF(N(CLEANED_DATA!AJ233)&gt;N(CLEANED_DATA!AI233),"Check: oxygen cases &gt; hypoxemia cases",""))</f>
        <v/>
      </c>
      <c r="M233" s="10" t="str">
        <f t="shared" si="12"/>
        <v/>
      </c>
      <c r="N233" s="10" t="str">
        <f t="shared" si="13"/>
        <v/>
      </c>
      <c r="O233" s="10" t="str">
        <f>IF($A233="","",TEXTJOIN("; ",TRUE,D233:I233,K233:L233))</f>
        <v/>
      </c>
    </row>
    <row r="234" spans="1:15" ht="39.5" customHeight="1">
      <c r="A234" s="10" t="str">
        <f>CLEANED_DATA!A234</f>
        <v/>
      </c>
      <c r="B234" s="10" t="str">
        <f>IF($A234="","",IF(
IF(CLEANED_DATA!D234="","ANC1; ","")&amp;
IF(CLEANED_DATA!G234="","ANC4; ","")&amp;
IF(CLEANED_DATA!Q234="","LLIN_DISTRIBUTED; ","")&amp;
IF(CLEANED_DATA!R234="","DELIVERIES_HF; ","")&amp;
IF(CLEANED_DATA!T234="","AMTSL; ","")&amp;
IF(CLEANED_DATA!V234="","CAESAREAN; ","")&amp;
IF(CLEANED_DATA!W234="","OBST_COMPLICATIONS; ","")&amp;
IF(CLEANED_DATA!AL234="","PNC_48H_PROXY; ","")&amp;
IF(CLEANED_DATA!AM234="","FP_VISITS; ","")&amp;
IF(CLEANED_DATA!AN234="","FP_COUNSELLED; ","")&amp;
IF(CLEANED_DATA!AO234="","FP_NEW_ACCEPTORS; ","")&amp;
IF(CLEANED_DATA!AQ234="","FP_PROGESTIN_PILL; ","")&amp;
IF(CLEANED_DATA!AR234="","FP_ESTRO_PROGESTIN_PILL; ","")&amp;
IF(CLEANED_DATA!AS234="","FP_MORNING_AFTER; ","")&amp;
IF(CLEANED_DATA!AT234="","FP_IM_INJECTION; ","")&amp;
IF(CLEANED_DATA!AU234="","FP_SC_INJECTION; ","")&amp;
IF(CLEANED_DATA!AV234="","FP_IMPLANT_IMPLANON; ","")&amp;
IF(CLEANED_DATA!AW234="","FP_IMPLANT_JADELLE; ","")&amp;
IF(CLEANED_DATA!AX234="","FP_IUD; ","")&amp;
IF(CLEANED_DATA!AY234="","FP_TUBAL_LIGATION; ","")&amp;
IF(CLEANED_DATA!AZ234="","FP_VASECTOMY; ","")&amp;
IF(CLEANED_DATA!BA234="","FP_MALE_CONDOM; ","")&amp;
IF(CLEANED_DATA!BB234="","FP_FEMALE_CONDOM; ","")&amp;
IF(CLEANED_DATA!BC234="","FP_NATURAL_METHOD; ","")
="","None",
IF(CLEANED_DATA!D234="","ANC1; ","")&amp;
IF(CLEANED_DATA!G234="","ANC4; ","")&amp;
IF(CLEANED_DATA!Q234="","LLIN_DISTRIBUTED; ","")&amp;
IF(CLEANED_DATA!R234="","DELIVERIES_HF; ","")&amp;
IF(CLEANED_DATA!T234="","AMTSL; ","")&amp;
IF(CLEANED_DATA!V234="","CAESAREAN; ","")&amp;
IF(CLEANED_DATA!W234="","OBST_COMPLICATIONS; ","")&amp;
IF(CLEANED_DATA!AL234="","PNC_48H_PROXY; ","")&amp;
IF(CLEANED_DATA!AM234="","FP_VISITS; ","")&amp;
IF(CLEANED_DATA!AN234="","FP_COUNSELLED; ","")&amp;
IF(CLEANED_DATA!AO234="","FP_NEW_ACCEPTORS; ","")&amp;
IF(CLEANED_DATA!AQ234="","FP_PROGESTIN_PILL; ","")&amp;
IF(CLEANED_DATA!AR234="","FP_ESTRO_PROGESTIN_PILL; ","")&amp;
IF(CLEANED_DATA!AS234="","FP_MORNING_AFTER; ","")&amp;
IF(CLEANED_DATA!AT234="","FP_IM_INJECTION; ","")&amp;
IF(CLEANED_DATA!AU234="","FP_SC_INJECTION; ","")&amp;
IF(CLEANED_DATA!AV234="","FP_IMPLANT_IMPLANON; ","")&amp;
IF(CLEANED_DATA!AW234="","FP_IMPLANT_JADELLE; ","")&amp;
IF(CLEANED_DATA!AX234="","FP_IUD; ","")&amp;
IF(CLEANED_DATA!AY234="","FP_TUBAL_LIGATION; ","")&amp;
IF(CLEANED_DATA!AZ234="","FP_VASECTOMY; ","")&amp;
IF(CLEANED_DATA!BA234="","FP_MALE_CONDOM; ","")&amp;
IF(CLEANED_DATA!BB234="","FP_FEMALE_CONDOM; ","")&amp;
IF(CLEANED_DATA!BC234="","FP_NATURAL_METHOD; ","")))</f>
        <v/>
      </c>
      <c r="C234" s="11" t="str">
        <f>IF($A234="","",ROUND((IF(CLEANED_DATA!D234&lt;&gt;"",1,0)+IF(CLEANED_DATA!G234&lt;&gt;"",1,0)+IF(CLEANED_DATA!Q234&lt;&gt;"",1,0)+IF(CLEANED_DATA!R234&lt;&gt;"",1,0)+IF(CLEANED_DATA!T234&lt;&gt;"",1,0)+IF(CLEANED_DATA!V234&lt;&gt;"",1,0)+IF(CLEANED_DATA!W234&lt;&gt;"",1,0)+IF(CLEANED_DATA!AL234&lt;&gt;"",1,0)+IF(CLEANED_DATA!AM234&lt;&gt;"",1,0)+IF(CLEANED_DATA!AN234&lt;&gt;"",1,0)+IF(CLEANED_DATA!AO234&lt;&gt;"",1,0)+IF(CLEANED_DATA!AQ234&lt;&gt;"",1,0)+IF(CLEANED_DATA!AR234&lt;&gt;"",1,0)+IF(CLEANED_DATA!AS234&lt;&gt;"",1,0)+IF(CLEANED_DATA!AT234&lt;&gt;"",1,0)+IF(CLEANED_DATA!AU234&lt;&gt;"",1,0)+IF(CLEANED_DATA!AV234&lt;&gt;"",1,0)+IF(CLEANED_DATA!AW234&lt;&gt;"",1,0)+IF(CLEANED_DATA!AX234&lt;&gt;"",1,0)+IF(CLEANED_DATA!AY234&lt;&gt;"",1,0)+IF(CLEANED_DATA!AZ234&lt;&gt;"",1,0)+IF(CLEANED_DATA!BA234&lt;&gt;"",1,0)+IF(CLEANED_DATA!BB234&lt;&gt;"",1,0)+IF(CLEANED_DATA!BC234&lt;&gt;"",1,0))/24*100,1))</f>
        <v/>
      </c>
      <c r="D234" s="10" t="str">
        <f>IF($A234="","",IF(N(CLEANED_DATA!G234)&gt;N(CLEANED_DATA!D234),"Check: ANC4 &gt; ANC1",""))</f>
        <v/>
      </c>
      <c r="E234" s="10" t="str">
        <f>IF($A234="","",IF(OR(CLEANED_DATA!D234="",CLEANED_DATA!Q234=""),"Missing value: verify ANC1 and LLIN reporting",IF(CLEANED_DATA!Q234=CLEANED_DATA!D234,"OK: LLIN equals ANC1",IF(CLEANED_DATA!Q234&gt;CLEANED_DATA!D234,"Flag: LLIN exceeds ANC1 by "&amp;(CLEANED_DATA!Q234-CLEANED_DATA!D234)&amp;"; verify ANC register and LLIN distribution tally","Flag: LLIN lower than ANC1 by "&amp;(CLEANED_DATA!D234-CLEANED_DATA!Q234)&amp;"; verify if all ANC1 clients received LLINs or correct reporting error"))))</f>
        <v/>
      </c>
      <c r="F234" s="10" t="str">
        <f>IF($A234="","",IF(AND(N(CLEANED_DATA!T234)&gt;0,N(CLEANED_DATA!AK234)=0),"Alert: deliveries reported but no PNC 6-10 days",""))</f>
        <v/>
      </c>
      <c r="G234" s="10" t="str">
        <f>IF($A234="","",IF(N(CLEANED_DATA!X234)&gt;N(CLEANED_DATA!T234),"Check: caesareans &gt; facility deliveries",""))</f>
        <v/>
      </c>
      <c r="H234" s="10" t="str">
        <f>IF($A234="","",IF(N(CLEANED_DATA!Y234)&gt;N(CLEANED_DATA!T234)+N(CLEANED_DATA!Z234),"Check: complications unusually high vs deliveries/referrals",""))</f>
        <v/>
      </c>
      <c r="I234" s="10" t="str">
        <f>IF($A234="","",IF(N(CLEANED_DATA!AP234)&lt;N(CLEANED_DATA!AQ234),"Check: FP counselled &lt; new acceptors",""))</f>
        <v/>
      </c>
      <c r="J234" s="10" t="str">
        <f>IF($A234="","",N(CLEANED_DATA!AS234)+N(CLEANED_DATA!AT234)+N(CLEANED_DATA!AU234)+N(CLEANED_DATA!AV234)+N(CLEANED_DATA!AW234)+N(CLEANED_DATA!AX234)+N(CLEANED_DATA!AY234)+N(CLEANED_DATA!AZ234)+N(CLEANED_DATA!BA234)+N(CLEANED_DATA!BB234)+N(CLEANED_DATA!BC234)+N(CLEANED_DATA!#REF!)+N(CLEANED_DATA!#REF!))</f>
        <v/>
      </c>
      <c r="K234" s="10" t="str">
        <f>IF($A234="","",IF(ABS(J234-N(CLEANED_DATA!AQ234))&gt;2,"Check: FP method sum differs from new acceptors",""))</f>
        <v/>
      </c>
      <c r="L234" s="10" t="str">
        <f>IF($A234="","",IF(N(CLEANED_DATA!AJ234)&gt;N(CLEANED_DATA!AI234),"Check: oxygen cases &gt; hypoxemia cases",""))</f>
        <v/>
      </c>
      <c r="M234" s="10" t="str">
        <f t="shared" ref="M234:M265" si="14">IF($A234="","",MAX(0,C234-10*COUNTIF(D234:L234,"&lt;&gt;")))</f>
        <v/>
      </c>
      <c r="N234" s="10" t="str">
        <f t="shared" ref="N234:N265" si="15">IF($A234="","",IF(M234&gt;=85,"Good",IF(M234&gt;=70,"Moderate",IF(M234&gt;=50,"Poor","Critical"))))</f>
        <v/>
      </c>
      <c r="O234" s="10" t="str">
        <f>IF($A234="","",TEXTJOIN("; ",TRUE,D234:I234,K234:L234))</f>
        <v/>
      </c>
    </row>
    <row r="235" spans="1:15" ht="39.5" customHeight="1">
      <c r="A235" s="10" t="str">
        <f>CLEANED_DATA!A235</f>
        <v/>
      </c>
      <c r="B235" s="10" t="str">
        <f>IF($A235="","",IF(
IF(CLEANED_DATA!D235="","ANC1; ","")&amp;
IF(CLEANED_DATA!G235="","ANC4; ","")&amp;
IF(CLEANED_DATA!Q235="","LLIN_DISTRIBUTED; ","")&amp;
IF(CLEANED_DATA!R235="","DELIVERIES_HF; ","")&amp;
IF(CLEANED_DATA!T235="","AMTSL; ","")&amp;
IF(CLEANED_DATA!V235="","CAESAREAN; ","")&amp;
IF(CLEANED_DATA!W235="","OBST_COMPLICATIONS; ","")&amp;
IF(CLEANED_DATA!AL235="","PNC_48H_PROXY; ","")&amp;
IF(CLEANED_DATA!AM235="","FP_VISITS; ","")&amp;
IF(CLEANED_DATA!AN235="","FP_COUNSELLED; ","")&amp;
IF(CLEANED_DATA!AO235="","FP_NEW_ACCEPTORS; ","")&amp;
IF(CLEANED_DATA!AQ235="","FP_PROGESTIN_PILL; ","")&amp;
IF(CLEANED_DATA!AR235="","FP_ESTRO_PROGESTIN_PILL; ","")&amp;
IF(CLEANED_DATA!AS235="","FP_MORNING_AFTER; ","")&amp;
IF(CLEANED_DATA!AT235="","FP_IM_INJECTION; ","")&amp;
IF(CLEANED_DATA!AU235="","FP_SC_INJECTION; ","")&amp;
IF(CLEANED_DATA!AV235="","FP_IMPLANT_IMPLANON; ","")&amp;
IF(CLEANED_DATA!AW235="","FP_IMPLANT_JADELLE; ","")&amp;
IF(CLEANED_DATA!AX235="","FP_IUD; ","")&amp;
IF(CLEANED_DATA!AY235="","FP_TUBAL_LIGATION; ","")&amp;
IF(CLEANED_DATA!AZ235="","FP_VASECTOMY; ","")&amp;
IF(CLEANED_DATA!BA235="","FP_MALE_CONDOM; ","")&amp;
IF(CLEANED_DATA!BB235="","FP_FEMALE_CONDOM; ","")&amp;
IF(CLEANED_DATA!BC235="","FP_NATURAL_METHOD; ","")
="","None",
IF(CLEANED_DATA!D235="","ANC1; ","")&amp;
IF(CLEANED_DATA!G235="","ANC4; ","")&amp;
IF(CLEANED_DATA!Q235="","LLIN_DISTRIBUTED; ","")&amp;
IF(CLEANED_DATA!R235="","DELIVERIES_HF; ","")&amp;
IF(CLEANED_DATA!T235="","AMTSL; ","")&amp;
IF(CLEANED_DATA!V235="","CAESAREAN; ","")&amp;
IF(CLEANED_DATA!W235="","OBST_COMPLICATIONS; ","")&amp;
IF(CLEANED_DATA!AL235="","PNC_48H_PROXY; ","")&amp;
IF(CLEANED_DATA!AM235="","FP_VISITS; ","")&amp;
IF(CLEANED_DATA!AN235="","FP_COUNSELLED; ","")&amp;
IF(CLEANED_DATA!AO235="","FP_NEW_ACCEPTORS; ","")&amp;
IF(CLEANED_DATA!AQ235="","FP_PROGESTIN_PILL; ","")&amp;
IF(CLEANED_DATA!AR235="","FP_ESTRO_PROGESTIN_PILL; ","")&amp;
IF(CLEANED_DATA!AS235="","FP_MORNING_AFTER; ","")&amp;
IF(CLEANED_DATA!AT235="","FP_IM_INJECTION; ","")&amp;
IF(CLEANED_DATA!AU235="","FP_SC_INJECTION; ","")&amp;
IF(CLEANED_DATA!AV235="","FP_IMPLANT_IMPLANON; ","")&amp;
IF(CLEANED_DATA!AW235="","FP_IMPLANT_JADELLE; ","")&amp;
IF(CLEANED_DATA!AX235="","FP_IUD; ","")&amp;
IF(CLEANED_DATA!AY235="","FP_TUBAL_LIGATION; ","")&amp;
IF(CLEANED_DATA!AZ235="","FP_VASECTOMY; ","")&amp;
IF(CLEANED_DATA!BA235="","FP_MALE_CONDOM; ","")&amp;
IF(CLEANED_DATA!BB235="","FP_FEMALE_CONDOM; ","")&amp;
IF(CLEANED_DATA!BC235="","FP_NATURAL_METHOD; ","")))</f>
        <v/>
      </c>
      <c r="C235" s="11" t="str">
        <f>IF($A235="","",ROUND((IF(CLEANED_DATA!D235&lt;&gt;"",1,0)+IF(CLEANED_DATA!G235&lt;&gt;"",1,0)+IF(CLEANED_DATA!Q235&lt;&gt;"",1,0)+IF(CLEANED_DATA!R235&lt;&gt;"",1,0)+IF(CLEANED_DATA!T235&lt;&gt;"",1,0)+IF(CLEANED_DATA!V235&lt;&gt;"",1,0)+IF(CLEANED_DATA!W235&lt;&gt;"",1,0)+IF(CLEANED_DATA!AL235&lt;&gt;"",1,0)+IF(CLEANED_DATA!AM235&lt;&gt;"",1,0)+IF(CLEANED_DATA!AN235&lt;&gt;"",1,0)+IF(CLEANED_DATA!AO235&lt;&gt;"",1,0)+IF(CLEANED_DATA!AQ235&lt;&gt;"",1,0)+IF(CLEANED_DATA!AR235&lt;&gt;"",1,0)+IF(CLEANED_DATA!AS235&lt;&gt;"",1,0)+IF(CLEANED_DATA!AT235&lt;&gt;"",1,0)+IF(CLEANED_DATA!AU235&lt;&gt;"",1,0)+IF(CLEANED_DATA!AV235&lt;&gt;"",1,0)+IF(CLEANED_DATA!AW235&lt;&gt;"",1,0)+IF(CLEANED_DATA!AX235&lt;&gt;"",1,0)+IF(CLEANED_DATA!AY235&lt;&gt;"",1,0)+IF(CLEANED_DATA!AZ235&lt;&gt;"",1,0)+IF(CLEANED_DATA!BA235&lt;&gt;"",1,0)+IF(CLEANED_DATA!BB235&lt;&gt;"",1,0)+IF(CLEANED_DATA!BC235&lt;&gt;"",1,0))/24*100,1))</f>
        <v/>
      </c>
      <c r="D235" s="10" t="str">
        <f>IF($A235="","",IF(N(CLEANED_DATA!G235)&gt;N(CLEANED_DATA!D235),"Check: ANC4 &gt; ANC1",""))</f>
        <v/>
      </c>
      <c r="E235" s="10" t="str">
        <f>IF($A235="","",IF(OR(CLEANED_DATA!D235="",CLEANED_DATA!Q235=""),"Missing value: verify ANC1 and LLIN reporting",IF(CLEANED_DATA!Q235=CLEANED_DATA!D235,"OK: LLIN equals ANC1",IF(CLEANED_DATA!Q235&gt;CLEANED_DATA!D235,"Flag: LLIN exceeds ANC1 by "&amp;(CLEANED_DATA!Q235-CLEANED_DATA!D235)&amp;"; verify ANC register and LLIN distribution tally","Flag: LLIN lower than ANC1 by "&amp;(CLEANED_DATA!D235-CLEANED_DATA!Q235)&amp;"; verify if all ANC1 clients received LLINs or correct reporting error"))))</f>
        <v/>
      </c>
      <c r="F235" s="10" t="str">
        <f>IF($A235="","",IF(AND(N(CLEANED_DATA!T235)&gt;0,N(CLEANED_DATA!AK235)=0),"Alert: deliveries reported but no PNC 6-10 days",""))</f>
        <v/>
      </c>
      <c r="G235" s="10" t="str">
        <f>IF($A235="","",IF(N(CLEANED_DATA!X235)&gt;N(CLEANED_DATA!T235),"Check: caesareans &gt; facility deliveries",""))</f>
        <v/>
      </c>
      <c r="H235" s="10" t="str">
        <f>IF($A235="","",IF(N(CLEANED_DATA!Y235)&gt;N(CLEANED_DATA!T235)+N(CLEANED_DATA!Z235),"Check: complications unusually high vs deliveries/referrals",""))</f>
        <v/>
      </c>
      <c r="I235" s="10" t="str">
        <f>IF($A235="","",IF(N(CLEANED_DATA!AP235)&lt;N(CLEANED_DATA!AQ235),"Check: FP counselled &lt; new acceptors",""))</f>
        <v/>
      </c>
      <c r="J235" s="10" t="str">
        <f>IF($A235="","",N(CLEANED_DATA!AS235)+N(CLEANED_DATA!AT235)+N(CLEANED_DATA!AU235)+N(CLEANED_DATA!AV235)+N(CLEANED_DATA!AW235)+N(CLEANED_DATA!AX235)+N(CLEANED_DATA!AY235)+N(CLEANED_DATA!AZ235)+N(CLEANED_DATA!BA235)+N(CLEANED_DATA!BB235)+N(CLEANED_DATA!BC235)+N(CLEANED_DATA!#REF!)+N(CLEANED_DATA!#REF!))</f>
        <v/>
      </c>
      <c r="K235" s="10" t="str">
        <f>IF($A235="","",IF(ABS(J235-N(CLEANED_DATA!AQ235))&gt;2,"Check: FP method sum differs from new acceptors",""))</f>
        <v/>
      </c>
      <c r="L235" s="10" t="str">
        <f>IF($A235="","",IF(N(CLEANED_DATA!AJ235)&gt;N(CLEANED_DATA!AI235),"Check: oxygen cases &gt; hypoxemia cases",""))</f>
        <v/>
      </c>
      <c r="M235" s="10" t="str">
        <f t="shared" si="14"/>
        <v/>
      </c>
      <c r="N235" s="10" t="str">
        <f t="shared" si="15"/>
        <v/>
      </c>
      <c r="O235" s="10" t="str">
        <f>IF($A235="","",TEXTJOIN("; ",TRUE,D235:I235,K235:L235))</f>
        <v/>
      </c>
    </row>
    <row r="236" spans="1:15" ht="39.5" customHeight="1">
      <c r="A236" s="10" t="str">
        <f>CLEANED_DATA!A236</f>
        <v/>
      </c>
      <c r="B236" s="10" t="str">
        <f>IF($A236="","",IF(
IF(CLEANED_DATA!D236="","ANC1; ","")&amp;
IF(CLEANED_DATA!G236="","ANC4; ","")&amp;
IF(CLEANED_DATA!Q236="","LLIN_DISTRIBUTED; ","")&amp;
IF(CLEANED_DATA!R236="","DELIVERIES_HF; ","")&amp;
IF(CLEANED_DATA!T236="","AMTSL; ","")&amp;
IF(CLEANED_DATA!V236="","CAESAREAN; ","")&amp;
IF(CLEANED_DATA!W236="","OBST_COMPLICATIONS; ","")&amp;
IF(CLEANED_DATA!AL236="","PNC_48H_PROXY; ","")&amp;
IF(CLEANED_DATA!AM236="","FP_VISITS; ","")&amp;
IF(CLEANED_DATA!AN236="","FP_COUNSELLED; ","")&amp;
IF(CLEANED_DATA!AO236="","FP_NEW_ACCEPTORS; ","")&amp;
IF(CLEANED_DATA!AQ236="","FP_PROGESTIN_PILL; ","")&amp;
IF(CLEANED_DATA!AR236="","FP_ESTRO_PROGESTIN_PILL; ","")&amp;
IF(CLEANED_DATA!AS236="","FP_MORNING_AFTER; ","")&amp;
IF(CLEANED_DATA!AT236="","FP_IM_INJECTION; ","")&amp;
IF(CLEANED_DATA!AU236="","FP_SC_INJECTION; ","")&amp;
IF(CLEANED_DATA!AV236="","FP_IMPLANT_IMPLANON; ","")&amp;
IF(CLEANED_DATA!AW236="","FP_IMPLANT_JADELLE; ","")&amp;
IF(CLEANED_DATA!AX236="","FP_IUD; ","")&amp;
IF(CLEANED_DATA!AY236="","FP_TUBAL_LIGATION; ","")&amp;
IF(CLEANED_DATA!AZ236="","FP_VASECTOMY; ","")&amp;
IF(CLEANED_DATA!BA236="","FP_MALE_CONDOM; ","")&amp;
IF(CLEANED_DATA!BB236="","FP_FEMALE_CONDOM; ","")&amp;
IF(CLEANED_DATA!BC236="","FP_NATURAL_METHOD; ","")
="","None",
IF(CLEANED_DATA!D236="","ANC1; ","")&amp;
IF(CLEANED_DATA!G236="","ANC4; ","")&amp;
IF(CLEANED_DATA!Q236="","LLIN_DISTRIBUTED; ","")&amp;
IF(CLEANED_DATA!R236="","DELIVERIES_HF; ","")&amp;
IF(CLEANED_DATA!T236="","AMTSL; ","")&amp;
IF(CLEANED_DATA!V236="","CAESAREAN; ","")&amp;
IF(CLEANED_DATA!W236="","OBST_COMPLICATIONS; ","")&amp;
IF(CLEANED_DATA!AL236="","PNC_48H_PROXY; ","")&amp;
IF(CLEANED_DATA!AM236="","FP_VISITS; ","")&amp;
IF(CLEANED_DATA!AN236="","FP_COUNSELLED; ","")&amp;
IF(CLEANED_DATA!AO236="","FP_NEW_ACCEPTORS; ","")&amp;
IF(CLEANED_DATA!AQ236="","FP_PROGESTIN_PILL; ","")&amp;
IF(CLEANED_DATA!AR236="","FP_ESTRO_PROGESTIN_PILL; ","")&amp;
IF(CLEANED_DATA!AS236="","FP_MORNING_AFTER; ","")&amp;
IF(CLEANED_DATA!AT236="","FP_IM_INJECTION; ","")&amp;
IF(CLEANED_DATA!AU236="","FP_SC_INJECTION; ","")&amp;
IF(CLEANED_DATA!AV236="","FP_IMPLANT_IMPLANON; ","")&amp;
IF(CLEANED_DATA!AW236="","FP_IMPLANT_JADELLE; ","")&amp;
IF(CLEANED_DATA!AX236="","FP_IUD; ","")&amp;
IF(CLEANED_DATA!AY236="","FP_TUBAL_LIGATION; ","")&amp;
IF(CLEANED_DATA!AZ236="","FP_VASECTOMY; ","")&amp;
IF(CLEANED_DATA!BA236="","FP_MALE_CONDOM; ","")&amp;
IF(CLEANED_DATA!BB236="","FP_FEMALE_CONDOM; ","")&amp;
IF(CLEANED_DATA!BC236="","FP_NATURAL_METHOD; ","")))</f>
        <v/>
      </c>
      <c r="C236" s="11" t="str">
        <f>IF($A236="","",ROUND((IF(CLEANED_DATA!D236&lt;&gt;"",1,0)+IF(CLEANED_DATA!G236&lt;&gt;"",1,0)+IF(CLEANED_DATA!Q236&lt;&gt;"",1,0)+IF(CLEANED_DATA!R236&lt;&gt;"",1,0)+IF(CLEANED_DATA!T236&lt;&gt;"",1,0)+IF(CLEANED_DATA!V236&lt;&gt;"",1,0)+IF(CLEANED_DATA!W236&lt;&gt;"",1,0)+IF(CLEANED_DATA!AL236&lt;&gt;"",1,0)+IF(CLEANED_DATA!AM236&lt;&gt;"",1,0)+IF(CLEANED_DATA!AN236&lt;&gt;"",1,0)+IF(CLEANED_DATA!AO236&lt;&gt;"",1,0)+IF(CLEANED_DATA!AQ236&lt;&gt;"",1,0)+IF(CLEANED_DATA!AR236&lt;&gt;"",1,0)+IF(CLEANED_DATA!AS236&lt;&gt;"",1,0)+IF(CLEANED_DATA!AT236&lt;&gt;"",1,0)+IF(CLEANED_DATA!AU236&lt;&gt;"",1,0)+IF(CLEANED_DATA!AV236&lt;&gt;"",1,0)+IF(CLEANED_DATA!AW236&lt;&gt;"",1,0)+IF(CLEANED_DATA!AX236&lt;&gt;"",1,0)+IF(CLEANED_DATA!AY236&lt;&gt;"",1,0)+IF(CLEANED_DATA!AZ236&lt;&gt;"",1,0)+IF(CLEANED_DATA!BA236&lt;&gt;"",1,0)+IF(CLEANED_DATA!BB236&lt;&gt;"",1,0)+IF(CLEANED_DATA!BC236&lt;&gt;"",1,0))/24*100,1))</f>
        <v/>
      </c>
      <c r="D236" s="10" t="str">
        <f>IF($A236="","",IF(N(CLEANED_DATA!G236)&gt;N(CLEANED_DATA!D236),"Check: ANC4 &gt; ANC1",""))</f>
        <v/>
      </c>
      <c r="E236" s="10" t="str">
        <f>IF($A236="","",IF(OR(CLEANED_DATA!D236="",CLEANED_DATA!Q236=""),"Missing value: verify ANC1 and LLIN reporting",IF(CLEANED_DATA!Q236=CLEANED_DATA!D236,"OK: LLIN equals ANC1",IF(CLEANED_DATA!Q236&gt;CLEANED_DATA!D236,"Flag: LLIN exceeds ANC1 by "&amp;(CLEANED_DATA!Q236-CLEANED_DATA!D236)&amp;"; verify ANC register and LLIN distribution tally","Flag: LLIN lower than ANC1 by "&amp;(CLEANED_DATA!D236-CLEANED_DATA!Q236)&amp;"; verify if all ANC1 clients received LLINs or correct reporting error"))))</f>
        <v/>
      </c>
      <c r="F236" s="10" t="str">
        <f>IF($A236="","",IF(AND(N(CLEANED_DATA!T236)&gt;0,N(CLEANED_DATA!AK236)=0),"Alert: deliveries reported but no PNC 6-10 days",""))</f>
        <v/>
      </c>
      <c r="G236" s="10" t="str">
        <f>IF($A236="","",IF(N(CLEANED_DATA!X236)&gt;N(CLEANED_DATA!T236),"Check: caesareans &gt; facility deliveries",""))</f>
        <v/>
      </c>
      <c r="H236" s="10" t="str">
        <f>IF($A236="","",IF(N(CLEANED_DATA!Y236)&gt;N(CLEANED_DATA!T236)+N(CLEANED_DATA!Z236),"Check: complications unusually high vs deliveries/referrals",""))</f>
        <v/>
      </c>
      <c r="I236" s="10" t="str">
        <f>IF($A236="","",IF(N(CLEANED_DATA!AP236)&lt;N(CLEANED_DATA!AQ236),"Check: FP counselled &lt; new acceptors",""))</f>
        <v/>
      </c>
      <c r="J236" s="10" t="str">
        <f>IF($A236="","",N(CLEANED_DATA!AS236)+N(CLEANED_DATA!AT236)+N(CLEANED_DATA!AU236)+N(CLEANED_DATA!AV236)+N(CLEANED_DATA!AW236)+N(CLEANED_DATA!AX236)+N(CLEANED_DATA!AY236)+N(CLEANED_DATA!AZ236)+N(CLEANED_DATA!BA236)+N(CLEANED_DATA!BB236)+N(CLEANED_DATA!BC236)+N(CLEANED_DATA!#REF!)+N(CLEANED_DATA!#REF!))</f>
        <v/>
      </c>
      <c r="K236" s="10" t="str">
        <f>IF($A236="","",IF(ABS(J236-N(CLEANED_DATA!AQ236))&gt;2,"Check: FP method sum differs from new acceptors",""))</f>
        <v/>
      </c>
      <c r="L236" s="10" t="str">
        <f>IF($A236="","",IF(N(CLEANED_DATA!AJ236)&gt;N(CLEANED_DATA!AI236),"Check: oxygen cases &gt; hypoxemia cases",""))</f>
        <v/>
      </c>
      <c r="M236" s="10" t="str">
        <f t="shared" si="14"/>
        <v/>
      </c>
      <c r="N236" s="10" t="str">
        <f t="shared" si="15"/>
        <v/>
      </c>
      <c r="O236" s="10" t="str">
        <f>IF($A236="","",TEXTJOIN("; ",TRUE,D236:I236,K236:L236))</f>
        <v/>
      </c>
    </row>
    <row r="237" spans="1:15" ht="39.5" customHeight="1">
      <c r="A237" s="10" t="str">
        <f>CLEANED_DATA!A237</f>
        <v/>
      </c>
      <c r="B237" s="10" t="str">
        <f>IF($A237="","",IF(
IF(CLEANED_DATA!D237="","ANC1; ","")&amp;
IF(CLEANED_DATA!G237="","ANC4; ","")&amp;
IF(CLEANED_DATA!Q237="","LLIN_DISTRIBUTED; ","")&amp;
IF(CLEANED_DATA!R237="","DELIVERIES_HF; ","")&amp;
IF(CLEANED_DATA!T237="","AMTSL; ","")&amp;
IF(CLEANED_DATA!V237="","CAESAREAN; ","")&amp;
IF(CLEANED_DATA!W237="","OBST_COMPLICATIONS; ","")&amp;
IF(CLEANED_DATA!AL237="","PNC_48H_PROXY; ","")&amp;
IF(CLEANED_DATA!AM237="","FP_VISITS; ","")&amp;
IF(CLEANED_DATA!AN237="","FP_COUNSELLED; ","")&amp;
IF(CLEANED_DATA!AO237="","FP_NEW_ACCEPTORS; ","")&amp;
IF(CLEANED_DATA!AQ237="","FP_PROGESTIN_PILL; ","")&amp;
IF(CLEANED_DATA!AR237="","FP_ESTRO_PROGESTIN_PILL; ","")&amp;
IF(CLEANED_DATA!AS237="","FP_MORNING_AFTER; ","")&amp;
IF(CLEANED_DATA!AT237="","FP_IM_INJECTION; ","")&amp;
IF(CLEANED_DATA!AU237="","FP_SC_INJECTION; ","")&amp;
IF(CLEANED_DATA!AV237="","FP_IMPLANT_IMPLANON; ","")&amp;
IF(CLEANED_DATA!AW237="","FP_IMPLANT_JADELLE; ","")&amp;
IF(CLEANED_DATA!AX237="","FP_IUD; ","")&amp;
IF(CLEANED_DATA!AY237="","FP_TUBAL_LIGATION; ","")&amp;
IF(CLEANED_DATA!AZ237="","FP_VASECTOMY; ","")&amp;
IF(CLEANED_DATA!BA237="","FP_MALE_CONDOM; ","")&amp;
IF(CLEANED_DATA!BB237="","FP_FEMALE_CONDOM; ","")&amp;
IF(CLEANED_DATA!BC237="","FP_NATURAL_METHOD; ","")
="","None",
IF(CLEANED_DATA!D237="","ANC1; ","")&amp;
IF(CLEANED_DATA!G237="","ANC4; ","")&amp;
IF(CLEANED_DATA!Q237="","LLIN_DISTRIBUTED; ","")&amp;
IF(CLEANED_DATA!R237="","DELIVERIES_HF; ","")&amp;
IF(CLEANED_DATA!T237="","AMTSL; ","")&amp;
IF(CLEANED_DATA!V237="","CAESAREAN; ","")&amp;
IF(CLEANED_DATA!W237="","OBST_COMPLICATIONS; ","")&amp;
IF(CLEANED_DATA!AL237="","PNC_48H_PROXY; ","")&amp;
IF(CLEANED_DATA!AM237="","FP_VISITS; ","")&amp;
IF(CLEANED_DATA!AN237="","FP_COUNSELLED; ","")&amp;
IF(CLEANED_DATA!AO237="","FP_NEW_ACCEPTORS; ","")&amp;
IF(CLEANED_DATA!AQ237="","FP_PROGESTIN_PILL; ","")&amp;
IF(CLEANED_DATA!AR237="","FP_ESTRO_PROGESTIN_PILL; ","")&amp;
IF(CLEANED_DATA!AS237="","FP_MORNING_AFTER; ","")&amp;
IF(CLEANED_DATA!AT237="","FP_IM_INJECTION; ","")&amp;
IF(CLEANED_DATA!AU237="","FP_SC_INJECTION; ","")&amp;
IF(CLEANED_DATA!AV237="","FP_IMPLANT_IMPLANON; ","")&amp;
IF(CLEANED_DATA!AW237="","FP_IMPLANT_JADELLE; ","")&amp;
IF(CLEANED_DATA!AX237="","FP_IUD; ","")&amp;
IF(CLEANED_DATA!AY237="","FP_TUBAL_LIGATION; ","")&amp;
IF(CLEANED_DATA!AZ237="","FP_VASECTOMY; ","")&amp;
IF(CLEANED_DATA!BA237="","FP_MALE_CONDOM; ","")&amp;
IF(CLEANED_DATA!BB237="","FP_FEMALE_CONDOM; ","")&amp;
IF(CLEANED_DATA!BC237="","FP_NATURAL_METHOD; ","")))</f>
        <v/>
      </c>
      <c r="C237" s="11" t="str">
        <f>IF($A237="","",ROUND((IF(CLEANED_DATA!D237&lt;&gt;"",1,0)+IF(CLEANED_DATA!G237&lt;&gt;"",1,0)+IF(CLEANED_DATA!Q237&lt;&gt;"",1,0)+IF(CLEANED_DATA!R237&lt;&gt;"",1,0)+IF(CLEANED_DATA!T237&lt;&gt;"",1,0)+IF(CLEANED_DATA!V237&lt;&gt;"",1,0)+IF(CLEANED_DATA!W237&lt;&gt;"",1,0)+IF(CLEANED_DATA!AL237&lt;&gt;"",1,0)+IF(CLEANED_DATA!AM237&lt;&gt;"",1,0)+IF(CLEANED_DATA!AN237&lt;&gt;"",1,0)+IF(CLEANED_DATA!AO237&lt;&gt;"",1,0)+IF(CLEANED_DATA!AQ237&lt;&gt;"",1,0)+IF(CLEANED_DATA!AR237&lt;&gt;"",1,0)+IF(CLEANED_DATA!AS237&lt;&gt;"",1,0)+IF(CLEANED_DATA!AT237&lt;&gt;"",1,0)+IF(CLEANED_DATA!AU237&lt;&gt;"",1,0)+IF(CLEANED_DATA!AV237&lt;&gt;"",1,0)+IF(CLEANED_DATA!AW237&lt;&gt;"",1,0)+IF(CLEANED_DATA!AX237&lt;&gt;"",1,0)+IF(CLEANED_DATA!AY237&lt;&gt;"",1,0)+IF(CLEANED_DATA!AZ237&lt;&gt;"",1,0)+IF(CLEANED_DATA!BA237&lt;&gt;"",1,0)+IF(CLEANED_DATA!BB237&lt;&gt;"",1,0)+IF(CLEANED_DATA!BC237&lt;&gt;"",1,0))/24*100,1))</f>
        <v/>
      </c>
      <c r="D237" s="10" t="str">
        <f>IF($A237="","",IF(N(CLEANED_DATA!G237)&gt;N(CLEANED_DATA!D237),"Check: ANC4 &gt; ANC1",""))</f>
        <v/>
      </c>
      <c r="E237" s="10" t="str">
        <f>IF($A237="","",IF(OR(CLEANED_DATA!D237="",CLEANED_DATA!Q237=""),"Missing value: verify ANC1 and LLIN reporting",IF(CLEANED_DATA!Q237=CLEANED_DATA!D237,"OK: LLIN equals ANC1",IF(CLEANED_DATA!Q237&gt;CLEANED_DATA!D237,"Flag: LLIN exceeds ANC1 by "&amp;(CLEANED_DATA!Q237-CLEANED_DATA!D237)&amp;"; verify ANC register and LLIN distribution tally","Flag: LLIN lower than ANC1 by "&amp;(CLEANED_DATA!D237-CLEANED_DATA!Q237)&amp;"; verify if all ANC1 clients received LLINs or correct reporting error"))))</f>
        <v/>
      </c>
      <c r="F237" s="10" t="str">
        <f>IF($A237="","",IF(AND(N(CLEANED_DATA!T237)&gt;0,N(CLEANED_DATA!AK237)=0),"Alert: deliveries reported but no PNC 6-10 days",""))</f>
        <v/>
      </c>
      <c r="G237" s="10" t="str">
        <f>IF($A237="","",IF(N(CLEANED_DATA!X237)&gt;N(CLEANED_DATA!T237),"Check: caesareans &gt; facility deliveries",""))</f>
        <v/>
      </c>
      <c r="H237" s="10" t="str">
        <f>IF($A237="","",IF(N(CLEANED_DATA!Y237)&gt;N(CLEANED_DATA!T237)+N(CLEANED_DATA!Z237),"Check: complications unusually high vs deliveries/referrals",""))</f>
        <v/>
      </c>
      <c r="I237" s="10" t="str">
        <f>IF($A237="","",IF(N(CLEANED_DATA!AP237)&lt;N(CLEANED_DATA!AQ237),"Check: FP counselled &lt; new acceptors",""))</f>
        <v/>
      </c>
      <c r="J237" s="10" t="str">
        <f>IF($A237="","",N(CLEANED_DATA!AS237)+N(CLEANED_DATA!AT237)+N(CLEANED_DATA!AU237)+N(CLEANED_DATA!AV237)+N(CLEANED_DATA!AW237)+N(CLEANED_DATA!AX237)+N(CLEANED_DATA!AY237)+N(CLEANED_DATA!AZ237)+N(CLEANED_DATA!BA237)+N(CLEANED_DATA!BB237)+N(CLEANED_DATA!BC237)+N(CLEANED_DATA!#REF!)+N(CLEANED_DATA!#REF!))</f>
        <v/>
      </c>
      <c r="K237" s="10" t="str">
        <f>IF($A237="","",IF(ABS(J237-N(CLEANED_DATA!AQ237))&gt;2,"Check: FP method sum differs from new acceptors",""))</f>
        <v/>
      </c>
      <c r="L237" s="10" t="str">
        <f>IF($A237="","",IF(N(CLEANED_DATA!AJ237)&gt;N(CLEANED_DATA!AI237),"Check: oxygen cases &gt; hypoxemia cases",""))</f>
        <v/>
      </c>
      <c r="M237" s="10" t="str">
        <f t="shared" si="14"/>
        <v/>
      </c>
      <c r="N237" s="10" t="str">
        <f t="shared" si="15"/>
        <v/>
      </c>
      <c r="O237" s="10" t="str">
        <f>IF($A237="","",TEXTJOIN("; ",TRUE,D237:I237,K237:L237))</f>
        <v/>
      </c>
    </row>
    <row r="238" spans="1:15" ht="39.5" customHeight="1">
      <c r="A238" s="10" t="str">
        <f>CLEANED_DATA!A238</f>
        <v/>
      </c>
      <c r="B238" s="10" t="str">
        <f>IF($A238="","",IF(
IF(CLEANED_DATA!D238="","ANC1; ","")&amp;
IF(CLEANED_DATA!G238="","ANC4; ","")&amp;
IF(CLEANED_DATA!Q238="","LLIN_DISTRIBUTED; ","")&amp;
IF(CLEANED_DATA!R238="","DELIVERIES_HF; ","")&amp;
IF(CLEANED_DATA!T238="","AMTSL; ","")&amp;
IF(CLEANED_DATA!V238="","CAESAREAN; ","")&amp;
IF(CLEANED_DATA!W238="","OBST_COMPLICATIONS; ","")&amp;
IF(CLEANED_DATA!AL238="","PNC_48H_PROXY; ","")&amp;
IF(CLEANED_DATA!AM238="","FP_VISITS; ","")&amp;
IF(CLEANED_DATA!AN238="","FP_COUNSELLED; ","")&amp;
IF(CLEANED_DATA!AO238="","FP_NEW_ACCEPTORS; ","")&amp;
IF(CLEANED_DATA!AQ238="","FP_PROGESTIN_PILL; ","")&amp;
IF(CLEANED_DATA!AR238="","FP_ESTRO_PROGESTIN_PILL; ","")&amp;
IF(CLEANED_DATA!AS238="","FP_MORNING_AFTER; ","")&amp;
IF(CLEANED_DATA!AT238="","FP_IM_INJECTION; ","")&amp;
IF(CLEANED_DATA!AU238="","FP_SC_INJECTION; ","")&amp;
IF(CLEANED_DATA!AV238="","FP_IMPLANT_IMPLANON; ","")&amp;
IF(CLEANED_DATA!AW238="","FP_IMPLANT_JADELLE; ","")&amp;
IF(CLEANED_DATA!AX238="","FP_IUD; ","")&amp;
IF(CLEANED_DATA!AY238="","FP_TUBAL_LIGATION; ","")&amp;
IF(CLEANED_DATA!AZ238="","FP_VASECTOMY; ","")&amp;
IF(CLEANED_DATA!BA238="","FP_MALE_CONDOM; ","")&amp;
IF(CLEANED_DATA!BB238="","FP_FEMALE_CONDOM; ","")&amp;
IF(CLEANED_DATA!BC238="","FP_NATURAL_METHOD; ","")
="","None",
IF(CLEANED_DATA!D238="","ANC1; ","")&amp;
IF(CLEANED_DATA!G238="","ANC4; ","")&amp;
IF(CLEANED_DATA!Q238="","LLIN_DISTRIBUTED; ","")&amp;
IF(CLEANED_DATA!R238="","DELIVERIES_HF; ","")&amp;
IF(CLEANED_DATA!T238="","AMTSL; ","")&amp;
IF(CLEANED_DATA!V238="","CAESAREAN; ","")&amp;
IF(CLEANED_DATA!W238="","OBST_COMPLICATIONS; ","")&amp;
IF(CLEANED_DATA!AL238="","PNC_48H_PROXY; ","")&amp;
IF(CLEANED_DATA!AM238="","FP_VISITS; ","")&amp;
IF(CLEANED_DATA!AN238="","FP_COUNSELLED; ","")&amp;
IF(CLEANED_DATA!AO238="","FP_NEW_ACCEPTORS; ","")&amp;
IF(CLEANED_DATA!AQ238="","FP_PROGESTIN_PILL; ","")&amp;
IF(CLEANED_DATA!AR238="","FP_ESTRO_PROGESTIN_PILL; ","")&amp;
IF(CLEANED_DATA!AS238="","FP_MORNING_AFTER; ","")&amp;
IF(CLEANED_DATA!AT238="","FP_IM_INJECTION; ","")&amp;
IF(CLEANED_DATA!AU238="","FP_SC_INJECTION; ","")&amp;
IF(CLEANED_DATA!AV238="","FP_IMPLANT_IMPLANON; ","")&amp;
IF(CLEANED_DATA!AW238="","FP_IMPLANT_JADELLE; ","")&amp;
IF(CLEANED_DATA!AX238="","FP_IUD; ","")&amp;
IF(CLEANED_DATA!AY238="","FP_TUBAL_LIGATION; ","")&amp;
IF(CLEANED_DATA!AZ238="","FP_VASECTOMY; ","")&amp;
IF(CLEANED_DATA!BA238="","FP_MALE_CONDOM; ","")&amp;
IF(CLEANED_DATA!BB238="","FP_FEMALE_CONDOM; ","")&amp;
IF(CLEANED_DATA!BC238="","FP_NATURAL_METHOD; ","")))</f>
        <v/>
      </c>
      <c r="C238" s="11" t="str">
        <f>IF($A238="","",ROUND((IF(CLEANED_DATA!D238&lt;&gt;"",1,0)+IF(CLEANED_DATA!G238&lt;&gt;"",1,0)+IF(CLEANED_DATA!Q238&lt;&gt;"",1,0)+IF(CLEANED_DATA!R238&lt;&gt;"",1,0)+IF(CLEANED_DATA!T238&lt;&gt;"",1,0)+IF(CLEANED_DATA!V238&lt;&gt;"",1,0)+IF(CLEANED_DATA!W238&lt;&gt;"",1,0)+IF(CLEANED_DATA!AL238&lt;&gt;"",1,0)+IF(CLEANED_DATA!AM238&lt;&gt;"",1,0)+IF(CLEANED_DATA!AN238&lt;&gt;"",1,0)+IF(CLEANED_DATA!AO238&lt;&gt;"",1,0)+IF(CLEANED_DATA!AQ238&lt;&gt;"",1,0)+IF(CLEANED_DATA!AR238&lt;&gt;"",1,0)+IF(CLEANED_DATA!AS238&lt;&gt;"",1,0)+IF(CLEANED_DATA!AT238&lt;&gt;"",1,0)+IF(CLEANED_DATA!AU238&lt;&gt;"",1,0)+IF(CLEANED_DATA!AV238&lt;&gt;"",1,0)+IF(CLEANED_DATA!AW238&lt;&gt;"",1,0)+IF(CLEANED_DATA!AX238&lt;&gt;"",1,0)+IF(CLEANED_DATA!AY238&lt;&gt;"",1,0)+IF(CLEANED_DATA!AZ238&lt;&gt;"",1,0)+IF(CLEANED_DATA!BA238&lt;&gt;"",1,0)+IF(CLEANED_DATA!BB238&lt;&gt;"",1,0)+IF(CLEANED_DATA!BC238&lt;&gt;"",1,0))/24*100,1))</f>
        <v/>
      </c>
      <c r="D238" s="10" t="str">
        <f>IF($A238="","",IF(N(CLEANED_DATA!G238)&gt;N(CLEANED_DATA!D238),"Check: ANC4 &gt; ANC1",""))</f>
        <v/>
      </c>
      <c r="E238" s="10" t="str">
        <f>IF($A238="","",IF(OR(CLEANED_DATA!D238="",CLEANED_DATA!Q238=""),"Missing value: verify ANC1 and LLIN reporting",IF(CLEANED_DATA!Q238=CLEANED_DATA!D238,"OK: LLIN equals ANC1",IF(CLEANED_DATA!Q238&gt;CLEANED_DATA!D238,"Flag: LLIN exceeds ANC1 by "&amp;(CLEANED_DATA!Q238-CLEANED_DATA!D238)&amp;"; verify ANC register and LLIN distribution tally","Flag: LLIN lower than ANC1 by "&amp;(CLEANED_DATA!D238-CLEANED_DATA!Q238)&amp;"; verify if all ANC1 clients received LLINs or correct reporting error"))))</f>
        <v/>
      </c>
      <c r="F238" s="10" t="str">
        <f>IF($A238="","",IF(AND(N(CLEANED_DATA!T238)&gt;0,N(CLEANED_DATA!AK238)=0),"Alert: deliveries reported but no PNC 6-10 days",""))</f>
        <v/>
      </c>
      <c r="G238" s="10" t="str">
        <f>IF($A238="","",IF(N(CLEANED_DATA!X238)&gt;N(CLEANED_DATA!T238),"Check: caesareans &gt; facility deliveries",""))</f>
        <v/>
      </c>
      <c r="H238" s="10" t="str">
        <f>IF($A238="","",IF(N(CLEANED_DATA!Y238)&gt;N(CLEANED_DATA!T238)+N(CLEANED_DATA!Z238),"Check: complications unusually high vs deliveries/referrals",""))</f>
        <v/>
      </c>
      <c r="I238" s="10" t="str">
        <f>IF($A238="","",IF(N(CLEANED_DATA!AP238)&lt;N(CLEANED_DATA!AQ238),"Check: FP counselled &lt; new acceptors",""))</f>
        <v/>
      </c>
      <c r="J238" s="10" t="str">
        <f>IF($A238="","",N(CLEANED_DATA!AS238)+N(CLEANED_DATA!AT238)+N(CLEANED_DATA!AU238)+N(CLEANED_DATA!AV238)+N(CLEANED_DATA!AW238)+N(CLEANED_DATA!AX238)+N(CLEANED_DATA!AY238)+N(CLEANED_DATA!AZ238)+N(CLEANED_DATA!BA238)+N(CLEANED_DATA!BB238)+N(CLEANED_DATA!BC238)+N(CLEANED_DATA!#REF!)+N(CLEANED_DATA!#REF!))</f>
        <v/>
      </c>
      <c r="K238" s="10" t="str">
        <f>IF($A238="","",IF(ABS(J238-N(CLEANED_DATA!AQ238))&gt;2,"Check: FP method sum differs from new acceptors",""))</f>
        <v/>
      </c>
      <c r="L238" s="10" t="str">
        <f>IF($A238="","",IF(N(CLEANED_DATA!AJ238)&gt;N(CLEANED_DATA!AI238),"Check: oxygen cases &gt; hypoxemia cases",""))</f>
        <v/>
      </c>
      <c r="M238" s="10" t="str">
        <f t="shared" si="14"/>
        <v/>
      </c>
      <c r="N238" s="10" t="str">
        <f t="shared" si="15"/>
        <v/>
      </c>
      <c r="O238" s="10" t="str">
        <f>IF($A238="","",TEXTJOIN("; ",TRUE,D238:I238,K238:L238))</f>
        <v/>
      </c>
    </row>
    <row r="239" spans="1:15" ht="39.5" customHeight="1">
      <c r="A239" s="10" t="str">
        <f>CLEANED_DATA!A239</f>
        <v/>
      </c>
      <c r="B239" s="10" t="str">
        <f>IF($A239="","",IF(
IF(CLEANED_DATA!D239="","ANC1; ","")&amp;
IF(CLEANED_DATA!G239="","ANC4; ","")&amp;
IF(CLEANED_DATA!Q239="","LLIN_DISTRIBUTED; ","")&amp;
IF(CLEANED_DATA!R239="","DELIVERIES_HF; ","")&amp;
IF(CLEANED_DATA!T239="","AMTSL; ","")&amp;
IF(CLEANED_DATA!V239="","CAESAREAN; ","")&amp;
IF(CLEANED_DATA!W239="","OBST_COMPLICATIONS; ","")&amp;
IF(CLEANED_DATA!AL239="","PNC_48H_PROXY; ","")&amp;
IF(CLEANED_DATA!AM239="","FP_VISITS; ","")&amp;
IF(CLEANED_DATA!AN239="","FP_COUNSELLED; ","")&amp;
IF(CLEANED_DATA!AO239="","FP_NEW_ACCEPTORS; ","")&amp;
IF(CLEANED_DATA!AQ239="","FP_PROGESTIN_PILL; ","")&amp;
IF(CLEANED_DATA!AR239="","FP_ESTRO_PROGESTIN_PILL; ","")&amp;
IF(CLEANED_DATA!AS239="","FP_MORNING_AFTER; ","")&amp;
IF(CLEANED_DATA!AT239="","FP_IM_INJECTION; ","")&amp;
IF(CLEANED_DATA!AU239="","FP_SC_INJECTION; ","")&amp;
IF(CLEANED_DATA!AV239="","FP_IMPLANT_IMPLANON; ","")&amp;
IF(CLEANED_DATA!AW239="","FP_IMPLANT_JADELLE; ","")&amp;
IF(CLEANED_DATA!AX239="","FP_IUD; ","")&amp;
IF(CLEANED_DATA!AY239="","FP_TUBAL_LIGATION; ","")&amp;
IF(CLEANED_DATA!AZ239="","FP_VASECTOMY; ","")&amp;
IF(CLEANED_DATA!BA239="","FP_MALE_CONDOM; ","")&amp;
IF(CLEANED_DATA!BB239="","FP_FEMALE_CONDOM; ","")&amp;
IF(CLEANED_DATA!BC239="","FP_NATURAL_METHOD; ","")
="","None",
IF(CLEANED_DATA!D239="","ANC1; ","")&amp;
IF(CLEANED_DATA!G239="","ANC4; ","")&amp;
IF(CLEANED_DATA!Q239="","LLIN_DISTRIBUTED; ","")&amp;
IF(CLEANED_DATA!R239="","DELIVERIES_HF; ","")&amp;
IF(CLEANED_DATA!T239="","AMTSL; ","")&amp;
IF(CLEANED_DATA!V239="","CAESAREAN; ","")&amp;
IF(CLEANED_DATA!W239="","OBST_COMPLICATIONS; ","")&amp;
IF(CLEANED_DATA!AL239="","PNC_48H_PROXY; ","")&amp;
IF(CLEANED_DATA!AM239="","FP_VISITS; ","")&amp;
IF(CLEANED_DATA!AN239="","FP_COUNSELLED; ","")&amp;
IF(CLEANED_DATA!AO239="","FP_NEW_ACCEPTORS; ","")&amp;
IF(CLEANED_DATA!AQ239="","FP_PROGESTIN_PILL; ","")&amp;
IF(CLEANED_DATA!AR239="","FP_ESTRO_PROGESTIN_PILL; ","")&amp;
IF(CLEANED_DATA!AS239="","FP_MORNING_AFTER; ","")&amp;
IF(CLEANED_DATA!AT239="","FP_IM_INJECTION; ","")&amp;
IF(CLEANED_DATA!AU239="","FP_SC_INJECTION; ","")&amp;
IF(CLEANED_DATA!AV239="","FP_IMPLANT_IMPLANON; ","")&amp;
IF(CLEANED_DATA!AW239="","FP_IMPLANT_JADELLE; ","")&amp;
IF(CLEANED_DATA!AX239="","FP_IUD; ","")&amp;
IF(CLEANED_DATA!AY239="","FP_TUBAL_LIGATION; ","")&amp;
IF(CLEANED_DATA!AZ239="","FP_VASECTOMY; ","")&amp;
IF(CLEANED_DATA!BA239="","FP_MALE_CONDOM; ","")&amp;
IF(CLEANED_DATA!BB239="","FP_FEMALE_CONDOM; ","")&amp;
IF(CLEANED_DATA!BC239="","FP_NATURAL_METHOD; ","")))</f>
        <v/>
      </c>
      <c r="C239" s="11" t="str">
        <f>IF($A239="","",ROUND((IF(CLEANED_DATA!D239&lt;&gt;"",1,0)+IF(CLEANED_DATA!G239&lt;&gt;"",1,0)+IF(CLEANED_DATA!Q239&lt;&gt;"",1,0)+IF(CLEANED_DATA!R239&lt;&gt;"",1,0)+IF(CLEANED_DATA!T239&lt;&gt;"",1,0)+IF(CLEANED_DATA!V239&lt;&gt;"",1,0)+IF(CLEANED_DATA!W239&lt;&gt;"",1,0)+IF(CLEANED_DATA!AL239&lt;&gt;"",1,0)+IF(CLEANED_DATA!AM239&lt;&gt;"",1,0)+IF(CLEANED_DATA!AN239&lt;&gt;"",1,0)+IF(CLEANED_DATA!AO239&lt;&gt;"",1,0)+IF(CLEANED_DATA!AQ239&lt;&gt;"",1,0)+IF(CLEANED_DATA!AR239&lt;&gt;"",1,0)+IF(CLEANED_DATA!AS239&lt;&gt;"",1,0)+IF(CLEANED_DATA!AT239&lt;&gt;"",1,0)+IF(CLEANED_DATA!AU239&lt;&gt;"",1,0)+IF(CLEANED_DATA!AV239&lt;&gt;"",1,0)+IF(CLEANED_DATA!AW239&lt;&gt;"",1,0)+IF(CLEANED_DATA!AX239&lt;&gt;"",1,0)+IF(CLEANED_DATA!AY239&lt;&gt;"",1,0)+IF(CLEANED_DATA!AZ239&lt;&gt;"",1,0)+IF(CLEANED_DATA!BA239&lt;&gt;"",1,0)+IF(CLEANED_DATA!BB239&lt;&gt;"",1,0)+IF(CLEANED_DATA!BC239&lt;&gt;"",1,0))/24*100,1))</f>
        <v/>
      </c>
      <c r="D239" s="10" t="str">
        <f>IF($A239="","",IF(N(CLEANED_DATA!G239)&gt;N(CLEANED_DATA!D239),"Check: ANC4 &gt; ANC1",""))</f>
        <v/>
      </c>
      <c r="E239" s="10" t="str">
        <f>IF($A239="","",IF(OR(CLEANED_DATA!D239="",CLEANED_DATA!Q239=""),"Missing value: verify ANC1 and LLIN reporting",IF(CLEANED_DATA!Q239=CLEANED_DATA!D239,"OK: LLIN equals ANC1",IF(CLEANED_DATA!Q239&gt;CLEANED_DATA!D239,"Flag: LLIN exceeds ANC1 by "&amp;(CLEANED_DATA!Q239-CLEANED_DATA!D239)&amp;"; verify ANC register and LLIN distribution tally","Flag: LLIN lower than ANC1 by "&amp;(CLEANED_DATA!D239-CLEANED_DATA!Q239)&amp;"; verify if all ANC1 clients received LLINs or correct reporting error"))))</f>
        <v/>
      </c>
      <c r="F239" s="10" t="str">
        <f>IF($A239="","",IF(AND(N(CLEANED_DATA!T239)&gt;0,N(CLEANED_DATA!AK239)=0),"Alert: deliveries reported but no PNC 6-10 days",""))</f>
        <v/>
      </c>
      <c r="G239" s="10" t="str">
        <f>IF($A239="","",IF(N(CLEANED_DATA!X239)&gt;N(CLEANED_DATA!T239),"Check: caesareans &gt; facility deliveries",""))</f>
        <v/>
      </c>
      <c r="H239" s="10" t="str">
        <f>IF($A239="","",IF(N(CLEANED_DATA!Y239)&gt;N(CLEANED_DATA!T239)+N(CLEANED_DATA!Z239),"Check: complications unusually high vs deliveries/referrals",""))</f>
        <v/>
      </c>
      <c r="I239" s="10" t="str">
        <f>IF($A239="","",IF(N(CLEANED_DATA!AP239)&lt;N(CLEANED_DATA!AQ239),"Check: FP counselled &lt; new acceptors",""))</f>
        <v/>
      </c>
      <c r="J239" s="10" t="str">
        <f>IF($A239="","",N(CLEANED_DATA!AS239)+N(CLEANED_DATA!AT239)+N(CLEANED_DATA!AU239)+N(CLEANED_DATA!AV239)+N(CLEANED_DATA!AW239)+N(CLEANED_DATA!AX239)+N(CLEANED_DATA!AY239)+N(CLEANED_DATA!AZ239)+N(CLEANED_DATA!BA239)+N(CLEANED_DATA!BB239)+N(CLEANED_DATA!BC239)+N(CLEANED_DATA!#REF!)+N(CLEANED_DATA!#REF!))</f>
        <v/>
      </c>
      <c r="K239" s="10" t="str">
        <f>IF($A239="","",IF(ABS(J239-N(CLEANED_DATA!AQ239))&gt;2,"Check: FP method sum differs from new acceptors",""))</f>
        <v/>
      </c>
      <c r="L239" s="10" t="str">
        <f>IF($A239="","",IF(N(CLEANED_DATA!AJ239)&gt;N(CLEANED_DATA!AI239),"Check: oxygen cases &gt; hypoxemia cases",""))</f>
        <v/>
      </c>
      <c r="M239" s="10" t="str">
        <f t="shared" si="14"/>
        <v/>
      </c>
      <c r="N239" s="10" t="str">
        <f t="shared" si="15"/>
        <v/>
      </c>
      <c r="O239" s="10" t="str">
        <f>IF($A239="","",TEXTJOIN("; ",TRUE,D239:I239,K239:L239))</f>
        <v/>
      </c>
    </row>
    <row r="240" spans="1:15" ht="39.5" customHeight="1">
      <c r="A240" s="10" t="str">
        <f>CLEANED_DATA!A240</f>
        <v/>
      </c>
      <c r="B240" s="10" t="str">
        <f>IF($A240="","",IF(
IF(CLEANED_DATA!D240="","ANC1; ","")&amp;
IF(CLEANED_DATA!G240="","ANC4; ","")&amp;
IF(CLEANED_DATA!Q240="","LLIN_DISTRIBUTED; ","")&amp;
IF(CLEANED_DATA!R240="","DELIVERIES_HF; ","")&amp;
IF(CLEANED_DATA!T240="","AMTSL; ","")&amp;
IF(CLEANED_DATA!V240="","CAESAREAN; ","")&amp;
IF(CLEANED_DATA!W240="","OBST_COMPLICATIONS; ","")&amp;
IF(CLEANED_DATA!AL240="","PNC_48H_PROXY; ","")&amp;
IF(CLEANED_DATA!AM240="","FP_VISITS; ","")&amp;
IF(CLEANED_DATA!AN240="","FP_COUNSELLED; ","")&amp;
IF(CLEANED_DATA!AO240="","FP_NEW_ACCEPTORS; ","")&amp;
IF(CLEANED_DATA!AQ240="","FP_PROGESTIN_PILL; ","")&amp;
IF(CLEANED_DATA!AR240="","FP_ESTRO_PROGESTIN_PILL; ","")&amp;
IF(CLEANED_DATA!AS240="","FP_MORNING_AFTER; ","")&amp;
IF(CLEANED_DATA!AT240="","FP_IM_INJECTION; ","")&amp;
IF(CLEANED_DATA!AU240="","FP_SC_INJECTION; ","")&amp;
IF(CLEANED_DATA!AV240="","FP_IMPLANT_IMPLANON; ","")&amp;
IF(CLEANED_DATA!AW240="","FP_IMPLANT_JADELLE; ","")&amp;
IF(CLEANED_DATA!AX240="","FP_IUD; ","")&amp;
IF(CLEANED_DATA!AY240="","FP_TUBAL_LIGATION; ","")&amp;
IF(CLEANED_DATA!AZ240="","FP_VASECTOMY; ","")&amp;
IF(CLEANED_DATA!BA240="","FP_MALE_CONDOM; ","")&amp;
IF(CLEANED_DATA!BB240="","FP_FEMALE_CONDOM; ","")&amp;
IF(CLEANED_DATA!BC240="","FP_NATURAL_METHOD; ","")
="","None",
IF(CLEANED_DATA!D240="","ANC1; ","")&amp;
IF(CLEANED_DATA!G240="","ANC4; ","")&amp;
IF(CLEANED_DATA!Q240="","LLIN_DISTRIBUTED; ","")&amp;
IF(CLEANED_DATA!R240="","DELIVERIES_HF; ","")&amp;
IF(CLEANED_DATA!T240="","AMTSL; ","")&amp;
IF(CLEANED_DATA!V240="","CAESAREAN; ","")&amp;
IF(CLEANED_DATA!W240="","OBST_COMPLICATIONS; ","")&amp;
IF(CLEANED_DATA!AL240="","PNC_48H_PROXY; ","")&amp;
IF(CLEANED_DATA!AM240="","FP_VISITS; ","")&amp;
IF(CLEANED_DATA!AN240="","FP_COUNSELLED; ","")&amp;
IF(CLEANED_DATA!AO240="","FP_NEW_ACCEPTORS; ","")&amp;
IF(CLEANED_DATA!AQ240="","FP_PROGESTIN_PILL; ","")&amp;
IF(CLEANED_DATA!AR240="","FP_ESTRO_PROGESTIN_PILL; ","")&amp;
IF(CLEANED_DATA!AS240="","FP_MORNING_AFTER; ","")&amp;
IF(CLEANED_DATA!AT240="","FP_IM_INJECTION; ","")&amp;
IF(CLEANED_DATA!AU240="","FP_SC_INJECTION; ","")&amp;
IF(CLEANED_DATA!AV240="","FP_IMPLANT_IMPLANON; ","")&amp;
IF(CLEANED_DATA!AW240="","FP_IMPLANT_JADELLE; ","")&amp;
IF(CLEANED_DATA!AX240="","FP_IUD; ","")&amp;
IF(CLEANED_DATA!AY240="","FP_TUBAL_LIGATION; ","")&amp;
IF(CLEANED_DATA!AZ240="","FP_VASECTOMY; ","")&amp;
IF(CLEANED_DATA!BA240="","FP_MALE_CONDOM; ","")&amp;
IF(CLEANED_DATA!BB240="","FP_FEMALE_CONDOM; ","")&amp;
IF(CLEANED_DATA!BC240="","FP_NATURAL_METHOD; ","")))</f>
        <v/>
      </c>
      <c r="C240" s="11" t="str">
        <f>IF($A240="","",ROUND((IF(CLEANED_DATA!D240&lt;&gt;"",1,0)+IF(CLEANED_DATA!G240&lt;&gt;"",1,0)+IF(CLEANED_DATA!Q240&lt;&gt;"",1,0)+IF(CLEANED_DATA!R240&lt;&gt;"",1,0)+IF(CLEANED_DATA!T240&lt;&gt;"",1,0)+IF(CLEANED_DATA!V240&lt;&gt;"",1,0)+IF(CLEANED_DATA!W240&lt;&gt;"",1,0)+IF(CLEANED_DATA!AL240&lt;&gt;"",1,0)+IF(CLEANED_DATA!AM240&lt;&gt;"",1,0)+IF(CLEANED_DATA!AN240&lt;&gt;"",1,0)+IF(CLEANED_DATA!AO240&lt;&gt;"",1,0)+IF(CLEANED_DATA!AQ240&lt;&gt;"",1,0)+IF(CLEANED_DATA!AR240&lt;&gt;"",1,0)+IF(CLEANED_DATA!AS240&lt;&gt;"",1,0)+IF(CLEANED_DATA!AT240&lt;&gt;"",1,0)+IF(CLEANED_DATA!AU240&lt;&gt;"",1,0)+IF(CLEANED_DATA!AV240&lt;&gt;"",1,0)+IF(CLEANED_DATA!AW240&lt;&gt;"",1,0)+IF(CLEANED_DATA!AX240&lt;&gt;"",1,0)+IF(CLEANED_DATA!AY240&lt;&gt;"",1,0)+IF(CLEANED_DATA!AZ240&lt;&gt;"",1,0)+IF(CLEANED_DATA!BA240&lt;&gt;"",1,0)+IF(CLEANED_DATA!BB240&lt;&gt;"",1,0)+IF(CLEANED_DATA!BC240&lt;&gt;"",1,0))/24*100,1))</f>
        <v/>
      </c>
      <c r="D240" s="10" t="str">
        <f>IF($A240="","",IF(N(CLEANED_DATA!G240)&gt;N(CLEANED_DATA!D240),"Check: ANC4 &gt; ANC1",""))</f>
        <v/>
      </c>
      <c r="E240" s="10" t="str">
        <f>IF($A240="","",IF(OR(CLEANED_DATA!D240="",CLEANED_DATA!Q240=""),"Missing value: verify ANC1 and LLIN reporting",IF(CLEANED_DATA!Q240=CLEANED_DATA!D240,"OK: LLIN equals ANC1",IF(CLEANED_DATA!Q240&gt;CLEANED_DATA!D240,"Flag: LLIN exceeds ANC1 by "&amp;(CLEANED_DATA!Q240-CLEANED_DATA!D240)&amp;"; verify ANC register and LLIN distribution tally","Flag: LLIN lower than ANC1 by "&amp;(CLEANED_DATA!D240-CLEANED_DATA!Q240)&amp;"; verify if all ANC1 clients received LLINs or correct reporting error"))))</f>
        <v/>
      </c>
      <c r="F240" s="10" t="str">
        <f>IF($A240="","",IF(AND(N(CLEANED_DATA!T240)&gt;0,N(CLEANED_DATA!AK240)=0),"Alert: deliveries reported but no PNC 6-10 days",""))</f>
        <v/>
      </c>
      <c r="G240" s="10" t="str">
        <f>IF($A240="","",IF(N(CLEANED_DATA!X240)&gt;N(CLEANED_DATA!T240),"Check: caesareans &gt; facility deliveries",""))</f>
        <v/>
      </c>
      <c r="H240" s="10" t="str">
        <f>IF($A240="","",IF(N(CLEANED_DATA!Y240)&gt;N(CLEANED_DATA!T240)+N(CLEANED_DATA!Z240),"Check: complications unusually high vs deliveries/referrals",""))</f>
        <v/>
      </c>
      <c r="I240" s="10" t="str">
        <f>IF($A240="","",IF(N(CLEANED_DATA!AP240)&lt;N(CLEANED_DATA!AQ240),"Check: FP counselled &lt; new acceptors",""))</f>
        <v/>
      </c>
      <c r="J240" s="10" t="str">
        <f>IF($A240="","",N(CLEANED_DATA!AS240)+N(CLEANED_DATA!AT240)+N(CLEANED_DATA!AU240)+N(CLEANED_DATA!AV240)+N(CLEANED_DATA!AW240)+N(CLEANED_DATA!AX240)+N(CLEANED_DATA!AY240)+N(CLEANED_DATA!AZ240)+N(CLEANED_DATA!BA240)+N(CLEANED_DATA!BB240)+N(CLEANED_DATA!BC240)+N(CLEANED_DATA!#REF!)+N(CLEANED_DATA!#REF!))</f>
        <v/>
      </c>
      <c r="K240" s="10" t="str">
        <f>IF($A240="","",IF(ABS(J240-N(CLEANED_DATA!AQ240))&gt;2,"Check: FP method sum differs from new acceptors",""))</f>
        <v/>
      </c>
      <c r="L240" s="10" t="str">
        <f>IF($A240="","",IF(N(CLEANED_DATA!AJ240)&gt;N(CLEANED_DATA!AI240),"Check: oxygen cases &gt; hypoxemia cases",""))</f>
        <v/>
      </c>
      <c r="M240" s="10" t="str">
        <f t="shared" si="14"/>
        <v/>
      </c>
      <c r="N240" s="10" t="str">
        <f t="shared" si="15"/>
        <v/>
      </c>
      <c r="O240" s="10" t="str">
        <f>IF($A240="","",TEXTJOIN("; ",TRUE,D240:I240,K240:L240))</f>
        <v/>
      </c>
    </row>
    <row r="241" spans="1:15" ht="39.5" customHeight="1">
      <c r="A241" s="10" t="str">
        <f>CLEANED_DATA!A241</f>
        <v/>
      </c>
      <c r="B241" s="10" t="str">
        <f>IF($A241="","",IF(
IF(CLEANED_DATA!D241="","ANC1; ","")&amp;
IF(CLEANED_DATA!G241="","ANC4; ","")&amp;
IF(CLEANED_DATA!Q241="","LLIN_DISTRIBUTED; ","")&amp;
IF(CLEANED_DATA!R241="","DELIVERIES_HF; ","")&amp;
IF(CLEANED_DATA!T241="","AMTSL; ","")&amp;
IF(CLEANED_DATA!V241="","CAESAREAN; ","")&amp;
IF(CLEANED_DATA!W241="","OBST_COMPLICATIONS; ","")&amp;
IF(CLEANED_DATA!AL241="","PNC_48H_PROXY; ","")&amp;
IF(CLEANED_DATA!AM241="","FP_VISITS; ","")&amp;
IF(CLEANED_DATA!AN241="","FP_COUNSELLED; ","")&amp;
IF(CLEANED_DATA!AO241="","FP_NEW_ACCEPTORS; ","")&amp;
IF(CLEANED_DATA!AQ241="","FP_PROGESTIN_PILL; ","")&amp;
IF(CLEANED_DATA!AR241="","FP_ESTRO_PROGESTIN_PILL; ","")&amp;
IF(CLEANED_DATA!AS241="","FP_MORNING_AFTER; ","")&amp;
IF(CLEANED_DATA!AT241="","FP_IM_INJECTION; ","")&amp;
IF(CLEANED_DATA!AU241="","FP_SC_INJECTION; ","")&amp;
IF(CLEANED_DATA!AV241="","FP_IMPLANT_IMPLANON; ","")&amp;
IF(CLEANED_DATA!AW241="","FP_IMPLANT_JADELLE; ","")&amp;
IF(CLEANED_DATA!AX241="","FP_IUD; ","")&amp;
IF(CLEANED_DATA!AY241="","FP_TUBAL_LIGATION; ","")&amp;
IF(CLEANED_DATA!AZ241="","FP_VASECTOMY; ","")&amp;
IF(CLEANED_DATA!BA241="","FP_MALE_CONDOM; ","")&amp;
IF(CLEANED_DATA!BB241="","FP_FEMALE_CONDOM; ","")&amp;
IF(CLEANED_DATA!BC241="","FP_NATURAL_METHOD; ","")
="","None",
IF(CLEANED_DATA!D241="","ANC1; ","")&amp;
IF(CLEANED_DATA!G241="","ANC4; ","")&amp;
IF(CLEANED_DATA!Q241="","LLIN_DISTRIBUTED; ","")&amp;
IF(CLEANED_DATA!R241="","DELIVERIES_HF; ","")&amp;
IF(CLEANED_DATA!T241="","AMTSL; ","")&amp;
IF(CLEANED_DATA!V241="","CAESAREAN; ","")&amp;
IF(CLEANED_DATA!W241="","OBST_COMPLICATIONS; ","")&amp;
IF(CLEANED_DATA!AL241="","PNC_48H_PROXY; ","")&amp;
IF(CLEANED_DATA!AM241="","FP_VISITS; ","")&amp;
IF(CLEANED_DATA!AN241="","FP_COUNSELLED; ","")&amp;
IF(CLEANED_DATA!AO241="","FP_NEW_ACCEPTORS; ","")&amp;
IF(CLEANED_DATA!AQ241="","FP_PROGESTIN_PILL; ","")&amp;
IF(CLEANED_DATA!AR241="","FP_ESTRO_PROGESTIN_PILL; ","")&amp;
IF(CLEANED_DATA!AS241="","FP_MORNING_AFTER; ","")&amp;
IF(CLEANED_DATA!AT241="","FP_IM_INJECTION; ","")&amp;
IF(CLEANED_DATA!AU241="","FP_SC_INJECTION; ","")&amp;
IF(CLEANED_DATA!AV241="","FP_IMPLANT_IMPLANON; ","")&amp;
IF(CLEANED_DATA!AW241="","FP_IMPLANT_JADELLE; ","")&amp;
IF(CLEANED_DATA!AX241="","FP_IUD; ","")&amp;
IF(CLEANED_DATA!AY241="","FP_TUBAL_LIGATION; ","")&amp;
IF(CLEANED_DATA!AZ241="","FP_VASECTOMY; ","")&amp;
IF(CLEANED_DATA!BA241="","FP_MALE_CONDOM; ","")&amp;
IF(CLEANED_DATA!BB241="","FP_FEMALE_CONDOM; ","")&amp;
IF(CLEANED_DATA!BC241="","FP_NATURAL_METHOD; ","")))</f>
        <v/>
      </c>
      <c r="C241" s="11" t="str">
        <f>IF($A241="","",ROUND((IF(CLEANED_DATA!D241&lt;&gt;"",1,0)+IF(CLEANED_DATA!G241&lt;&gt;"",1,0)+IF(CLEANED_DATA!Q241&lt;&gt;"",1,0)+IF(CLEANED_DATA!R241&lt;&gt;"",1,0)+IF(CLEANED_DATA!T241&lt;&gt;"",1,0)+IF(CLEANED_DATA!V241&lt;&gt;"",1,0)+IF(CLEANED_DATA!W241&lt;&gt;"",1,0)+IF(CLEANED_DATA!AL241&lt;&gt;"",1,0)+IF(CLEANED_DATA!AM241&lt;&gt;"",1,0)+IF(CLEANED_DATA!AN241&lt;&gt;"",1,0)+IF(CLEANED_DATA!AO241&lt;&gt;"",1,0)+IF(CLEANED_DATA!AQ241&lt;&gt;"",1,0)+IF(CLEANED_DATA!AR241&lt;&gt;"",1,0)+IF(CLEANED_DATA!AS241&lt;&gt;"",1,0)+IF(CLEANED_DATA!AT241&lt;&gt;"",1,0)+IF(CLEANED_DATA!AU241&lt;&gt;"",1,0)+IF(CLEANED_DATA!AV241&lt;&gt;"",1,0)+IF(CLEANED_DATA!AW241&lt;&gt;"",1,0)+IF(CLEANED_DATA!AX241&lt;&gt;"",1,0)+IF(CLEANED_DATA!AY241&lt;&gt;"",1,0)+IF(CLEANED_DATA!AZ241&lt;&gt;"",1,0)+IF(CLEANED_DATA!BA241&lt;&gt;"",1,0)+IF(CLEANED_DATA!BB241&lt;&gt;"",1,0)+IF(CLEANED_DATA!BC241&lt;&gt;"",1,0))/24*100,1))</f>
        <v/>
      </c>
      <c r="D241" s="10" t="str">
        <f>IF($A241="","",IF(N(CLEANED_DATA!G241)&gt;N(CLEANED_DATA!D241),"Check: ANC4 &gt; ANC1",""))</f>
        <v/>
      </c>
      <c r="E241" s="10" t="str">
        <f>IF($A241="","",IF(OR(CLEANED_DATA!D241="",CLEANED_DATA!Q241=""),"Missing value: verify ANC1 and LLIN reporting",IF(CLEANED_DATA!Q241=CLEANED_DATA!D241,"OK: LLIN equals ANC1",IF(CLEANED_DATA!Q241&gt;CLEANED_DATA!D241,"Flag: LLIN exceeds ANC1 by "&amp;(CLEANED_DATA!Q241-CLEANED_DATA!D241)&amp;"; verify ANC register and LLIN distribution tally","Flag: LLIN lower than ANC1 by "&amp;(CLEANED_DATA!D241-CLEANED_DATA!Q241)&amp;"; verify if all ANC1 clients received LLINs or correct reporting error"))))</f>
        <v/>
      </c>
      <c r="F241" s="10" t="str">
        <f>IF($A241="","",IF(AND(N(CLEANED_DATA!T241)&gt;0,N(CLEANED_DATA!AK241)=0),"Alert: deliveries reported but no PNC 6-10 days",""))</f>
        <v/>
      </c>
      <c r="G241" s="10" t="str">
        <f>IF($A241="","",IF(N(CLEANED_DATA!X241)&gt;N(CLEANED_DATA!T241),"Check: caesareans &gt; facility deliveries",""))</f>
        <v/>
      </c>
      <c r="H241" s="10" t="str">
        <f>IF($A241="","",IF(N(CLEANED_DATA!Y241)&gt;N(CLEANED_DATA!T241)+N(CLEANED_DATA!Z241),"Check: complications unusually high vs deliveries/referrals",""))</f>
        <v/>
      </c>
      <c r="I241" s="10" t="str">
        <f>IF($A241="","",IF(N(CLEANED_DATA!AP241)&lt;N(CLEANED_DATA!AQ241),"Check: FP counselled &lt; new acceptors",""))</f>
        <v/>
      </c>
      <c r="J241" s="10" t="str">
        <f>IF($A241="","",N(CLEANED_DATA!AS241)+N(CLEANED_DATA!AT241)+N(CLEANED_DATA!AU241)+N(CLEANED_DATA!AV241)+N(CLEANED_DATA!AW241)+N(CLEANED_DATA!AX241)+N(CLEANED_DATA!AY241)+N(CLEANED_DATA!AZ241)+N(CLEANED_DATA!BA241)+N(CLEANED_DATA!BB241)+N(CLEANED_DATA!BC241)+N(CLEANED_DATA!#REF!)+N(CLEANED_DATA!#REF!))</f>
        <v/>
      </c>
      <c r="K241" s="10" t="str">
        <f>IF($A241="","",IF(ABS(J241-N(CLEANED_DATA!AQ241))&gt;2,"Check: FP method sum differs from new acceptors",""))</f>
        <v/>
      </c>
      <c r="L241" s="10" t="str">
        <f>IF($A241="","",IF(N(CLEANED_DATA!AJ241)&gt;N(CLEANED_DATA!AI241),"Check: oxygen cases &gt; hypoxemia cases",""))</f>
        <v/>
      </c>
      <c r="M241" s="10" t="str">
        <f t="shared" si="14"/>
        <v/>
      </c>
      <c r="N241" s="10" t="str">
        <f t="shared" si="15"/>
        <v/>
      </c>
      <c r="O241" s="10" t="str">
        <f>IF($A241="","",TEXTJOIN("; ",TRUE,D241:I241,K241:L241))</f>
        <v/>
      </c>
    </row>
    <row r="242" spans="1:15" ht="39.5" customHeight="1">
      <c r="A242" s="10" t="str">
        <f>CLEANED_DATA!A242</f>
        <v/>
      </c>
      <c r="B242" s="10" t="str">
        <f>IF($A242="","",IF(
IF(CLEANED_DATA!D242="","ANC1; ","")&amp;
IF(CLEANED_DATA!G242="","ANC4; ","")&amp;
IF(CLEANED_DATA!Q242="","LLIN_DISTRIBUTED; ","")&amp;
IF(CLEANED_DATA!R242="","DELIVERIES_HF; ","")&amp;
IF(CLEANED_DATA!T242="","AMTSL; ","")&amp;
IF(CLEANED_DATA!V242="","CAESAREAN; ","")&amp;
IF(CLEANED_DATA!W242="","OBST_COMPLICATIONS; ","")&amp;
IF(CLEANED_DATA!AL242="","PNC_48H_PROXY; ","")&amp;
IF(CLEANED_DATA!AM242="","FP_VISITS; ","")&amp;
IF(CLEANED_DATA!AN242="","FP_COUNSELLED; ","")&amp;
IF(CLEANED_DATA!AO242="","FP_NEW_ACCEPTORS; ","")&amp;
IF(CLEANED_DATA!AQ242="","FP_PROGESTIN_PILL; ","")&amp;
IF(CLEANED_DATA!AR242="","FP_ESTRO_PROGESTIN_PILL; ","")&amp;
IF(CLEANED_DATA!AS242="","FP_MORNING_AFTER; ","")&amp;
IF(CLEANED_DATA!AT242="","FP_IM_INJECTION; ","")&amp;
IF(CLEANED_DATA!AU242="","FP_SC_INJECTION; ","")&amp;
IF(CLEANED_DATA!AV242="","FP_IMPLANT_IMPLANON; ","")&amp;
IF(CLEANED_DATA!AW242="","FP_IMPLANT_JADELLE; ","")&amp;
IF(CLEANED_DATA!AX242="","FP_IUD; ","")&amp;
IF(CLEANED_DATA!AY242="","FP_TUBAL_LIGATION; ","")&amp;
IF(CLEANED_DATA!AZ242="","FP_VASECTOMY; ","")&amp;
IF(CLEANED_DATA!BA242="","FP_MALE_CONDOM; ","")&amp;
IF(CLEANED_DATA!BB242="","FP_FEMALE_CONDOM; ","")&amp;
IF(CLEANED_DATA!BC242="","FP_NATURAL_METHOD; ","")
="","None",
IF(CLEANED_DATA!D242="","ANC1; ","")&amp;
IF(CLEANED_DATA!G242="","ANC4; ","")&amp;
IF(CLEANED_DATA!Q242="","LLIN_DISTRIBUTED; ","")&amp;
IF(CLEANED_DATA!R242="","DELIVERIES_HF; ","")&amp;
IF(CLEANED_DATA!T242="","AMTSL; ","")&amp;
IF(CLEANED_DATA!V242="","CAESAREAN; ","")&amp;
IF(CLEANED_DATA!W242="","OBST_COMPLICATIONS; ","")&amp;
IF(CLEANED_DATA!AL242="","PNC_48H_PROXY; ","")&amp;
IF(CLEANED_DATA!AM242="","FP_VISITS; ","")&amp;
IF(CLEANED_DATA!AN242="","FP_COUNSELLED; ","")&amp;
IF(CLEANED_DATA!AO242="","FP_NEW_ACCEPTORS; ","")&amp;
IF(CLEANED_DATA!AQ242="","FP_PROGESTIN_PILL; ","")&amp;
IF(CLEANED_DATA!AR242="","FP_ESTRO_PROGESTIN_PILL; ","")&amp;
IF(CLEANED_DATA!AS242="","FP_MORNING_AFTER; ","")&amp;
IF(CLEANED_DATA!AT242="","FP_IM_INJECTION; ","")&amp;
IF(CLEANED_DATA!AU242="","FP_SC_INJECTION; ","")&amp;
IF(CLEANED_DATA!AV242="","FP_IMPLANT_IMPLANON; ","")&amp;
IF(CLEANED_DATA!AW242="","FP_IMPLANT_JADELLE; ","")&amp;
IF(CLEANED_DATA!AX242="","FP_IUD; ","")&amp;
IF(CLEANED_DATA!AY242="","FP_TUBAL_LIGATION; ","")&amp;
IF(CLEANED_DATA!AZ242="","FP_VASECTOMY; ","")&amp;
IF(CLEANED_DATA!BA242="","FP_MALE_CONDOM; ","")&amp;
IF(CLEANED_DATA!BB242="","FP_FEMALE_CONDOM; ","")&amp;
IF(CLEANED_DATA!BC242="","FP_NATURAL_METHOD; ","")))</f>
        <v/>
      </c>
      <c r="C242" s="11" t="str">
        <f>IF($A242="","",ROUND((IF(CLEANED_DATA!D242&lt;&gt;"",1,0)+IF(CLEANED_DATA!G242&lt;&gt;"",1,0)+IF(CLEANED_DATA!Q242&lt;&gt;"",1,0)+IF(CLEANED_DATA!R242&lt;&gt;"",1,0)+IF(CLEANED_DATA!T242&lt;&gt;"",1,0)+IF(CLEANED_DATA!V242&lt;&gt;"",1,0)+IF(CLEANED_DATA!W242&lt;&gt;"",1,0)+IF(CLEANED_DATA!AL242&lt;&gt;"",1,0)+IF(CLEANED_DATA!AM242&lt;&gt;"",1,0)+IF(CLEANED_DATA!AN242&lt;&gt;"",1,0)+IF(CLEANED_DATA!AO242&lt;&gt;"",1,0)+IF(CLEANED_DATA!AQ242&lt;&gt;"",1,0)+IF(CLEANED_DATA!AR242&lt;&gt;"",1,0)+IF(CLEANED_DATA!AS242&lt;&gt;"",1,0)+IF(CLEANED_DATA!AT242&lt;&gt;"",1,0)+IF(CLEANED_DATA!AU242&lt;&gt;"",1,0)+IF(CLEANED_DATA!AV242&lt;&gt;"",1,0)+IF(CLEANED_DATA!AW242&lt;&gt;"",1,0)+IF(CLEANED_DATA!AX242&lt;&gt;"",1,0)+IF(CLEANED_DATA!AY242&lt;&gt;"",1,0)+IF(CLEANED_DATA!AZ242&lt;&gt;"",1,0)+IF(CLEANED_DATA!BA242&lt;&gt;"",1,0)+IF(CLEANED_DATA!BB242&lt;&gt;"",1,0)+IF(CLEANED_DATA!BC242&lt;&gt;"",1,0))/24*100,1))</f>
        <v/>
      </c>
      <c r="D242" s="10" t="str">
        <f>IF($A242="","",IF(N(CLEANED_DATA!G242)&gt;N(CLEANED_DATA!D242),"Check: ANC4 &gt; ANC1",""))</f>
        <v/>
      </c>
      <c r="E242" s="10" t="str">
        <f>IF($A242="","",IF(OR(CLEANED_DATA!D242="",CLEANED_DATA!Q242=""),"Missing value: verify ANC1 and LLIN reporting",IF(CLEANED_DATA!Q242=CLEANED_DATA!D242,"OK: LLIN equals ANC1",IF(CLEANED_DATA!Q242&gt;CLEANED_DATA!D242,"Flag: LLIN exceeds ANC1 by "&amp;(CLEANED_DATA!Q242-CLEANED_DATA!D242)&amp;"; verify ANC register and LLIN distribution tally","Flag: LLIN lower than ANC1 by "&amp;(CLEANED_DATA!D242-CLEANED_DATA!Q242)&amp;"; verify if all ANC1 clients received LLINs or correct reporting error"))))</f>
        <v/>
      </c>
      <c r="F242" s="10" t="str">
        <f>IF($A242="","",IF(AND(N(CLEANED_DATA!T242)&gt;0,N(CLEANED_DATA!AK242)=0),"Alert: deliveries reported but no PNC 6-10 days",""))</f>
        <v/>
      </c>
      <c r="G242" s="10" t="str">
        <f>IF($A242="","",IF(N(CLEANED_DATA!X242)&gt;N(CLEANED_DATA!T242),"Check: caesareans &gt; facility deliveries",""))</f>
        <v/>
      </c>
      <c r="H242" s="10" t="str">
        <f>IF($A242="","",IF(N(CLEANED_DATA!Y242)&gt;N(CLEANED_DATA!T242)+N(CLEANED_DATA!Z242),"Check: complications unusually high vs deliveries/referrals",""))</f>
        <v/>
      </c>
      <c r="I242" s="10" t="str">
        <f>IF($A242="","",IF(N(CLEANED_DATA!AP242)&lt;N(CLEANED_DATA!AQ242),"Check: FP counselled &lt; new acceptors",""))</f>
        <v/>
      </c>
      <c r="J242" s="10" t="str">
        <f>IF($A242="","",N(CLEANED_DATA!AS242)+N(CLEANED_DATA!AT242)+N(CLEANED_DATA!AU242)+N(CLEANED_DATA!AV242)+N(CLEANED_DATA!AW242)+N(CLEANED_DATA!AX242)+N(CLEANED_DATA!AY242)+N(CLEANED_DATA!AZ242)+N(CLEANED_DATA!BA242)+N(CLEANED_DATA!BB242)+N(CLEANED_DATA!BC242)+N(CLEANED_DATA!#REF!)+N(CLEANED_DATA!#REF!))</f>
        <v/>
      </c>
      <c r="K242" s="10" t="str">
        <f>IF($A242="","",IF(ABS(J242-N(CLEANED_DATA!AQ242))&gt;2,"Check: FP method sum differs from new acceptors",""))</f>
        <v/>
      </c>
      <c r="L242" s="10" t="str">
        <f>IF($A242="","",IF(N(CLEANED_DATA!AJ242)&gt;N(CLEANED_DATA!AI242),"Check: oxygen cases &gt; hypoxemia cases",""))</f>
        <v/>
      </c>
      <c r="M242" s="10" t="str">
        <f t="shared" si="14"/>
        <v/>
      </c>
      <c r="N242" s="10" t="str">
        <f t="shared" si="15"/>
        <v/>
      </c>
      <c r="O242" s="10" t="str">
        <f>IF($A242="","",TEXTJOIN("; ",TRUE,D242:I242,K242:L242))</f>
        <v/>
      </c>
    </row>
    <row r="243" spans="1:15" ht="39.5" customHeight="1">
      <c r="A243" s="10" t="str">
        <f>CLEANED_DATA!A243</f>
        <v/>
      </c>
      <c r="B243" s="10" t="str">
        <f>IF($A243="","",IF(
IF(CLEANED_DATA!D243="","ANC1; ","")&amp;
IF(CLEANED_DATA!G243="","ANC4; ","")&amp;
IF(CLEANED_DATA!Q243="","LLIN_DISTRIBUTED; ","")&amp;
IF(CLEANED_DATA!R243="","DELIVERIES_HF; ","")&amp;
IF(CLEANED_DATA!T243="","AMTSL; ","")&amp;
IF(CLEANED_DATA!V243="","CAESAREAN; ","")&amp;
IF(CLEANED_DATA!W243="","OBST_COMPLICATIONS; ","")&amp;
IF(CLEANED_DATA!AL243="","PNC_48H_PROXY; ","")&amp;
IF(CLEANED_DATA!AM243="","FP_VISITS; ","")&amp;
IF(CLEANED_DATA!AN243="","FP_COUNSELLED; ","")&amp;
IF(CLEANED_DATA!AO243="","FP_NEW_ACCEPTORS; ","")&amp;
IF(CLEANED_DATA!AQ243="","FP_PROGESTIN_PILL; ","")&amp;
IF(CLEANED_DATA!AR243="","FP_ESTRO_PROGESTIN_PILL; ","")&amp;
IF(CLEANED_DATA!AS243="","FP_MORNING_AFTER; ","")&amp;
IF(CLEANED_DATA!AT243="","FP_IM_INJECTION; ","")&amp;
IF(CLEANED_DATA!AU243="","FP_SC_INJECTION; ","")&amp;
IF(CLEANED_DATA!AV243="","FP_IMPLANT_IMPLANON; ","")&amp;
IF(CLEANED_DATA!AW243="","FP_IMPLANT_JADELLE; ","")&amp;
IF(CLEANED_DATA!AX243="","FP_IUD; ","")&amp;
IF(CLEANED_DATA!AY243="","FP_TUBAL_LIGATION; ","")&amp;
IF(CLEANED_DATA!AZ243="","FP_VASECTOMY; ","")&amp;
IF(CLEANED_DATA!BA243="","FP_MALE_CONDOM; ","")&amp;
IF(CLEANED_DATA!BB243="","FP_FEMALE_CONDOM; ","")&amp;
IF(CLEANED_DATA!BC243="","FP_NATURAL_METHOD; ","")
="","None",
IF(CLEANED_DATA!D243="","ANC1; ","")&amp;
IF(CLEANED_DATA!G243="","ANC4; ","")&amp;
IF(CLEANED_DATA!Q243="","LLIN_DISTRIBUTED; ","")&amp;
IF(CLEANED_DATA!R243="","DELIVERIES_HF; ","")&amp;
IF(CLEANED_DATA!T243="","AMTSL; ","")&amp;
IF(CLEANED_DATA!V243="","CAESAREAN; ","")&amp;
IF(CLEANED_DATA!W243="","OBST_COMPLICATIONS; ","")&amp;
IF(CLEANED_DATA!AL243="","PNC_48H_PROXY; ","")&amp;
IF(CLEANED_DATA!AM243="","FP_VISITS; ","")&amp;
IF(CLEANED_DATA!AN243="","FP_COUNSELLED; ","")&amp;
IF(CLEANED_DATA!AO243="","FP_NEW_ACCEPTORS; ","")&amp;
IF(CLEANED_DATA!AQ243="","FP_PROGESTIN_PILL; ","")&amp;
IF(CLEANED_DATA!AR243="","FP_ESTRO_PROGESTIN_PILL; ","")&amp;
IF(CLEANED_DATA!AS243="","FP_MORNING_AFTER; ","")&amp;
IF(CLEANED_DATA!AT243="","FP_IM_INJECTION; ","")&amp;
IF(CLEANED_DATA!AU243="","FP_SC_INJECTION; ","")&amp;
IF(CLEANED_DATA!AV243="","FP_IMPLANT_IMPLANON; ","")&amp;
IF(CLEANED_DATA!AW243="","FP_IMPLANT_JADELLE; ","")&amp;
IF(CLEANED_DATA!AX243="","FP_IUD; ","")&amp;
IF(CLEANED_DATA!AY243="","FP_TUBAL_LIGATION; ","")&amp;
IF(CLEANED_DATA!AZ243="","FP_VASECTOMY; ","")&amp;
IF(CLEANED_DATA!BA243="","FP_MALE_CONDOM; ","")&amp;
IF(CLEANED_DATA!BB243="","FP_FEMALE_CONDOM; ","")&amp;
IF(CLEANED_DATA!BC243="","FP_NATURAL_METHOD; ","")))</f>
        <v/>
      </c>
      <c r="C243" s="11" t="str">
        <f>IF($A243="","",ROUND((IF(CLEANED_DATA!D243&lt;&gt;"",1,0)+IF(CLEANED_DATA!G243&lt;&gt;"",1,0)+IF(CLEANED_DATA!Q243&lt;&gt;"",1,0)+IF(CLEANED_DATA!R243&lt;&gt;"",1,0)+IF(CLEANED_DATA!T243&lt;&gt;"",1,0)+IF(CLEANED_DATA!V243&lt;&gt;"",1,0)+IF(CLEANED_DATA!W243&lt;&gt;"",1,0)+IF(CLEANED_DATA!AL243&lt;&gt;"",1,0)+IF(CLEANED_DATA!AM243&lt;&gt;"",1,0)+IF(CLEANED_DATA!AN243&lt;&gt;"",1,0)+IF(CLEANED_DATA!AO243&lt;&gt;"",1,0)+IF(CLEANED_DATA!AQ243&lt;&gt;"",1,0)+IF(CLEANED_DATA!AR243&lt;&gt;"",1,0)+IF(CLEANED_DATA!AS243&lt;&gt;"",1,0)+IF(CLEANED_DATA!AT243&lt;&gt;"",1,0)+IF(CLEANED_DATA!AU243&lt;&gt;"",1,0)+IF(CLEANED_DATA!AV243&lt;&gt;"",1,0)+IF(CLEANED_DATA!AW243&lt;&gt;"",1,0)+IF(CLEANED_DATA!AX243&lt;&gt;"",1,0)+IF(CLEANED_DATA!AY243&lt;&gt;"",1,0)+IF(CLEANED_DATA!AZ243&lt;&gt;"",1,0)+IF(CLEANED_DATA!BA243&lt;&gt;"",1,0)+IF(CLEANED_DATA!BB243&lt;&gt;"",1,0)+IF(CLEANED_DATA!BC243&lt;&gt;"",1,0))/24*100,1))</f>
        <v/>
      </c>
      <c r="D243" s="10" t="str">
        <f>IF($A243="","",IF(N(CLEANED_DATA!G243)&gt;N(CLEANED_DATA!D243),"Check: ANC4 &gt; ANC1",""))</f>
        <v/>
      </c>
      <c r="E243" s="10" t="str">
        <f>IF($A243="","",IF(OR(CLEANED_DATA!D243="",CLEANED_DATA!Q243=""),"Missing value: verify ANC1 and LLIN reporting",IF(CLEANED_DATA!Q243=CLEANED_DATA!D243,"OK: LLIN equals ANC1",IF(CLEANED_DATA!Q243&gt;CLEANED_DATA!D243,"Flag: LLIN exceeds ANC1 by "&amp;(CLEANED_DATA!Q243-CLEANED_DATA!D243)&amp;"; verify ANC register and LLIN distribution tally","Flag: LLIN lower than ANC1 by "&amp;(CLEANED_DATA!D243-CLEANED_DATA!Q243)&amp;"; verify if all ANC1 clients received LLINs or correct reporting error"))))</f>
        <v/>
      </c>
      <c r="F243" s="10" t="str">
        <f>IF($A243="","",IF(AND(N(CLEANED_DATA!T243)&gt;0,N(CLEANED_DATA!AK243)=0),"Alert: deliveries reported but no PNC 6-10 days",""))</f>
        <v/>
      </c>
      <c r="G243" s="10" t="str">
        <f>IF($A243="","",IF(N(CLEANED_DATA!X243)&gt;N(CLEANED_DATA!T243),"Check: caesareans &gt; facility deliveries",""))</f>
        <v/>
      </c>
      <c r="H243" s="10" t="str">
        <f>IF($A243="","",IF(N(CLEANED_DATA!Y243)&gt;N(CLEANED_DATA!T243)+N(CLEANED_DATA!Z243),"Check: complications unusually high vs deliveries/referrals",""))</f>
        <v/>
      </c>
      <c r="I243" s="10" t="str">
        <f>IF($A243="","",IF(N(CLEANED_DATA!AP243)&lt;N(CLEANED_DATA!AQ243),"Check: FP counselled &lt; new acceptors",""))</f>
        <v/>
      </c>
      <c r="J243" s="10" t="str">
        <f>IF($A243="","",N(CLEANED_DATA!AS243)+N(CLEANED_DATA!AT243)+N(CLEANED_DATA!AU243)+N(CLEANED_DATA!AV243)+N(CLEANED_DATA!AW243)+N(CLEANED_DATA!AX243)+N(CLEANED_DATA!AY243)+N(CLEANED_DATA!AZ243)+N(CLEANED_DATA!BA243)+N(CLEANED_DATA!BB243)+N(CLEANED_DATA!BC243)+N(CLEANED_DATA!#REF!)+N(CLEANED_DATA!#REF!))</f>
        <v/>
      </c>
      <c r="K243" s="10" t="str">
        <f>IF($A243="","",IF(ABS(J243-N(CLEANED_DATA!AQ243))&gt;2,"Check: FP method sum differs from new acceptors",""))</f>
        <v/>
      </c>
      <c r="L243" s="10" t="str">
        <f>IF($A243="","",IF(N(CLEANED_DATA!AJ243)&gt;N(CLEANED_DATA!AI243),"Check: oxygen cases &gt; hypoxemia cases",""))</f>
        <v/>
      </c>
      <c r="M243" s="10" t="str">
        <f t="shared" si="14"/>
        <v/>
      </c>
      <c r="N243" s="10" t="str">
        <f t="shared" si="15"/>
        <v/>
      </c>
      <c r="O243" s="10" t="str">
        <f>IF($A243="","",TEXTJOIN("; ",TRUE,D243:I243,K243:L243))</f>
        <v/>
      </c>
    </row>
    <row r="244" spans="1:15" ht="39.5" customHeight="1">
      <c r="A244" s="10" t="str">
        <f>CLEANED_DATA!A244</f>
        <v/>
      </c>
      <c r="B244" s="10" t="str">
        <f>IF($A244="","",IF(
IF(CLEANED_DATA!D244="","ANC1; ","")&amp;
IF(CLEANED_DATA!G244="","ANC4; ","")&amp;
IF(CLEANED_DATA!Q244="","LLIN_DISTRIBUTED; ","")&amp;
IF(CLEANED_DATA!R244="","DELIVERIES_HF; ","")&amp;
IF(CLEANED_DATA!T244="","AMTSL; ","")&amp;
IF(CLEANED_DATA!V244="","CAESAREAN; ","")&amp;
IF(CLEANED_DATA!W244="","OBST_COMPLICATIONS; ","")&amp;
IF(CLEANED_DATA!AL244="","PNC_48H_PROXY; ","")&amp;
IF(CLEANED_DATA!AM244="","FP_VISITS; ","")&amp;
IF(CLEANED_DATA!AN244="","FP_COUNSELLED; ","")&amp;
IF(CLEANED_DATA!AO244="","FP_NEW_ACCEPTORS; ","")&amp;
IF(CLEANED_DATA!AQ244="","FP_PROGESTIN_PILL; ","")&amp;
IF(CLEANED_DATA!AR244="","FP_ESTRO_PROGESTIN_PILL; ","")&amp;
IF(CLEANED_DATA!AS244="","FP_MORNING_AFTER; ","")&amp;
IF(CLEANED_DATA!AT244="","FP_IM_INJECTION; ","")&amp;
IF(CLEANED_DATA!AU244="","FP_SC_INJECTION; ","")&amp;
IF(CLEANED_DATA!AV244="","FP_IMPLANT_IMPLANON; ","")&amp;
IF(CLEANED_DATA!AW244="","FP_IMPLANT_JADELLE; ","")&amp;
IF(CLEANED_DATA!AX244="","FP_IUD; ","")&amp;
IF(CLEANED_DATA!AY244="","FP_TUBAL_LIGATION; ","")&amp;
IF(CLEANED_DATA!AZ244="","FP_VASECTOMY; ","")&amp;
IF(CLEANED_DATA!BA244="","FP_MALE_CONDOM; ","")&amp;
IF(CLEANED_DATA!BB244="","FP_FEMALE_CONDOM; ","")&amp;
IF(CLEANED_DATA!BC244="","FP_NATURAL_METHOD; ","")
="","None",
IF(CLEANED_DATA!D244="","ANC1; ","")&amp;
IF(CLEANED_DATA!G244="","ANC4; ","")&amp;
IF(CLEANED_DATA!Q244="","LLIN_DISTRIBUTED; ","")&amp;
IF(CLEANED_DATA!R244="","DELIVERIES_HF; ","")&amp;
IF(CLEANED_DATA!T244="","AMTSL; ","")&amp;
IF(CLEANED_DATA!V244="","CAESAREAN; ","")&amp;
IF(CLEANED_DATA!W244="","OBST_COMPLICATIONS; ","")&amp;
IF(CLEANED_DATA!AL244="","PNC_48H_PROXY; ","")&amp;
IF(CLEANED_DATA!AM244="","FP_VISITS; ","")&amp;
IF(CLEANED_DATA!AN244="","FP_COUNSELLED; ","")&amp;
IF(CLEANED_DATA!AO244="","FP_NEW_ACCEPTORS; ","")&amp;
IF(CLEANED_DATA!AQ244="","FP_PROGESTIN_PILL; ","")&amp;
IF(CLEANED_DATA!AR244="","FP_ESTRO_PROGESTIN_PILL; ","")&amp;
IF(CLEANED_DATA!AS244="","FP_MORNING_AFTER; ","")&amp;
IF(CLEANED_DATA!AT244="","FP_IM_INJECTION; ","")&amp;
IF(CLEANED_DATA!AU244="","FP_SC_INJECTION; ","")&amp;
IF(CLEANED_DATA!AV244="","FP_IMPLANT_IMPLANON; ","")&amp;
IF(CLEANED_DATA!AW244="","FP_IMPLANT_JADELLE; ","")&amp;
IF(CLEANED_DATA!AX244="","FP_IUD; ","")&amp;
IF(CLEANED_DATA!AY244="","FP_TUBAL_LIGATION; ","")&amp;
IF(CLEANED_DATA!AZ244="","FP_VASECTOMY; ","")&amp;
IF(CLEANED_DATA!BA244="","FP_MALE_CONDOM; ","")&amp;
IF(CLEANED_DATA!BB244="","FP_FEMALE_CONDOM; ","")&amp;
IF(CLEANED_DATA!BC244="","FP_NATURAL_METHOD; ","")))</f>
        <v/>
      </c>
      <c r="C244" s="11" t="str">
        <f>IF($A244="","",ROUND((IF(CLEANED_DATA!D244&lt;&gt;"",1,0)+IF(CLEANED_DATA!G244&lt;&gt;"",1,0)+IF(CLEANED_DATA!Q244&lt;&gt;"",1,0)+IF(CLEANED_DATA!R244&lt;&gt;"",1,0)+IF(CLEANED_DATA!T244&lt;&gt;"",1,0)+IF(CLEANED_DATA!V244&lt;&gt;"",1,0)+IF(CLEANED_DATA!W244&lt;&gt;"",1,0)+IF(CLEANED_DATA!AL244&lt;&gt;"",1,0)+IF(CLEANED_DATA!AM244&lt;&gt;"",1,0)+IF(CLEANED_DATA!AN244&lt;&gt;"",1,0)+IF(CLEANED_DATA!AO244&lt;&gt;"",1,0)+IF(CLEANED_DATA!AQ244&lt;&gt;"",1,0)+IF(CLEANED_DATA!AR244&lt;&gt;"",1,0)+IF(CLEANED_DATA!AS244&lt;&gt;"",1,0)+IF(CLEANED_DATA!AT244&lt;&gt;"",1,0)+IF(CLEANED_DATA!AU244&lt;&gt;"",1,0)+IF(CLEANED_DATA!AV244&lt;&gt;"",1,0)+IF(CLEANED_DATA!AW244&lt;&gt;"",1,0)+IF(CLEANED_DATA!AX244&lt;&gt;"",1,0)+IF(CLEANED_DATA!AY244&lt;&gt;"",1,0)+IF(CLEANED_DATA!AZ244&lt;&gt;"",1,0)+IF(CLEANED_DATA!BA244&lt;&gt;"",1,0)+IF(CLEANED_DATA!BB244&lt;&gt;"",1,0)+IF(CLEANED_DATA!BC244&lt;&gt;"",1,0))/24*100,1))</f>
        <v/>
      </c>
      <c r="D244" s="10" t="str">
        <f>IF($A244="","",IF(N(CLEANED_DATA!G244)&gt;N(CLEANED_DATA!D244),"Check: ANC4 &gt; ANC1",""))</f>
        <v/>
      </c>
      <c r="E244" s="10" t="str">
        <f>IF($A244="","",IF(OR(CLEANED_DATA!D244="",CLEANED_DATA!Q244=""),"Missing value: verify ANC1 and LLIN reporting",IF(CLEANED_DATA!Q244=CLEANED_DATA!D244,"OK: LLIN equals ANC1",IF(CLEANED_DATA!Q244&gt;CLEANED_DATA!D244,"Flag: LLIN exceeds ANC1 by "&amp;(CLEANED_DATA!Q244-CLEANED_DATA!D244)&amp;"; verify ANC register and LLIN distribution tally","Flag: LLIN lower than ANC1 by "&amp;(CLEANED_DATA!D244-CLEANED_DATA!Q244)&amp;"; verify if all ANC1 clients received LLINs or correct reporting error"))))</f>
        <v/>
      </c>
      <c r="F244" s="10" t="str">
        <f>IF($A244="","",IF(AND(N(CLEANED_DATA!T244)&gt;0,N(CLEANED_DATA!AK244)=0),"Alert: deliveries reported but no PNC 6-10 days",""))</f>
        <v/>
      </c>
      <c r="G244" s="10" t="str">
        <f>IF($A244="","",IF(N(CLEANED_DATA!X244)&gt;N(CLEANED_DATA!T244),"Check: caesareans &gt; facility deliveries",""))</f>
        <v/>
      </c>
      <c r="H244" s="10" t="str">
        <f>IF($A244="","",IF(N(CLEANED_DATA!Y244)&gt;N(CLEANED_DATA!T244)+N(CLEANED_DATA!Z244),"Check: complications unusually high vs deliveries/referrals",""))</f>
        <v/>
      </c>
      <c r="I244" s="10" t="str">
        <f>IF($A244="","",IF(N(CLEANED_DATA!AP244)&lt;N(CLEANED_DATA!AQ244),"Check: FP counselled &lt; new acceptors",""))</f>
        <v/>
      </c>
      <c r="J244" s="10" t="str">
        <f>IF($A244="","",N(CLEANED_DATA!AS244)+N(CLEANED_DATA!AT244)+N(CLEANED_DATA!AU244)+N(CLEANED_DATA!AV244)+N(CLEANED_DATA!AW244)+N(CLEANED_DATA!AX244)+N(CLEANED_DATA!AY244)+N(CLEANED_DATA!AZ244)+N(CLEANED_DATA!BA244)+N(CLEANED_DATA!BB244)+N(CLEANED_DATA!BC244)+N(CLEANED_DATA!#REF!)+N(CLEANED_DATA!#REF!))</f>
        <v/>
      </c>
      <c r="K244" s="10" t="str">
        <f>IF($A244="","",IF(ABS(J244-N(CLEANED_DATA!AQ244))&gt;2,"Check: FP method sum differs from new acceptors",""))</f>
        <v/>
      </c>
      <c r="L244" s="10" t="str">
        <f>IF($A244="","",IF(N(CLEANED_DATA!AJ244)&gt;N(CLEANED_DATA!AI244),"Check: oxygen cases &gt; hypoxemia cases",""))</f>
        <v/>
      </c>
      <c r="M244" s="10" t="str">
        <f t="shared" si="14"/>
        <v/>
      </c>
      <c r="N244" s="10" t="str">
        <f t="shared" si="15"/>
        <v/>
      </c>
      <c r="O244" s="10" t="str">
        <f>IF($A244="","",TEXTJOIN("; ",TRUE,D244:I244,K244:L244))</f>
        <v/>
      </c>
    </row>
    <row r="245" spans="1:15" ht="39.5" customHeight="1">
      <c r="A245" s="10" t="str">
        <f>CLEANED_DATA!A245</f>
        <v/>
      </c>
      <c r="B245" s="10" t="str">
        <f>IF($A245="","",IF(
IF(CLEANED_DATA!D245="","ANC1; ","")&amp;
IF(CLEANED_DATA!G245="","ANC4; ","")&amp;
IF(CLEANED_DATA!Q245="","LLIN_DISTRIBUTED; ","")&amp;
IF(CLEANED_DATA!R245="","DELIVERIES_HF; ","")&amp;
IF(CLEANED_DATA!T245="","AMTSL; ","")&amp;
IF(CLEANED_DATA!V245="","CAESAREAN; ","")&amp;
IF(CLEANED_DATA!W245="","OBST_COMPLICATIONS; ","")&amp;
IF(CLEANED_DATA!AL245="","PNC_48H_PROXY; ","")&amp;
IF(CLEANED_DATA!AM245="","FP_VISITS; ","")&amp;
IF(CLEANED_DATA!AN245="","FP_COUNSELLED; ","")&amp;
IF(CLEANED_DATA!AO245="","FP_NEW_ACCEPTORS; ","")&amp;
IF(CLEANED_DATA!AQ245="","FP_PROGESTIN_PILL; ","")&amp;
IF(CLEANED_DATA!AR245="","FP_ESTRO_PROGESTIN_PILL; ","")&amp;
IF(CLEANED_DATA!AS245="","FP_MORNING_AFTER; ","")&amp;
IF(CLEANED_DATA!AT245="","FP_IM_INJECTION; ","")&amp;
IF(CLEANED_DATA!AU245="","FP_SC_INJECTION; ","")&amp;
IF(CLEANED_DATA!AV245="","FP_IMPLANT_IMPLANON; ","")&amp;
IF(CLEANED_DATA!AW245="","FP_IMPLANT_JADELLE; ","")&amp;
IF(CLEANED_DATA!AX245="","FP_IUD; ","")&amp;
IF(CLEANED_DATA!AY245="","FP_TUBAL_LIGATION; ","")&amp;
IF(CLEANED_DATA!AZ245="","FP_VASECTOMY; ","")&amp;
IF(CLEANED_DATA!BA245="","FP_MALE_CONDOM; ","")&amp;
IF(CLEANED_DATA!BB245="","FP_FEMALE_CONDOM; ","")&amp;
IF(CLEANED_DATA!BC245="","FP_NATURAL_METHOD; ","")
="","None",
IF(CLEANED_DATA!D245="","ANC1; ","")&amp;
IF(CLEANED_DATA!G245="","ANC4; ","")&amp;
IF(CLEANED_DATA!Q245="","LLIN_DISTRIBUTED; ","")&amp;
IF(CLEANED_DATA!R245="","DELIVERIES_HF; ","")&amp;
IF(CLEANED_DATA!T245="","AMTSL; ","")&amp;
IF(CLEANED_DATA!V245="","CAESAREAN; ","")&amp;
IF(CLEANED_DATA!W245="","OBST_COMPLICATIONS; ","")&amp;
IF(CLEANED_DATA!AL245="","PNC_48H_PROXY; ","")&amp;
IF(CLEANED_DATA!AM245="","FP_VISITS; ","")&amp;
IF(CLEANED_DATA!AN245="","FP_COUNSELLED; ","")&amp;
IF(CLEANED_DATA!AO245="","FP_NEW_ACCEPTORS; ","")&amp;
IF(CLEANED_DATA!AQ245="","FP_PROGESTIN_PILL; ","")&amp;
IF(CLEANED_DATA!AR245="","FP_ESTRO_PROGESTIN_PILL; ","")&amp;
IF(CLEANED_DATA!AS245="","FP_MORNING_AFTER; ","")&amp;
IF(CLEANED_DATA!AT245="","FP_IM_INJECTION; ","")&amp;
IF(CLEANED_DATA!AU245="","FP_SC_INJECTION; ","")&amp;
IF(CLEANED_DATA!AV245="","FP_IMPLANT_IMPLANON; ","")&amp;
IF(CLEANED_DATA!AW245="","FP_IMPLANT_JADELLE; ","")&amp;
IF(CLEANED_DATA!AX245="","FP_IUD; ","")&amp;
IF(CLEANED_DATA!AY245="","FP_TUBAL_LIGATION; ","")&amp;
IF(CLEANED_DATA!AZ245="","FP_VASECTOMY; ","")&amp;
IF(CLEANED_DATA!BA245="","FP_MALE_CONDOM; ","")&amp;
IF(CLEANED_DATA!BB245="","FP_FEMALE_CONDOM; ","")&amp;
IF(CLEANED_DATA!BC245="","FP_NATURAL_METHOD; ","")))</f>
        <v/>
      </c>
      <c r="C245" s="11" t="str">
        <f>IF($A245="","",ROUND((IF(CLEANED_DATA!D245&lt;&gt;"",1,0)+IF(CLEANED_DATA!G245&lt;&gt;"",1,0)+IF(CLEANED_DATA!Q245&lt;&gt;"",1,0)+IF(CLEANED_DATA!R245&lt;&gt;"",1,0)+IF(CLEANED_DATA!T245&lt;&gt;"",1,0)+IF(CLEANED_DATA!V245&lt;&gt;"",1,0)+IF(CLEANED_DATA!W245&lt;&gt;"",1,0)+IF(CLEANED_DATA!AL245&lt;&gt;"",1,0)+IF(CLEANED_DATA!AM245&lt;&gt;"",1,0)+IF(CLEANED_DATA!AN245&lt;&gt;"",1,0)+IF(CLEANED_DATA!AO245&lt;&gt;"",1,0)+IF(CLEANED_DATA!AQ245&lt;&gt;"",1,0)+IF(CLEANED_DATA!AR245&lt;&gt;"",1,0)+IF(CLEANED_DATA!AS245&lt;&gt;"",1,0)+IF(CLEANED_DATA!AT245&lt;&gt;"",1,0)+IF(CLEANED_DATA!AU245&lt;&gt;"",1,0)+IF(CLEANED_DATA!AV245&lt;&gt;"",1,0)+IF(CLEANED_DATA!AW245&lt;&gt;"",1,0)+IF(CLEANED_DATA!AX245&lt;&gt;"",1,0)+IF(CLEANED_DATA!AY245&lt;&gt;"",1,0)+IF(CLEANED_DATA!AZ245&lt;&gt;"",1,0)+IF(CLEANED_DATA!BA245&lt;&gt;"",1,0)+IF(CLEANED_DATA!BB245&lt;&gt;"",1,0)+IF(CLEANED_DATA!BC245&lt;&gt;"",1,0))/24*100,1))</f>
        <v/>
      </c>
      <c r="D245" s="10" t="str">
        <f>IF($A245="","",IF(N(CLEANED_DATA!G245)&gt;N(CLEANED_DATA!D245),"Check: ANC4 &gt; ANC1",""))</f>
        <v/>
      </c>
      <c r="E245" s="10" t="str">
        <f>IF($A245="","",IF(OR(CLEANED_DATA!D245="",CLEANED_DATA!Q245=""),"Missing value: verify ANC1 and LLIN reporting",IF(CLEANED_DATA!Q245=CLEANED_DATA!D245,"OK: LLIN equals ANC1",IF(CLEANED_DATA!Q245&gt;CLEANED_DATA!D245,"Flag: LLIN exceeds ANC1 by "&amp;(CLEANED_DATA!Q245-CLEANED_DATA!D245)&amp;"; verify ANC register and LLIN distribution tally","Flag: LLIN lower than ANC1 by "&amp;(CLEANED_DATA!D245-CLEANED_DATA!Q245)&amp;"; verify if all ANC1 clients received LLINs or correct reporting error"))))</f>
        <v/>
      </c>
      <c r="F245" s="10" t="str">
        <f>IF($A245="","",IF(AND(N(CLEANED_DATA!T245)&gt;0,N(CLEANED_DATA!AK245)=0),"Alert: deliveries reported but no PNC 6-10 days",""))</f>
        <v/>
      </c>
      <c r="G245" s="10" t="str">
        <f>IF($A245="","",IF(N(CLEANED_DATA!X245)&gt;N(CLEANED_DATA!T245),"Check: caesareans &gt; facility deliveries",""))</f>
        <v/>
      </c>
      <c r="H245" s="10" t="str">
        <f>IF($A245="","",IF(N(CLEANED_DATA!Y245)&gt;N(CLEANED_DATA!T245)+N(CLEANED_DATA!Z245),"Check: complications unusually high vs deliveries/referrals",""))</f>
        <v/>
      </c>
      <c r="I245" s="10" t="str">
        <f>IF($A245="","",IF(N(CLEANED_DATA!AP245)&lt;N(CLEANED_DATA!AQ245),"Check: FP counselled &lt; new acceptors",""))</f>
        <v/>
      </c>
      <c r="J245" s="10" t="str">
        <f>IF($A245="","",N(CLEANED_DATA!AS245)+N(CLEANED_DATA!AT245)+N(CLEANED_DATA!AU245)+N(CLEANED_DATA!AV245)+N(CLEANED_DATA!AW245)+N(CLEANED_DATA!AX245)+N(CLEANED_DATA!AY245)+N(CLEANED_DATA!AZ245)+N(CLEANED_DATA!BA245)+N(CLEANED_DATA!BB245)+N(CLEANED_DATA!BC245)+N(CLEANED_DATA!#REF!)+N(CLEANED_DATA!#REF!))</f>
        <v/>
      </c>
      <c r="K245" s="10" t="str">
        <f>IF($A245="","",IF(ABS(J245-N(CLEANED_DATA!AQ245))&gt;2,"Check: FP method sum differs from new acceptors",""))</f>
        <v/>
      </c>
      <c r="L245" s="10" t="str">
        <f>IF($A245="","",IF(N(CLEANED_DATA!AJ245)&gt;N(CLEANED_DATA!AI245),"Check: oxygen cases &gt; hypoxemia cases",""))</f>
        <v/>
      </c>
      <c r="M245" s="10" t="str">
        <f t="shared" si="14"/>
        <v/>
      </c>
      <c r="N245" s="10" t="str">
        <f t="shared" si="15"/>
        <v/>
      </c>
      <c r="O245" s="10" t="str">
        <f>IF($A245="","",TEXTJOIN("; ",TRUE,D245:I245,K245:L245))</f>
        <v/>
      </c>
    </row>
    <row r="246" spans="1:15" ht="39.5" customHeight="1">
      <c r="A246" s="10" t="str">
        <f>CLEANED_DATA!A246</f>
        <v/>
      </c>
      <c r="B246" s="10" t="str">
        <f>IF($A246="","",IF(
IF(CLEANED_DATA!D246="","ANC1; ","")&amp;
IF(CLEANED_DATA!G246="","ANC4; ","")&amp;
IF(CLEANED_DATA!Q246="","LLIN_DISTRIBUTED; ","")&amp;
IF(CLEANED_DATA!R246="","DELIVERIES_HF; ","")&amp;
IF(CLEANED_DATA!T246="","AMTSL; ","")&amp;
IF(CLEANED_DATA!V246="","CAESAREAN; ","")&amp;
IF(CLEANED_DATA!W246="","OBST_COMPLICATIONS; ","")&amp;
IF(CLEANED_DATA!AL246="","PNC_48H_PROXY; ","")&amp;
IF(CLEANED_DATA!AM246="","FP_VISITS; ","")&amp;
IF(CLEANED_DATA!AN246="","FP_COUNSELLED; ","")&amp;
IF(CLEANED_DATA!AO246="","FP_NEW_ACCEPTORS; ","")&amp;
IF(CLEANED_DATA!AQ246="","FP_PROGESTIN_PILL; ","")&amp;
IF(CLEANED_DATA!AR246="","FP_ESTRO_PROGESTIN_PILL; ","")&amp;
IF(CLEANED_DATA!AS246="","FP_MORNING_AFTER; ","")&amp;
IF(CLEANED_DATA!AT246="","FP_IM_INJECTION; ","")&amp;
IF(CLEANED_DATA!AU246="","FP_SC_INJECTION; ","")&amp;
IF(CLEANED_DATA!AV246="","FP_IMPLANT_IMPLANON; ","")&amp;
IF(CLEANED_DATA!AW246="","FP_IMPLANT_JADELLE; ","")&amp;
IF(CLEANED_DATA!AX246="","FP_IUD; ","")&amp;
IF(CLEANED_DATA!AY246="","FP_TUBAL_LIGATION; ","")&amp;
IF(CLEANED_DATA!AZ246="","FP_VASECTOMY; ","")&amp;
IF(CLEANED_DATA!BA246="","FP_MALE_CONDOM; ","")&amp;
IF(CLEANED_DATA!BB246="","FP_FEMALE_CONDOM; ","")&amp;
IF(CLEANED_DATA!BC246="","FP_NATURAL_METHOD; ","")
="","None",
IF(CLEANED_DATA!D246="","ANC1; ","")&amp;
IF(CLEANED_DATA!G246="","ANC4; ","")&amp;
IF(CLEANED_DATA!Q246="","LLIN_DISTRIBUTED; ","")&amp;
IF(CLEANED_DATA!R246="","DELIVERIES_HF; ","")&amp;
IF(CLEANED_DATA!T246="","AMTSL; ","")&amp;
IF(CLEANED_DATA!V246="","CAESAREAN; ","")&amp;
IF(CLEANED_DATA!W246="","OBST_COMPLICATIONS; ","")&amp;
IF(CLEANED_DATA!AL246="","PNC_48H_PROXY; ","")&amp;
IF(CLEANED_DATA!AM246="","FP_VISITS; ","")&amp;
IF(CLEANED_DATA!AN246="","FP_COUNSELLED; ","")&amp;
IF(CLEANED_DATA!AO246="","FP_NEW_ACCEPTORS; ","")&amp;
IF(CLEANED_DATA!AQ246="","FP_PROGESTIN_PILL; ","")&amp;
IF(CLEANED_DATA!AR246="","FP_ESTRO_PROGESTIN_PILL; ","")&amp;
IF(CLEANED_DATA!AS246="","FP_MORNING_AFTER; ","")&amp;
IF(CLEANED_DATA!AT246="","FP_IM_INJECTION; ","")&amp;
IF(CLEANED_DATA!AU246="","FP_SC_INJECTION; ","")&amp;
IF(CLEANED_DATA!AV246="","FP_IMPLANT_IMPLANON; ","")&amp;
IF(CLEANED_DATA!AW246="","FP_IMPLANT_JADELLE; ","")&amp;
IF(CLEANED_DATA!AX246="","FP_IUD; ","")&amp;
IF(CLEANED_DATA!AY246="","FP_TUBAL_LIGATION; ","")&amp;
IF(CLEANED_DATA!AZ246="","FP_VASECTOMY; ","")&amp;
IF(CLEANED_DATA!BA246="","FP_MALE_CONDOM; ","")&amp;
IF(CLEANED_DATA!BB246="","FP_FEMALE_CONDOM; ","")&amp;
IF(CLEANED_DATA!BC246="","FP_NATURAL_METHOD; ","")))</f>
        <v/>
      </c>
      <c r="C246" s="11" t="str">
        <f>IF($A246="","",ROUND((IF(CLEANED_DATA!D246&lt;&gt;"",1,0)+IF(CLEANED_DATA!G246&lt;&gt;"",1,0)+IF(CLEANED_DATA!Q246&lt;&gt;"",1,0)+IF(CLEANED_DATA!R246&lt;&gt;"",1,0)+IF(CLEANED_DATA!T246&lt;&gt;"",1,0)+IF(CLEANED_DATA!V246&lt;&gt;"",1,0)+IF(CLEANED_DATA!W246&lt;&gt;"",1,0)+IF(CLEANED_DATA!AL246&lt;&gt;"",1,0)+IF(CLEANED_DATA!AM246&lt;&gt;"",1,0)+IF(CLEANED_DATA!AN246&lt;&gt;"",1,0)+IF(CLEANED_DATA!AO246&lt;&gt;"",1,0)+IF(CLEANED_DATA!AQ246&lt;&gt;"",1,0)+IF(CLEANED_DATA!AR246&lt;&gt;"",1,0)+IF(CLEANED_DATA!AS246&lt;&gt;"",1,0)+IF(CLEANED_DATA!AT246&lt;&gt;"",1,0)+IF(CLEANED_DATA!AU246&lt;&gt;"",1,0)+IF(CLEANED_DATA!AV246&lt;&gt;"",1,0)+IF(CLEANED_DATA!AW246&lt;&gt;"",1,0)+IF(CLEANED_DATA!AX246&lt;&gt;"",1,0)+IF(CLEANED_DATA!AY246&lt;&gt;"",1,0)+IF(CLEANED_DATA!AZ246&lt;&gt;"",1,0)+IF(CLEANED_DATA!BA246&lt;&gt;"",1,0)+IF(CLEANED_DATA!BB246&lt;&gt;"",1,0)+IF(CLEANED_DATA!BC246&lt;&gt;"",1,0))/24*100,1))</f>
        <v/>
      </c>
      <c r="D246" s="10" t="str">
        <f>IF($A246="","",IF(N(CLEANED_DATA!G246)&gt;N(CLEANED_DATA!D246),"Check: ANC4 &gt; ANC1",""))</f>
        <v/>
      </c>
      <c r="E246" s="10" t="str">
        <f>IF($A246="","",IF(OR(CLEANED_DATA!D246="",CLEANED_DATA!Q246=""),"Missing value: verify ANC1 and LLIN reporting",IF(CLEANED_DATA!Q246=CLEANED_DATA!D246,"OK: LLIN equals ANC1",IF(CLEANED_DATA!Q246&gt;CLEANED_DATA!D246,"Flag: LLIN exceeds ANC1 by "&amp;(CLEANED_DATA!Q246-CLEANED_DATA!D246)&amp;"; verify ANC register and LLIN distribution tally","Flag: LLIN lower than ANC1 by "&amp;(CLEANED_DATA!D246-CLEANED_DATA!Q246)&amp;"; verify if all ANC1 clients received LLINs or correct reporting error"))))</f>
        <v/>
      </c>
      <c r="F246" s="10" t="str">
        <f>IF($A246="","",IF(AND(N(CLEANED_DATA!T246)&gt;0,N(CLEANED_DATA!AK246)=0),"Alert: deliveries reported but no PNC 6-10 days",""))</f>
        <v/>
      </c>
      <c r="G246" s="10" t="str">
        <f>IF($A246="","",IF(N(CLEANED_DATA!X246)&gt;N(CLEANED_DATA!T246),"Check: caesareans &gt; facility deliveries",""))</f>
        <v/>
      </c>
      <c r="H246" s="10" t="str">
        <f>IF($A246="","",IF(N(CLEANED_DATA!Y246)&gt;N(CLEANED_DATA!T246)+N(CLEANED_DATA!Z246),"Check: complications unusually high vs deliveries/referrals",""))</f>
        <v/>
      </c>
      <c r="I246" s="10" t="str">
        <f>IF($A246="","",IF(N(CLEANED_DATA!AP246)&lt;N(CLEANED_DATA!AQ246),"Check: FP counselled &lt; new acceptors",""))</f>
        <v/>
      </c>
      <c r="J246" s="10" t="str">
        <f>IF($A246="","",N(CLEANED_DATA!AS246)+N(CLEANED_DATA!AT246)+N(CLEANED_DATA!AU246)+N(CLEANED_DATA!AV246)+N(CLEANED_DATA!AW246)+N(CLEANED_DATA!AX246)+N(CLEANED_DATA!AY246)+N(CLEANED_DATA!AZ246)+N(CLEANED_DATA!BA246)+N(CLEANED_DATA!BB246)+N(CLEANED_DATA!BC246)+N(CLEANED_DATA!#REF!)+N(CLEANED_DATA!#REF!))</f>
        <v/>
      </c>
      <c r="K246" s="10" t="str">
        <f>IF($A246="","",IF(ABS(J246-N(CLEANED_DATA!AQ246))&gt;2,"Check: FP method sum differs from new acceptors",""))</f>
        <v/>
      </c>
      <c r="L246" s="10" t="str">
        <f>IF($A246="","",IF(N(CLEANED_DATA!AJ246)&gt;N(CLEANED_DATA!AI246),"Check: oxygen cases &gt; hypoxemia cases",""))</f>
        <v/>
      </c>
      <c r="M246" s="10" t="str">
        <f t="shared" si="14"/>
        <v/>
      </c>
      <c r="N246" s="10" t="str">
        <f t="shared" si="15"/>
        <v/>
      </c>
      <c r="O246" s="10" t="str">
        <f>IF($A246="","",TEXTJOIN("; ",TRUE,D246:I246,K246:L246))</f>
        <v/>
      </c>
    </row>
    <row r="247" spans="1:15" ht="39.5" customHeight="1">
      <c r="A247" s="10" t="str">
        <f>CLEANED_DATA!A247</f>
        <v/>
      </c>
      <c r="B247" s="10" t="str">
        <f>IF($A247="","",IF(
IF(CLEANED_DATA!D247="","ANC1; ","")&amp;
IF(CLEANED_DATA!G247="","ANC4; ","")&amp;
IF(CLEANED_DATA!Q247="","LLIN_DISTRIBUTED; ","")&amp;
IF(CLEANED_DATA!R247="","DELIVERIES_HF; ","")&amp;
IF(CLEANED_DATA!T247="","AMTSL; ","")&amp;
IF(CLEANED_DATA!V247="","CAESAREAN; ","")&amp;
IF(CLEANED_DATA!W247="","OBST_COMPLICATIONS; ","")&amp;
IF(CLEANED_DATA!AL247="","PNC_48H_PROXY; ","")&amp;
IF(CLEANED_DATA!AM247="","FP_VISITS; ","")&amp;
IF(CLEANED_DATA!AN247="","FP_COUNSELLED; ","")&amp;
IF(CLEANED_DATA!AO247="","FP_NEW_ACCEPTORS; ","")&amp;
IF(CLEANED_DATA!AQ247="","FP_PROGESTIN_PILL; ","")&amp;
IF(CLEANED_DATA!AR247="","FP_ESTRO_PROGESTIN_PILL; ","")&amp;
IF(CLEANED_DATA!AS247="","FP_MORNING_AFTER; ","")&amp;
IF(CLEANED_DATA!AT247="","FP_IM_INJECTION; ","")&amp;
IF(CLEANED_DATA!AU247="","FP_SC_INJECTION; ","")&amp;
IF(CLEANED_DATA!AV247="","FP_IMPLANT_IMPLANON; ","")&amp;
IF(CLEANED_DATA!AW247="","FP_IMPLANT_JADELLE; ","")&amp;
IF(CLEANED_DATA!AX247="","FP_IUD; ","")&amp;
IF(CLEANED_DATA!AY247="","FP_TUBAL_LIGATION; ","")&amp;
IF(CLEANED_DATA!AZ247="","FP_VASECTOMY; ","")&amp;
IF(CLEANED_DATA!BA247="","FP_MALE_CONDOM; ","")&amp;
IF(CLEANED_DATA!BB247="","FP_FEMALE_CONDOM; ","")&amp;
IF(CLEANED_DATA!BC247="","FP_NATURAL_METHOD; ","")
="","None",
IF(CLEANED_DATA!D247="","ANC1; ","")&amp;
IF(CLEANED_DATA!G247="","ANC4; ","")&amp;
IF(CLEANED_DATA!Q247="","LLIN_DISTRIBUTED; ","")&amp;
IF(CLEANED_DATA!R247="","DELIVERIES_HF; ","")&amp;
IF(CLEANED_DATA!T247="","AMTSL; ","")&amp;
IF(CLEANED_DATA!V247="","CAESAREAN; ","")&amp;
IF(CLEANED_DATA!W247="","OBST_COMPLICATIONS; ","")&amp;
IF(CLEANED_DATA!AL247="","PNC_48H_PROXY; ","")&amp;
IF(CLEANED_DATA!AM247="","FP_VISITS; ","")&amp;
IF(CLEANED_DATA!AN247="","FP_COUNSELLED; ","")&amp;
IF(CLEANED_DATA!AO247="","FP_NEW_ACCEPTORS; ","")&amp;
IF(CLEANED_DATA!AQ247="","FP_PROGESTIN_PILL; ","")&amp;
IF(CLEANED_DATA!AR247="","FP_ESTRO_PROGESTIN_PILL; ","")&amp;
IF(CLEANED_DATA!AS247="","FP_MORNING_AFTER; ","")&amp;
IF(CLEANED_DATA!AT247="","FP_IM_INJECTION; ","")&amp;
IF(CLEANED_DATA!AU247="","FP_SC_INJECTION; ","")&amp;
IF(CLEANED_DATA!AV247="","FP_IMPLANT_IMPLANON; ","")&amp;
IF(CLEANED_DATA!AW247="","FP_IMPLANT_JADELLE; ","")&amp;
IF(CLEANED_DATA!AX247="","FP_IUD; ","")&amp;
IF(CLEANED_DATA!AY247="","FP_TUBAL_LIGATION; ","")&amp;
IF(CLEANED_DATA!AZ247="","FP_VASECTOMY; ","")&amp;
IF(CLEANED_DATA!BA247="","FP_MALE_CONDOM; ","")&amp;
IF(CLEANED_DATA!BB247="","FP_FEMALE_CONDOM; ","")&amp;
IF(CLEANED_DATA!BC247="","FP_NATURAL_METHOD; ","")))</f>
        <v/>
      </c>
      <c r="C247" s="11" t="str">
        <f>IF($A247="","",ROUND((IF(CLEANED_DATA!D247&lt;&gt;"",1,0)+IF(CLEANED_DATA!G247&lt;&gt;"",1,0)+IF(CLEANED_DATA!Q247&lt;&gt;"",1,0)+IF(CLEANED_DATA!R247&lt;&gt;"",1,0)+IF(CLEANED_DATA!T247&lt;&gt;"",1,0)+IF(CLEANED_DATA!V247&lt;&gt;"",1,0)+IF(CLEANED_DATA!W247&lt;&gt;"",1,0)+IF(CLEANED_DATA!AL247&lt;&gt;"",1,0)+IF(CLEANED_DATA!AM247&lt;&gt;"",1,0)+IF(CLEANED_DATA!AN247&lt;&gt;"",1,0)+IF(CLEANED_DATA!AO247&lt;&gt;"",1,0)+IF(CLEANED_DATA!AQ247&lt;&gt;"",1,0)+IF(CLEANED_DATA!AR247&lt;&gt;"",1,0)+IF(CLEANED_DATA!AS247&lt;&gt;"",1,0)+IF(CLEANED_DATA!AT247&lt;&gt;"",1,0)+IF(CLEANED_DATA!AU247&lt;&gt;"",1,0)+IF(CLEANED_DATA!AV247&lt;&gt;"",1,0)+IF(CLEANED_DATA!AW247&lt;&gt;"",1,0)+IF(CLEANED_DATA!AX247&lt;&gt;"",1,0)+IF(CLEANED_DATA!AY247&lt;&gt;"",1,0)+IF(CLEANED_DATA!AZ247&lt;&gt;"",1,0)+IF(CLEANED_DATA!BA247&lt;&gt;"",1,0)+IF(CLEANED_DATA!BB247&lt;&gt;"",1,0)+IF(CLEANED_DATA!BC247&lt;&gt;"",1,0))/24*100,1))</f>
        <v/>
      </c>
      <c r="D247" s="10" t="str">
        <f>IF($A247="","",IF(N(CLEANED_DATA!G247)&gt;N(CLEANED_DATA!D247),"Check: ANC4 &gt; ANC1",""))</f>
        <v/>
      </c>
      <c r="E247" s="10" t="str">
        <f>IF($A247="","",IF(OR(CLEANED_DATA!D247="",CLEANED_DATA!Q247=""),"Missing value: verify ANC1 and LLIN reporting",IF(CLEANED_DATA!Q247=CLEANED_DATA!D247,"OK: LLIN equals ANC1",IF(CLEANED_DATA!Q247&gt;CLEANED_DATA!D247,"Flag: LLIN exceeds ANC1 by "&amp;(CLEANED_DATA!Q247-CLEANED_DATA!D247)&amp;"; verify ANC register and LLIN distribution tally","Flag: LLIN lower than ANC1 by "&amp;(CLEANED_DATA!D247-CLEANED_DATA!Q247)&amp;"; verify if all ANC1 clients received LLINs or correct reporting error"))))</f>
        <v/>
      </c>
      <c r="F247" s="10" t="str">
        <f>IF($A247="","",IF(AND(N(CLEANED_DATA!T247)&gt;0,N(CLEANED_DATA!AK247)=0),"Alert: deliveries reported but no PNC 6-10 days",""))</f>
        <v/>
      </c>
      <c r="G247" s="10" t="str">
        <f>IF($A247="","",IF(N(CLEANED_DATA!X247)&gt;N(CLEANED_DATA!T247),"Check: caesareans &gt; facility deliveries",""))</f>
        <v/>
      </c>
      <c r="H247" s="10" t="str">
        <f>IF($A247="","",IF(N(CLEANED_DATA!Y247)&gt;N(CLEANED_DATA!T247)+N(CLEANED_DATA!Z247),"Check: complications unusually high vs deliveries/referrals",""))</f>
        <v/>
      </c>
      <c r="I247" s="10" t="str">
        <f>IF($A247="","",IF(N(CLEANED_DATA!AP247)&lt;N(CLEANED_DATA!AQ247),"Check: FP counselled &lt; new acceptors",""))</f>
        <v/>
      </c>
      <c r="J247" s="10" t="str">
        <f>IF($A247="","",N(CLEANED_DATA!AS247)+N(CLEANED_DATA!AT247)+N(CLEANED_DATA!AU247)+N(CLEANED_DATA!AV247)+N(CLEANED_DATA!AW247)+N(CLEANED_DATA!AX247)+N(CLEANED_DATA!AY247)+N(CLEANED_DATA!AZ247)+N(CLEANED_DATA!BA247)+N(CLEANED_DATA!BB247)+N(CLEANED_DATA!BC247)+N(CLEANED_DATA!#REF!)+N(CLEANED_DATA!#REF!))</f>
        <v/>
      </c>
      <c r="K247" s="10" t="str">
        <f>IF($A247="","",IF(ABS(J247-N(CLEANED_DATA!AQ247))&gt;2,"Check: FP method sum differs from new acceptors",""))</f>
        <v/>
      </c>
      <c r="L247" s="10" t="str">
        <f>IF($A247="","",IF(N(CLEANED_DATA!AJ247)&gt;N(CLEANED_DATA!AI247),"Check: oxygen cases &gt; hypoxemia cases",""))</f>
        <v/>
      </c>
      <c r="M247" s="10" t="str">
        <f t="shared" si="14"/>
        <v/>
      </c>
      <c r="N247" s="10" t="str">
        <f t="shared" si="15"/>
        <v/>
      </c>
      <c r="O247" s="10" t="str">
        <f>IF($A247="","",TEXTJOIN("; ",TRUE,D247:I247,K247:L247))</f>
        <v/>
      </c>
    </row>
    <row r="248" spans="1:15" ht="39.5" customHeight="1">
      <c r="A248" s="10" t="str">
        <f>CLEANED_DATA!A248</f>
        <v/>
      </c>
      <c r="B248" s="10" t="str">
        <f>IF($A248="","",IF(
IF(CLEANED_DATA!D248="","ANC1; ","")&amp;
IF(CLEANED_DATA!G248="","ANC4; ","")&amp;
IF(CLEANED_DATA!Q248="","LLIN_DISTRIBUTED; ","")&amp;
IF(CLEANED_DATA!R248="","DELIVERIES_HF; ","")&amp;
IF(CLEANED_DATA!T248="","AMTSL; ","")&amp;
IF(CLEANED_DATA!V248="","CAESAREAN; ","")&amp;
IF(CLEANED_DATA!W248="","OBST_COMPLICATIONS; ","")&amp;
IF(CLEANED_DATA!AL248="","PNC_48H_PROXY; ","")&amp;
IF(CLEANED_DATA!AM248="","FP_VISITS; ","")&amp;
IF(CLEANED_DATA!AN248="","FP_COUNSELLED; ","")&amp;
IF(CLEANED_DATA!AO248="","FP_NEW_ACCEPTORS; ","")&amp;
IF(CLEANED_DATA!AQ248="","FP_PROGESTIN_PILL; ","")&amp;
IF(CLEANED_DATA!AR248="","FP_ESTRO_PROGESTIN_PILL; ","")&amp;
IF(CLEANED_DATA!AS248="","FP_MORNING_AFTER; ","")&amp;
IF(CLEANED_DATA!AT248="","FP_IM_INJECTION; ","")&amp;
IF(CLEANED_DATA!AU248="","FP_SC_INJECTION; ","")&amp;
IF(CLEANED_DATA!AV248="","FP_IMPLANT_IMPLANON; ","")&amp;
IF(CLEANED_DATA!AW248="","FP_IMPLANT_JADELLE; ","")&amp;
IF(CLEANED_DATA!AX248="","FP_IUD; ","")&amp;
IF(CLEANED_DATA!AY248="","FP_TUBAL_LIGATION; ","")&amp;
IF(CLEANED_DATA!AZ248="","FP_VASECTOMY; ","")&amp;
IF(CLEANED_DATA!BA248="","FP_MALE_CONDOM; ","")&amp;
IF(CLEANED_DATA!BB248="","FP_FEMALE_CONDOM; ","")&amp;
IF(CLEANED_DATA!BC248="","FP_NATURAL_METHOD; ","")
="","None",
IF(CLEANED_DATA!D248="","ANC1; ","")&amp;
IF(CLEANED_DATA!G248="","ANC4; ","")&amp;
IF(CLEANED_DATA!Q248="","LLIN_DISTRIBUTED; ","")&amp;
IF(CLEANED_DATA!R248="","DELIVERIES_HF; ","")&amp;
IF(CLEANED_DATA!T248="","AMTSL; ","")&amp;
IF(CLEANED_DATA!V248="","CAESAREAN; ","")&amp;
IF(CLEANED_DATA!W248="","OBST_COMPLICATIONS; ","")&amp;
IF(CLEANED_DATA!AL248="","PNC_48H_PROXY; ","")&amp;
IF(CLEANED_DATA!AM248="","FP_VISITS; ","")&amp;
IF(CLEANED_DATA!AN248="","FP_COUNSELLED; ","")&amp;
IF(CLEANED_DATA!AO248="","FP_NEW_ACCEPTORS; ","")&amp;
IF(CLEANED_DATA!AQ248="","FP_PROGESTIN_PILL; ","")&amp;
IF(CLEANED_DATA!AR248="","FP_ESTRO_PROGESTIN_PILL; ","")&amp;
IF(CLEANED_DATA!AS248="","FP_MORNING_AFTER; ","")&amp;
IF(CLEANED_DATA!AT248="","FP_IM_INJECTION; ","")&amp;
IF(CLEANED_DATA!AU248="","FP_SC_INJECTION; ","")&amp;
IF(CLEANED_DATA!AV248="","FP_IMPLANT_IMPLANON; ","")&amp;
IF(CLEANED_DATA!AW248="","FP_IMPLANT_JADELLE; ","")&amp;
IF(CLEANED_DATA!AX248="","FP_IUD; ","")&amp;
IF(CLEANED_DATA!AY248="","FP_TUBAL_LIGATION; ","")&amp;
IF(CLEANED_DATA!AZ248="","FP_VASECTOMY; ","")&amp;
IF(CLEANED_DATA!BA248="","FP_MALE_CONDOM; ","")&amp;
IF(CLEANED_DATA!BB248="","FP_FEMALE_CONDOM; ","")&amp;
IF(CLEANED_DATA!BC248="","FP_NATURAL_METHOD; ","")))</f>
        <v/>
      </c>
      <c r="C248" s="11" t="str">
        <f>IF($A248="","",ROUND((IF(CLEANED_DATA!D248&lt;&gt;"",1,0)+IF(CLEANED_DATA!G248&lt;&gt;"",1,0)+IF(CLEANED_DATA!Q248&lt;&gt;"",1,0)+IF(CLEANED_DATA!R248&lt;&gt;"",1,0)+IF(CLEANED_DATA!T248&lt;&gt;"",1,0)+IF(CLEANED_DATA!V248&lt;&gt;"",1,0)+IF(CLEANED_DATA!W248&lt;&gt;"",1,0)+IF(CLEANED_DATA!AL248&lt;&gt;"",1,0)+IF(CLEANED_DATA!AM248&lt;&gt;"",1,0)+IF(CLEANED_DATA!AN248&lt;&gt;"",1,0)+IF(CLEANED_DATA!AO248&lt;&gt;"",1,0)+IF(CLEANED_DATA!AQ248&lt;&gt;"",1,0)+IF(CLEANED_DATA!AR248&lt;&gt;"",1,0)+IF(CLEANED_DATA!AS248&lt;&gt;"",1,0)+IF(CLEANED_DATA!AT248&lt;&gt;"",1,0)+IF(CLEANED_DATA!AU248&lt;&gt;"",1,0)+IF(CLEANED_DATA!AV248&lt;&gt;"",1,0)+IF(CLEANED_DATA!AW248&lt;&gt;"",1,0)+IF(CLEANED_DATA!AX248&lt;&gt;"",1,0)+IF(CLEANED_DATA!AY248&lt;&gt;"",1,0)+IF(CLEANED_DATA!AZ248&lt;&gt;"",1,0)+IF(CLEANED_DATA!BA248&lt;&gt;"",1,0)+IF(CLEANED_DATA!BB248&lt;&gt;"",1,0)+IF(CLEANED_DATA!BC248&lt;&gt;"",1,0))/24*100,1))</f>
        <v/>
      </c>
      <c r="D248" s="10" t="str">
        <f>IF($A248="","",IF(N(CLEANED_DATA!G248)&gt;N(CLEANED_DATA!D248),"Check: ANC4 &gt; ANC1",""))</f>
        <v/>
      </c>
      <c r="E248" s="10" t="str">
        <f>IF($A248="","",IF(OR(CLEANED_DATA!D248="",CLEANED_DATA!Q248=""),"Missing value: verify ANC1 and LLIN reporting",IF(CLEANED_DATA!Q248=CLEANED_DATA!D248,"OK: LLIN equals ANC1",IF(CLEANED_DATA!Q248&gt;CLEANED_DATA!D248,"Flag: LLIN exceeds ANC1 by "&amp;(CLEANED_DATA!Q248-CLEANED_DATA!D248)&amp;"; verify ANC register and LLIN distribution tally","Flag: LLIN lower than ANC1 by "&amp;(CLEANED_DATA!D248-CLEANED_DATA!Q248)&amp;"; verify if all ANC1 clients received LLINs or correct reporting error"))))</f>
        <v/>
      </c>
      <c r="F248" s="10" t="str">
        <f>IF($A248="","",IF(AND(N(CLEANED_DATA!T248)&gt;0,N(CLEANED_DATA!AK248)=0),"Alert: deliveries reported but no PNC 6-10 days",""))</f>
        <v/>
      </c>
      <c r="G248" s="10" t="str">
        <f>IF($A248="","",IF(N(CLEANED_DATA!X248)&gt;N(CLEANED_DATA!T248),"Check: caesareans &gt; facility deliveries",""))</f>
        <v/>
      </c>
      <c r="H248" s="10" t="str">
        <f>IF($A248="","",IF(N(CLEANED_DATA!Y248)&gt;N(CLEANED_DATA!T248)+N(CLEANED_DATA!Z248),"Check: complications unusually high vs deliveries/referrals",""))</f>
        <v/>
      </c>
      <c r="I248" s="10" t="str">
        <f>IF($A248="","",IF(N(CLEANED_DATA!AP248)&lt;N(CLEANED_DATA!AQ248),"Check: FP counselled &lt; new acceptors",""))</f>
        <v/>
      </c>
      <c r="J248" s="10" t="str">
        <f>IF($A248="","",N(CLEANED_DATA!AS248)+N(CLEANED_DATA!AT248)+N(CLEANED_DATA!AU248)+N(CLEANED_DATA!AV248)+N(CLEANED_DATA!AW248)+N(CLEANED_DATA!AX248)+N(CLEANED_DATA!AY248)+N(CLEANED_DATA!AZ248)+N(CLEANED_DATA!BA248)+N(CLEANED_DATA!BB248)+N(CLEANED_DATA!BC248)+N(CLEANED_DATA!#REF!)+N(CLEANED_DATA!#REF!))</f>
        <v/>
      </c>
      <c r="K248" s="10" t="str">
        <f>IF($A248="","",IF(ABS(J248-N(CLEANED_DATA!AQ248))&gt;2,"Check: FP method sum differs from new acceptors",""))</f>
        <v/>
      </c>
      <c r="L248" s="10" t="str">
        <f>IF($A248="","",IF(N(CLEANED_DATA!AJ248)&gt;N(CLEANED_DATA!AI248),"Check: oxygen cases &gt; hypoxemia cases",""))</f>
        <v/>
      </c>
      <c r="M248" s="10" t="str">
        <f t="shared" si="14"/>
        <v/>
      </c>
      <c r="N248" s="10" t="str">
        <f t="shared" si="15"/>
        <v/>
      </c>
      <c r="O248" s="10" t="str">
        <f>IF($A248="","",TEXTJOIN("; ",TRUE,D248:I248,K248:L248))</f>
        <v/>
      </c>
    </row>
    <row r="249" spans="1:15" ht="39.5" customHeight="1">
      <c r="A249" s="10" t="str">
        <f>CLEANED_DATA!A249</f>
        <v/>
      </c>
      <c r="B249" s="10" t="str">
        <f>IF($A249="","",IF(
IF(CLEANED_DATA!D249="","ANC1; ","")&amp;
IF(CLEANED_DATA!G249="","ANC4; ","")&amp;
IF(CLEANED_DATA!Q249="","LLIN_DISTRIBUTED; ","")&amp;
IF(CLEANED_DATA!R249="","DELIVERIES_HF; ","")&amp;
IF(CLEANED_DATA!T249="","AMTSL; ","")&amp;
IF(CLEANED_DATA!V249="","CAESAREAN; ","")&amp;
IF(CLEANED_DATA!W249="","OBST_COMPLICATIONS; ","")&amp;
IF(CLEANED_DATA!AL249="","PNC_48H_PROXY; ","")&amp;
IF(CLEANED_DATA!AM249="","FP_VISITS; ","")&amp;
IF(CLEANED_DATA!AN249="","FP_COUNSELLED; ","")&amp;
IF(CLEANED_DATA!AO249="","FP_NEW_ACCEPTORS; ","")&amp;
IF(CLEANED_DATA!AQ249="","FP_PROGESTIN_PILL; ","")&amp;
IF(CLEANED_DATA!AR249="","FP_ESTRO_PROGESTIN_PILL; ","")&amp;
IF(CLEANED_DATA!AS249="","FP_MORNING_AFTER; ","")&amp;
IF(CLEANED_DATA!AT249="","FP_IM_INJECTION; ","")&amp;
IF(CLEANED_DATA!AU249="","FP_SC_INJECTION; ","")&amp;
IF(CLEANED_DATA!AV249="","FP_IMPLANT_IMPLANON; ","")&amp;
IF(CLEANED_DATA!AW249="","FP_IMPLANT_JADELLE; ","")&amp;
IF(CLEANED_DATA!AX249="","FP_IUD; ","")&amp;
IF(CLEANED_DATA!AY249="","FP_TUBAL_LIGATION; ","")&amp;
IF(CLEANED_DATA!AZ249="","FP_VASECTOMY; ","")&amp;
IF(CLEANED_DATA!BA249="","FP_MALE_CONDOM; ","")&amp;
IF(CLEANED_DATA!BB249="","FP_FEMALE_CONDOM; ","")&amp;
IF(CLEANED_DATA!BC249="","FP_NATURAL_METHOD; ","")
="","None",
IF(CLEANED_DATA!D249="","ANC1; ","")&amp;
IF(CLEANED_DATA!G249="","ANC4; ","")&amp;
IF(CLEANED_DATA!Q249="","LLIN_DISTRIBUTED; ","")&amp;
IF(CLEANED_DATA!R249="","DELIVERIES_HF; ","")&amp;
IF(CLEANED_DATA!T249="","AMTSL; ","")&amp;
IF(CLEANED_DATA!V249="","CAESAREAN; ","")&amp;
IF(CLEANED_DATA!W249="","OBST_COMPLICATIONS; ","")&amp;
IF(CLEANED_DATA!AL249="","PNC_48H_PROXY; ","")&amp;
IF(CLEANED_DATA!AM249="","FP_VISITS; ","")&amp;
IF(CLEANED_DATA!AN249="","FP_COUNSELLED; ","")&amp;
IF(CLEANED_DATA!AO249="","FP_NEW_ACCEPTORS; ","")&amp;
IF(CLEANED_DATA!AQ249="","FP_PROGESTIN_PILL; ","")&amp;
IF(CLEANED_DATA!AR249="","FP_ESTRO_PROGESTIN_PILL; ","")&amp;
IF(CLEANED_DATA!AS249="","FP_MORNING_AFTER; ","")&amp;
IF(CLEANED_DATA!AT249="","FP_IM_INJECTION; ","")&amp;
IF(CLEANED_DATA!AU249="","FP_SC_INJECTION; ","")&amp;
IF(CLEANED_DATA!AV249="","FP_IMPLANT_IMPLANON; ","")&amp;
IF(CLEANED_DATA!AW249="","FP_IMPLANT_JADELLE; ","")&amp;
IF(CLEANED_DATA!AX249="","FP_IUD; ","")&amp;
IF(CLEANED_DATA!AY249="","FP_TUBAL_LIGATION; ","")&amp;
IF(CLEANED_DATA!AZ249="","FP_VASECTOMY; ","")&amp;
IF(CLEANED_DATA!BA249="","FP_MALE_CONDOM; ","")&amp;
IF(CLEANED_DATA!BB249="","FP_FEMALE_CONDOM; ","")&amp;
IF(CLEANED_DATA!BC249="","FP_NATURAL_METHOD; ","")))</f>
        <v/>
      </c>
      <c r="C249" s="11" t="str">
        <f>IF($A249="","",ROUND((IF(CLEANED_DATA!D249&lt;&gt;"",1,0)+IF(CLEANED_DATA!G249&lt;&gt;"",1,0)+IF(CLEANED_DATA!Q249&lt;&gt;"",1,0)+IF(CLEANED_DATA!R249&lt;&gt;"",1,0)+IF(CLEANED_DATA!T249&lt;&gt;"",1,0)+IF(CLEANED_DATA!V249&lt;&gt;"",1,0)+IF(CLEANED_DATA!W249&lt;&gt;"",1,0)+IF(CLEANED_DATA!AL249&lt;&gt;"",1,0)+IF(CLEANED_DATA!AM249&lt;&gt;"",1,0)+IF(CLEANED_DATA!AN249&lt;&gt;"",1,0)+IF(CLEANED_DATA!AO249&lt;&gt;"",1,0)+IF(CLEANED_DATA!AQ249&lt;&gt;"",1,0)+IF(CLEANED_DATA!AR249&lt;&gt;"",1,0)+IF(CLEANED_DATA!AS249&lt;&gt;"",1,0)+IF(CLEANED_DATA!AT249&lt;&gt;"",1,0)+IF(CLEANED_DATA!AU249&lt;&gt;"",1,0)+IF(CLEANED_DATA!AV249&lt;&gt;"",1,0)+IF(CLEANED_DATA!AW249&lt;&gt;"",1,0)+IF(CLEANED_DATA!AX249&lt;&gt;"",1,0)+IF(CLEANED_DATA!AY249&lt;&gt;"",1,0)+IF(CLEANED_DATA!AZ249&lt;&gt;"",1,0)+IF(CLEANED_DATA!BA249&lt;&gt;"",1,0)+IF(CLEANED_DATA!BB249&lt;&gt;"",1,0)+IF(CLEANED_DATA!BC249&lt;&gt;"",1,0))/24*100,1))</f>
        <v/>
      </c>
      <c r="D249" s="10" t="str">
        <f>IF($A249="","",IF(N(CLEANED_DATA!G249)&gt;N(CLEANED_DATA!D249),"Check: ANC4 &gt; ANC1",""))</f>
        <v/>
      </c>
      <c r="E249" s="10" t="str">
        <f>IF($A249="","",IF(OR(CLEANED_DATA!D249="",CLEANED_DATA!Q249=""),"Missing value: verify ANC1 and LLIN reporting",IF(CLEANED_DATA!Q249=CLEANED_DATA!D249,"OK: LLIN equals ANC1",IF(CLEANED_DATA!Q249&gt;CLEANED_DATA!D249,"Flag: LLIN exceeds ANC1 by "&amp;(CLEANED_DATA!Q249-CLEANED_DATA!D249)&amp;"; verify ANC register and LLIN distribution tally","Flag: LLIN lower than ANC1 by "&amp;(CLEANED_DATA!D249-CLEANED_DATA!Q249)&amp;"; verify if all ANC1 clients received LLINs or correct reporting error"))))</f>
        <v/>
      </c>
      <c r="F249" s="10" t="str">
        <f>IF($A249="","",IF(AND(N(CLEANED_DATA!T249)&gt;0,N(CLEANED_DATA!AK249)=0),"Alert: deliveries reported but no PNC 6-10 days",""))</f>
        <v/>
      </c>
      <c r="G249" s="10" t="str">
        <f>IF($A249="","",IF(N(CLEANED_DATA!X249)&gt;N(CLEANED_DATA!T249),"Check: caesareans &gt; facility deliveries",""))</f>
        <v/>
      </c>
      <c r="H249" s="10" t="str">
        <f>IF($A249="","",IF(N(CLEANED_DATA!Y249)&gt;N(CLEANED_DATA!T249)+N(CLEANED_DATA!Z249),"Check: complications unusually high vs deliveries/referrals",""))</f>
        <v/>
      </c>
      <c r="I249" s="10" t="str">
        <f>IF($A249="","",IF(N(CLEANED_DATA!AP249)&lt;N(CLEANED_DATA!AQ249),"Check: FP counselled &lt; new acceptors",""))</f>
        <v/>
      </c>
      <c r="J249" s="10" t="str">
        <f>IF($A249="","",N(CLEANED_DATA!AS249)+N(CLEANED_DATA!AT249)+N(CLEANED_DATA!AU249)+N(CLEANED_DATA!AV249)+N(CLEANED_DATA!AW249)+N(CLEANED_DATA!AX249)+N(CLEANED_DATA!AY249)+N(CLEANED_DATA!AZ249)+N(CLEANED_DATA!BA249)+N(CLEANED_DATA!BB249)+N(CLEANED_DATA!BC249)+N(CLEANED_DATA!#REF!)+N(CLEANED_DATA!#REF!))</f>
        <v/>
      </c>
      <c r="K249" s="10" t="str">
        <f>IF($A249="","",IF(ABS(J249-N(CLEANED_DATA!AQ249))&gt;2,"Check: FP method sum differs from new acceptors",""))</f>
        <v/>
      </c>
      <c r="L249" s="10" t="str">
        <f>IF($A249="","",IF(N(CLEANED_DATA!AJ249)&gt;N(CLEANED_DATA!AI249),"Check: oxygen cases &gt; hypoxemia cases",""))</f>
        <v/>
      </c>
      <c r="M249" s="10" t="str">
        <f t="shared" si="14"/>
        <v/>
      </c>
      <c r="N249" s="10" t="str">
        <f t="shared" si="15"/>
        <v/>
      </c>
      <c r="O249" s="10" t="str">
        <f>IF($A249="","",TEXTJOIN("; ",TRUE,D249:I249,K249:L249))</f>
        <v/>
      </c>
    </row>
    <row r="250" spans="1:15" ht="39.5" customHeight="1">
      <c r="A250" s="10" t="str">
        <f>CLEANED_DATA!A250</f>
        <v/>
      </c>
      <c r="B250" s="10" t="str">
        <f>IF($A250="","",IF(
IF(CLEANED_DATA!D250="","ANC1; ","")&amp;
IF(CLEANED_DATA!G250="","ANC4; ","")&amp;
IF(CLEANED_DATA!Q250="","LLIN_DISTRIBUTED; ","")&amp;
IF(CLEANED_DATA!R250="","DELIVERIES_HF; ","")&amp;
IF(CLEANED_DATA!T250="","AMTSL; ","")&amp;
IF(CLEANED_DATA!V250="","CAESAREAN; ","")&amp;
IF(CLEANED_DATA!W250="","OBST_COMPLICATIONS; ","")&amp;
IF(CLEANED_DATA!AL250="","PNC_48H_PROXY; ","")&amp;
IF(CLEANED_DATA!AM250="","FP_VISITS; ","")&amp;
IF(CLEANED_DATA!AN250="","FP_COUNSELLED; ","")&amp;
IF(CLEANED_DATA!AO250="","FP_NEW_ACCEPTORS; ","")&amp;
IF(CLEANED_DATA!AQ250="","FP_PROGESTIN_PILL; ","")&amp;
IF(CLEANED_DATA!AR250="","FP_ESTRO_PROGESTIN_PILL; ","")&amp;
IF(CLEANED_DATA!AS250="","FP_MORNING_AFTER; ","")&amp;
IF(CLEANED_DATA!AT250="","FP_IM_INJECTION; ","")&amp;
IF(CLEANED_DATA!AU250="","FP_SC_INJECTION; ","")&amp;
IF(CLEANED_DATA!AV250="","FP_IMPLANT_IMPLANON; ","")&amp;
IF(CLEANED_DATA!AW250="","FP_IMPLANT_JADELLE; ","")&amp;
IF(CLEANED_DATA!AX250="","FP_IUD; ","")&amp;
IF(CLEANED_DATA!AY250="","FP_TUBAL_LIGATION; ","")&amp;
IF(CLEANED_DATA!AZ250="","FP_VASECTOMY; ","")&amp;
IF(CLEANED_DATA!BA250="","FP_MALE_CONDOM; ","")&amp;
IF(CLEANED_DATA!BB250="","FP_FEMALE_CONDOM; ","")&amp;
IF(CLEANED_DATA!BC250="","FP_NATURAL_METHOD; ","")
="","None",
IF(CLEANED_DATA!D250="","ANC1; ","")&amp;
IF(CLEANED_DATA!G250="","ANC4; ","")&amp;
IF(CLEANED_DATA!Q250="","LLIN_DISTRIBUTED; ","")&amp;
IF(CLEANED_DATA!R250="","DELIVERIES_HF; ","")&amp;
IF(CLEANED_DATA!T250="","AMTSL; ","")&amp;
IF(CLEANED_DATA!V250="","CAESAREAN; ","")&amp;
IF(CLEANED_DATA!W250="","OBST_COMPLICATIONS; ","")&amp;
IF(CLEANED_DATA!AL250="","PNC_48H_PROXY; ","")&amp;
IF(CLEANED_DATA!AM250="","FP_VISITS; ","")&amp;
IF(CLEANED_DATA!AN250="","FP_COUNSELLED; ","")&amp;
IF(CLEANED_DATA!AO250="","FP_NEW_ACCEPTORS; ","")&amp;
IF(CLEANED_DATA!AQ250="","FP_PROGESTIN_PILL; ","")&amp;
IF(CLEANED_DATA!AR250="","FP_ESTRO_PROGESTIN_PILL; ","")&amp;
IF(CLEANED_DATA!AS250="","FP_MORNING_AFTER; ","")&amp;
IF(CLEANED_DATA!AT250="","FP_IM_INJECTION; ","")&amp;
IF(CLEANED_DATA!AU250="","FP_SC_INJECTION; ","")&amp;
IF(CLEANED_DATA!AV250="","FP_IMPLANT_IMPLANON; ","")&amp;
IF(CLEANED_DATA!AW250="","FP_IMPLANT_JADELLE; ","")&amp;
IF(CLEANED_DATA!AX250="","FP_IUD; ","")&amp;
IF(CLEANED_DATA!AY250="","FP_TUBAL_LIGATION; ","")&amp;
IF(CLEANED_DATA!AZ250="","FP_VASECTOMY; ","")&amp;
IF(CLEANED_DATA!BA250="","FP_MALE_CONDOM; ","")&amp;
IF(CLEANED_DATA!BB250="","FP_FEMALE_CONDOM; ","")&amp;
IF(CLEANED_DATA!BC250="","FP_NATURAL_METHOD; ","")))</f>
        <v/>
      </c>
      <c r="C250" s="11" t="str">
        <f>IF($A250="","",ROUND((IF(CLEANED_DATA!D250&lt;&gt;"",1,0)+IF(CLEANED_DATA!G250&lt;&gt;"",1,0)+IF(CLEANED_DATA!Q250&lt;&gt;"",1,0)+IF(CLEANED_DATA!R250&lt;&gt;"",1,0)+IF(CLEANED_DATA!T250&lt;&gt;"",1,0)+IF(CLEANED_DATA!V250&lt;&gt;"",1,0)+IF(CLEANED_DATA!W250&lt;&gt;"",1,0)+IF(CLEANED_DATA!AL250&lt;&gt;"",1,0)+IF(CLEANED_DATA!AM250&lt;&gt;"",1,0)+IF(CLEANED_DATA!AN250&lt;&gt;"",1,0)+IF(CLEANED_DATA!AO250&lt;&gt;"",1,0)+IF(CLEANED_DATA!AQ250&lt;&gt;"",1,0)+IF(CLEANED_DATA!AR250&lt;&gt;"",1,0)+IF(CLEANED_DATA!AS250&lt;&gt;"",1,0)+IF(CLEANED_DATA!AT250&lt;&gt;"",1,0)+IF(CLEANED_DATA!AU250&lt;&gt;"",1,0)+IF(CLEANED_DATA!AV250&lt;&gt;"",1,0)+IF(CLEANED_DATA!AW250&lt;&gt;"",1,0)+IF(CLEANED_DATA!AX250&lt;&gt;"",1,0)+IF(CLEANED_DATA!AY250&lt;&gt;"",1,0)+IF(CLEANED_DATA!AZ250&lt;&gt;"",1,0)+IF(CLEANED_DATA!BA250&lt;&gt;"",1,0)+IF(CLEANED_DATA!BB250&lt;&gt;"",1,0)+IF(CLEANED_DATA!BC250&lt;&gt;"",1,0))/24*100,1))</f>
        <v/>
      </c>
      <c r="D250" s="10" t="str">
        <f>IF($A250="","",IF(N(CLEANED_DATA!G250)&gt;N(CLEANED_DATA!D250),"Check: ANC4 &gt; ANC1",""))</f>
        <v/>
      </c>
      <c r="E250" s="10" t="str">
        <f>IF($A250="","",IF(OR(CLEANED_DATA!D250="",CLEANED_DATA!Q250=""),"Missing value: verify ANC1 and LLIN reporting",IF(CLEANED_DATA!Q250=CLEANED_DATA!D250,"OK: LLIN equals ANC1",IF(CLEANED_DATA!Q250&gt;CLEANED_DATA!D250,"Flag: LLIN exceeds ANC1 by "&amp;(CLEANED_DATA!Q250-CLEANED_DATA!D250)&amp;"; verify ANC register and LLIN distribution tally","Flag: LLIN lower than ANC1 by "&amp;(CLEANED_DATA!D250-CLEANED_DATA!Q250)&amp;"; verify if all ANC1 clients received LLINs or correct reporting error"))))</f>
        <v/>
      </c>
      <c r="F250" s="10" t="str">
        <f>IF($A250="","",IF(AND(N(CLEANED_DATA!T250)&gt;0,N(CLEANED_DATA!AK250)=0),"Alert: deliveries reported but no PNC 6-10 days",""))</f>
        <v/>
      </c>
      <c r="G250" s="10" t="str">
        <f>IF($A250="","",IF(N(CLEANED_DATA!X250)&gt;N(CLEANED_DATA!T250),"Check: caesareans &gt; facility deliveries",""))</f>
        <v/>
      </c>
      <c r="H250" s="10" t="str">
        <f>IF($A250="","",IF(N(CLEANED_DATA!Y250)&gt;N(CLEANED_DATA!T250)+N(CLEANED_DATA!Z250),"Check: complications unusually high vs deliveries/referrals",""))</f>
        <v/>
      </c>
      <c r="I250" s="10" t="str">
        <f>IF($A250="","",IF(N(CLEANED_DATA!AP250)&lt;N(CLEANED_DATA!AQ250),"Check: FP counselled &lt; new acceptors",""))</f>
        <v/>
      </c>
      <c r="J250" s="10" t="str">
        <f>IF($A250="","",N(CLEANED_DATA!AS250)+N(CLEANED_DATA!AT250)+N(CLEANED_DATA!AU250)+N(CLEANED_DATA!AV250)+N(CLEANED_DATA!AW250)+N(CLEANED_DATA!AX250)+N(CLEANED_DATA!AY250)+N(CLEANED_DATA!AZ250)+N(CLEANED_DATA!BA250)+N(CLEANED_DATA!BB250)+N(CLEANED_DATA!BC250)+N(CLEANED_DATA!#REF!)+N(CLEANED_DATA!#REF!))</f>
        <v/>
      </c>
      <c r="K250" s="10" t="str">
        <f>IF($A250="","",IF(ABS(J250-N(CLEANED_DATA!AQ250))&gt;2,"Check: FP method sum differs from new acceptors",""))</f>
        <v/>
      </c>
      <c r="L250" s="10" t="str">
        <f>IF($A250="","",IF(N(CLEANED_DATA!AJ250)&gt;N(CLEANED_DATA!AI250),"Check: oxygen cases &gt; hypoxemia cases",""))</f>
        <v/>
      </c>
      <c r="M250" s="10" t="str">
        <f t="shared" si="14"/>
        <v/>
      </c>
      <c r="N250" s="10" t="str">
        <f t="shared" si="15"/>
        <v/>
      </c>
      <c r="O250" s="10" t="str">
        <f>IF($A250="","",TEXTJOIN("; ",TRUE,D250:I250,K250:L250))</f>
        <v/>
      </c>
    </row>
    <row r="251" spans="1:15" ht="39.5" customHeight="1">
      <c r="A251" s="10" t="str">
        <f>CLEANED_DATA!A251</f>
        <v/>
      </c>
      <c r="B251" s="10" t="str">
        <f>IF($A251="","",IF(
IF(CLEANED_DATA!D251="","ANC1; ","")&amp;
IF(CLEANED_DATA!G251="","ANC4; ","")&amp;
IF(CLEANED_DATA!Q251="","LLIN_DISTRIBUTED; ","")&amp;
IF(CLEANED_DATA!R251="","DELIVERIES_HF; ","")&amp;
IF(CLEANED_DATA!T251="","AMTSL; ","")&amp;
IF(CLEANED_DATA!V251="","CAESAREAN; ","")&amp;
IF(CLEANED_DATA!W251="","OBST_COMPLICATIONS; ","")&amp;
IF(CLEANED_DATA!AL251="","PNC_48H_PROXY; ","")&amp;
IF(CLEANED_DATA!AM251="","FP_VISITS; ","")&amp;
IF(CLEANED_DATA!AN251="","FP_COUNSELLED; ","")&amp;
IF(CLEANED_DATA!AO251="","FP_NEW_ACCEPTORS; ","")&amp;
IF(CLEANED_DATA!AQ251="","FP_PROGESTIN_PILL; ","")&amp;
IF(CLEANED_DATA!AR251="","FP_ESTRO_PROGESTIN_PILL; ","")&amp;
IF(CLEANED_DATA!AS251="","FP_MORNING_AFTER; ","")&amp;
IF(CLEANED_DATA!AT251="","FP_IM_INJECTION; ","")&amp;
IF(CLEANED_DATA!AU251="","FP_SC_INJECTION; ","")&amp;
IF(CLEANED_DATA!AV251="","FP_IMPLANT_IMPLANON; ","")&amp;
IF(CLEANED_DATA!AW251="","FP_IMPLANT_JADELLE; ","")&amp;
IF(CLEANED_DATA!AX251="","FP_IUD; ","")&amp;
IF(CLEANED_DATA!AY251="","FP_TUBAL_LIGATION; ","")&amp;
IF(CLEANED_DATA!AZ251="","FP_VASECTOMY; ","")&amp;
IF(CLEANED_DATA!BA251="","FP_MALE_CONDOM; ","")&amp;
IF(CLEANED_DATA!BB251="","FP_FEMALE_CONDOM; ","")&amp;
IF(CLEANED_DATA!BC251="","FP_NATURAL_METHOD; ","")
="","None",
IF(CLEANED_DATA!D251="","ANC1; ","")&amp;
IF(CLEANED_DATA!G251="","ANC4; ","")&amp;
IF(CLEANED_DATA!Q251="","LLIN_DISTRIBUTED; ","")&amp;
IF(CLEANED_DATA!R251="","DELIVERIES_HF; ","")&amp;
IF(CLEANED_DATA!T251="","AMTSL; ","")&amp;
IF(CLEANED_DATA!V251="","CAESAREAN; ","")&amp;
IF(CLEANED_DATA!W251="","OBST_COMPLICATIONS; ","")&amp;
IF(CLEANED_DATA!AL251="","PNC_48H_PROXY; ","")&amp;
IF(CLEANED_DATA!AM251="","FP_VISITS; ","")&amp;
IF(CLEANED_DATA!AN251="","FP_COUNSELLED; ","")&amp;
IF(CLEANED_DATA!AO251="","FP_NEW_ACCEPTORS; ","")&amp;
IF(CLEANED_DATA!AQ251="","FP_PROGESTIN_PILL; ","")&amp;
IF(CLEANED_DATA!AR251="","FP_ESTRO_PROGESTIN_PILL; ","")&amp;
IF(CLEANED_DATA!AS251="","FP_MORNING_AFTER; ","")&amp;
IF(CLEANED_DATA!AT251="","FP_IM_INJECTION; ","")&amp;
IF(CLEANED_DATA!AU251="","FP_SC_INJECTION; ","")&amp;
IF(CLEANED_DATA!AV251="","FP_IMPLANT_IMPLANON; ","")&amp;
IF(CLEANED_DATA!AW251="","FP_IMPLANT_JADELLE; ","")&amp;
IF(CLEANED_DATA!AX251="","FP_IUD; ","")&amp;
IF(CLEANED_DATA!AY251="","FP_TUBAL_LIGATION; ","")&amp;
IF(CLEANED_DATA!AZ251="","FP_VASECTOMY; ","")&amp;
IF(CLEANED_DATA!BA251="","FP_MALE_CONDOM; ","")&amp;
IF(CLEANED_DATA!BB251="","FP_FEMALE_CONDOM; ","")&amp;
IF(CLEANED_DATA!BC251="","FP_NATURAL_METHOD; ","")))</f>
        <v/>
      </c>
      <c r="C251" s="11" t="str">
        <f>IF($A251="","",ROUND((IF(CLEANED_DATA!D251&lt;&gt;"",1,0)+IF(CLEANED_DATA!G251&lt;&gt;"",1,0)+IF(CLEANED_DATA!Q251&lt;&gt;"",1,0)+IF(CLEANED_DATA!R251&lt;&gt;"",1,0)+IF(CLEANED_DATA!T251&lt;&gt;"",1,0)+IF(CLEANED_DATA!V251&lt;&gt;"",1,0)+IF(CLEANED_DATA!W251&lt;&gt;"",1,0)+IF(CLEANED_DATA!AL251&lt;&gt;"",1,0)+IF(CLEANED_DATA!AM251&lt;&gt;"",1,0)+IF(CLEANED_DATA!AN251&lt;&gt;"",1,0)+IF(CLEANED_DATA!AO251&lt;&gt;"",1,0)+IF(CLEANED_DATA!AQ251&lt;&gt;"",1,0)+IF(CLEANED_DATA!AR251&lt;&gt;"",1,0)+IF(CLEANED_DATA!AS251&lt;&gt;"",1,0)+IF(CLEANED_DATA!AT251&lt;&gt;"",1,0)+IF(CLEANED_DATA!AU251&lt;&gt;"",1,0)+IF(CLEANED_DATA!AV251&lt;&gt;"",1,0)+IF(CLEANED_DATA!AW251&lt;&gt;"",1,0)+IF(CLEANED_DATA!AX251&lt;&gt;"",1,0)+IF(CLEANED_DATA!AY251&lt;&gt;"",1,0)+IF(CLEANED_DATA!AZ251&lt;&gt;"",1,0)+IF(CLEANED_DATA!BA251&lt;&gt;"",1,0)+IF(CLEANED_DATA!BB251&lt;&gt;"",1,0)+IF(CLEANED_DATA!BC251&lt;&gt;"",1,0))/24*100,1))</f>
        <v/>
      </c>
      <c r="D251" s="10" t="str">
        <f>IF($A251="","",IF(N(CLEANED_DATA!G251)&gt;N(CLEANED_DATA!D251),"Check: ANC4 &gt; ANC1",""))</f>
        <v/>
      </c>
      <c r="E251" s="10" t="str">
        <f>IF($A251="","",IF(OR(CLEANED_DATA!D251="",CLEANED_DATA!Q251=""),"Missing value: verify ANC1 and LLIN reporting",IF(CLEANED_DATA!Q251=CLEANED_DATA!D251,"OK: LLIN equals ANC1",IF(CLEANED_DATA!Q251&gt;CLEANED_DATA!D251,"Flag: LLIN exceeds ANC1 by "&amp;(CLEANED_DATA!Q251-CLEANED_DATA!D251)&amp;"; verify ANC register and LLIN distribution tally","Flag: LLIN lower than ANC1 by "&amp;(CLEANED_DATA!D251-CLEANED_DATA!Q251)&amp;"; verify if all ANC1 clients received LLINs or correct reporting error"))))</f>
        <v/>
      </c>
      <c r="F251" s="10" t="str">
        <f>IF($A251="","",IF(AND(N(CLEANED_DATA!T251)&gt;0,N(CLEANED_DATA!AK251)=0),"Alert: deliveries reported but no PNC 6-10 days",""))</f>
        <v/>
      </c>
      <c r="G251" s="10" t="str">
        <f>IF($A251="","",IF(N(CLEANED_DATA!X251)&gt;N(CLEANED_DATA!T251),"Check: caesareans &gt; facility deliveries",""))</f>
        <v/>
      </c>
      <c r="H251" s="10" t="str">
        <f>IF($A251="","",IF(N(CLEANED_DATA!Y251)&gt;N(CLEANED_DATA!T251)+N(CLEANED_DATA!Z251),"Check: complications unusually high vs deliveries/referrals",""))</f>
        <v/>
      </c>
      <c r="I251" s="10" t="str">
        <f>IF($A251="","",IF(N(CLEANED_DATA!AP251)&lt;N(CLEANED_DATA!AQ251),"Check: FP counselled &lt; new acceptors",""))</f>
        <v/>
      </c>
      <c r="J251" s="10" t="str">
        <f>IF($A251="","",N(CLEANED_DATA!AS251)+N(CLEANED_DATA!AT251)+N(CLEANED_DATA!AU251)+N(CLEANED_DATA!AV251)+N(CLEANED_DATA!AW251)+N(CLEANED_DATA!AX251)+N(CLEANED_DATA!AY251)+N(CLEANED_DATA!AZ251)+N(CLEANED_DATA!BA251)+N(CLEANED_DATA!BB251)+N(CLEANED_DATA!BC251)+N(CLEANED_DATA!#REF!)+N(CLEANED_DATA!#REF!))</f>
        <v/>
      </c>
      <c r="K251" s="10" t="str">
        <f>IF($A251="","",IF(ABS(J251-N(CLEANED_DATA!AQ251))&gt;2,"Check: FP method sum differs from new acceptors",""))</f>
        <v/>
      </c>
      <c r="L251" s="10" t="str">
        <f>IF($A251="","",IF(N(CLEANED_DATA!AJ251)&gt;N(CLEANED_DATA!AI251),"Check: oxygen cases &gt; hypoxemia cases",""))</f>
        <v/>
      </c>
      <c r="M251" s="10" t="str">
        <f t="shared" si="14"/>
        <v/>
      </c>
      <c r="N251" s="10" t="str">
        <f t="shared" si="15"/>
        <v/>
      </c>
      <c r="O251" s="10" t="str">
        <f>IF($A251="","",TEXTJOIN("; ",TRUE,D251:I251,K251:L251))</f>
        <v/>
      </c>
    </row>
    <row r="252" spans="1:15" ht="39.5" customHeight="1">
      <c r="A252" s="10" t="str">
        <f>CLEANED_DATA!A252</f>
        <v/>
      </c>
      <c r="B252" s="10" t="str">
        <f>IF($A252="","",IF(
IF(CLEANED_DATA!D252="","ANC1; ","")&amp;
IF(CLEANED_DATA!G252="","ANC4; ","")&amp;
IF(CLEANED_DATA!Q252="","LLIN_DISTRIBUTED; ","")&amp;
IF(CLEANED_DATA!R252="","DELIVERIES_HF; ","")&amp;
IF(CLEANED_DATA!T252="","AMTSL; ","")&amp;
IF(CLEANED_DATA!V252="","CAESAREAN; ","")&amp;
IF(CLEANED_DATA!W252="","OBST_COMPLICATIONS; ","")&amp;
IF(CLEANED_DATA!AL252="","PNC_48H_PROXY; ","")&amp;
IF(CLEANED_DATA!AM252="","FP_VISITS; ","")&amp;
IF(CLEANED_DATA!AN252="","FP_COUNSELLED; ","")&amp;
IF(CLEANED_DATA!AO252="","FP_NEW_ACCEPTORS; ","")&amp;
IF(CLEANED_DATA!AQ252="","FP_PROGESTIN_PILL; ","")&amp;
IF(CLEANED_DATA!AR252="","FP_ESTRO_PROGESTIN_PILL; ","")&amp;
IF(CLEANED_DATA!AS252="","FP_MORNING_AFTER; ","")&amp;
IF(CLEANED_DATA!AT252="","FP_IM_INJECTION; ","")&amp;
IF(CLEANED_DATA!AU252="","FP_SC_INJECTION; ","")&amp;
IF(CLEANED_DATA!AV252="","FP_IMPLANT_IMPLANON; ","")&amp;
IF(CLEANED_DATA!AW252="","FP_IMPLANT_JADELLE; ","")&amp;
IF(CLEANED_DATA!AX252="","FP_IUD; ","")&amp;
IF(CLEANED_DATA!AY252="","FP_TUBAL_LIGATION; ","")&amp;
IF(CLEANED_DATA!AZ252="","FP_VASECTOMY; ","")&amp;
IF(CLEANED_DATA!BA252="","FP_MALE_CONDOM; ","")&amp;
IF(CLEANED_DATA!BB252="","FP_FEMALE_CONDOM; ","")&amp;
IF(CLEANED_DATA!BC252="","FP_NATURAL_METHOD; ","")
="","None",
IF(CLEANED_DATA!D252="","ANC1; ","")&amp;
IF(CLEANED_DATA!G252="","ANC4; ","")&amp;
IF(CLEANED_DATA!Q252="","LLIN_DISTRIBUTED; ","")&amp;
IF(CLEANED_DATA!R252="","DELIVERIES_HF; ","")&amp;
IF(CLEANED_DATA!T252="","AMTSL; ","")&amp;
IF(CLEANED_DATA!V252="","CAESAREAN; ","")&amp;
IF(CLEANED_DATA!W252="","OBST_COMPLICATIONS; ","")&amp;
IF(CLEANED_DATA!AL252="","PNC_48H_PROXY; ","")&amp;
IF(CLEANED_DATA!AM252="","FP_VISITS; ","")&amp;
IF(CLEANED_DATA!AN252="","FP_COUNSELLED; ","")&amp;
IF(CLEANED_DATA!AO252="","FP_NEW_ACCEPTORS; ","")&amp;
IF(CLEANED_DATA!AQ252="","FP_PROGESTIN_PILL; ","")&amp;
IF(CLEANED_DATA!AR252="","FP_ESTRO_PROGESTIN_PILL; ","")&amp;
IF(CLEANED_DATA!AS252="","FP_MORNING_AFTER; ","")&amp;
IF(CLEANED_DATA!AT252="","FP_IM_INJECTION; ","")&amp;
IF(CLEANED_DATA!AU252="","FP_SC_INJECTION; ","")&amp;
IF(CLEANED_DATA!AV252="","FP_IMPLANT_IMPLANON; ","")&amp;
IF(CLEANED_DATA!AW252="","FP_IMPLANT_JADELLE; ","")&amp;
IF(CLEANED_DATA!AX252="","FP_IUD; ","")&amp;
IF(CLEANED_DATA!AY252="","FP_TUBAL_LIGATION; ","")&amp;
IF(CLEANED_DATA!AZ252="","FP_VASECTOMY; ","")&amp;
IF(CLEANED_DATA!BA252="","FP_MALE_CONDOM; ","")&amp;
IF(CLEANED_DATA!BB252="","FP_FEMALE_CONDOM; ","")&amp;
IF(CLEANED_DATA!BC252="","FP_NATURAL_METHOD; ","")))</f>
        <v/>
      </c>
      <c r="C252" s="11" t="str">
        <f>IF($A252="","",ROUND((IF(CLEANED_DATA!D252&lt;&gt;"",1,0)+IF(CLEANED_DATA!G252&lt;&gt;"",1,0)+IF(CLEANED_DATA!Q252&lt;&gt;"",1,0)+IF(CLEANED_DATA!R252&lt;&gt;"",1,0)+IF(CLEANED_DATA!T252&lt;&gt;"",1,0)+IF(CLEANED_DATA!V252&lt;&gt;"",1,0)+IF(CLEANED_DATA!W252&lt;&gt;"",1,0)+IF(CLEANED_DATA!AL252&lt;&gt;"",1,0)+IF(CLEANED_DATA!AM252&lt;&gt;"",1,0)+IF(CLEANED_DATA!AN252&lt;&gt;"",1,0)+IF(CLEANED_DATA!AO252&lt;&gt;"",1,0)+IF(CLEANED_DATA!AQ252&lt;&gt;"",1,0)+IF(CLEANED_DATA!AR252&lt;&gt;"",1,0)+IF(CLEANED_DATA!AS252&lt;&gt;"",1,0)+IF(CLEANED_DATA!AT252&lt;&gt;"",1,0)+IF(CLEANED_DATA!AU252&lt;&gt;"",1,0)+IF(CLEANED_DATA!AV252&lt;&gt;"",1,0)+IF(CLEANED_DATA!AW252&lt;&gt;"",1,0)+IF(CLEANED_DATA!AX252&lt;&gt;"",1,0)+IF(CLEANED_DATA!AY252&lt;&gt;"",1,0)+IF(CLEANED_DATA!AZ252&lt;&gt;"",1,0)+IF(CLEANED_DATA!BA252&lt;&gt;"",1,0)+IF(CLEANED_DATA!BB252&lt;&gt;"",1,0)+IF(CLEANED_DATA!BC252&lt;&gt;"",1,0))/24*100,1))</f>
        <v/>
      </c>
      <c r="D252" s="10" t="str">
        <f>IF($A252="","",IF(N(CLEANED_DATA!G252)&gt;N(CLEANED_DATA!D252),"Check: ANC4 &gt; ANC1",""))</f>
        <v/>
      </c>
      <c r="E252" s="10" t="str">
        <f>IF($A252="","",IF(OR(CLEANED_DATA!D252="",CLEANED_DATA!Q252=""),"Missing value: verify ANC1 and LLIN reporting",IF(CLEANED_DATA!Q252=CLEANED_DATA!D252,"OK: LLIN equals ANC1",IF(CLEANED_DATA!Q252&gt;CLEANED_DATA!D252,"Flag: LLIN exceeds ANC1 by "&amp;(CLEANED_DATA!Q252-CLEANED_DATA!D252)&amp;"; verify ANC register and LLIN distribution tally","Flag: LLIN lower than ANC1 by "&amp;(CLEANED_DATA!D252-CLEANED_DATA!Q252)&amp;"; verify if all ANC1 clients received LLINs or correct reporting error"))))</f>
        <v/>
      </c>
      <c r="F252" s="10" t="str">
        <f>IF($A252="","",IF(AND(N(CLEANED_DATA!T252)&gt;0,N(CLEANED_DATA!AK252)=0),"Alert: deliveries reported but no PNC 6-10 days",""))</f>
        <v/>
      </c>
      <c r="G252" s="10" t="str">
        <f>IF($A252="","",IF(N(CLEANED_DATA!X252)&gt;N(CLEANED_DATA!T252),"Check: caesareans &gt; facility deliveries",""))</f>
        <v/>
      </c>
      <c r="H252" s="10" t="str">
        <f>IF($A252="","",IF(N(CLEANED_DATA!Y252)&gt;N(CLEANED_DATA!T252)+N(CLEANED_DATA!Z252),"Check: complications unusually high vs deliveries/referrals",""))</f>
        <v/>
      </c>
      <c r="I252" s="10" t="str">
        <f>IF($A252="","",IF(N(CLEANED_DATA!AP252)&lt;N(CLEANED_DATA!AQ252),"Check: FP counselled &lt; new acceptors",""))</f>
        <v/>
      </c>
      <c r="J252" s="10" t="str">
        <f>IF($A252="","",N(CLEANED_DATA!AS252)+N(CLEANED_DATA!AT252)+N(CLEANED_DATA!AU252)+N(CLEANED_DATA!AV252)+N(CLEANED_DATA!AW252)+N(CLEANED_DATA!AX252)+N(CLEANED_DATA!AY252)+N(CLEANED_DATA!AZ252)+N(CLEANED_DATA!BA252)+N(CLEANED_DATA!BB252)+N(CLEANED_DATA!BC252)+N(CLEANED_DATA!#REF!)+N(CLEANED_DATA!#REF!))</f>
        <v/>
      </c>
      <c r="K252" s="10" t="str">
        <f>IF($A252="","",IF(ABS(J252-N(CLEANED_DATA!AQ252))&gt;2,"Check: FP method sum differs from new acceptors",""))</f>
        <v/>
      </c>
      <c r="L252" s="10" t="str">
        <f>IF($A252="","",IF(N(CLEANED_DATA!AJ252)&gt;N(CLEANED_DATA!AI252),"Check: oxygen cases &gt; hypoxemia cases",""))</f>
        <v/>
      </c>
      <c r="M252" s="10" t="str">
        <f t="shared" si="14"/>
        <v/>
      </c>
      <c r="N252" s="10" t="str">
        <f t="shared" si="15"/>
        <v/>
      </c>
      <c r="O252" s="10" t="str">
        <f>IF($A252="","",TEXTJOIN("; ",TRUE,D252:I252,K252:L252))</f>
        <v/>
      </c>
    </row>
    <row r="253" spans="1:15" ht="39.5" customHeight="1">
      <c r="A253" s="10" t="str">
        <f>CLEANED_DATA!A253</f>
        <v/>
      </c>
      <c r="B253" s="10" t="str">
        <f>IF($A253="","",IF(
IF(CLEANED_DATA!D253="","ANC1; ","")&amp;
IF(CLEANED_DATA!G253="","ANC4; ","")&amp;
IF(CLEANED_DATA!Q253="","LLIN_DISTRIBUTED; ","")&amp;
IF(CLEANED_DATA!R253="","DELIVERIES_HF; ","")&amp;
IF(CLEANED_DATA!T253="","AMTSL; ","")&amp;
IF(CLEANED_DATA!V253="","CAESAREAN; ","")&amp;
IF(CLEANED_DATA!W253="","OBST_COMPLICATIONS; ","")&amp;
IF(CLEANED_DATA!AL253="","PNC_48H_PROXY; ","")&amp;
IF(CLEANED_DATA!AM253="","FP_VISITS; ","")&amp;
IF(CLEANED_DATA!AN253="","FP_COUNSELLED; ","")&amp;
IF(CLEANED_DATA!AO253="","FP_NEW_ACCEPTORS; ","")&amp;
IF(CLEANED_DATA!AQ253="","FP_PROGESTIN_PILL; ","")&amp;
IF(CLEANED_DATA!AR253="","FP_ESTRO_PROGESTIN_PILL; ","")&amp;
IF(CLEANED_DATA!AS253="","FP_MORNING_AFTER; ","")&amp;
IF(CLEANED_DATA!AT253="","FP_IM_INJECTION; ","")&amp;
IF(CLEANED_DATA!AU253="","FP_SC_INJECTION; ","")&amp;
IF(CLEANED_DATA!AV253="","FP_IMPLANT_IMPLANON; ","")&amp;
IF(CLEANED_DATA!AW253="","FP_IMPLANT_JADELLE; ","")&amp;
IF(CLEANED_DATA!AX253="","FP_IUD; ","")&amp;
IF(CLEANED_DATA!AY253="","FP_TUBAL_LIGATION; ","")&amp;
IF(CLEANED_DATA!AZ253="","FP_VASECTOMY; ","")&amp;
IF(CLEANED_DATA!BA253="","FP_MALE_CONDOM; ","")&amp;
IF(CLEANED_DATA!BB253="","FP_FEMALE_CONDOM; ","")&amp;
IF(CLEANED_DATA!BC253="","FP_NATURAL_METHOD; ","")
="","None",
IF(CLEANED_DATA!D253="","ANC1; ","")&amp;
IF(CLEANED_DATA!G253="","ANC4; ","")&amp;
IF(CLEANED_DATA!Q253="","LLIN_DISTRIBUTED; ","")&amp;
IF(CLEANED_DATA!R253="","DELIVERIES_HF; ","")&amp;
IF(CLEANED_DATA!T253="","AMTSL; ","")&amp;
IF(CLEANED_DATA!V253="","CAESAREAN; ","")&amp;
IF(CLEANED_DATA!W253="","OBST_COMPLICATIONS; ","")&amp;
IF(CLEANED_DATA!AL253="","PNC_48H_PROXY; ","")&amp;
IF(CLEANED_DATA!AM253="","FP_VISITS; ","")&amp;
IF(CLEANED_DATA!AN253="","FP_COUNSELLED; ","")&amp;
IF(CLEANED_DATA!AO253="","FP_NEW_ACCEPTORS; ","")&amp;
IF(CLEANED_DATA!AQ253="","FP_PROGESTIN_PILL; ","")&amp;
IF(CLEANED_DATA!AR253="","FP_ESTRO_PROGESTIN_PILL; ","")&amp;
IF(CLEANED_DATA!AS253="","FP_MORNING_AFTER; ","")&amp;
IF(CLEANED_DATA!AT253="","FP_IM_INJECTION; ","")&amp;
IF(CLEANED_DATA!AU253="","FP_SC_INJECTION; ","")&amp;
IF(CLEANED_DATA!AV253="","FP_IMPLANT_IMPLANON; ","")&amp;
IF(CLEANED_DATA!AW253="","FP_IMPLANT_JADELLE; ","")&amp;
IF(CLEANED_DATA!AX253="","FP_IUD; ","")&amp;
IF(CLEANED_DATA!AY253="","FP_TUBAL_LIGATION; ","")&amp;
IF(CLEANED_DATA!AZ253="","FP_VASECTOMY; ","")&amp;
IF(CLEANED_DATA!BA253="","FP_MALE_CONDOM; ","")&amp;
IF(CLEANED_DATA!BB253="","FP_FEMALE_CONDOM; ","")&amp;
IF(CLEANED_DATA!BC253="","FP_NATURAL_METHOD; ","")))</f>
        <v/>
      </c>
      <c r="C253" s="11" t="str">
        <f>IF($A253="","",ROUND((IF(CLEANED_DATA!D253&lt;&gt;"",1,0)+IF(CLEANED_DATA!G253&lt;&gt;"",1,0)+IF(CLEANED_DATA!Q253&lt;&gt;"",1,0)+IF(CLEANED_DATA!R253&lt;&gt;"",1,0)+IF(CLEANED_DATA!T253&lt;&gt;"",1,0)+IF(CLEANED_DATA!V253&lt;&gt;"",1,0)+IF(CLEANED_DATA!W253&lt;&gt;"",1,0)+IF(CLEANED_DATA!AL253&lt;&gt;"",1,0)+IF(CLEANED_DATA!AM253&lt;&gt;"",1,0)+IF(CLEANED_DATA!AN253&lt;&gt;"",1,0)+IF(CLEANED_DATA!AO253&lt;&gt;"",1,0)+IF(CLEANED_DATA!AQ253&lt;&gt;"",1,0)+IF(CLEANED_DATA!AR253&lt;&gt;"",1,0)+IF(CLEANED_DATA!AS253&lt;&gt;"",1,0)+IF(CLEANED_DATA!AT253&lt;&gt;"",1,0)+IF(CLEANED_DATA!AU253&lt;&gt;"",1,0)+IF(CLEANED_DATA!AV253&lt;&gt;"",1,0)+IF(CLEANED_DATA!AW253&lt;&gt;"",1,0)+IF(CLEANED_DATA!AX253&lt;&gt;"",1,0)+IF(CLEANED_DATA!AY253&lt;&gt;"",1,0)+IF(CLEANED_DATA!AZ253&lt;&gt;"",1,0)+IF(CLEANED_DATA!BA253&lt;&gt;"",1,0)+IF(CLEANED_DATA!BB253&lt;&gt;"",1,0)+IF(CLEANED_DATA!BC253&lt;&gt;"",1,0))/24*100,1))</f>
        <v/>
      </c>
      <c r="D253" s="10" t="str">
        <f>IF($A253="","",IF(N(CLEANED_DATA!G253)&gt;N(CLEANED_DATA!D253),"Check: ANC4 &gt; ANC1",""))</f>
        <v/>
      </c>
      <c r="E253" s="10" t="str">
        <f>IF($A253="","",IF(OR(CLEANED_DATA!D253="",CLEANED_DATA!Q253=""),"Missing value: verify ANC1 and LLIN reporting",IF(CLEANED_DATA!Q253=CLEANED_DATA!D253,"OK: LLIN equals ANC1",IF(CLEANED_DATA!Q253&gt;CLEANED_DATA!D253,"Flag: LLIN exceeds ANC1 by "&amp;(CLEANED_DATA!Q253-CLEANED_DATA!D253)&amp;"; verify ANC register and LLIN distribution tally","Flag: LLIN lower than ANC1 by "&amp;(CLEANED_DATA!D253-CLEANED_DATA!Q253)&amp;"; verify if all ANC1 clients received LLINs or correct reporting error"))))</f>
        <v/>
      </c>
      <c r="F253" s="10" t="str">
        <f>IF($A253="","",IF(AND(N(CLEANED_DATA!T253)&gt;0,N(CLEANED_DATA!AK253)=0),"Alert: deliveries reported but no PNC 6-10 days",""))</f>
        <v/>
      </c>
      <c r="G253" s="10" t="str">
        <f>IF($A253="","",IF(N(CLEANED_DATA!X253)&gt;N(CLEANED_DATA!T253),"Check: caesareans &gt; facility deliveries",""))</f>
        <v/>
      </c>
      <c r="H253" s="10" t="str">
        <f>IF($A253="","",IF(N(CLEANED_DATA!Y253)&gt;N(CLEANED_DATA!T253)+N(CLEANED_DATA!Z253),"Check: complications unusually high vs deliveries/referrals",""))</f>
        <v/>
      </c>
      <c r="I253" s="10" t="str">
        <f>IF($A253="","",IF(N(CLEANED_DATA!AP253)&lt;N(CLEANED_DATA!AQ253),"Check: FP counselled &lt; new acceptors",""))</f>
        <v/>
      </c>
      <c r="J253" s="10" t="str">
        <f>IF($A253="","",N(CLEANED_DATA!AS253)+N(CLEANED_DATA!AT253)+N(CLEANED_DATA!AU253)+N(CLEANED_DATA!AV253)+N(CLEANED_DATA!AW253)+N(CLEANED_DATA!AX253)+N(CLEANED_DATA!AY253)+N(CLEANED_DATA!AZ253)+N(CLEANED_DATA!BA253)+N(CLEANED_DATA!BB253)+N(CLEANED_DATA!BC253)+N(CLEANED_DATA!#REF!)+N(CLEANED_DATA!#REF!))</f>
        <v/>
      </c>
      <c r="K253" s="10" t="str">
        <f>IF($A253="","",IF(ABS(J253-N(CLEANED_DATA!AQ253))&gt;2,"Check: FP method sum differs from new acceptors",""))</f>
        <v/>
      </c>
      <c r="L253" s="10" t="str">
        <f>IF($A253="","",IF(N(CLEANED_DATA!AJ253)&gt;N(CLEANED_DATA!AI253),"Check: oxygen cases &gt; hypoxemia cases",""))</f>
        <v/>
      </c>
      <c r="M253" s="10" t="str">
        <f t="shared" si="14"/>
        <v/>
      </c>
      <c r="N253" s="10" t="str">
        <f t="shared" si="15"/>
        <v/>
      </c>
      <c r="O253" s="10" t="str">
        <f>IF($A253="","",TEXTJOIN("; ",TRUE,D253:I253,K253:L253))</f>
        <v/>
      </c>
    </row>
    <row r="254" spans="1:15" ht="39.5" customHeight="1">
      <c r="A254" s="10" t="str">
        <f>CLEANED_DATA!A254</f>
        <v/>
      </c>
      <c r="B254" s="10" t="str">
        <f>IF($A254="","",IF(
IF(CLEANED_DATA!D254="","ANC1; ","")&amp;
IF(CLEANED_DATA!G254="","ANC4; ","")&amp;
IF(CLEANED_DATA!Q254="","LLIN_DISTRIBUTED; ","")&amp;
IF(CLEANED_DATA!R254="","DELIVERIES_HF; ","")&amp;
IF(CLEANED_DATA!T254="","AMTSL; ","")&amp;
IF(CLEANED_DATA!V254="","CAESAREAN; ","")&amp;
IF(CLEANED_DATA!W254="","OBST_COMPLICATIONS; ","")&amp;
IF(CLEANED_DATA!AL254="","PNC_48H_PROXY; ","")&amp;
IF(CLEANED_DATA!AM254="","FP_VISITS; ","")&amp;
IF(CLEANED_DATA!AN254="","FP_COUNSELLED; ","")&amp;
IF(CLEANED_DATA!AO254="","FP_NEW_ACCEPTORS; ","")&amp;
IF(CLEANED_DATA!AQ254="","FP_PROGESTIN_PILL; ","")&amp;
IF(CLEANED_DATA!AR254="","FP_ESTRO_PROGESTIN_PILL; ","")&amp;
IF(CLEANED_DATA!AS254="","FP_MORNING_AFTER; ","")&amp;
IF(CLEANED_DATA!AT254="","FP_IM_INJECTION; ","")&amp;
IF(CLEANED_DATA!AU254="","FP_SC_INJECTION; ","")&amp;
IF(CLEANED_DATA!AV254="","FP_IMPLANT_IMPLANON; ","")&amp;
IF(CLEANED_DATA!AW254="","FP_IMPLANT_JADELLE; ","")&amp;
IF(CLEANED_DATA!AX254="","FP_IUD; ","")&amp;
IF(CLEANED_DATA!AY254="","FP_TUBAL_LIGATION; ","")&amp;
IF(CLEANED_DATA!AZ254="","FP_VASECTOMY; ","")&amp;
IF(CLEANED_DATA!BA254="","FP_MALE_CONDOM; ","")&amp;
IF(CLEANED_DATA!BB254="","FP_FEMALE_CONDOM; ","")&amp;
IF(CLEANED_DATA!BC254="","FP_NATURAL_METHOD; ","")
="","None",
IF(CLEANED_DATA!D254="","ANC1; ","")&amp;
IF(CLEANED_DATA!G254="","ANC4; ","")&amp;
IF(CLEANED_DATA!Q254="","LLIN_DISTRIBUTED; ","")&amp;
IF(CLEANED_DATA!R254="","DELIVERIES_HF; ","")&amp;
IF(CLEANED_DATA!T254="","AMTSL; ","")&amp;
IF(CLEANED_DATA!V254="","CAESAREAN; ","")&amp;
IF(CLEANED_DATA!W254="","OBST_COMPLICATIONS; ","")&amp;
IF(CLEANED_DATA!AL254="","PNC_48H_PROXY; ","")&amp;
IF(CLEANED_DATA!AM254="","FP_VISITS; ","")&amp;
IF(CLEANED_DATA!AN254="","FP_COUNSELLED; ","")&amp;
IF(CLEANED_DATA!AO254="","FP_NEW_ACCEPTORS; ","")&amp;
IF(CLEANED_DATA!AQ254="","FP_PROGESTIN_PILL; ","")&amp;
IF(CLEANED_DATA!AR254="","FP_ESTRO_PROGESTIN_PILL; ","")&amp;
IF(CLEANED_DATA!AS254="","FP_MORNING_AFTER; ","")&amp;
IF(CLEANED_DATA!AT254="","FP_IM_INJECTION; ","")&amp;
IF(CLEANED_DATA!AU254="","FP_SC_INJECTION; ","")&amp;
IF(CLEANED_DATA!AV254="","FP_IMPLANT_IMPLANON; ","")&amp;
IF(CLEANED_DATA!AW254="","FP_IMPLANT_JADELLE; ","")&amp;
IF(CLEANED_DATA!AX254="","FP_IUD; ","")&amp;
IF(CLEANED_DATA!AY254="","FP_TUBAL_LIGATION; ","")&amp;
IF(CLEANED_DATA!AZ254="","FP_VASECTOMY; ","")&amp;
IF(CLEANED_DATA!BA254="","FP_MALE_CONDOM; ","")&amp;
IF(CLEANED_DATA!BB254="","FP_FEMALE_CONDOM; ","")&amp;
IF(CLEANED_DATA!BC254="","FP_NATURAL_METHOD; ","")))</f>
        <v/>
      </c>
      <c r="C254" s="11" t="str">
        <f>IF($A254="","",ROUND((IF(CLEANED_DATA!D254&lt;&gt;"",1,0)+IF(CLEANED_DATA!G254&lt;&gt;"",1,0)+IF(CLEANED_DATA!Q254&lt;&gt;"",1,0)+IF(CLEANED_DATA!R254&lt;&gt;"",1,0)+IF(CLEANED_DATA!T254&lt;&gt;"",1,0)+IF(CLEANED_DATA!V254&lt;&gt;"",1,0)+IF(CLEANED_DATA!W254&lt;&gt;"",1,0)+IF(CLEANED_DATA!AL254&lt;&gt;"",1,0)+IF(CLEANED_DATA!AM254&lt;&gt;"",1,0)+IF(CLEANED_DATA!AN254&lt;&gt;"",1,0)+IF(CLEANED_DATA!AO254&lt;&gt;"",1,0)+IF(CLEANED_DATA!AQ254&lt;&gt;"",1,0)+IF(CLEANED_DATA!AR254&lt;&gt;"",1,0)+IF(CLEANED_DATA!AS254&lt;&gt;"",1,0)+IF(CLEANED_DATA!AT254&lt;&gt;"",1,0)+IF(CLEANED_DATA!AU254&lt;&gt;"",1,0)+IF(CLEANED_DATA!AV254&lt;&gt;"",1,0)+IF(CLEANED_DATA!AW254&lt;&gt;"",1,0)+IF(CLEANED_DATA!AX254&lt;&gt;"",1,0)+IF(CLEANED_DATA!AY254&lt;&gt;"",1,0)+IF(CLEANED_DATA!AZ254&lt;&gt;"",1,0)+IF(CLEANED_DATA!BA254&lt;&gt;"",1,0)+IF(CLEANED_DATA!BB254&lt;&gt;"",1,0)+IF(CLEANED_DATA!BC254&lt;&gt;"",1,0))/24*100,1))</f>
        <v/>
      </c>
      <c r="D254" s="10" t="str">
        <f>IF($A254="","",IF(N(CLEANED_DATA!G254)&gt;N(CLEANED_DATA!D254),"Check: ANC4 &gt; ANC1",""))</f>
        <v/>
      </c>
      <c r="E254" s="10" t="str">
        <f>IF($A254="","",IF(OR(CLEANED_DATA!D254="",CLEANED_DATA!Q254=""),"Missing value: verify ANC1 and LLIN reporting",IF(CLEANED_DATA!Q254=CLEANED_DATA!D254,"OK: LLIN equals ANC1",IF(CLEANED_DATA!Q254&gt;CLEANED_DATA!D254,"Flag: LLIN exceeds ANC1 by "&amp;(CLEANED_DATA!Q254-CLEANED_DATA!D254)&amp;"; verify ANC register and LLIN distribution tally","Flag: LLIN lower than ANC1 by "&amp;(CLEANED_DATA!D254-CLEANED_DATA!Q254)&amp;"; verify if all ANC1 clients received LLINs or correct reporting error"))))</f>
        <v/>
      </c>
      <c r="F254" s="10" t="str">
        <f>IF($A254="","",IF(AND(N(CLEANED_DATA!T254)&gt;0,N(CLEANED_DATA!AK254)=0),"Alert: deliveries reported but no PNC 6-10 days",""))</f>
        <v/>
      </c>
      <c r="G254" s="10" t="str">
        <f>IF($A254="","",IF(N(CLEANED_DATA!X254)&gt;N(CLEANED_DATA!T254),"Check: caesareans &gt; facility deliveries",""))</f>
        <v/>
      </c>
      <c r="H254" s="10" t="str">
        <f>IF($A254="","",IF(N(CLEANED_DATA!Y254)&gt;N(CLEANED_DATA!T254)+N(CLEANED_DATA!Z254),"Check: complications unusually high vs deliveries/referrals",""))</f>
        <v/>
      </c>
      <c r="I254" s="10" t="str">
        <f>IF($A254="","",IF(N(CLEANED_DATA!AP254)&lt;N(CLEANED_DATA!AQ254),"Check: FP counselled &lt; new acceptors",""))</f>
        <v/>
      </c>
      <c r="J254" s="10" t="str">
        <f>IF($A254="","",N(CLEANED_DATA!AS254)+N(CLEANED_DATA!AT254)+N(CLEANED_DATA!AU254)+N(CLEANED_DATA!AV254)+N(CLEANED_DATA!AW254)+N(CLEANED_DATA!AX254)+N(CLEANED_DATA!AY254)+N(CLEANED_DATA!AZ254)+N(CLEANED_DATA!BA254)+N(CLEANED_DATA!BB254)+N(CLEANED_DATA!BC254)+N(CLEANED_DATA!#REF!)+N(CLEANED_DATA!#REF!))</f>
        <v/>
      </c>
      <c r="K254" s="10" t="str">
        <f>IF($A254="","",IF(ABS(J254-N(CLEANED_DATA!AQ254))&gt;2,"Check: FP method sum differs from new acceptors",""))</f>
        <v/>
      </c>
      <c r="L254" s="10" t="str">
        <f>IF($A254="","",IF(N(CLEANED_DATA!AJ254)&gt;N(CLEANED_DATA!AI254),"Check: oxygen cases &gt; hypoxemia cases",""))</f>
        <v/>
      </c>
      <c r="M254" s="10" t="str">
        <f t="shared" si="14"/>
        <v/>
      </c>
      <c r="N254" s="10" t="str">
        <f t="shared" si="15"/>
        <v/>
      </c>
      <c r="O254" s="10" t="str">
        <f>IF($A254="","",TEXTJOIN("; ",TRUE,D254:I254,K254:L254))</f>
        <v/>
      </c>
    </row>
    <row r="255" spans="1:15" ht="39.5" customHeight="1">
      <c r="A255" s="10" t="str">
        <f>CLEANED_DATA!A255</f>
        <v/>
      </c>
      <c r="B255" s="10" t="str">
        <f>IF($A255="","",IF(
IF(CLEANED_DATA!D255="","ANC1; ","")&amp;
IF(CLEANED_DATA!G255="","ANC4; ","")&amp;
IF(CLEANED_DATA!Q255="","LLIN_DISTRIBUTED; ","")&amp;
IF(CLEANED_DATA!R255="","DELIVERIES_HF; ","")&amp;
IF(CLEANED_DATA!T255="","AMTSL; ","")&amp;
IF(CLEANED_DATA!V255="","CAESAREAN; ","")&amp;
IF(CLEANED_DATA!W255="","OBST_COMPLICATIONS; ","")&amp;
IF(CLEANED_DATA!AL255="","PNC_48H_PROXY; ","")&amp;
IF(CLEANED_DATA!AM255="","FP_VISITS; ","")&amp;
IF(CLEANED_DATA!AN255="","FP_COUNSELLED; ","")&amp;
IF(CLEANED_DATA!AO255="","FP_NEW_ACCEPTORS; ","")&amp;
IF(CLEANED_DATA!AQ255="","FP_PROGESTIN_PILL; ","")&amp;
IF(CLEANED_DATA!AR255="","FP_ESTRO_PROGESTIN_PILL; ","")&amp;
IF(CLEANED_DATA!AS255="","FP_MORNING_AFTER; ","")&amp;
IF(CLEANED_DATA!AT255="","FP_IM_INJECTION; ","")&amp;
IF(CLEANED_DATA!AU255="","FP_SC_INJECTION; ","")&amp;
IF(CLEANED_DATA!AV255="","FP_IMPLANT_IMPLANON; ","")&amp;
IF(CLEANED_DATA!AW255="","FP_IMPLANT_JADELLE; ","")&amp;
IF(CLEANED_DATA!AX255="","FP_IUD; ","")&amp;
IF(CLEANED_DATA!AY255="","FP_TUBAL_LIGATION; ","")&amp;
IF(CLEANED_DATA!AZ255="","FP_VASECTOMY; ","")&amp;
IF(CLEANED_DATA!BA255="","FP_MALE_CONDOM; ","")&amp;
IF(CLEANED_DATA!BB255="","FP_FEMALE_CONDOM; ","")&amp;
IF(CLEANED_DATA!BC255="","FP_NATURAL_METHOD; ","")
="","None",
IF(CLEANED_DATA!D255="","ANC1; ","")&amp;
IF(CLEANED_DATA!G255="","ANC4; ","")&amp;
IF(CLEANED_DATA!Q255="","LLIN_DISTRIBUTED; ","")&amp;
IF(CLEANED_DATA!R255="","DELIVERIES_HF; ","")&amp;
IF(CLEANED_DATA!T255="","AMTSL; ","")&amp;
IF(CLEANED_DATA!V255="","CAESAREAN; ","")&amp;
IF(CLEANED_DATA!W255="","OBST_COMPLICATIONS; ","")&amp;
IF(CLEANED_DATA!AL255="","PNC_48H_PROXY; ","")&amp;
IF(CLEANED_DATA!AM255="","FP_VISITS; ","")&amp;
IF(CLEANED_DATA!AN255="","FP_COUNSELLED; ","")&amp;
IF(CLEANED_DATA!AO255="","FP_NEW_ACCEPTORS; ","")&amp;
IF(CLEANED_DATA!AQ255="","FP_PROGESTIN_PILL; ","")&amp;
IF(CLEANED_DATA!AR255="","FP_ESTRO_PROGESTIN_PILL; ","")&amp;
IF(CLEANED_DATA!AS255="","FP_MORNING_AFTER; ","")&amp;
IF(CLEANED_DATA!AT255="","FP_IM_INJECTION; ","")&amp;
IF(CLEANED_DATA!AU255="","FP_SC_INJECTION; ","")&amp;
IF(CLEANED_DATA!AV255="","FP_IMPLANT_IMPLANON; ","")&amp;
IF(CLEANED_DATA!AW255="","FP_IMPLANT_JADELLE; ","")&amp;
IF(CLEANED_DATA!AX255="","FP_IUD; ","")&amp;
IF(CLEANED_DATA!AY255="","FP_TUBAL_LIGATION; ","")&amp;
IF(CLEANED_DATA!AZ255="","FP_VASECTOMY; ","")&amp;
IF(CLEANED_DATA!BA255="","FP_MALE_CONDOM; ","")&amp;
IF(CLEANED_DATA!BB255="","FP_FEMALE_CONDOM; ","")&amp;
IF(CLEANED_DATA!BC255="","FP_NATURAL_METHOD; ","")))</f>
        <v/>
      </c>
      <c r="C255" s="11" t="str">
        <f>IF($A255="","",ROUND((IF(CLEANED_DATA!D255&lt;&gt;"",1,0)+IF(CLEANED_DATA!G255&lt;&gt;"",1,0)+IF(CLEANED_DATA!Q255&lt;&gt;"",1,0)+IF(CLEANED_DATA!R255&lt;&gt;"",1,0)+IF(CLEANED_DATA!T255&lt;&gt;"",1,0)+IF(CLEANED_DATA!V255&lt;&gt;"",1,0)+IF(CLEANED_DATA!W255&lt;&gt;"",1,0)+IF(CLEANED_DATA!AL255&lt;&gt;"",1,0)+IF(CLEANED_DATA!AM255&lt;&gt;"",1,0)+IF(CLEANED_DATA!AN255&lt;&gt;"",1,0)+IF(CLEANED_DATA!AO255&lt;&gt;"",1,0)+IF(CLEANED_DATA!AQ255&lt;&gt;"",1,0)+IF(CLEANED_DATA!AR255&lt;&gt;"",1,0)+IF(CLEANED_DATA!AS255&lt;&gt;"",1,0)+IF(CLEANED_DATA!AT255&lt;&gt;"",1,0)+IF(CLEANED_DATA!AU255&lt;&gt;"",1,0)+IF(CLEANED_DATA!AV255&lt;&gt;"",1,0)+IF(CLEANED_DATA!AW255&lt;&gt;"",1,0)+IF(CLEANED_DATA!AX255&lt;&gt;"",1,0)+IF(CLEANED_DATA!AY255&lt;&gt;"",1,0)+IF(CLEANED_DATA!AZ255&lt;&gt;"",1,0)+IF(CLEANED_DATA!BA255&lt;&gt;"",1,0)+IF(CLEANED_DATA!BB255&lt;&gt;"",1,0)+IF(CLEANED_DATA!BC255&lt;&gt;"",1,0))/24*100,1))</f>
        <v/>
      </c>
      <c r="D255" s="10" t="str">
        <f>IF($A255="","",IF(N(CLEANED_DATA!G255)&gt;N(CLEANED_DATA!D255),"Check: ANC4 &gt; ANC1",""))</f>
        <v/>
      </c>
      <c r="E255" s="10" t="str">
        <f>IF($A255="","",IF(OR(CLEANED_DATA!D255="",CLEANED_DATA!Q255=""),"Missing value: verify ANC1 and LLIN reporting",IF(CLEANED_DATA!Q255=CLEANED_DATA!D255,"OK: LLIN equals ANC1",IF(CLEANED_DATA!Q255&gt;CLEANED_DATA!D255,"Flag: LLIN exceeds ANC1 by "&amp;(CLEANED_DATA!Q255-CLEANED_DATA!D255)&amp;"; verify ANC register and LLIN distribution tally","Flag: LLIN lower than ANC1 by "&amp;(CLEANED_DATA!D255-CLEANED_DATA!Q255)&amp;"; verify if all ANC1 clients received LLINs or correct reporting error"))))</f>
        <v/>
      </c>
      <c r="F255" s="10" t="str">
        <f>IF($A255="","",IF(AND(N(CLEANED_DATA!T255)&gt;0,N(CLEANED_DATA!AK255)=0),"Alert: deliveries reported but no PNC 6-10 days",""))</f>
        <v/>
      </c>
      <c r="G255" s="10" t="str">
        <f>IF($A255="","",IF(N(CLEANED_DATA!X255)&gt;N(CLEANED_DATA!T255),"Check: caesareans &gt; facility deliveries",""))</f>
        <v/>
      </c>
      <c r="H255" s="10" t="str">
        <f>IF($A255="","",IF(N(CLEANED_DATA!Y255)&gt;N(CLEANED_DATA!T255)+N(CLEANED_DATA!Z255),"Check: complications unusually high vs deliveries/referrals",""))</f>
        <v/>
      </c>
      <c r="I255" s="10" t="str">
        <f>IF($A255="","",IF(N(CLEANED_DATA!AP255)&lt;N(CLEANED_DATA!AQ255),"Check: FP counselled &lt; new acceptors",""))</f>
        <v/>
      </c>
      <c r="J255" s="10" t="str">
        <f>IF($A255="","",N(CLEANED_DATA!AS255)+N(CLEANED_DATA!AT255)+N(CLEANED_DATA!AU255)+N(CLEANED_DATA!AV255)+N(CLEANED_DATA!AW255)+N(CLEANED_DATA!AX255)+N(CLEANED_DATA!AY255)+N(CLEANED_DATA!AZ255)+N(CLEANED_DATA!BA255)+N(CLEANED_DATA!BB255)+N(CLEANED_DATA!BC255)+N(CLEANED_DATA!#REF!)+N(CLEANED_DATA!#REF!))</f>
        <v/>
      </c>
      <c r="K255" s="10" t="str">
        <f>IF($A255="","",IF(ABS(J255-N(CLEANED_DATA!AQ255))&gt;2,"Check: FP method sum differs from new acceptors",""))</f>
        <v/>
      </c>
      <c r="L255" s="10" t="str">
        <f>IF($A255="","",IF(N(CLEANED_DATA!AJ255)&gt;N(CLEANED_DATA!AI255),"Check: oxygen cases &gt; hypoxemia cases",""))</f>
        <v/>
      </c>
      <c r="M255" s="10" t="str">
        <f t="shared" si="14"/>
        <v/>
      </c>
      <c r="N255" s="10" t="str">
        <f t="shared" si="15"/>
        <v/>
      </c>
      <c r="O255" s="10" t="str">
        <f>IF($A255="","",TEXTJOIN("; ",TRUE,D255:I255,K255:L255))</f>
        <v/>
      </c>
    </row>
    <row r="256" spans="1:15" ht="39.5" customHeight="1">
      <c r="A256" s="10" t="str">
        <f>CLEANED_DATA!A256</f>
        <v/>
      </c>
      <c r="B256" s="10" t="str">
        <f>IF($A256="","",IF(
IF(CLEANED_DATA!D256="","ANC1; ","")&amp;
IF(CLEANED_DATA!G256="","ANC4; ","")&amp;
IF(CLEANED_DATA!Q256="","LLIN_DISTRIBUTED; ","")&amp;
IF(CLEANED_DATA!R256="","DELIVERIES_HF; ","")&amp;
IF(CLEANED_DATA!T256="","AMTSL; ","")&amp;
IF(CLEANED_DATA!V256="","CAESAREAN; ","")&amp;
IF(CLEANED_DATA!W256="","OBST_COMPLICATIONS; ","")&amp;
IF(CLEANED_DATA!AL256="","PNC_48H_PROXY; ","")&amp;
IF(CLEANED_DATA!AM256="","FP_VISITS; ","")&amp;
IF(CLEANED_DATA!AN256="","FP_COUNSELLED; ","")&amp;
IF(CLEANED_DATA!AO256="","FP_NEW_ACCEPTORS; ","")&amp;
IF(CLEANED_DATA!AQ256="","FP_PROGESTIN_PILL; ","")&amp;
IF(CLEANED_DATA!AR256="","FP_ESTRO_PROGESTIN_PILL; ","")&amp;
IF(CLEANED_DATA!AS256="","FP_MORNING_AFTER; ","")&amp;
IF(CLEANED_DATA!AT256="","FP_IM_INJECTION; ","")&amp;
IF(CLEANED_DATA!AU256="","FP_SC_INJECTION; ","")&amp;
IF(CLEANED_DATA!AV256="","FP_IMPLANT_IMPLANON; ","")&amp;
IF(CLEANED_DATA!AW256="","FP_IMPLANT_JADELLE; ","")&amp;
IF(CLEANED_DATA!AX256="","FP_IUD; ","")&amp;
IF(CLEANED_DATA!AY256="","FP_TUBAL_LIGATION; ","")&amp;
IF(CLEANED_DATA!AZ256="","FP_VASECTOMY; ","")&amp;
IF(CLEANED_DATA!BA256="","FP_MALE_CONDOM; ","")&amp;
IF(CLEANED_DATA!BB256="","FP_FEMALE_CONDOM; ","")&amp;
IF(CLEANED_DATA!BC256="","FP_NATURAL_METHOD; ","")
="","None",
IF(CLEANED_DATA!D256="","ANC1; ","")&amp;
IF(CLEANED_DATA!G256="","ANC4; ","")&amp;
IF(CLEANED_DATA!Q256="","LLIN_DISTRIBUTED; ","")&amp;
IF(CLEANED_DATA!R256="","DELIVERIES_HF; ","")&amp;
IF(CLEANED_DATA!T256="","AMTSL; ","")&amp;
IF(CLEANED_DATA!V256="","CAESAREAN; ","")&amp;
IF(CLEANED_DATA!W256="","OBST_COMPLICATIONS; ","")&amp;
IF(CLEANED_DATA!AL256="","PNC_48H_PROXY; ","")&amp;
IF(CLEANED_DATA!AM256="","FP_VISITS; ","")&amp;
IF(CLEANED_DATA!AN256="","FP_COUNSELLED; ","")&amp;
IF(CLEANED_DATA!AO256="","FP_NEW_ACCEPTORS; ","")&amp;
IF(CLEANED_DATA!AQ256="","FP_PROGESTIN_PILL; ","")&amp;
IF(CLEANED_DATA!AR256="","FP_ESTRO_PROGESTIN_PILL; ","")&amp;
IF(CLEANED_DATA!AS256="","FP_MORNING_AFTER; ","")&amp;
IF(CLEANED_DATA!AT256="","FP_IM_INJECTION; ","")&amp;
IF(CLEANED_DATA!AU256="","FP_SC_INJECTION; ","")&amp;
IF(CLEANED_DATA!AV256="","FP_IMPLANT_IMPLANON; ","")&amp;
IF(CLEANED_DATA!AW256="","FP_IMPLANT_JADELLE; ","")&amp;
IF(CLEANED_DATA!AX256="","FP_IUD; ","")&amp;
IF(CLEANED_DATA!AY256="","FP_TUBAL_LIGATION; ","")&amp;
IF(CLEANED_DATA!AZ256="","FP_VASECTOMY; ","")&amp;
IF(CLEANED_DATA!BA256="","FP_MALE_CONDOM; ","")&amp;
IF(CLEANED_DATA!BB256="","FP_FEMALE_CONDOM; ","")&amp;
IF(CLEANED_DATA!BC256="","FP_NATURAL_METHOD; ","")))</f>
        <v/>
      </c>
      <c r="C256" s="11" t="str">
        <f>IF($A256="","",ROUND((IF(CLEANED_DATA!D256&lt;&gt;"",1,0)+IF(CLEANED_DATA!G256&lt;&gt;"",1,0)+IF(CLEANED_DATA!Q256&lt;&gt;"",1,0)+IF(CLEANED_DATA!R256&lt;&gt;"",1,0)+IF(CLEANED_DATA!T256&lt;&gt;"",1,0)+IF(CLEANED_DATA!V256&lt;&gt;"",1,0)+IF(CLEANED_DATA!W256&lt;&gt;"",1,0)+IF(CLEANED_DATA!AL256&lt;&gt;"",1,0)+IF(CLEANED_DATA!AM256&lt;&gt;"",1,0)+IF(CLEANED_DATA!AN256&lt;&gt;"",1,0)+IF(CLEANED_DATA!AO256&lt;&gt;"",1,0)+IF(CLEANED_DATA!AQ256&lt;&gt;"",1,0)+IF(CLEANED_DATA!AR256&lt;&gt;"",1,0)+IF(CLEANED_DATA!AS256&lt;&gt;"",1,0)+IF(CLEANED_DATA!AT256&lt;&gt;"",1,0)+IF(CLEANED_DATA!AU256&lt;&gt;"",1,0)+IF(CLEANED_DATA!AV256&lt;&gt;"",1,0)+IF(CLEANED_DATA!AW256&lt;&gt;"",1,0)+IF(CLEANED_DATA!AX256&lt;&gt;"",1,0)+IF(CLEANED_DATA!AY256&lt;&gt;"",1,0)+IF(CLEANED_DATA!AZ256&lt;&gt;"",1,0)+IF(CLEANED_DATA!BA256&lt;&gt;"",1,0)+IF(CLEANED_DATA!BB256&lt;&gt;"",1,0)+IF(CLEANED_DATA!BC256&lt;&gt;"",1,0))/24*100,1))</f>
        <v/>
      </c>
      <c r="D256" s="10" t="str">
        <f>IF($A256="","",IF(N(CLEANED_DATA!G256)&gt;N(CLEANED_DATA!D256),"Check: ANC4 &gt; ANC1",""))</f>
        <v/>
      </c>
      <c r="E256" s="10" t="str">
        <f>IF($A256="","",IF(OR(CLEANED_DATA!D256="",CLEANED_DATA!Q256=""),"Missing value: verify ANC1 and LLIN reporting",IF(CLEANED_DATA!Q256=CLEANED_DATA!D256,"OK: LLIN equals ANC1",IF(CLEANED_DATA!Q256&gt;CLEANED_DATA!D256,"Flag: LLIN exceeds ANC1 by "&amp;(CLEANED_DATA!Q256-CLEANED_DATA!D256)&amp;"; verify ANC register and LLIN distribution tally","Flag: LLIN lower than ANC1 by "&amp;(CLEANED_DATA!D256-CLEANED_DATA!Q256)&amp;"; verify if all ANC1 clients received LLINs or correct reporting error"))))</f>
        <v/>
      </c>
      <c r="F256" s="10" t="str">
        <f>IF($A256="","",IF(AND(N(CLEANED_DATA!T256)&gt;0,N(CLEANED_DATA!AK256)=0),"Alert: deliveries reported but no PNC 6-10 days",""))</f>
        <v/>
      </c>
      <c r="G256" s="10" t="str">
        <f>IF($A256="","",IF(N(CLEANED_DATA!X256)&gt;N(CLEANED_DATA!T256),"Check: caesareans &gt; facility deliveries",""))</f>
        <v/>
      </c>
      <c r="H256" s="10" t="str">
        <f>IF($A256="","",IF(N(CLEANED_DATA!Y256)&gt;N(CLEANED_DATA!T256)+N(CLEANED_DATA!Z256),"Check: complications unusually high vs deliveries/referrals",""))</f>
        <v/>
      </c>
      <c r="I256" s="10" t="str">
        <f>IF($A256="","",IF(N(CLEANED_DATA!AP256)&lt;N(CLEANED_DATA!AQ256),"Check: FP counselled &lt; new acceptors",""))</f>
        <v/>
      </c>
      <c r="J256" s="10" t="str">
        <f>IF($A256="","",N(CLEANED_DATA!AS256)+N(CLEANED_DATA!AT256)+N(CLEANED_DATA!AU256)+N(CLEANED_DATA!AV256)+N(CLEANED_DATA!AW256)+N(CLEANED_DATA!AX256)+N(CLEANED_DATA!AY256)+N(CLEANED_DATA!AZ256)+N(CLEANED_DATA!BA256)+N(CLEANED_DATA!BB256)+N(CLEANED_DATA!BC256)+N(CLEANED_DATA!#REF!)+N(CLEANED_DATA!#REF!))</f>
        <v/>
      </c>
      <c r="K256" s="10" t="str">
        <f>IF($A256="","",IF(ABS(J256-N(CLEANED_DATA!AQ256))&gt;2,"Check: FP method sum differs from new acceptors",""))</f>
        <v/>
      </c>
      <c r="L256" s="10" t="str">
        <f>IF($A256="","",IF(N(CLEANED_DATA!AJ256)&gt;N(CLEANED_DATA!AI256),"Check: oxygen cases &gt; hypoxemia cases",""))</f>
        <v/>
      </c>
      <c r="M256" s="10" t="str">
        <f t="shared" si="14"/>
        <v/>
      </c>
      <c r="N256" s="10" t="str">
        <f t="shared" si="15"/>
        <v/>
      </c>
      <c r="O256" s="10" t="str">
        <f>IF($A256="","",TEXTJOIN("; ",TRUE,D256:I256,K256:L256))</f>
        <v/>
      </c>
    </row>
    <row r="257" spans="1:15" ht="39.5" customHeight="1">
      <c r="A257" s="10" t="str">
        <f>CLEANED_DATA!A257</f>
        <v/>
      </c>
      <c r="B257" s="10" t="str">
        <f>IF($A257="","",IF(
IF(CLEANED_DATA!D257="","ANC1; ","")&amp;
IF(CLEANED_DATA!G257="","ANC4; ","")&amp;
IF(CLEANED_DATA!Q257="","LLIN_DISTRIBUTED; ","")&amp;
IF(CLEANED_DATA!R257="","DELIVERIES_HF; ","")&amp;
IF(CLEANED_DATA!T257="","AMTSL; ","")&amp;
IF(CLEANED_DATA!V257="","CAESAREAN; ","")&amp;
IF(CLEANED_DATA!W257="","OBST_COMPLICATIONS; ","")&amp;
IF(CLEANED_DATA!AL257="","PNC_48H_PROXY; ","")&amp;
IF(CLEANED_DATA!AM257="","FP_VISITS; ","")&amp;
IF(CLEANED_DATA!AN257="","FP_COUNSELLED; ","")&amp;
IF(CLEANED_DATA!AO257="","FP_NEW_ACCEPTORS; ","")&amp;
IF(CLEANED_DATA!AQ257="","FP_PROGESTIN_PILL; ","")&amp;
IF(CLEANED_DATA!AR257="","FP_ESTRO_PROGESTIN_PILL; ","")&amp;
IF(CLEANED_DATA!AS257="","FP_MORNING_AFTER; ","")&amp;
IF(CLEANED_DATA!AT257="","FP_IM_INJECTION; ","")&amp;
IF(CLEANED_DATA!AU257="","FP_SC_INJECTION; ","")&amp;
IF(CLEANED_DATA!AV257="","FP_IMPLANT_IMPLANON; ","")&amp;
IF(CLEANED_DATA!AW257="","FP_IMPLANT_JADELLE; ","")&amp;
IF(CLEANED_DATA!AX257="","FP_IUD; ","")&amp;
IF(CLEANED_DATA!AY257="","FP_TUBAL_LIGATION; ","")&amp;
IF(CLEANED_DATA!AZ257="","FP_VASECTOMY; ","")&amp;
IF(CLEANED_DATA!BA257="","FP_MALE_CONDOM; ","")&amp;
IF(CLEANED_DATA!BB257="","FP_FEMALE_CONDOM; ","")&amp;
IF(CLEANED_DATA!BC257="","FP_NATURAL_METHOD; ","")
="","None",
IF(CLEANED_DATA!D257="","ANC1; ","")&amp;
IF(CLEANED_DATA!G257="","ANC4; ","")&amp;
IF(CLEANED_DATA!Q257="","LLIN_DISTRIBUTED; ","")&amp;
IF(CLEANED_DATA!R257="","DELIVERIES_HF; ","")&amp;
IF(CLEANED_DATA!T257="","AMTSL; ","")&amp;
IF(CLEANED_DATA!V257="","CAESAREAN; ","")&amp;
IF(CLEANED_DATA!W257="","OBST_COMPLICATIONS; ","")&amp;
IF(CLEANED_DATA!AL257="","PNC_48H_PROXY; ","")&amp;
IF(CLEANED_DATA!AM257="","FP_VISITS; ","")&amp;
IF(CLEANED_DATA!AN257="","FP_COUNSELLED; ","")&amp;
IF(CLEANED_DATA!AO257="","FP_NEW_ACCEPTORS; ","")&amp;
IF(CLEANED_DATA!AQ257="","FP_PROGESTIN_PILL; ","")&amp;
IF(CLEANED_DATA!AR257="","FP_ESTRO_PROGESTIN_PILL; ","")&amp;
IF(CLEANED_DATA!AS257="","FP_MORNING_AFTER; ","")&amp;
IF(CLEANED_DATA!AT257="","FP_IM_INJECTION; ","")&amp;
IF(CLEANED_DATA!AU257="","FP_SC_INJECTION; ","")&amp;
IF(CLEANED_DATA!AV257="","FP_IMPLANT_IMPLANON; ","")&amp;
IF(CLEANED_DATA!AW257="","FP_IMPLANT_JADELLE; ","")&amp;
IF(CLEANED_DATA!AX257="","FP_IUD; ","")&amp;
IF(CLEANED_DATA!AY257="","FP_TUBAL_LIGATION; ","")&amp;
IF(CLEANED_DATA!AZ257="","FP_VASECTOMY; ","")&amp;
IF(CLEANED_DATA!BA257="","FP_MALE_CONDOM; ","")&amp;
IF(CLEANED_DATA!BB257="","FP_FEMALE_CONDOM; ","")&amp;
IF(CLEANED_DATA!BC257="","FP_NATURAL_METHOD; ","")))</f>
        <v/>
      </c>
      <c r="C257" s="11" t="str">
        <f>IF($A257="","",ROUND((IF(CLEANED_DATA!D257&lt;&gt;"",1,0)+IF(CLEANED_DATA!G257&lt;&gt;"",1,0)+IF(CLEANED_DATA!Q257&lt;&gt;"",1,0)+IF(CLEANED_DATA!R257&lt;&gt;"",1,0)+IF(CLEANED_DATA!T257&lt;&gt;"",1,0)+IF(CLEANED_DATA!V257&lt;&gt;"",1,0)+IF(CLEANED_DATA!W257&lt;&gt;"",1,0)+IF(CLEANED_DATA!AL257&lt;&gt;"",1,0)+IF(CLEANED_DATA!AM257&lt;&gt;"",1,0)+IF(CLEANED_DATA!AN257&lt;&gt;"",1,0)+IF(CLEANED_DATA!AO257&lt;&gt;"",1,0)+IF(CLEANED_DATA!AQ257&lt;&gt;"",1,0)+IF(CLEANED_DATA!AR257&lt;&gt;"",1,0)+IF(CLEANED_DATA!AS257&lt;&gt;"",1,0)+IF(CLEANED_DATA!AT257&lt;&gt;"",1,0)+IF(CLEANED_DATA!AU257&lt;&gt;"",1,0)+IF(CLEANED_DATA!AV257&lt;&gt;"",1,0)+IF(CLEANED_DATA!AW257&lt;&gt;"",1,0)+IF(CLEANED_DATA!AX257&lt;&gt;"",1,0)+IF(CLEANED_DATA!AY257&lt;&gt;"",1,0)+IF(CLEANED_DATA!AZ257&lt;&gt;"",1,0)+IF(CLEANED_DATA!BA257&lt;&gt;"",1,0)+IF(CLEANED_DATA!BB257&lt;&gt;"",1,0)+IF(CLEANED_DATA!BC257&lt;&gt;"",1,0))/24*100,1))</f>
        <v/>
      </c>
      <c r="D257" s="10" t="str">
        <f>IF($A257="","",IF(N(CLEANED_DATA!G257)&gt;N(CLEANED_DATA!D257),"Check: ANC4 &gt; ANC1",""))</f>
        <v/>
      </c>
      <c r="E257" s="10" t="str">
        <f>IF($A257="","",IF(OR(CLEANED_DATA!D257="",CLEANED_DATA!Q257=""),"Missing value: verify ANC1 and LLIN reporting",IF(CLEANED_DATA!Q257=CLEANED_DATA!D257,"OK: LLIN equals ANC1",IF(CLEANED_DATA!Q257&gt;CLEANED_DATA!D257,"Flag: LLIN exceeds ANC1 by "&amp;(CLEANED_DATA!Q257-CLEANED_DATA!D257)&amp;"; verify ANC register and LLIN distribution tally","Flag: LLIN lower than ANC1 by "&amp;(CLEANED_DATA!D257-CLEANED_DATA!Q257)&amp;"; verify if all ANC1 clients received LLINs or correct reporting error"))))</f>
        <v/>
      </c>
      <c r="F257" s="10" t="str">
        <f>IF($A257="","",IF(AND(N(CLEANED_DATA!T257)&gt;0,N(CLEANED_DATA!AK257)=0),"Alert: deliveries reported but no PNC 6-10 days",""))</f>
        <v/>
      </c>
      <c r="G257" s="10" t="str">
        <f>IF($A257="","",IF(N(CLEANED_DATA!X257)&gt;N(CLEANED_DATA!T257),"Check: caesareans &gt; facility deliveries",""))</f>
        <v/>
      </c>
      <c r="H257" s="10" t="str">
        <f>IF($A257="","",IF(N(CLEANED_DATA!Y257)&gt;N(CLEANED_DATA!T257)+N(CLEANED_DATA!Z257),"Check: complications unusually high vs deliveries/referrals",""))</f>
        <v/>
      </c>
      <c r="I257" s="10" t="str">
        <f>IF($A257="","",IF(N(CLEANED_DATA!AP257)&lt;N(CLEANED_DATA!AQ257),"Check: FP counselled &lt; new acceptors",""))</f>
        <v/>
      </c>
      <c r="J257" s="10" t="str">
        <f>IF($A257="","",N(CLEANED_DATA!AS257)+N(CLEANED_DATA!AT257)+N(CLEANED_DATA!AU257)+N(CLEANED_DATA!AV257)+N(CLEANED_DATA!AW257)+N(CLEANED_DATA!AX257)+N(CLEANED_DATA!AY257)+N(CLEANED_DATA!AZ257)+N(CLEANED_DATA!BA257)+N(CLEANED_DATA!BB257)+N(CLEANED_DATA!BC257)+N(CLEANED_DATA!#REF!)+N(CLEANED_DATA!#REF!))</f>
        <v/>
      </c>
      <c r="K257" s="10" t="str">
        <f>IF($A257="","",IF(ABS(J257-N(CLEANED_DATA!AQ257))&gt;2,"Check: FP method sum differs from new acceptors",""))</f>
        <v/>
      </c>
      <c r="L257" s="10" t="str">
        <f>IF($A257="","",IF(N(CLEANED_DATA!AJ257)&gt;N(CLEANED_DATA!AI257),"Check: oxygen cases &gt; hypoxemia cases",""))</f>
        <v/>
      </c>
      <c r="M257" s="10" t="str">
        <f t="shared" si="14"/>
        <v/>
      </c>
      <c r="N257" s="10" t="str">
        <f t="shared" si="15"/>
        <v/>
      </c>
      <c r="O257" s="10" t="str">
        <f>IF($A257="","",TEXTJOIN("; ",TRUE,D257:I257,K257:L257))</f>
        <v/>
      </c>
    </row>
    <row r="258" spans="1:15" ht="39.5" customHeight="1">
      <c r="A258" s="10" t="str">
        <f>CLEANED_DATA!A258</f>
        <v/>
      </c>
      <c r="B258" s="10" t="str">
        <f>IF($A258="","",IF(
IF(CLEANED_DATA!D258="","ANC1; ","")&amp;
IF(CLEANED_DATA!G258="","ANC4; ","")&amp;
IF(CLEANED_DATA!Q258="","LLIN_DISTRIBUTED; ","")&amp;
IF(CLEANED_DATA!R258="","DELIVERIES_HF; ","")&amp;
IF(CLEANED_DATA!T258="","AMTSL; ","")&amp;
IF(CLEANED_DATA!V258="","CAESAREAN; ","")&amp;
IF(CLEANED_DATA!W258="","OBST_COMPLICATIONS; ","")&amp;
IF(CLEANED_DATA!AL258="","PNC_48H_PROXY; ","")&amp;
IF(CLEANED_DATA!AM258="","FP_VISITS; ","")&amp;
IF(CLEANED_DATA!AN258="","FP_COUNSELLED; ","")&amp;
IF(CLEANED_DATA!AO258="","FP_NEW_ACCEPTORS; ","")&amp;
IF(CLEANED_DATA!AQ258="","FP_PROGESTIN_PILL; ","")&amp;
IF(CLEANED_DATA!AR258="","FP_ESTRO_PROGESTIN_PILL; ","")&amp;
IF(CLEANED_DATA!AS258="","FP_MORNING_AFTER; ","")&amp;
IF(CLEANED_DATA!AT258="","FP_IM_INJECTION; ","")&amp;
IF(CLEANED_DATA!AU258="","FP_SC_INJECTION; ","")&amp;
IF(CLEANED_DATA!AV258="","FP_IMPLANT_IMPLANON; ","")&amp;
IF(CLEANED_DATA!AW258="","FP_IMPLANT_JADELLE; ","")&amp;
IF(CLEANED_DATA!AX258="","FP_IUD; ","")&amp;
IF(CLEANED_DATA!AY258="","FP_TUBAL_LIGATION; ","")&amp;
IF(CLEANED_DATA!AZ258="","FP_VASECTOMY; ","")&amp;
IF(CLEANED_DATA!BA258="","FP_MALE_CONDOM; ","")&amp;
IF(CLEANED_DATA!BB258="","FP_FEMALE_CONDOM; ","")&amp;
IF(CLEANED_DATA!BC258="","FP_NATURAL_METHOD; ","")
="","None",
IF(CLEANED_DATA!D258="","ANC1; ","")&amp;
IF(CLEANED_DATA!G258="","ANC4; ","")&amp;
IF(CLEANED_DATA!Q258="","LLIN_DISTRIBUTED; ","")&amp;
IF(CLEANED_DATA!R258="","DELIVERIES_HF; ","")&amp;
IF(CLEANED_DATA!T258="","AMTSL; ","")&amp;
IF(CLEANED_DATA!V258="","CAESAREAN; ","")&amp;
IF(CLEANED_DATA!W258="","OBST_COMPLICATIONS; ","")&amp;
IF(CLEANED_DATA!AL258="","PNC_48H_PROXY; ","")&amp;
IF(CLEANED_DATA!AM258="","FP_VISITS; ","")&amp;
IF(CLEANED_DATA!AN258="","FP_COUNSELLED; ","")&amp;
IF(CLEANED_DATA!AO258="","FP_NEW_ACCEPTORS; ","")&amp;
IF(CLEANED_DATA!AQ258="","FP_PROGESTIN_PILL; ","")&amp;
IF(CLEANED_DATA!AR258="","FP_ESTRO_PROGESTIN_PILL; ","")&amp;
IF(CLEANED_DATA!AS258="","FP_MORNING_AFTER; ","")&amp;
IF(CLEANED_DATA!AT258="","FP_IM_INJECTION; ","")&amp;
IF(CLEANED_DATA!AU258="","FP_SC_INJECTION; ","")&amp;
IF(CLEANED_DATA!AV258="","FP_IMPLANT_IMPLANON; ","")&amp;
IF(CLEANED_DATA!AW258="","FP_IMPLANT_JADELLE; ","")&amp;
IF(CLEANED_DATA!AX258="","FP_IUD; ","")&amp;
IF(CLEANED_DATA!AY258="","FP_TUBAL_LIGATION; ","")&amp;
IF(CLEANED_DATA!AZ258="","FP_VASECTOMY; ","")&amp;
IF(CLEANED_DATA!BA258="","FP_MALE_CONDOM; ","")&amp;
IF(CLEANED_DATA!BB258="","FP_FEMALE_CONDOM; ","")&amp;
IF(CLEANED_DATA!BC258="","FP_NATURAL_METHOD; ","")))</f>
        <v/>
      </c>
      <c r="C258" s="11" t="str">
        <f>IF($A258="","",ROUND((IF(CLEANED_DATA!D258&lt;&gt;"",1,0)+IF(CLEANED_DATA!G258&lt;&gt;"",1,0)+IF(CLEANED_DATA!Q258&lt;&gt;"",1,0)+IF(CLEANED_DATA!R258&lt;&gt;"",1,0)+IF(CLEANED_DATA!T258&lt;&gt;"",1,0)+IF(CLEANED_DATA!V258&lt;&gt;"",1,0)+IF(CLEANED_DATA!W258&lt;&gt;"",1,0)+IF(CLEANED_DATA!AL258&lt;&gt;"",1,0)+IF(CLEANED_DATA!AM258&lt;&gt;"",1,0)+IF(CLEANED_DATA!AN258&lt;&gt;"",1,0)+IF(CLEANED_DATA!AO258&lt;&gt;"",1,0)+IF(CLEANED_DATA!AQ258&lt;&gt;"",1,0)+IF(CLEANED_DATA!AR258&lt;&gt;"",1,0)+IF(CLEANED_DATA!AS258&lt;&gt;"",1,0)+IF(CLEANED_DATA!AT258&lt;&gt;"",1,0)+IF(CLEANED_DATA!AU258&lt;&gt;"",1,0)+IF(CLEANED_DATA!AV258&lt;&gt;"",1,0)+IF(CLEANED_DATA!AW258&lt;&gt;"",1,0)+IF(CLEANED_DATA!AX258&lt;&gt;"",1,0)+IF(CLEANED_DATA!AY258&lt;&gt;"",1,0)+IF(CLEANED_DATA!AZ258&lt;&gt;"",1,0)+IF(CLEANED_DATA!BA258&lt;&gt;"",1,0)+IF(CLEANED_DATA!BB258&lt;&gt;"",1,0)+IF(CLEANED_DATA!BC258&lt;&gt;"",1,0))/24*100,1))</f>
        <v/>
      </c>
      <c r="D258" s="10" t="str">
        <f>IF($A258="","",IF(N(CLEANED_DATA!G258)&gt;N(CLEANED_DATA!D258),"Check: ANC4 &gt; ANC1",""))</f>
        <v/>
      </c>
      <c r="E258" s="10" t="str">
        <f>IF($A258="","",IF(OR(CLEANED_DATA!D258="",CLEANED_DATA!Q258=""),"Missing value: verify ANC1 and LLIN reporting",IF(CLEANED_DATA!Q258=CLEANED_DATA!D258,"OK: LLIN equals ANC1",IF(CLEANED_DATA!Q258&gt;CLEANED_DATA!D258,"Flag: LLIN exceeds ANC1 by "&amp;(CLEANED_DATA!Q258-CLEANED_DATA!D258)&amp;"; verify ANC register and LLIN distribution tally","Flag: LLIN lower than ANC1 by "&amp;(CLEANED_DATA!D258-CLEANED_DATA!Q258)&amp;"; verify if all ANC1 clients received LLINs or correct reporting error"))))</f>
        <v/>
      </c>
      <c r="F258" s="10" t="str">
        <f>IF($A258="","",IF(AND(N(CLEANED_DATA!T258)&gt;0,N(CLEANED_DATA!AK258)=0),"Alert: deliveries reported but no PNC 6-10 days",""))</f>
        <v/>
      </c>
      <c r="G258" s="10" t="str">
        <f>IF($A258="","",IF(N(CLEANED_DATA!X258)&gt;N(CLEANED_DATA!T258),"Check: caesareans &gt; facility deliveries",""))</f>
        <v/>
      </c>
      <c r="H258" s="10" t="str">
        <f>IF($A258="","",IF(N(CLEANED_DATA!Y258)&gt;N(CLEANED_DATA!T258)+N(CLEANED_DATA!Z258),"Check: complications unusually high vs deliveries/referrals",""))</f>
        <v/>
      </c>
      <c r="I258" s="10" t="str">
        <f>IF($A258="","",IF(N(CLEANED_DATA!AP258)&lt;N(CLEANED_DATA!AQ258),"Check: FP counselled &lt; new acceptors",""))</f>
        <v/>
      </c>
      <c r="J258" s="10" t="str">
        <f>IF($A258="","",N(CLEANED_DATA!AS258)+N(CLEANED_DATA!AT258)+N(CLEANED_DATA!AU258)+N(CLEANED_DATA!AV258)+N(CLEANED_DATA!AW258)+N(CLEANED_DATA!AX258)+N(CLEANED_DATA!AY258)+N(CLEANED_DATA!AZ258)+N(CLEANED_DATA!BA258)+N(CLEANED_DATA!BB258)+N(CLEANED_DATA!BC258)+N(CLEANED_DATA!#REF!)+N(CLEANED_DATA!#REF!))</f>
        <v/>
      </c>
      <c r="K258" s="10" t="str">
        <f>IF($A258="","",IF(ABS(J258-N(CLEANED_DATA!AQ258))&gt;2,"Check: FP method sum differs from new acceptors",""))</f>
        <v/>
      </c>
      <c r="L258" s="10" t="str">
        <f>IF($A258="","",IF(N(CLEANED_DATA!AJ258)&gt;N(CLEANED_DATA!AI258),"Check: oxygen cases &gt; hypoxemia cases",""))</f>
        <v/>
      </c>
      <c r="M258" s="10" t="str">
        <f t="shared" si="14"/>
        <v/>
      </c>
      <c r="N258" s="10" t="str">
        <f t="shared" si="15"/>
        <v/>
      </c>
      <c r="O258" s="10" t="str">
        <f>IF($A258="","",TEXTJOIN("; ",TRUE,D258:I258,K258:L258))</f>
        <v/>
      </c>
    </row>
    <row r="259" spans="1:15" ht="39.5" customHeight="1">
      <c r="A259" s="10" t="str">
        <f>CLEANED_DATA!A259</f>
        <v/>
      </c>
      <c r="B259" s="10" t="str">
        <f>IF($A259="","",IF(
IF(CLEANED_DATA!D259="","ANC1; ","")&amp;
IF(CLEANED_DATA!G259="","ANC4; ","")&amp;
IF(CLEANED_DATA!Q259="","LLIN_DISTRIBUTED; ","")&amp;
IF(CLEANED_DATA!R259="","DELIVERIES_HF; ","")&amp;
IF(CLEANED_DATA!T259="","AMTSL; ","")&amp;
IF(CLEANED_DATA!V259="","CAESAREAN; ","")&amp;
IF(CLEANED_DATA!W259="","OBST_COMPLICATIONS; ","")&amp;
IF(CLEANED_DATA!AL259="","PNC_48H_PROXY; ","")&amp;
IF(CLEANED_DATA!AM259="","FP_VISITS; ","")&amp;
IF(CLEANED_DATA!AN259="","FP_COUNSELLED; ","")&amp;
IF(CLEANED_DATA!AO259="","FP_NEW_ACCEPTORS; ","")&amp;
IF(CLEANED_DATA!AQ259="","FP_PROGESTIN_PILL; ","")&amp;
IF(CLEANED_DATA!AR259="","FP_ESTRO_PROGESTIN_PILL; ","")&amp;
IF(CLEANED_DATA!AS259="","FP_MORNING_AFTER; ","")&amp;
IF(CLEANED_DATA!AT259="","FP_IM_INJECTION; ","")&amp;
IF(CLEANED_DATA!AU259="","FP_SC_INJECTION; ","")&amp;
IF(CLEANED_DATA!AV259="","FP_IMPLANT_IMPLANON; ","")&amp;
IF(CLEANED_DATA!AW259="","FP_IMPLANT_JADELLE; ","")&amp;
IF(CLEANED_DATA!AX259="","FP_IUD; ","")&amp;
IF(CLEANED_DATA!AY259="","FP_TUBAL_LIGATION; ","")&amp;
IF(CLEANED_DATA!AZ259="","FP_VASECTOMY; ","")&amp;
IF(CLEANED_DATA!BA259="","FP_MALE_CONDOM; ","")&amp;
IF(CLEANED_DATA!BB259="","FP_FEMALE_CONDOM; ","")&amp;
IF(CLEANED_DATA!BC259="","FP_NATURAL_METHOD; ","")
="","None",
IF(CLEANED_DATA!D259="","ANC1; ","")&amp;
IF(CLEANED_DATA!G259="","ANC4; ","")&amp;
IF(CLEANED_DATA!Q259="","LLIN_DISTRIBUTED; ","")&amp;
IF(CLEANED_DATA!R259="","DELIVERIES_HF; ","")&amp;
IF(CLEANED_DATA!T259="","AMTSL; ","")&amp;
IF(CLEANED_DATA!V259="","CAESAREAN; ","")&amp;
IF(CLEANED_DATA!W259="","OBST_COMPLICATIONS; ","")&amp;
IF(CLEANED_DATA!AL259="","PNC_48H_PROXY; ","")&amp;
IF(CLEANED_DATA!AM259="","FP_VISITS; ","")&amp;
IF(CLEANED_DATA!AN259="","FP_COUNSELLED; ","")&amp;
IF(CLEANED_DATA!AO259="","FP_NEW_ACCEPTORS; ","")&amp;
IF(CLEANED_DATA!AQ259="","FP_PROGESTIN_PILL; ","")&amp;
IF(CLEANED_DATA!AR259="","FP_ESTRO_PROGESTIN_PILL; ","")&amp;
IF(CLEANED_DATA!AS259="","FP_MORNING_AFTER; ","")&amp;
IF(CLEANED_DATA!AT259="","FP_IM_INJECTION; ","")&amp;
IF(CLEANED_DATA!AU259="","FP_SC_INJECTION; ","")&amp;
IF(CLEANED_DATA!AV259="","FP_IMPLANT_IMPLANON; ","")&amp;
IF(CLEANED_DATA!AW259="","FP_IMPLANT_JADELLE; ","")&amp;
IF(CLEANED_DATA!AX259="","FP_IUD; ","")&amp;
IF(CLEANED_DATA!AY259="","FP_TUBAL_LIGATION; ","")&amp;
IF(CLEANED_DATA!AZ259="","FP_VASECTOMY; ","")&amp;
IF(CLEANED_DATA!BA259="","FP_MALE_CONDOM; ","")&amp;
IF(CLEANED_DATA!BB259="","FP_FEMALE_CONDOM; ","")&amp;
IF(CLEANED_DATA!BC259="","FP_NATURAL_METHOD; ","")))</f>
        <v/>
      </c>
      <c r="C259" s="11" t="str">
        <f>IF($A259="","",ROUND((IF(CLEANED_DATA!D259&lt;&gt;"",1,0)+IF(CLEANED_DATA!G259&lt;&gt;"",1,0)+IF(CLEANED_DATA!Q259&lt;&gt;"",1,0)+IF(CLEANED_DATA!R259&lt;&gt;"",1,0)+IF(CLEANED_DATA!T259&lt;&gt;"",1,0)+IF(CLEANED_DATA!V259&lt;&gt;"",1,0)+IF(CLEANED_DATA!W259&lt;&gt;"",1,0)+IF(CLEANED_DATA!AL259&lt;&gt;"",1,0)+IF(CLEANED_DATA!AM259&lt;&gt;"",1,0)+IF(CLEANED_DATA!AN259&lt;&gt;"",1,0)+IF(CLEANED_DATA!AO259&lt;&gt;"",1,0)+IF(CLEANED_DATA!AQ259&lt;&gt;"",1,0)+IF(CLEANED_DATA!AR259&lt;&gt;"",1,0)+IF(CLEANED_DATA!AS259&lt;&gt;"",1,0)+IF(CLEANED_DATA!AT259&lt;&gt;"",1,0)+IF(CLEANED_DATA!AU259&lt;&gt;"",1,0)+IF(CLEANED_DATA!AV259&lt;&gt;"",1,0)+IF(CLEANED_DATA!AW259&lt;&gt;"",1,0)+IF(CLEANED_DATA!AX259&lt;&gt;"",1,0)+IF(CLEANED_DATA!AY259&lt;&gt;"",1,0)+IF(CLEANED_DATA!AZ259&lt;&gt;"",1,0)+IF(CLEANED_DATA!BA259&lt;&gt;"",1,0)+IF(CLEANED_DATA!BB259&lt;&gt;"",1,0)+IF(CLEANED_DATA!BC259&lt;&gt;"",1,0))/24*100,1))</f>
        <v/>
      </c>
      <c r="D259" s="10" t="str">
        <f>IF($A259="","",IF(N(CLEANED_DATA!G259)&gt;N(CLEANED_DATA!D259),"Check: ANC4 &gt; ANC1",""))</f>
        <v/>
      </c>
      <c r="E259" s="10" t="str">
        <f>IF($A259="","",IF(OR(CLEANED_DATA!D259="",CLEANED_DATA!Q259=""),"Missing value: verify ANC1 and LLIN reporting",IF(CLEANED_DATA!Q259=CLEANED_DATA!D259,"OK: LLIN equals ANC1",IF(CLEANED_DATA!Q259&gt;CLEANED_DATA!D259,"Flag: LLIN exceeds ANC1 by "&amp;(CLEANED_DATA!Q259-CLEANED_DATA!D259)&amp;"; verify ANC register and LLIN distribution tally","Flag: LLIN lower than ANC1 by "&amp;(CLEANED_DATA!D259-CLEANED_DATA!Q259)&amp;"; verify if all ANC1 clients received LLINs or correct reporting error"))))</f>
        <v/>
      </c>
      <c r="F259" s="10" t="str">
        <f>IF($A259="","",IF(AND(N(CLEANED_DATA!T259)&gt;0,N(CLEANED_DATA!AK259)=0),"Alert: deliveries reported but no PNC 6-10 days",""))</f>
        <v/>
      </c>
      <c r="G259" s="10" t="str">
        <f>IF($A259="","",IF(N(CLEANED_DATA!X259)&gt;N(CLEANED_DATA!T259),"Check: caesareans &gt; facility deliveries",""))</f>
        <v/>
      </c>
      <c r="H259" s="10" t="str">
        <f>IF($A259="","",IF(N(CLEANED_DATA!Y259)&gt;N(CLEANED_DATA!T259)+N(CLEANED_DATA!Z259),"Check: complications unusually high vs deliveries/referrals",""))</f>
        <v/>
      </c>
      <c r="I259" s="10" t="str">
        <f>IF($A259="","",IF(N(CLEANED_DATA!AP259)&lt;N(CLEANED_DATA!AQ259),"Check: FP counselled &lt; new acceptors",""))</f>
        <v/>
      </c>
      <c r="J259" s="10" t="str">
        <f>IF($A259="","",N(CLEANED_DATA!AS259)+N(CLEANED_DATA!AT259)+N(CLEANED_DATA!AU259)+N(CLEANED_DATA!AV259)+N(CLEANED_DATA!AW259)+N(CLEANED_DATA!AX259)+N(CLEANED_DATA!AY259)+N(CLEANED_DATA!AZ259)+N(CLEANED_DATA!BA259)+N(CLEANED_DATA!BB259)+N(CLEANED_DATA!BC259)+N(CLEANED_DATA!#REF!)+N(CLEANED_DATA!#REF!))</f>
        <v/>
      </c>
      <c r="K259" s="10" t="str">
        <f>IF($A259="","",IF(ABS(J259-N(CLEANED_DATA!AQ259))&gt;2,"Check: FP method sum differs from new acceptors",""))</f>
        <v/>
      </c>
      <c r="L259" s="10" t="str">
        <f>IF($A259="","",IF(N(CLEANED_DATA!AJ259)&gt;N(CLEANED_DATA!AI259),"Check: oxygen cases &gt; hypoxemia cases",""))</f>
        <v/>
      </c>
      <c r="M259" s="10" t="str">
        <f t="shared" si="14"/>
        <v/>
      </c>
      <c r="N259" s="10" t="str">
        <f t="shared" si="15"/>
        <v/>
      </c>
      <c r="O259" s="10" t="str">
        <f>IF($A259="","",TEXTJOIN("; ",TRUE,D259:I259,K259:L259))</f>
        <v/>
      </c>
    </row>
    <row r="260" spans="1:15" ht="39.5" customHeight="1">
      <c r="A260" s="10" t="str">
        <f>CLEANED_DATA!A260</f>
        <v/>
      </c>
      <c r="B260" s="10" t="str">
        <f>IF($A260="","",IF(
IF(CLEANED_DATA!D260="","ANC1; ","")&amp;
IF(CLEANED_DATA!G260="","ANC4; ","")&amp;
IF(CLEANED_DATA!Q260="","LLIN_DISTRIBUTED; ","")&amp;
IF(CLEANED_DATA!R260="","DELIVERIES_HF; ","")&amp;
IF(CLEANED_DATA!T260="","AMTSL; ","")&amp;
IF(CLEANED_DATA!V260="","CAESAREAN; ","")&amp;
IF(CLEANED_DATA!W260="","OBST_COMPLICATIONS; ","")&amp;
IF(CLEANED_DATA!AL260="","PNC_48H_PROXY; ","")&amp;
IF(CLEANED_DATA!AM260="","FP_VISITS; ","")&amp;
IF(CLEANED_DATA!AN260="","FP_COUNSELLED; ","")&amp;
IF(CLEANED_DATA!AO260="","FP_NEW_ACCEPTORS; ","")&amp;
IF(CLEANED_DATA!AQ260="","FP_PROGESTIN_PILL; ","")&amp;
IF(CLEANED_DATA!AR260="","FP_ESTRO_PROGESTIN_PILL; ","")&amp;
IF(CLEANED_DATA!AS260="","FP_MORNING_AFTER; ","")&amp;
IF(CLEANED_DATA!AT260="","FP_IM_INJECTION; ","")&amp;
IF(CLEANED_DATA!AU260="","FP_SC_INJECTION; ","")&amp;
IF(CLEANED_DATA!AV260="","FP_IMPLANT_IMPLANON; ","")&amp;
IF(CLEANED_DATA!AW260="","FP_IMPLANT_JADELLE; ","")&amp;
IF(CLEANED_DATA!AX260="","FP_IUD; ","")&amp;
IF(CLEANED_DATA!AY260="","FP_TUBAL_LIGATION; ","")&amp;
IF(CLEANED_DATA!AZ260="","FP_VASECTOMY; ","")&amp;
IF(CLEANED_DATA!BA260="","FP_MALE_CONDOM; ","")&amp;
IF(CLEANED_DATA!BB260="","FP_FEMALE_CONDOM; ","")&amp;
IF(CLEANED_DATA!BC260="","FP_NATURAL_METHOD; ","")
="","None",
IF(CLEANED_DATA!D260="","ANC1; ","")&amp;
IF(CLEANED_DATA!G260="","ANC4; ","")&amp;
IF(CLEANED_DATA!Q260="","LLIN_DISTRIBUTED; ","")&amp;
IF(CLEANED_DATA!R260="","DELIVERIES_HF; ","")&amp;
IF(CLEANED_DATA!T260="","AMTSL; ","")&amp;
IF(CLEANED_DATA!V260="","CAESAREAN; ","")&amp;
IF(CLEANED_DATA!W260="","OBST_COMPLICATIONS; ","")&amp;
IF(CLEANED_DATA!AL260="","PNC_48H_PROXY; ","")&amp;
IF(CLEANED_DATA!AM260="","FP_VISITS; ","")&amp;
IF(CLEANED_DATA!AN260="","FP_COUNSELLED; ","")&amp;
IF(CLEANED_DATA!AO260="","FP_NEW_ACCEPTORS; ","")&amp;
IF(CLEANED_DATA!AQ260="","FP_PROGESTIN_PILL; ","")&amp;
IF(CLEANED_DATA!AR260="","FP_ESTRO_PROGESTIN_PILL; ","")&amp;
IF(CLEANED_DATA!AS260="","FP_MORNING_AFTER; ","")&amp;
IF(CLEANED_DATA!AT260="","FP_IM_INJECTION; ","")&amp;
IF(CLEANED_DATA!AU260="","FP_SC_INJECTION; ","")&amp;
IF(CLEANED_DATA!AV260="","FP_IMPLANT_IMPLANON; ","")&amp;
IF(CLEANED_DATA!AW260="","FP_IMPLANT_JADELLE; ","")&amp;
IF(CLEANED_DATA!AX260="","FP_IUD; ","")&amp;
IF(CLEANED_DATA!AY260="","FP_TUBAL_LIGATION; ","")&amp;
IF(CLEANED_DATA!AZ260="","FP_VASECTOMY; ","")&amp;
IF(CLEANED_DATA!BA260="","FP_MALE_CONDOM; ","")&amp;
IF(CLEANED_DATA!BB260="","FP_FEMALE_CONDOM; ","")&amp;
IF(CLEANED_DATA!BC260="","FP_NATURAL_METHOD; ","")))</f>
        <v/>
      </c>
      <c r="C260" s="11" t="str">
        <f>IF($A260="","",ROUND((IF(CLEANED_DATA!D260&lt;&gt;"",1,0)+IF(CLEANED_DATA!G260&lt;&gt;"",1,0)+IF(CLEANED_DATA!Q260&lt;&gt;"",1,0)+IF(CLEANED_DATA!R260&lt;&gt;"",1,0)+IF(CLEANED_DATA!T260&lt;&gt;"",1,0)+IF(CLEANED_DATA!V260&lt;&gt;"",1,0)+IF(CLEANED_DATA!W260&lt;&gt;"",1,0)+IF(CLEANED_DATA!AL260&lt;&gt;"",1,0)+IF(CLEANED_DATA!AM260&lt;&gt;"",1,0)+IF(CLEANED_DATA!AN260&lt;&gt;"",1,0)+IF(CLEANED_DATA!AO260&lt;&gt;"",1,0)+IF(CLEANED_DATA!AQ260&lt;&gt;"",1,0)+IF(CLEANED_DATA!AR260&lt;&gt;"",1,0)+IF(CLEANED_DATA!AS260&lt;&gt;"",1,0)+IF(CLEANED_DATA!AT260&lt;&gt;"",1,0)+IF(CLEANED_DATA!AU260&lt;&gt;"",1,0)+IF(CLEANED_DATA!AV260&lt;&gt;"",1,0)+IF(CLEANED_DATA!AW260&lt;&gt;"",1,0)+IF(CLEANED_DATA!AX260&lt;&gt;"",1,0)+IF(CLEANED_DATA!AY260&lt;&gt;"",1,0)+IF(CLEANED_DATA!AZ260&lt;&gt;"",1,0)+IF(CLEANED_DATA!BA260&lt;&gt;"",1,0)+IF(CLEANED_DATA!BB260&lt;&gt;"",1,0)+IF(CLEANED_DATA!BC260&lt;&gt;"",1,0))/24*100,1))</f>
        <v/>
      </c>
      <c r="D260" s="10" t="str">
        <f>IF($A260="","",IF(N(CLEANED_DATA!G260)&gt;N(CLEANED_DATA!D260),"Check: ANC4 &gt; ANC1",""))</f>
        <v/>
      </c>
      <c r="E260" s="10" t="str">
        <f>IF($A260="","",IF(OR(CLEANED_DATA!D260="",CLEANED_DATA!Q260=""),"Missing value: verify ANC1 and LLIN reporting",IF(CLEANED_DATA!Q260=CLEANED_DATA!D260,"OK: LLIN equals ANC1",IF(CLEANED_DATA!Q260&gt;CLEANED_DATA!D260,"Flag: LLIN exceeds ANC1 by "&amp;(CLEANED_DATA!Q260-CLEANED_DATA!D260)&amp;"; verify ANC register and LLIN distribution tally","Flag: LLIN lower than ANC1 by "&amp;(CLEANED_DATA!D260-CLEANED_DATA!Q260)&amp;"; verify if all ANC1 clients received LLINs or correct reporting error"))))</f>
        <v/>
      </c>
      <c r="F260" s="10" t="str">
        <f>IF($A260="","",IF(AND(N(CLEANED_DATA!T260)&gt;0,N(CLEANED_DATA!AK260)=0),"Alert: deliveries reported but no PNC 6-10 days",""))</f>
        <v/>
      </c>
      <c r="G260" s="10" t="str">
        <f>IF($A260="","",IF(N(CLEANED_DATA!X260)&gt;N(CLEANED_DATA!T260),"Check: caesareans &gt; facility deliveries",""))</f>
        <v/>
      </c>
      <c r="H260" s="10" t="str">
        <f>IF($A260="","",IF(N(CLEANED_DATA!Y260)&gt;N(CLEANED_DATA!T260)+N(CLEANED_DATA!Z260),"Check: complications unusually high vs deliveries/referrals",""))</f>
        <v/>
      </c>
      <c r="I260" s="10" t="str">
        <f>IF($A260="","",IF(N(CLEANED_DATA!AP260)&lt;N(CLEANED_DATA!AQ260),"Check: FP counselled &lt; new acceptors",""))</f>
        <v/>
      </c>
      <c r="J260" s="10" t="str">
        <f>IF($A260="","",N(CLEANED_DATA!AS260)+N(CLEANED_DATA!AT260)+N(CLEANED_DATA!AU260)+N(CLEANED_DATA!AV260)+N(CLEANED_DATA!AW260)+N(CLEANED_DATA!AX260)+N(CLEANED_DATA!AY260)+N(CLEANED_DATA!AZ260)+N(CLEANED_DATA!BA260)+N(CLEANED_DATA!BB260)+N(CLEANED_DATA!BC260)+N(CLEANED_DATA!#REF!)+N(CLEANED_DATA!#REF!))</f>
        <v/>
      </c>
      <c r="K260" s="10" t="str">
        <f>IF($A260="","",IF(ABS(J260-N(CLEANED_DATA!AQ260))&gt;2,"Check: FP method sum differs from new acceptors",""))</f>
        <v/>
      </c>
      <c r="L260" s="10" t="str">
        <f>IF($A260="","",IF(N(CLEANED_DATA!AJ260)&gt;N(CLEANED_DATA!AI260),"Check: oxygen cases &gt; hypoxemia cases",""))</f>
        <v/>
      </c>
      <c r="M260" s="10" t="str">
        <f t="shared" si="14"/>
        <v/>
      </c>
      <c r="N260" s="10" t="str">
        <f t="shared" si="15"/>
        <v/>
      </c>
      <c r="O260" s="10" t="str">
        <f>IF($A260="","",TEXTJOIN("; ",TRUE,D260:I260,K260:L260))</f>
        <v/>
      </c>
    </row>
    <row r="261" spans="1:15" ht="39.5" customHeight="1">
      <c r="A261" s="10" t="str">
        <f>CLEANED_DATA!A261</f>
        <v/>
      </c>
      <c r="B261" s="10" t="str">
        <f>IF($A261="","",IF(
IF(CLEANED_DATA!D261="","ANC1; ","")&amp;
IF(CLEANED_DATA!G261="","ANC4; ","")&amp;
IF(CLEANED_DATA!Q261="","LLIN_DISTRIBUTED; ","")&amp;
IF(CLEANED_DATA!R261="","DELIVERIES_HF; ","")&amp;
IF(CLEANED_DATA!T261="","AMTSL; ","")&amp;
IF(CLEANED_DATA!V261="","CAESAREAN; ","")&amp;
IF(CLEANED_DATA!W261="","OBST_COMPLICATIONS; ","")&amp;
IF(CLEANED_DATA!AL261="","PNC_48H_PROXY; ","")&amp;
IF(CLEANED_DATA!AM261="","FP_VISITS; ","")&amp;
IF(CLEANED_DATA!AN261="","FP_COUNSELLED; ","")&amp;
IF(CLEANED_DATA!AO261="","FP_NEW_ACCEPTORS; ","")&amp;
IF(CLEANED_DATA!AQ261="","FP_PROGESTIN_PILL; ","")&amp;
IF(CLEANED_DATA!AR261="","FP_ESTRO_PROGESTIN_PILL; ","")&amp;
IF(CLEANED_DATA!AS261="","FP_MORNING_AFTER; ","")&amp;
IF(CLEANED_DATA!AT261="","FP_IM_INJECTION; ","")&amp;
IF(CLEANED_DATA!AU261="","FP_SC_INJECTION; ","")&amp;
IF(CLEANED_DATA!AV261="","FP_IMPLANT_IMPLANON; ","")&amp;
IF(CLEANED_DATA!AW261="","FP_IMPLANT_JADELLE; ","")&amp;
IF(CLEANED_DATA!AX261="","FP_IUD; ","")&amp;
IF(CLEANED_DATA!AY261="","FP_TUBAL_LIGATION; ","")&amp;
IF(CLEANED_DATA!AZ261="","FP_VASECTOMY; ","")&amp;
IF(CLEANED_DATA!BA261="","FP_MALE_CONDOM; ","")&amp;
IF(CLEANED_DATA!BB261="","FP_FEMALE_CONDOM; ","")&amp;
IF(CLEANED_DATA!BC261="","FP_NATURAL_METHOD; ","")
="","None",
IF(CLEANED_DATA!D261="","ANC1; ","")&amp;
IF(CLEANED_DATA!G261="","ANC4; ","")&amp;
IF(CLEANED_DATA!Q261="","LLIN_DISTRIBUTED; ","")&amp;
IF(CLEANED_DATA!R261="","DELIVERIES_HF; ","")&amp;
IF(CLEANED_DATA!T261="","AMTSL; ","")&amp;
IF(CLEANED_DATA!V261="","CAESAREAN; ","")&amp;
IF(CLEANED_DATA!W261="","OBST_COMPLICATIONS; ","")&amp;
IF(CLEANED_DATA!AL261="","PNC_48H_PROXY; ","")&amp;
IF(CLEANED_DATA!AM261="","FP_VISITS; ","")&amp;
IF(CLEANED_DATA!AN261="","FP_COUNSELLED; ","")&amp;
IF(CLEANED_DATA!AO261="","FP_NEW_ACCEPTORS; ","")&amp;
IF(CLEANED_DATA!AQ261="","FP_PROGESTIN_PILL; ","")&amp;
IF(CLEANED_DATA!AR261="","FP_ESTRO_PROGESTIN_PILL; ","")&amp;
IF(CLEANED_DATA!AS261="","FP_MORNING_AFTER; ","")&amp;
IF(CLEANED_DATA!AT261="","FP_IM_INJECTION; ","")&amp;
IF(CLEANED_DATA!AU261="","FP_SC_INJECTION; ","")&amp;
IF(CLEANED_DATA!AV261="","FP_IMPLANT_IMPLANON; ","")&amp;
IF(CLEANED_DATA!AW261="","FP_IMPLANT_JADELLE; ","")&amp;
IF(CLEANED_DATA!AX261="","FP_IUD; ","")&amp;
IF(CLEANED_DATA!AY261="","FP_TUBAL_LIGATION; ","")&amp;
IF(CLEANED_DATA!AZ261="","FP_VASECTOMY; ","")&amp;
IF(CLEANED_DATA!BA261="","FP_MALE_CONDOM; ","")&amp;
IF(CLEANED_DATA!BB261="","FP_FEMALE_CONDOM; ","")&amp;
IF(CLEANED_DATA!BC261="","FP_NATURAL_METHOD; ","")))</f>
        <v/>
      </c>
      <c r="C261" s="11" t="str">
        <f>IF($A261="","",ROUND((IF(CLEANED_DATA!D261&lt;&gt;"",1,0)+IF(CLEANED_DATA!G261&lt;&gt;"",1,0)+IF(CLEANED_DATA!Q261&lt;&gt;"",1,0)+IF(CLEANED_DATA!R261&lt;&gt;"",1,0)+IF(CLEANED_DATA!T261&lt;&gt;"",1,0)+IF(CLEANED_DATA!V261&lt;&gt;"",1,0)+IF(CLEANED_DATA!W261&lt;&gt;"",1,0)+IF(CLEANED_DATA!AL261&lt;&gt;"",1,0)+IF(CLEANED_DATA!AM261&lt;&gt;"",1,0)+IF(CLEANED_DATA!AN261&lt;&gt;"",1,0)+IF(CLEANED_DATA!AO261&lt;&gt;"",1,0)+IF(CLEANED_DATA!AQ261&lt;&gt;"",1,0)+IF(CLEANED_DATA!AR261&lt;&gt;"",1,0)+IF(CLEANED_DATA!AS261&lt;&gt;"",1,0)+IF(CLEANED_DATA!AT261&lt;&gt;"",1,0)+IF(CLEANED_DATA!AU261&lt;&gt;"",1,0)+IF(CLEANED_DATA!AV261&lt;&gt;"",1,0)+IF(CLEANED_DATA!AW261&lt;&gt;"",1,0)+IF(CLEANED_DATA!AX261&lt;&gt;"",1,0)+IF(CLEANED_DATA!AY261&lt;&gt;"",1,0)+IF(CLEANED_DATA!AZ261&lt;&gt;"",1,0)+IF(CLEANED_DATA!BA261&lt;&gt;"",1,0)+IF(CLEANED_DATA!BB261&lt;&gt;"",1,0)+IF(CLEANED_DATA!BC261&lt;&gt;"",1,0))/24*100,1))</f>
        <v/>
      </c>
      <c r="D261" s="10" t="str">
        <f>IF($A261="","",IF(N(CLEANED_DATA!G261)&gt;N(CLEANED_DATA!D261),"Check: ANC4 &gt; ANC1",""))</f>
        <v/>
      </c>
      <c r="E261" s="10" t="str">
        <f>IF($A261="","",IF(OR(CLEANED_DATA!D261="",CLEANED_DATA!Q261=""),"Missing value: verify ANC1 and LLIN reporting",IF(CLEANED_DATA!Q261=CLEANED_DATA!D261,"OK: LLIN equals ANC1",IF(CLEANED_DATA!Q261&gt;CLEANED_DATA!D261,"Flag: LLIN exceeds ANC1 by "&amp;(CLEANED_DATA!Q261-CLEANED_DATA!D261)&amp;"; verify ANC register and LLIN distribution tally","Flag: LLIN lower than ANC1 by "&amp;(CLEANED_DATA!D261-CLEANED_DATA!Q261)&amp;"; verify if all ANC1 clients received LLINs or correct reporting error"))))</f>
        <v/>
      </c>
      <c r="F261" s="10" t="str">
        <f>IF($A261="","",IF(AND(N(CLEANED_DATA!T261)&gt;0,N(CLEANED_DATA!AK261)=0),"Alert: deliveries reported but no PNC 6-10 days",""))</f>
        <v/>
      </c>
      <c r="G261" s="10" t="str">
        <f>IF($A261="","",IF(N(CLEANED_DATA!X261)&gt;N(CLEANED_DATA!T261),"Check: caesareans &gt; facility deliveries",""))</f>
        <v/>
      </c>
      <c r="H261" s="10" t="str">
        <f>IF($A261="","",IF(N(CLEANED_DATA!Y261)&gt;N(CLEANED_DATA!T261)+N(CLEANED_DATA!Z261),"Check: complications unusually high vs deliveries/referrals",""))</f>
        <v/>
      </c>
      <c r="I261" s="10" t="str">
        <f>IF($A261="","",IF(N(CLEANED_DATA!AP261)&lt;N(CLEANED_DATA!AQ261),"Check: FP counselled &lt; new acceptors",""))</f>
        <v/>
      </c>
      <c r="J261" s="10" t="str">
        <f>IF($A261="","",N(CLEANED_DATA!AS261)+N(CLEANED_DATA!AT261)+N(CLEANED_DATA!AU261)+N(CLEANED_DATA!AV261)+N(CLEANED_DATA!AW261)+N(CLEANED_DATA!AX261)+N(CLEANED_DATA!AY261)+N(CLEANED_DATA!AZ261)+N(CLEANED_DATA!BA261)+N(CLEANED_DATA!BB261)+N(CLEANED_DATA!BC261)+N(CLEANED_DATA!#REF!)+N(CLEANED_DATA!#REF!))</f>
        <v/>
      </c>
      <c r="K261" s="10" t="str">
        <f>IF($A261="","",IF(ABS(J261-N(CLEANED_DATA!AQ261))&gt;2,"Check: FP method sum differs from new acceptors",""))</f>
        <v/>
      </c>
      <c r="L261" s="10" t="str">
        <f>IF($A261="","",IF(N(CLEANED_DATA!AJ261)&gt;N(CLEANED_DATA!AI261),"Check: oxygen cases &gt; hypoxemia cases",""))</f>
        <v/>
      </c>
      <c r="M261" s="10" t="str">
        <f t="shared" si="14"/>
        <v/>
      </c>
      <c r="N261" s="10" t="str">
        <f t="shared" si="15"/>
        <v/>
      </c>
      <c r="O261" s="10" t="str">
        <f>IF($A261="","",TEXTJOIN("; ",TRUE,D261:I261,K261:L261))</f>
        <v/>
      </c>
    </row>
    <row r="262" spans="1:15" ht="39.5" customHeight="1">
      <c r="A262" s="10" t="str">
        <f>CLEANED_DATA!A262</f>
        <v/>
      </c>
      <c r="B262" s="10" t="str">
        <f>IF($A262="","",IF(
IF(CLEANED_DATA!D262="","ANC1; ","")&amp;
IF(CLEANED_DATA!G262="","ANC4; ","")&amp;
IF(CLEANED_DATA!Q262="","LLIN_DISTRIBUTED; ","")&amp;
IF(CLEANED_DATA!R262="","DELIVERIES_HF; ","")&amp;
IF(CLEANED_DATA!T262="","AMTSL; ","")&amp;
IF(CLEANED_DATA!V262="","CAESAREAN; ","")&amp;
IF(CLEANED_DATA!W262="","OBST_COMPLICATIONS; ","")&amp;
IF(CLEANED_DATA!AL262="","PNC_48H_PROXY; ","")&amp;
IF(CLEANED_DATA!AM262="","FP_VISITS; ","")&amp;
IF(CLEANED_DATA!AN262="","FP_COUNSELLED; ","")&amp;
IF(CLEANED_DATA!AO262="","FP_NEW_ACCEPTORS; ","")&amp;
IF(CLEANED_DATA!AQ262="","FP_PROGESTIN_PILL; ","")&amp;
IF(CLEANED_DATA!AR262="","FP_ESTRO_PROGESTIN_PILL; ","")&amp;
IF(CLEANED_DATA!AS262="","FP_MORNING_AFTER; ","")&amp;
IF(CLEANED_DATA!AT262="","FP_IM_INJECTION; ","")&amp;
IF(CLEANED_DATA!AU262="","FP_SC_INJECTION; ","")&amp;
IF(CLEANED_DATA!AV262="","FP_IMPLANT_IMPLANON; ","")&amp;
IF(CLEANED_DATA!AW262="","FP_IMPLANT_JADELLE; ","")&amp;
IF(CLEANED_DATA!AX262="","FP_IUD; ","")&amp;
IF(CLEANED_DATA!AY262="","FP_TUBAL_LIGATION; ","")&amp;
IF(CLEANED_DATA!AZ262="","FP_VASECTOMY; ","")&amp;
IF(CLEANED_DATA!BA262="","FP_MALE_CONDOM; ","")&amp;
IF(CLEANED_DATA!BB262="","FP_FEMALE_CONDOM; ","")&amp;
IF(CLEANED_DATA!BC262="","FP_NATURAL_METHOD; ","")
="","None",
IF(CLEANED_DATA!D262="","ANC1; ","")&amp;
IF(CLEANED_DATA!G262="","ANC4; ","")&amp;
IF(CLEANED_DATA!Q262="","LLIN_DISTRIBUTED; ","")&amp;
IF(CLEANED_DATA!R262="","DELIVERIES_HF; ","")&amp;
IF(CLEANED_DATA!T262="","AMTSL; ","")&amp;
IF(CLEANED_DATA!V262="","CAESAREAN; ","")&amp;
IF(CLEANED_DATA!W262="","OBST_COMPLICATIONS; ","")&amp;
IF(CLEANED_DATA!AL262="","PNC_48H_PROXY; ","")&amp;
IF(CLEANED_DATA!AM262="","FP_VISITS; ","")&amp;
IF(CLEANED_DATA!AN262="","FP_COUNSELLED; ","")&amp;
IF(CLEANED_DATA!AO262="","FP_NEW_ACCEPTORS; ","")&amp;
IF(CLEANED_DATA!AQ262="","FP_PROGESTIN_PILL; ","")&amp;
IF(CLEANED_DATA!AR262="","FP_ESTRO_PROGESTIN_PILL; ","")&amp;
IF(CLEANED_DATA!AS262="","FP_MORNING_AFTER; ","")&amp;
IF(CLEANED_DATA!AT262="","FP_IM_INJECTION; ","")&amp;
IF(CLEANED_DATA!AU262="","FP_SC_INJECTION; ","")&amp;
IF(CLEANED_DATA!AV262="","FP_IMPLANT_IMPLANON; ","")&amp;
IF(CLEANED_DATA!AW262="","FP_IMPLANT_JADELLE; ","")&amp;
IF(CLEANED_DATA!AX262="","FP_IUD; ","")&amp;
IF(CLEANED_DATA!AY262="","FP_TUBAL_LIGATION; ","")&amp;
IF(CLEANED_DATA!AZ262="","FP_VASECTOMY; ","")&amp;
IF(CLEANED_DATA!BA262="","FP_MALE_CONDOM; ","")&amp;
IF(CLEANED_DATA!BB262="","FP_FEMALE_CONDOM; ","")&amp;
IF(CLEANED_DATA!BC262="","FP_NATURAL_METHOD; ","")))</f>
        <v/>
      </c>
      <c r="C262" s="11" t="str">
        <f>IF($A262="","",ROUND((IF(CLEANED_DATA!D262&lt;&gt;"",1,0)+IF(CLEANED_DATA!G262&lt;&gt;"",1,0)+IF(CLEANED_DATA!Q262&lt;&gt;"",1,0)+IF(CLEANED_DATA!R262&lt;&gt;"",1,0)+IF(CLEANED_DATA!T262&lt;&gt;"",1,0)+IF(CLEANED_DATA!V262&lt;&gt;"",1,0)+IF(CLEANED_DATA!W262&lt;&gt;"",1,0)+IF(CLEANED_DATA!AL262&lt;&gt;"",1,0)+IF(CLEANED_DATA!AM262&lt;&gt;"",1,0)+IF(CLEANED_DATA!AN262&lt;&gt;"",1,0)+IF(CLEANED_DATA!AO262&lt;&gt;"",1,0)+IF(CLEANED_DATA!AQ262&lt;&gt;"",1,0)+IF(CLEANED_DATA!AR262&lt;&gt;"",1,0)+IF(CLEANED_DATA!AS262&lt;&gt;"",1,0)+IF(CLEANED_DATA!AT262&lt;&gt;"",1,0)+IF(CLEANED_DATA!AU262&lt;&gt;"",1,0)+IF(CLEANED_DATA!AV262&lt;&gt;"",1,0)+IF(CLEANED_DATA!AW262&lt;&gt;"",1,0)+IF(CLEANED_DATA!AX262&lt;&gt;"",1,0)+IF(CLEANED_DATA!AY262&lt;&gt;"",1,0)+IF(CLEANED_DATA!AZ262&lt;&gt;"",1,0)+IF(CLEANED_DATA!BA262&lt;&gt;"",1,0)+IF(CLEANED_DATA!BB262&lt;&gt;"",1,0)+IF(CLEANED_DATA!BC262&lt;&gt;"",1,0))/24*100,1))</f>
        <v/>
      </c>
      <c r="D262" s="10" t="str">
        <f>IF($A262="","",IF(N(CLEANED_DATA!G262)&gt;N(CLEANED_DATA!D262),"Check: ANC4 &gt; ANC1",""))</f>
        <v/>
      </c>
      <c r="E262" s="10" t="str">
        <f>IF($A262="","",IF(OR(CLEANED_DATA!D262="",CLEANED_DATA!Q262=""),"Missing value: verify ANC1 and LLIN reporting",IF(CLEANED_DATA!Q262=CLEANED_DATA!D262,"OK: LLIN equals ANC1",IF(CLEANED_DATA!Q262&gt;CLEANED_DATA!D262,"Flag: LLIN exceeds ANC1 by "&amp;(CLEANED_DATA!Q262-CLEANED_DATA!D262)&amp;"; verify ANC register and LLIN distribution tally","Flag: LLIN lower than ANC1 by "&amp;(CLEANED_DATA!D262-CLEANED_DATA!Q262)&amp;"; verify if all ANC1 clients received LLINs or correct reporting error"))))</f>
        <v/>
      </c>
      <c r="F262" s="10" t="str">
        <f>IF($A262="","",IF(AND(N(CLEANED_DATA!T262)&gt;0,N(CLEANED_DATA!AK262)=0),"Alert: deliveries reported but no PNC 6-10 days",""))</f>
        <v/>
      </c>
      <c r="G262" s="10" t="str">
        <f>IF($A262="","",IF(N(CLEANED_DATA!X262)&gt;N(CLEANED_DATA!T262),"Check: caesareans &gt; facility deliveries",""))</f>
        <v/>
      </c>
      <c r="H262" s="10" t="str">
        <f>IF($A262="","",IF(N(CLEANED_DATA!Y262)&gt;N(CLEANED_DATA!T262)+N(CLEANED_DATA!Z262),"Check: complications unusually high vs deliveries/referrals",""))</f>
        <v/>
      </c>
      <c r="I262" s="10" t="str">
        <f>IF($A262="","",IF(N(CLEANED_DATA!AP262)&lt;N(CLEANED_DATA!AQ262),"Check: FP counselled &lt; new acceptors",""))</f>
        <v/>
      </c>
      <c r="J262" s="10" t="str">
        <f>IF($A262="","",N(CLEANED_DATA!AS262)+N(CLEANED_DATA!AT262)+N(CLEANED_DATA!AU262)+N(CLEANED_DATA!AV262)+N(CLEANED_DATA!AW262)+N(CLEANED_DATA!AX262)+N(CLEANED_DATA!AY262)+N(CLEANED_DATA!AZ262)+N(CLEANED_DATA!BA262)+N(CLEANED_DATA!BB262)+N(CLEANED_DATA!BC262)+N(CLEANED_DATA!#REF!)+N(CLEANED_DATA!#REF!))</f>
        <v/>
      </c>
      <c r="K262" s="10" t="str">
        <f>IF($A262="","",IF(ABS(J262-N(CLEANED_DATA!AQ262))&gt;2,"Check: FP method sum differs from new acceptors",""))</f>
        <v/>
      </c>
      <c r="L262" s="10" t="str">
        <f>IF($A262="","",IF(N(CLEANED_DATA!AJ262)&gt;N(CLEANED_DATA!AI262),"Check: oxygen cases &gt; hypoxemia cases",""))</f>
        <v/>
      </c>
      <c r="M262" s="10" t="str">
        <f t="shared" si="14"/>
        <v/>
      </c>
      <c r="N262" s="10" t="str">
        <f t="shared" si="15"/>
        <v/>
      </c>
      <c r="O262" s="10" t="str">
        <f>IF($A262="","",TEXTJOIN("; ",TRUE,D262:I262,K262:L262))</f>
        <v/>
      </c>
    </row>
    <row r="263" spans="1:15" ht="39.5" customHeight="1">
      <c r="A263" s="10" t="str">
        <f>CLEANED_DATA!A263</f>
        <v/>
      </c>
      <c r="B263" s="10" t="str">
        <f>IF($A263="","",IF(
IF(CLEANED_DATA!D263="","ANC1; ","")&amp;
IF(CLEANED_DATA!G263="","ANC4; ","")&amp;
IF(CLEANED_DATA!Q263="","LLIN_DISTRIBUTED; ","")&amp;
IF(CLEANED_DATA!R263="","DELIVERIES_HF; ","")&amp;
IF(CLEANED_DATA!T263="","AMTSL; ","")&amp;
IF(CLEANED_DATA!V263="","CAESAREAN; ","")&amp;
IF(CLEANED_DATA!W263="","OBST_COMPLICATIONS; ","")&amp;
IF(CLEANED_DATA!AL263="","PNC_48H_PROXY; ","")&amp;
IF(CLEANED_DATA!AM263="","FP_VISITS; ","")&amp;
IF(CLEANED_DATA!AN263="","FP_COUNSELLED; ","")&amp;
IF(CLEANED_DATA!AO263="","FP_NEW_ACCEPTORS; ","")&amp;
IF(CLEANED_DATA!AQ263="","FP_PROGESTIN_PILL; ","")&amp;
IF(CLEANED_DATA!AR263="","FP_ESTRO_PROGESTIN_PILL; ","")&amp;
IF(CLEANED_DATA!AS263="","FP_MORNING_AFTER; ","")&amp;
IF(CLEANED_DATA!AT263="","FP_IM_INJECTION; ","")&amp;
IF(CLEANED_DATA!AU263="","FP_SC_INJECTION; ","")&amp;
IF(CLEANED_DATA!AV263="","FP_IMPLANT_IMPLANON; ","")&amp;
IF(CLEANED_DATA!AW263="","FP_IMPLANT_JADELLE; ","")&amp;
IF(CLEANED_DATA!AX263="","FP_IUD; ","")&amp;
IF(CLEANED_DATA!AY263="","FP_TUBAL_LIGATION; ","")&amp;
IF(CLEANED_DATA!AZ263="","FP_VASECTOMY; ","")&amp;
IF(CLEANED_DATA!BA263="","FP_MALE_CONDOM; ","")&amp;
IF(CLEANED_DATA!BB263="","FP_FEMALE_CONDOM; ","")&amp;
IF(CLEANED_DATA!BC263="","FP_NATURAL_METHOD; ","")
="","None",
IF(CLEANED_DATA!D263="","ANC1; ","")&amp;
IF(CLEANED_DATA!G263="","ANC4; ","")&amp;
IF(CLEANED_DATA!Q263="","LLIN_DISTRIBUTED; ","")&amp;
IF(CLEANED_DATA!R263="","DELIVERIES_HF; ","")&amp;
IF(CLEANED_DATA!T263="","AMTSL; ","")&amp;
IF(CLEANED_DATA!V263="","CAESAREAN; ","")&amp;
IF(CLEANED_DATA!W263="","OBST_COMPLICATIONS; ","")&amp;
IF(CLEANED_DATA!AL263="","PNC_48H_PROXY; ","")&amp;
IF(CLEANED_DATA!AM263="","FP_VISITS; ","")&amp;
IF(CLEANED_DATA!AN263="","FP_COUNSELLED; ","")&amp;
IF(CLEANED_DATA!AO263="","FP_NEW_ACCEPTORS; ","")&amp;
IF(CLEANED_DATA!AQ263="","FP_PROGESTIN_PILL; ","")&amp;
IF(CLEANED_DATA!AR263="","FP_ESTRO_PROGESTIN_PILL; ","")&amp;
IF(CLEANED_DATA!AS263="","FP_MORNING_AFTER; ","")&amp;
IF(CLEANED_DATA!AT263="","FP_IM_INJECTION; ","")&amp;
IF(CLEANED_DATA!AU263="","FP_SC_INJECTION; ","")&amp;
IF(CLEANED_DATA!AV263="","FP_IMPLANT_IMPLANON; ","")&amp;
IF(CLEANED_DATA!AW263="","FP_IMPLANT_JADELLE; ","")&amp;
IF(CLEANED_DATA!AX263="","FP_IUD; ","")&amp;
IF(CLEANED_DATA!AY263="","FP_TUBAL_LIGATION; ","")&amp;
IF(CLEANED_DATA!AZ263="","FP_VASECTOMY; ","")&amp;
IF(CLEANED_DATA!BA263="","FP_MALE_CONDOM; ","")&amp;
IF(CLEANED_DATA!BB263="","FP_FEMALE_CONDOM; ","")&amp;
IF(CLEANED_DATA!BC263="","FP_NATURAL_METHOD; ","")))</f>
        <v/>
      </c>
      <c r="C263" s="11" t="str">
        <f>IF($A263="","",ROUND((IF(CLEANED_DATA!D263&lt;&gt;"",1,0)+IF(CLEANED_DATA!G263&lt;&gt;"",1,0)+IF(CLEANED_DATA!Q263&lt;&gt;"",1,0)+IF(CLEANED_DATA!R263&lt;&gt;"",1,0)+IF(CLEANED_DATA!T263&lt;&gt;"",1,0)+IF(CLEANED_DATA!V263&lt;&gt;"",1,0)+IF(CLEANED_DATA!W263&lt;&gt;"",1,0)+IF(CLEANED_DATA!AL263&lt;&gt;"",1,0)+IF(CLEANED_DATA!AM263&lt;&gt;"",1,0)+IF(CLEANED_DATA!AN263&lt;&gt;"",1,0)+IF(CLEANED_DATA!AO263&lt;&gt;"",1,0)+IF(CLEANED_DATA!AQ263&lt;&gt;"",1,0)+IF(CLEANED_DATA!AR263&lt;&gt;"",1,0)+IF(CLEANED_DATA!AS263&lt;&gt;"",1,0)+IF(CLEANED_DATA!AT263&lt;&gt;"",1,0)+IF(CLEANED_DATA!AU263&lt;&gt;"",1,0)+IF(CLEANED_DATA!AV263&lt;&gt;"",1,0)+IF(CLEANED_DATA!AW263&lt;&gt;"",1,0)+IF(CLEANED_DATA!AX263&lt;&gt;"",1,0)+IF(CLEANED_DATA!AY263&lt;&gt;"",1,0)+IF(CLEANED_DATA!AZ263&lt;&gt;"",1,0)+IF(CLEANED_DATA!BA263&lt;&gt;"",1,0)+IF(CLEANED_DATA!BB263&lt;&gt;"",1,0)+IF(CLEANED_DATA!BC263&lt;&gt;"",1,0))/24*100,1))</f>
        <v/>
      </c>
      <c r="D263" s="10" t="str">
        <f>IF($A263="","",IF(N(CLEANED_DATA!G263)&gt;N(CLEANED_DATA!D263),"Check: ANC4 &gt; ANC1",""))</f>
        <v/>
      </c>
      <c r="E263" s="10" t="str">
        <f>IF($A263="","",IF(OR(CLEANED_DATA!D263="",CLEANED_DATA!Q263=""),"Missing value: verify ANC1 and LLIN reporting",IF(CLEANED_DATA!Q263=CLEANED_DATA!D263,"OK: LLIN equals ANC1",IF(CLEANED_DATA!Q263&gt;CLEANED_DATA!D263,"Flag: LLIN exceeds ANC1 by "&amp;(CLEANED_DATA!Q263-CLEANED_DATA!D263)&amp;"; verify ANC register and LLIN distribution tally","Flag: LLIN lower than ANC1 by "&amp;(CLEANED_DATA!D263-CLEANED_DATA!Q263)&amp;"; verify if all ANC1 clients received LLINs or correct reporting error"))))</f>
        <v/>
      </c>
      <c r="F263" s="10" t="str">
        <f>IF($A263="","",IF(AND(N(CLEANED_DATA!T263)&gt;0,N(CLEANED_DATA!AK263)=0),"Alert: deliveries reported but no PNC 6-10 days",""))</f>
        <v/>
      </c>
      <c r="G263" s="10" t="str">
        <f>IF($A263="","",IF(N(CLEANED_DATA!X263)&gt;N(CLEANED_DATA!T263),"Check: caesareans &gt; facility deliveries",""))</f>
        <v/>
      </c>
      <c r="H263" s="10" t="str">
        <f>IF($A263="","",IF(N(CLEANED_DATA!Y263)&gt;N(CLEANED_DATA!T263)+N(CLEANED_DATA!Z263),"Check: complications unusually high vs deliveries/referrals",""))</f>
        <v/>
      </c>
      <c r="I263" s="10" t="str">
        <f>IF($A263="","",IF(N(CLEANED_DATA!AP263)&lt;N(CLEANED_DATA!AQ263),"Check: FP counselled &lt; new acceptors",""))</f>
        <v/>
      </c>
      <c r="J263" s="10" t="str">
        <f>IF($A263="","",N(CLEANED_DATA!AS263)+N(CLEANED_DATA!AT263)+N(CLEANED_DATA!AU263)+N(CLEANED_DATA!AV263)+N(CLEANED_DATA!AW263)+N(CLEANED_DATA!AX263)+N(CLEANED_DATA!AY263)+N(CLEANED_DATA!AZ263)+N(CLEANED_DATA!BA263)+N(CLEANED_DATA!BB263)+N(CLEANED_DATA!BC263)+N(CLEANED_DATA!#REF!)+N(CLEANED_DATA!#REF!))</f>
        <v/>
      </c>
      <c r="K263" s="10" t="str">
        <f>IF($A263="","",IF(ABS(J263-N(CLEANED_DATA!AQ263))&gt;2,"Check: FP method sum differs from new acceptors",""))</f>
        <v/>
      </c>
      <c r="L263" s="10" t="str">
        <f>IF($A263="","",IF(N(CLEANED_DATA!AJ263)&gt;N(CLEANED_DATA!AI263),"Check: oxygen cases &gt; hypoxemia cases",""))</f>
        <v/>
      </c>
      <c r="M263" s="10" t="str">
        <f t="shared" si="14"/>
        <v/>
      </c>
      <c r="N263" s="10" t="str">
        <f t="shared" si="15"/>
        <v/>
      </c>
      <c r="O263" s="10" t="str">
        <f>IF($A263="","",TEXTJOIN("; ",TRUE,D263:I263,K263:L263))</f>
        <v/>
      </c>
    </row>
    <row r="264" spans="1:15" ht="39.5" customHeight="1">
      <c r="A264" s="10" t="str">
        <f>CLEANED_DATA!A264</f>
        <v/>
      </c>
      <c r="B264" s="10" t="str">
        <f>IF($A264="","",IF(
IF(CLEANED_DATA!D264="","ANC1; ","")&amp;
IF(CLEANED_DATA!G264="","ANC4; ","")&amp;
IF(CLEANED_DATA!Q264="","LLIN_DISTRIBUTED; ","")&amp;
IF(CLEANED_DATA!R264="","DELIVERIES_HF; ","")&amp;
IF(CLEANED_DATA!T264="","AMTSL; ","")&amp;
IF(CLEANED_DATA!V264="","CAESAREAN; ","")&amp;
IF(CLEANED_DATA!W264="","OBST_COMPLICATIONS; ","")&amp;
IF(CLEANED_DATA!AL264="","PNC_48H_PROXY; ","")&amp;
IF(CLEANED_DATA!AM264="","FP_VISITS; ","")&amp;
IF(CLEANED_DATA!AN264="","FP_COUNSELLED; ","")&amp;
IF(CLEANED_DATA!AO264="","FP_NEW_ACCEPTORS; ","")&amp;
IF(CLEANED_DATA!AQ264="","FP_PROGESTIN_PILL; ","")&amp;
IF(CLEANED_DATA!AR264="","FP_ESTRO_PROGESTIN_PILL; ","")&amp;
IF(CLEANED_DATA!AS264="","FP_MORNING_AFTER; ","")&amp;
IF(CLEANED_DATA!AT264="","FP_IM_INJECTION; ","")&amp;
IF(CLEANED_DATA!AU264="","FP_SC_INJECTION; ","")&amp;
IF(CLEANED_DATA!AV264="","FP_IMPLANT_IMPLANON; ","")&amp;
IF(CLEANED_DATA!AW264="","FP_IMPLANT_JADELLE; ","")&amp;
IF(CLEANED_DATA!AX264="","FP_IUD; ","")&amp;
IF(CLEANED_DATA!AY264="","FP_TUBAL_LIGATION; ","")&amp;
IF(CLEANED_DATA!AZ264="","FP_VASECTOMY; ","")&amp;
IF(CLEANED_DATA!BA264="","FP_MALE_CONDOM; ","")&amp;
IF(CLEANED_DATA!BB264="","FP_FEMALE_CONDOM; ","")&amp;
IF(CLEANED_DATA!BC264="","FP_NATURAL_METHOD; ","")
="","None",
IF(CLEANED_DATA!D264="","ANC1; ","")&amp;
IF(CLEANED_DATA!G264="","ANC4; ","")&amp;
IF(CLEANED_DATA!Q264="","LLIN_DISTRIBUTED; ","")&amp;
IF(CLEANED_DATA!R264="","DELIVERIES_HF; ","")&amp;
IF(CLEANED_DATA!T264="","AMTSL; ","")&amp;
IF(CLEANED_DATA!V264="","CAESAREAN; ","")&amp;
IF(CLEANED_DATA!W264="","OBST_COMPLICATIONS; ","")&amp;
IF(CLEANED_DATA!AL264="","PNC_48H_PROXY; ","")&amp;
IF(CLEANED_DATA!AM264="","FP_VISITS; ","")&amp;
IF(CLEANED_DATA!AN264="","FP_COUNSELLED; ","")&amp;
IF(CLEANED_DATA!AO264="","FP_NEW_ACCEPTORS; ","")&amp;
IF(CLEANED_DATA!AQ264="","FP_PROGESTIN_PILL; ","")&amp;
IF(CLEANED_DATA!AR264="","FP_ESTRO_PROGESTIN_PILL; ","")&amp;
IF(CLEANED_DATA!AS264="","FP_MORNING_AFTER; ","")&amp;
IF(CLEANED_DATA!AT264="","FP_IM_INJECTION; ","")&amp;
IF(CLEANED_DATA!AU264="","FP_SC_INJECTION; ","")&amp;
IF(CLEANED_DATA!AV264="","FP_IMPLANT_IMPLANON; ","")&amp;
IF(CLEANED_DATA!AW264="","FP_IMPLANT_JADELLE; ","")&amp;
IF(CLEANED_DATA!AX264="","FP_IUD; ","")&amp;
IF(CLEANED_DATA!AY264="","FP_TUBAL_LIGATION; ","")&amp;
IF(CLEANED_DATA!AZ264="","FP_VASECTOMY; ","")&amp;
IF(CLEANED_DATA!BA264="","FP_MALE_CONDOM; ","")&amp;
IF(CLEANED_DATA!BB264="","FP_FEMALE_CONDOM; ","")&amp;
IF(CLEANED_DATA!BC264="","FP_NATURAL_METHOD; ","")))</f>
        <v/>
      </c>
      <c r="C264" s="11" t="str">
        <f>IF($A264="","",ROUND((IF(CLEANED_DATA!D264&lt;&gt;"",1,0)+IF(CLEANED_DATA!G264&lt;&gt;"",1,0)+IF(CLEANED_DATA!Q264&lt;&gt;"",1,0)+IF(CLEANED_DATA!R264&lt;&gt;"",1,0)+IF(CLEANED_DATA!T264&lt;&gt;"",1,0)+IF(CLEANED_DATA!V264&lt;&gt;"",1,0)+IF(CLEANED_DATA!W264&lt;&gt;"",1,0)+IF(CLEANED_DATA!AL264&lt;&gt;"",1,0)+IF(CLEANED_DATA!AM264&lt;&gt;"",1,0)+IF(CLEANED_DATA!AN264&lt;&gt;"",1,0)+IF(CLEANED_DATA!AO264&lt;&gt;"",1,0)+IF(CLEANED_DATA!AQ264&lt;&gt;"",1,0)+IF(CLEANED_DATA!AR264&lt;&gt;"",1,0)+IF(CLEANED_DATA!AS264&lt;&gt;"",1,0)+IF(CLEANED_DATA!AT264&lt;&gt;"",1,0)+IF(CLEANED_DATA!AU264&lt;&gt;"",1,0)+IF(CLEANED_DATA!AV264&lt;&gt;"",1,0)+IF(CLEANED_DATA!AW264&lt;&gt;"",1,0)+IF(CLEANED_DATA!AX264&lt;&gt;"",1,0)+IF(CLEANED_DATA!AY264&lt;&gt;"",1,0)+IF(CLEANED_DATA!AZ264&lt;&gt;"",1,0)+IF(CLEANED_DATA!BA264&lt;&gt;"",1,0)+IF(CLEANED_DATA!BB264&lt;&gt;"",1,0)+IF(CLEANED_DATA!BC264&lt;&gt;"",1,0))/24*100,1))</f>
        <v/>
      </c>
      <c r="D264" s="10" t="str">
        <f>IF($A264="","",IF(N(CLEANED_DATA!G264)&gt;N(CLEANED_DATA!D264),"Check: ANC4 &gt; ANC1",""))</f>
        <v/>
      </c>
      <c r="E264" s="10" t="str">
        <f>IF($A264="","",IF(OR(CLEANED_DATA!D264="",CLEANED_DATA!Q264=""),"Missing value: verify ANC1 and LLIN reporting",IF(CLEANED_DATA!Q264=CLEANED_DATA!D264,"OK: LLIN equals ANC1",IF(CLEANED_DATA!Q264&gt;CLEANED_DATA!D264,"Flag: LLIN exceeds ANC1 by "&amp;(CLEANED_DATA!Q264-CLEANED_DATA!D264)&amp;"; verify ANC register and LLIN distribution tally","Flag: LLIN lower than ANC1 by "&amp;(CLEANED_DATA!D264-CLEANED_DATA!Q264)&amp;"; verify if all ANC1 clients received LLINs or correct reporting error"))))</f>
        <v/>
      </c>
      <c r="F264" s="10" t="str">
        <f>IF($A264="","",IF(AND(N(CLEANED_DATA!T264)&gt;0,N(CLEANED_DATA!AK264)=0),"Alert: deliveries reported but no PNC 6-10 days",""))</f>
        <v/>
      </c>
      <c r="G264" s="10" t="str">
        <f>IF($A264="","",IF(N(CLEANED_DATA!X264)&gt;N(CLEANED_DATA!T264),"Check: caesareans &gt; facility deliveries",""))</f>
        <v/>
      </c>
      <c r="H264" s="10" t="str">
        <f>IF($A264="","",IF(N(CLEANED_DATA!Y264)&gt;N(CLEANED_DATA!T264)+N(CLEANED_DATA!Z264),"Check: complications unusually high vs deliveries/referrals",""))</f>
        <v/>
      </c>
      <c r="I264" s="10" t="str">
        <f>IF($A264="","",IF(N(CLEANED_DATA!AP264)&lt;N(CLEANED_DATA!AQ264),"Check: FP counselled &lt; new acceptors",""))</f>
        <v/>
      </c>
      <c r="J264" s="10" t="str">
        <f>IF($A264="","",N(CLEANED_DATA!AS264)+N(CLEANED_DATA!AT264)+N(CLEANED_DATA!AU264)+N(CLEANED_DATA!AV264)+N(CLEANED_DATA!AW264)+N(CLEANED_DATA!AX264)+N(CLEANED_DATA!AY264)+N(CLEANED_DATA!AZ264)+N(CLEANED_DATA!BA264)+N(CLEANED_DATA!BB264)+N(CLEANED_DATA!BC264)+N(CLEANED_DATA!#REF!)+N(CLEANED_DATA!#REF!))</f>
        <v/>
      </c>
      <c r="K264" s="10" t="str">
        <f>IF($A264="","",IF(ABS(J264-N(CLEANED_DATA!AQ264))&gt;2,"Check: FP method sum differs from new acceptors",""))</f>
        <v/>
      </c>
      <c r="L264" s="10" t="str">
        <f>IF($A264="","",IF(N(CLEANED_DATA!AJ264)&gt;N(CLEANED_DATA!AI264),"Check: oxygen cases &gt; hypoxemia cases",""))</f>
        <v/>
      </c>
      <c r="M264" s="10" t="str">
        <f t="shared" si="14"/>
        <v/>
      </c>
      <c r="N264" s="10" t="str">
        <f t="shared" si="15"/>
        <v/>
      </c>
      <c r="O264" s="10" t="str">
        <f>IF($A264="","",TEXTJOIN("; ",TRUE,D264:I264,K264:L264))</f>
        <v/>
      </c>
    </row>
    <row r="265" spans="1:15" ht="39.5" customHeight="1">
      <c r="A265" s="10" t="str">
        <f>CLEANED_DATA!A265</f>
        <v/>
      </c>
      <c r="B265" s="10" t="str">
        <f>IF($A265="","",IF(
IF(CLEANED_DATA!D265="","ANC1; ","")&amp;
IF(CLEANED_DATA!G265="","ANC4; ","")&amp;
IF(CLEANED_DATA!Q265="","LLIN_DISTRIBUTED; ","")&amp;
IF(CLEANED_DATA!R265="","DELIVERIES_HF; ","")&amp;
IF(CLEANED_DATA!T265="","AMTSL; ","")&amp;
IF(CLEANED_DATA!V265="","CAESAREAN; ","")&amp;
IF(CLEANED_DATA!W265="","OBST_COMPLICATIONS; ","")&amp;
IF(CLEANED_DATA!AL265="","PNC_48H_PROXY; ","")&amp;
IF(CLEANED_DATA!AM265="","FP_VISITS; ","")&amp;
IF(CLEANED_DATA!AN265="","FP_COUNSELLED; ","")&amp;
IF(CLEANED_DATA!AO265="","FP_NEW_ACCEPTORS; ","")&amp;
IF(CLEANED_DATA!AQ265="","FP_PROGESTIN_PILL; ","")&amp;
IF(CLEANED_DATA!AR265="","FP_ESTRO_PROGESTIN_PILL; ","")&amp;
IF(CLEANED_DATA!AS265="","FP_MORNING_AFTER; ","")&amp;
IF(CLEANED_DATA!AT265="","FP_IM_INJECTION; ","")&amp;
IF(CLEANED_DATA!AU265="","FP_SC_INJECTION; ","")&amp;
IF(CLEANED_DATA!AV265="","FP_IMPLANT_IMPLANON; ","")&amp;
IF(CLEANED_DATA!AW265="","FP_IMPLANT_JADELLE; ","")&amp;
IF(CLEANED_DATA!AX265="","FP_IUD; ","")&amp;
IF(CLEANED_DATA!AY265="","FP_TUBAL_LIGATION; ","")&amp;
IF(CLEANED_DATA!AZ265="","FP_VASECTOMY; ","")&amp;
IF(CLEANED_DATA!BA265="","FP_MALE_CONDOM; ","")&amp;
IF(CLEANED_DATA!BB265="","FP_FEMALE_CONDOM; ","")&amp;
IF(CLEANED_DATA!BC265="","FP_NATURAL_METHOD; ","")
="","None",
IF(CLEANED_DATA!D265="","ANC1; ","")&amp;
IF(CLEANED_DATA!G265="","ANC4; ","")&amp;
IF(CLEANED_DATA!Q265="","LLIN_DISTRIBUTED; ","")&amp;
IF(CLEANED_DATA!R265="","DELIVERIES_HF; ","")&amp;
IF(CLEANED_DATA!T265="","AMTSL; ","")&amp;
IF(CLEANED_DATA!V265="","CAESAREAN; ","")&amp;
IF(CLEANED_DATA!W265="","OBST_COMPLICATIONS; ","")&amp;
IF(CLEANED_DATA!AL265="","PNC_48H_PROXY; ","")&amp;
IF(CLEANED_DATA!AM265="","FP_VISITS; ","")&amp;
IF(CLEANED_DATA!AN265="","FP_COUNSELLED; ","")&amp;
IF(CLEANED_DATA!AO265="","FP_NEW_ACCEPTORS; ","")&amp;
IF(CLEANED_DATA!AQ265="","FP_PROGESTIN_PILL; ","")&amp;
IF(CLEANED_DATA!AR265="","FP_ESTRO_PROGESTIN_PILL; ","")&amp;
IF(CLEANED_DATA!AS265="","FP_MORNING_AFTER; ","")&amp;
IF(CLEANED_DATA!AT265="","FP_IM_INJECTION; ","")&amp;
IF(CLEANED_DATA!AU265="","FP_SC_INJECTION; ","")&amp;
IF(CLEANED_DATA!AV265="","FP_IMPLANT_IMPLANON; ","")&amp;
IF(CLEANED_DATA!AW265="","FP_IMPLANT_JADELLE; ","")&amp;
IF(CLEANED_DATA!AX265="","FP_IUD; ","")&amp;
IF(CLEANED_DATA!AY265="","FP_TUBAL_LIGATION; ","")&amp;
IF(CLEANED_DATA!AZ265="","FP_VASECTOMY; ","")&amp;
IF(CLEANED_DATA!BA265="","FP_MALE_CONDOM; ","")&amp;
IF(CLEANED_DATA!BB265="","FP_FEMALE_CONDOM; ","")&amp;
IF(CLEANED_DATA!BC265="","FP_NATURAL_METHOD; ","")))</f>
        <v/>
      </c>
      <c r="C265" s="11" t="str">
        <f>IF($A265="","",ROUND((IF(CLEANED_DATA!D265&lt;&gt;"",1,0)+IF(CLEANED_DATA!G265&lt;&gt;"",1,0)+IF(CLEANED_DATA!Q265&lt;&gt;"",1,0)+IF(CLEANED_DATA!R265&lt;&gt;"",1,0)+IF(CLEANED_DATA!T265&lt;&gt;"",1,0)+IF(CLEANED_DATA!V265&lt;&gt;"",1,0)+IF(CLEANED_DATA!W265&lt;&gt;"",1,0)+IF(CLEANED_DATA!AL265&lt;&gt;"",1,0)+IF(CLEANED_DATA!AM265&lt;&gt;"",1,0)+IF(CLEANED_DATA!AN265&lt;&gt;"",1,0)+IF(CLEANED_DATA!AO265&lt;&gt;"",1,0)+IF(CLEANED_DATA!AQ265&lt;&gt;"",1,0)+IF(CLEANED_DATA!AR265&lt;&gt;"",1,0)+IF(CLEANED_DATA!AS265&lt;&gt;"",1,0)+IF(CLEANED_DATA!AT265&lt;&gt;"",1,0)+IF(CLEANED_DATA!AU265&lt;&gt;"",1,0)+IF(CLEANED_DATA!AV265&lt;&gt;"",1,0)+IF(CLEANED_DATA!AW265&lt;&gt;"",1,0)+IF(CLEANED_DATA!AX265&lt;&gt;"",1,0)+IF(CLEANED_DATA!AY265&lt;&gt;"",1,0)+IF(CLEANED_DATA!AZ265&lt;&gt;"",1,0)+IF(CLEANED_DATA!BA265&lt;&gt;"",1,0)+IF(CLEANED_DATA!BB265&lt;&gt;"",1,0)+IF(CLEANED_DATA!BC265&lt;&gt;"",1,0))/24*100,1))</f>
        <v/>
      </c>
      <c r="D265" s="10" t="str">
        <f>IF($A265="","",IF(N(CLEANED_DATA!G265)&gt;N(CLEANED_DATA!D265),"Check: ANC4 &gt; ANC1",""))</f>
        <v/>
      </c>
      <c r="E265" s="10" t="str">
        <f>IF($A265="","",IF(OR(CLEANED_DATA!D265="",CLEANED_DATA!Q265=""),"Missing value: verify ANC1 and LLIN reporting",IF(CLEANED_DATA!Q265=CLEANED_DATA!D265,"OK: LLIN equals ANC1",IF(CLEANED_DATA!Q265&gt;CLEANED_DATA!D265,"Flag: LLIN exceeds ANC1 by "&amp;(CLEANED_DATA!Q265-CLEANED_DATA!D265)&amp;"; verify ANC register and LLIN distribution tally","Flag: LLIN lower than ANC1 by "&amp;(CLEANED_DATA!D265-CLEANED_DATA!Q265)&amp;"; verify if all ANC1 clients received LLINs or correct reporting error"))))</f>
        <v/>
      </c>
      <c r="F265" s="10" t="str">
        <f>IF($A265="","",IF(AND(N(CLEANED_DATA!T265)&gt;0,N(CLEANED_DATA!AK265)=0),"Alert: deliveries reported but no PNC 6-10 days",""))</f>
        <v/>
      </c>
      <c r="G265" s="10" t="str">
        <f>IF($A265="","",IF(N(CLEANED_DATA!X265)&gt;N(CLEANED_DATA!T265),"Check: caesareans &gt; facility deliveries",""))</f>
        <v/>
      </c>
      <c r="H265" s="10" t="str">
        <f>IF($A265="","",IF(N(CLEANED_DATA!Y265)&gt;N(CLEANED_DATA!T265)+N(CLEANED_DATA!Z265),"Check: complications unusually high vs deliveries/referrals",""))</f>
        <v/>
      </c>
      <c r="I265" s="10" t="str">
        <f>IF($A265="","",IF(N(CLEANED_DATA!AP265)&lt;N(CLEANED_DATA!AQ265),"Check: FP counselled &lt; new acceptors",""))</f>
        <v/>
      </c>
      <c r="J265" s="10" t="str">
        <f>IF($A265="","",N(CLEANED_DATA!AS265)+N(CLEANED_DATA!AT265)+N(CLEANED_DATA!AU265)+N(CLEANED_DATA!AV265)+N(CLEANED_DATA!AW265)+N(CLEANED_DATA!AX265)+N(CLEANED_DATA!AY265)+N(CLEANED_DATA!AZ265)+N(CLEANED_DATA!BA265)+N(CLEANED_DATA!BB265)+N(CLEANED_DATA!BC265)+N(CLEANED_DATA!#REF!)+N(CLEANED_DATA!#REF!))</f>
        <v/>
      </c>
      <c r="K265" s="10" t="str">
        <f>IF($A265="","",IF(ABS(J265-N(CLEANED_DATA!AQ265))&gt;2,"Check: FP method sum differs from new acceptors",""))</f>
        <v/>
      </c>
      <c r="L265" s="10" t="str">
        <f>IF($A265="","",IF(N(CLEANED_DATA!AJ265)&gt;N(CLEANED_DATA!AI265),"Check: oxygen cases &gt; hypoxemia cases",""))</f>
        <v/>
      </c>
      <c r="M265" s="10" t="str">
        <f t="shared" si="14"/>
        <v/>
      </c>
      <c r="N265" s="10" t="str">
        <f t="shared" si="15"/>
        <v/>
      </c>
      <c r="O265" s="10" t="str">
        <f>IF($A265="","",TEXTJOIN("; ",TRUE,D265:I265,K265:L265))</f>
        <v/>
      </c>
    </row>
    <row r="266" spans="1:15" ht="39.5" customHeight="1">
      <c r="A266" s="10" t="str">
        <f>CLEANED_DATA!A266</f>
        <v/>
      </c>
      <c r="B266" s="10" t="str">
        <f>IF($A266="","",IF(
IF(CLEANED_DATA!D266="","ANC1; ","")&amp;
IF(CLEANED_DATA!G266="","ANC4; ","")&amp;
IF(CLEANED_DATA!Q266="","LLIN_DISTRIBUTED; ","")&amp;
IF(CLEANED_DATA!R266="","DELIVERIES_HF; ","")&amp;
IF(CLEANED_DATA!T266="","AMTSL; ","")&amp;
IF(CLEANED_DATA!V266="","CAESAREAN; ","")&amp;
IF(CLEANED_DATA!W266="","OBST_COMPLICATIONS; ","")&amp;
IF(CLEANED_DATA!AL266="","PNC_48H_PROXY; ","")&amp;
IF(CLEANED_DATA!AM266="","FP_VISITS; ","")&amp;
IF(CLEANED_DATA!AN266="","FP_COUNSELLED; ","")&amp;
IF(CLEANED_DATA!AO266="","FP_NEW_ACCEPTORS; ","")&amp;
IF(CLEANED_DATA!AQ266="","FP_PROGESTIN_PILL; ","")&amp;
IF(CLEANED_DATA!AR266="","FP_ESTRO_PROGESTIN_PILL; ","")&amp;
IF(CLEANED_DATA!AS266="","FP_MORNING_AFTER; ","")&amp;
IF(CLEANED_DATA!AT266="","FP_IM_INJECTION; ","")&amp;
IF(CLEANED_DATA!AU266="","FP_SC_INJECTION; ","")&amp;
IF(CLEANED_DATA!AV266="","FP_IMPLANT_IMPLANON; ","")&amp;
IF(CLEANED_DATA!AW266="","FP_IMPLANT_JADELLE; ","")&amp;
IF(CLEANED_DATA!AX266="","FP_IUD; ","")&amp;
IF(CLEANED_DATA!AY266="","FP_TUBAL_LIGATION; ","")&amp;
IF(CLEANED_DATA!AZ266="","FP_VASECTOMY; ","")&amp;
IF(CLEANED_DATA!BA266="","FP_MALE_CONDOM; ","")&amp;
IF(CLEANED_DATA!BB266="","FP_FEMALE_CONDOM; ","")&amp;
IF(CLEANED_DATA!BC266="","FP_NATURAL_METHOD; ","")
="","None",
IF(CLEANED_DATA!D266="","ANC1; ","")&amp;
IF(CLEANED_DATA!G266="","ANC4; ","")&amp;
IF(CLEANED_DATA!Q266="","LLIN_DISTRIBUTED; ","")&amp;
IF(CLEANED_DATA!R266="","DELIVERIES_HF; ","")&amp;
IF(CLEANED_DATA!T266="","AMTSL; ","")&amp;
IF(CLEANED_DATA!V266="","CAESAREAN; ","")&amp;
IF(CLEANED_DATA!W266="","OBST_COMPLICATIONS; ","")&amp;
IF(CLEANED_DATA!AL266="","PNC_48H_PROXY; ","")&amp;
IF(CLEANED_DATA!AM266="","FP_VISITS; ","")&amp;
IF(CLEANED_DATA!AN266="","FP_COUNSELLED; ","")&amp;
IF(CLEANED_DATA!AO266="","FP_NEW_ACCEPTORS; ","")&amp;
IF(CLEANED_DATA!AQ266="","FP_PROGESTIN_PILL; ","")&amp;
IF(CLEANED_DATA!AR266="","FP_ESTRO_PROGESTIN_PILL; ","")&amp;
IF(CLEANED_DATA!AS266="","FP_MORNING_AFTER; ","")&amp;
IF(CLEANED_DATA!AT266="","FP_IM_INJECTION; ","")&amp;
IF(CLEANED_DATA!AU266="","FP_SC_INJECTION; ","")&amp;
IF(CLEANED_DATA!AV266="","FP_IMPLANT_IMPLANON; ","")&amp;
IF(CLEANED_DATA!AW266="","FP_IMPLANT_JADELLE; ","")&amp;
IF(CLEANED_DATA!AX266="","FP_IUD; ","")&amp;
IF(CLEANED_DATA!AY266="","FP_TUBAL_LIGATION; ","")&amp;
IF(CLEANED_DATA!AZ266="","FP_VASECTOMY; ","")&amp;
IF(CLEANED_DATA!BA266="","FP_MALE_CONDOM; ","")&amp;
IF(CLEANED_DATA!BB266="","FP_FEMALE_CONDOM; ","")&amp;
IF(CLEANED_DATA!BC266="","FP_NATURAL_METHOD; ","")))</f>
        <v/>
      </c>
      <c r="C266" s="11" t="str">
        <f>IF($A266="","",ROUND((IF(CLEANED_DATA!D266&lt;&gt;"",1,0)+IF(CLEANED_DATA!G266&lt;&gt;"",1,0)+IF(CLEANED_DATA!Q266&lt;&gt;"",1,0)+IF(CLEANED_DATA!R266&lt;&gt;"",1,0)+IF(CLEANED_DATA!T266&lt;&gt;"",1,0)+IF(CLEANED_DATA!V266&lt;&gt;"",1,0)+IF(CLEANED_DATA!W266&lt;&gt;"",1,0)+IF(CLEANED_DATA!AL266&lt;&gt;"",1,0)+IF(CLEANED_DATA!AM266&lt;&gt;"",1,0)+IF(CLEANED_DATA!AN266&lt;&gt;"",1,0)+IF(CLEANED_DATA!AO266&lt;&gt;"",1,0)+IF(CLEANED_DATA!AQ266&lt;&gt;"",1,0)+IF(CLEANED_DATA!AR266&lt;&gt;"",1,0)+IF(CLEANED_DATA!AS266&lt;&gt;"",1,0)+IF(CLEANED_DATA!AT266&lt;&gt;"",1,0)+IF(CLEANED_DATA!AU266&lt;&gt;"",1,0)+IF(CLEANED_DATA!AV266&lt;&gt;"",1,0)+IF(CLEANED_DATA!AW266&lt;&gt;"",1,0)+IF(CLEANED_DATA!AX266&lt;&gt;"",1,0)+IF(CLEANED_DATA!AY266&lt;&gt;"",1,0)+IF(CLEANED_DATA!AZ266&lt;&gt;"",1,0)+IF(CLEANED_DATA!BA266&lt;&gt;"",1,0)+IF(CLEANED_DATA!BB266&lt;&gt;"",1,0)+IF(CLEANED_DATA!BC266&lt;&gt;"",1,0))/24*100,1))</f>
        <v/>
      </c>
      <c r="D266" s="10" t="str">
        <f>IF($A266="","",IF(N(CLEANED_DATA!G266)&gt;N(CLEANED_DATA!D266),"Check: ANC4 &gt; ANC1",""))</f>
        <v/>
      </c>
      <c r="E266" s="10" t="str">
        <f>IF($A266="","",IF(OR(CLEANED_DATA!D266="",CLEANED_DATA!Q266=""),"Missing value: verify ANC1 and LLIN reporting",IF(CLEANED_DATA!Q266=CLEANED_DATA!D266,"OK: LLIN equals ANC1",IF(CLEANED_DATA!Q266&gt;CLEANED_DATA!D266,"Flag: LLIN exceeds ANC1 by "&amp;(CLEANED_DATA!Q266-CLEANED_DATA!D266)&amp;"; verify ANC register and LLIN distribution tally","Flag: LLIN lower than ANC1 by "&amp;(CLEANED_DATA!D266-CLEANED_DATA!Q266)&amp;"; verify if all ANC1 clients received LLINs or correct reporting error"))))</f>
        <v/>
      </c>
      <c r="F266" s="10" t="str">
        <f>IF($A266="","",IF(AND(N(CLEANED_DATA!T266)&gt;0,N(CLEANED_DATA!AK266)=0),"Alert: deliveries reported but no PNC 6-10 days",""))</f>
        <v/>
      </c>
      <c r="G266" s="10" t="str">
        <f>IF($A266="","",IF(N(CLEANED_DATA!X266)&gt;N(CLEANED_DATA!T266),"Check: caesareans &gt; facility deliveries",""))</f>
        <v/>
      </c>
      <c r="H266" s="10" t="str">
        <f>IF($A266="","",IF(N(CLEANED_DATA!Y266)&gt;N(CLEANED_DATA!T266)+N(CLEANED_DATA!Z266),"Check: complications unusually high vs deliveries/referrals",""))</f>
        <v/>
      </c>
      <c r="I266" s="10" t="str">
        <f>IF($A266="","",IF(N(CLEANED_DATA!AP266)&lt;N(CLEANED_DATA!AQ266),"Check: FP counselled &lt; new acceptors",""))</f>
        <v/>
      </c>
      <c r="J266" s="10" t="str">
        <f>IF($A266="","",N(CLEANED_DATA!AS266)+N(CLEANED_DATA!AT266)+N(CLEANED_DATA!AU266)+N(CLEANED_DATA!AV266)+N(CLEANED_DATA!AW266)+N(CLEANED_DATA!AX266)+N(CLEANED_DATA!AY266)+N(CLEANED_DATA!AZ266)+N(CLEANED_DATA!BA266)+N(CLEANED_DATA!BB266)+N(CLEANED_DATA!BC266)+N(CLEANED_DATA!#REF!)+N(CLEANED_DATA!#REF!))</f>
        <v/>
      </c>
      <c r="K266" s="10" t="str">
        <f>IF($A266="","",IF(ABS(J266-N(CLEANED_DATA!AQ266))&gt;2,"Check: FP method sum differs from new acceptors",""))</f>
        <v/>
      </c>
      <c r="L266" s="10" t="str">
        <f>IF($A266="","",IF(N(CLEANED_DATA!AJ266)&gt;N(CLEANED_DATA!AI266),"Check: oxygen cases &gt; hypoxemia cases",""))</f>
        <v/>
      </c>
      <c r="M266" s="10" t="str">
        <f t="shared" ref="M266:M301" si="16">IF($A266="","",MAX(0,C266-10*COUNTIF(D266:L266,"&lt;&gt;")))</f>
        <v/>
      </c>
      <c r="N266" s="10" t="str">
        <f t="shared" ref="N266:N297" si="17">IF($A266="","",IF(M266&gt;=85,"Good",IF(M266&gt;=70,"Moderate",IF(M266&gt;=50,"Poor","Critical"))))</f>
        <v/>
      </c>
      <c r="O266" s="10" t="str">
        <f>IF($A266="","",TEXTJOIN("; ",TRUE,D266:I266,K266:L266))</f>
        <v/>
      </c>
    </row>
    <row r="267" spans="1:15" ht="39.5" customHeight="1">
      <c r="A267" s="10" t="str">
        <f>CLEANED_DATA!A267</f>
        <v/>
      </c>
      <c r="B267" s="10" t="str">
        <f>IF($A267="","",IF(
IF(CLEANED_DATA!D267="","ANC1; ","")&amp;
IF(CLEANED_DATA!G267="","ANC4; ","")&amp;
IF(CLEANED_DATA!Q267="","LLIN_DISTRIBUTED; ","")&amp;
IF(CLEANED_DATA!R267="","DELIVERIES_HF; ","")&amp;
IF(CLEANED_DATA!T267="","AMTSL; ","")&amp;
IF(CLEANED_DATA!V267="","CAESAREAN; ","")&amp;
IF(CLEANED_DATA!W267="","OBST_COMPLICATIONS; ","")&amp;
IF(CLEANED_DATA!AL267="","PNC_48H_PROXY; ","")&amp;
IF(CLEANED_DATA!AM267="","FP_VISITS; ","")&amp;
IF(CLEANED_DATA!AN267="","FP_COUNSELLED; ","")&amp;
IF(CLEANED_DATA!AO267="","FP_NEW_ACCEPTORS; ","")&amp;
IF(CLEANED_DATA!AQ267="","FP_PROGESTIN_PILL; ","")&amp;
IF(CLEANED_DATA!AR267="","FP_ESTRO_PROGESTIN_PILL; ","")&amp;
IF(CLEANED_DATA!AS267="","FP_MORNING_AFTER; ","")&amp;
IF(CLEANED_DATA!AT267="","FP_IM_INJECTION; ","")&amp;
IF(CLEANED_DATA!AU267="","FP_SC_INJECTION; ","")&amp;
IF(CLEANED_DATA!AV267="","FP_IMPLANT_IMPLANON; ","")&amp;
IF(CLEANED_DATA!AW267="","FP_IMPLANT_JADELLE; ","")&amp;
IF(CLEANED_DATA!AX267="","FP_IUD; ","")&amp;
IF(CLEANED_DATA!AY267="","FP_TUBAL_LIGATION; ","")&amp;
IF(CLEANED_DATA!AZ267="","FP_VASECTOMY; ","")&amp;
IF(CLEANED_DATA!BA267="","FP_MALE_CONDOM; ","")&amp;
IF(CLEANED_DATA!BB267="","FP_FEMALE_CONDOM; ","")&amp;
IF(CLEANED_DATA!BC267="","FP_NATURAL_METHOD; ","")
="","None",
IF(CLEANED_DATA!D267="","ANC1; ","")&amp;
IF(CLEANED_DATA!G267="","ANC4; ","")&amp;
IF(CLEANED_DATA!Q267="","LLIN_DISTRIBUTED; ","")&amp;
IF(CLEANED_DATA!R267="","DELIVERIES_HF; ","")&amp;
IF(CLEANED_DATA!T267="","AMTSL; ","")&amp;
IF(CLEANED_DATA!V267="","CAESAREAN; ","")&amp;
IF(CLEANED_DATA!W267="","OBST_COMPLICATIONS; ","")&amp;
IF(CLEANED_DATA!AL267="","PNC_48H_PROXY; ","")&amp;
IF(CLEANED_DATA!AM267="","FP_VISITS; ","")&amp;
IF(CLEANED_DATA!AN267="","FP_COUNSELLED; ","")&amp;
IF(CLEANED_DATA!AO267="","FP_NEW_ACCEPTORS; ","")&amp;
IF(CLEANED_DATA!AQ267="","FP_PROGESTIN_PILL; ","")&amp;
IF(CLEANED_DATA!AR267="","FP_ESTRO_PROGESTIN_PILL; ","")&amp;
IF(CLEANED_DATA!AS267="","FP_MORNING_AFTER; ","")&amp;
IF(CLEANED_DATA!AT267="","FP_IM_INJECTION; ","")&amp;
IF(CLEANED_DATA!AU267="","FP_SC_INJECTION; ","")&amp;
IF(CLEANED_DATA!AV267="","FP_IMPLANT_IMPLANON; ","")&amp;
IF(CLEANED_DATA!AW267="","FP_IMPLANT_JADELLE; ","")&amp;
IF(CLEANED_DATA!AX267="","FP_IUD; ","")&amp;
IF(CLEANED_DATA!AY267="","FP_TUBAL_LIGATION; ","")&amp;
IF(CLEANED_DATA!AZ267="","FP_VASECTOMY; ","")&amp;
IF(CLEANED_DATA!BA267="","FP_MALE_CONDOM; ","")&amp;
IF(CLEANED_DATA!BB267="","FP_FEMALE_CONDOM; ","")&amp;
IF(CLEANED_DATA!BC267="","FP_NATURAL_METHOD; ","")))</f>
        <v/>
      </c>
      <c r="C267" s="11" t="str">
        <f>IF($A267="","",ROUND((IF(CLEANED_DATA!D267&lt;&gt;"",1,0)+IF(CLEANED_DATA!G267&lt;&gt;"",1,0)+IF(CLEANED_DATA!Q267&lt;&gt;"",1,0)+IF(CLEANED_DATA!R267&lt;&gt;"",1,0)+IF(CLEANED_DATA!T267&lt;&gt;"",1,0)+IF(CLEANED_DATA!V267&lt;&gt;"",1,0)+IF(CLEANED_DATA!W267&lt;&gt;"",1,0)+IF(CLEANED_DATA!AL267&lt;&gt;"",1,0)+IF(CLEANED_DATA!AM267&lt;&gt;"",1,0)+IF(CLEANED_DATA!AN267&lt;&gt;"",1,0)+IF(CLEANED_DATA!AO267&lt;&gt;"",1,0)+IF(CLEANED_DATA!AQ267&lt;&gt;"",1,0)+IF(CLEANED_DATA!AR267&lt;&gt;"",1,0)+IF(CLEANED_DATA!AS267&lt;&gt;"",1,0)+IF(CLEANED_DATA!AT267&lt;&gt;"",1,0)+IF(CLEANED_DATA!AU267&lt;&gt;"",1,0)+IF(CLEANED_DATA!AV267&lt;&gt;"",1,0)+IF(CLEANED_DATA!AW267&lt;&gt;"",1,0)+IF(CLEANED_DATA!AX267&lt;&gt;"",1,0)+IF(CLEANED_DATA!AY267&lt;&gt;"",1,0)+IF(CLEANED_DATA!AZ267&lt;&gt;"",1,0)+IF(CLEANED_DATA!BA267&lt;&gt;"",1,0)+IF(CLEANED_DATA!BB267&lt;&gt;"",1,0)+IF(CLEANED_DATA!BC267&lt;&gt;"",1,0))/24*100,1))</f>
        <v/>
      </c>
      <c r="D267" s="10" t="str">
        <f>IF($A267="","",IF(N(CLEANED_DATA!G267)&gt;N(CLEANED_DATA!D267),"Check: ANC4 &gt; ANC1",""))</f>
        <v/>
      </c>
      <c r="E267" s="10" t="str">
        <f>IF($A267="","",IF(OR(CLEANED_DATA!D267="",CLEANED_DATA!Q267=""),"Missing value: verify ANC1 and LLIN reporting",IF(CLEANED_DATA!Q267=CLEANED_DATA!D267,"OK: LLIN equals ANC1",IF(CLEANED_DATA!Q267&gt;CLEANED_DATA!D267,"Flag: LLIN exceeds ANC1 by "&amp;(CLEANED_DATA!Q267-CLEANED_DATA!D267)&amp;"; verify ANC register and LLIN distribution tally","Flag: LLIN lower than ANC1 by "&amp;(CLEANED_DATA!D267-CLEANED_DATA!Q267)&amp;"; verify if all ANC1 clients received LLINs or correct reporting error"))))</f>
        <v/>
      </c>
      <c r="F267" s="10" t="str">
        <f>IF($A267="","",IF(AND(N(CLEANED_DATA!T267)&gt;0,N(CLEANED_DATA!AK267)=0),"Alert: deliveries reported but no PNC 6-10 days",""))</f>
        <v/>
      </c>
      <c r="G267" s="10" t="str">
        <f>IF($A267="","",IF(N(CLEANED_DATA!X267)&gt;N(CLEANED_DATA!T267),"Check: caesareans &gt; facility deliveries",""))</f>
        <v/>
      </c>
      <c r="H267" s="10" t="str">
        <f>IF($A267="","",IF(N(CLEANED_DATA!Y267)&gt;N(CLEANED_DATA!T267)+N(CLEANED_DATA!Z267),"Check: complications unusually high vs deliveries/referrals",""))</f>
        <v/>
      </c>
      <c r="I267" s="10" t="str">
        <f>IF($A267="","",IF(N(CLEANED_DATA!AP267)&lt;N(CLEANED_DATA!AQ267),"Check: FP counselled &lt; new acceptors",""))</f>
        <v/>
      </c>
      <c r="J267" s="10" t="str">
        <f>IF($A267="","",N(CLEANED_DATA!AS267)+N(CLEANED_DATA!AT267)+N(CLEANED_DATA!AU267)+N(CLEANED_DATA!AV267)+N(CLEANED_DATA!AW267)+N(CLEANED_DATA!AX267)+N(CLEANED_DATA!AY267)+N(CLEANED_DATA!AZ267)+N(CLEANED_DATA!BA267)+N(CLEANED_DATA!BB267)+N(CLEANED_DATA!BC267)+N(CLEANED_DATA!#REF!)+N(CLEANED_DATA!#REF!))</f>
        <v/>
      </c>
      <c r="K267" s="10" t="str">
        <f>IF($A267="","",IF(ABS(J267-N(CLEANED_DATA!AQ267))&gt;2,"Check: FP method sum differs from new acceptors",""))</f>
        <v/>
      </c>
      <c r="L267" s="10" t="str">
        <f>IF($A267="","",IF(N(CLEANED_DATA!AJ267)&gt;N(CLEANED_DATA!AI267),"Check: oxygen cases &gt; hypoxemia cases",""))</f>
        <v/>
      </c>
      <c r="M267" s="10" t="str">
        <f t="shared" si="16"/>
        <v/>
      </c>
      <c r="N267" s="10" t="str">
        <f t="shared" si="17"/>
        <v/>
      </c>
      <c r="O267" s="10" t="str">
        <f>IF($A267="","",TEXTJOIN("; ",TRUE,D267:I267,K267:L267))</f>
        <v/>
      </c>
    </row>
    <row r="268" spans="1:15" ht="39.5" customHeight="1">
      <c r="A268" s="10" t="str">
        <f>CLEANED_DATA!A268</f>
        <v/>
      </c>
      <c r="B268" s="10" t="str">
        <f>IF($A268="","",IF(
IF(CLEANED_DATA!D268="","ANC1; ","")&amp;
IF(CLEANED_DATA!G268="","ANC4; ","")&amp;
IF(CLEANED_DATA!Q268="","LLIN_DISTRIBUTED; ","")&amp;
IF(CLEANED_DATA!R268="","DELIVERIES_HF; ","")&amp;
IF(CLEANED_DATA!T268="","AMTSL; ","")&amp;
IF(CLEANED_DATA!V268="","CAESAREAN; ","")&amp;
IF(CLEANED_DATA!W268="","OBST_COMPLICATIONS; ","")&amp;
IF(CLEANED_DATA!AL268="","PNC_48H_PROXY; ","")&amp;
IF(CLEANED_DATA!AM268="","FP_VISITS; ","")&amp;
IF(CLEANED_DATA!AN268="","FP_COUNSELLED; ","")&amp;
IF(CLEANED_DATA!AO268="","FP_NEW_ACCEPTORS; ","")&amp;
IF(CLEANED_DATA!AQ268="","FP_PROGESTIN_PILL; ","")&amp;
IF(CLEANED_DATA!AR268="","FP_ESTRO_PROGESTIN_PILL; ","")&amp;
IF(CLEANED_DATA!AS268="","FP_MORNING_AFTER; ","")&amp;
IF(CLEANED_DATA!AT268="","FP_IM_INJECTION; ","")&amp;
IF(CLEANED_DATA!AU268="","FP_SC_INJECTION; ","")&amp;
IF(CLEANED_DATA!AV268="","FP_IMPLANT_IMPLANON; ","")&amp;
IF(CLEANED_DATA!AW268="","FP_IMPLANT_JADELLE; ","")&amp;
IF(CLEANED_DATA!AX268="","FP_IUD; ","")&amp;
IF(CLEANED_DATA!AY268="","FP_TUBAL_LIGATION; ","")&amp;
IF(CLEANED_DATA!AZ268="","FP_VASECTOMY; ","")&amp;
IF(CLEANED_DATA!BA268="","FP_MALE_CONDOM; ","")&amp;
IF(CLEANED_DATA!BB268="","FP_FEMALE_CONDOM; ","")&amp;
IF(CLEANED_DATA!BC268="","FP_NATURAL_METHOD; ","")
="","None",
IF(CLEANED_DATA!D268="","ANC1; ","")&amp;
IF(CLEANED_DATA!G268="","ANC4; ","")&amp;
IF(CLEANED_DATA!Q268="","LLIN_DISTRIBUTED; ","")&amp;
IF(CLEANED_DATA!R268="","DELIVERIES_HF; ","")&amp;
IF(CLEANED_DATA!T268="","AMTSL; ","")&amp;
IF(CLEANED_DATA!V268="","CAESAREAN; ","")&amp;
IF(CLEANED_DATA!W268="","OBST_COMPLICATIONS; ","")&amp;
IF(CLEANED_DATA!AL268="","PNC_48H_PROXY; ","")&amp;
IF(CLEANED_DATA!AM268="","FP_VISITS; ","")&amp;
IF(CLEANED_DATA!AN268="","FP_COUNSELLED; ","")&amp;
IF(CLEANED_DATA!AO268="","FP_NEW_ACCEPTORS; ","")&amp;
IF(CLEANED_DATA!AQ268="","FP_PROGESTIN_PILL; ","")&amp;
IF(CLEANED_DATA!AR268="","FP_ESTRO_PROGESTIN_PILL; ","")&amp;
IF(CLEANED_DATA!AS268="","FP_MORNING_AFTER; ","")&amp;
IF(CLEANED_DATA!AT268="","FP_IM_INJECTION; ","")&amp;
IF(CLEANED_DATA!AU268="","FP_SC_INJECTION; ","")&amp;
IF(CLEANED_DATA!AV268="","FP_IMPLANT_IMPLANON; ","")&amp;
IF(CLEANED_DATA!AW268="","FP_IMPLANT_JADELLE; ","")&amp;
IF(CLEANED_DATA!AX268="","FP_IUD; ","")&amp;
IF(CLEANED_DATA!AY268="","FP_TUBAL_LIGATION; ","")&amp;
IF(CLEANED_DATA!AZ268="","FP_VASECTOMY; ","")&amp;
IF(CLEANED_DATA!BA268="","FP_MALE_CONDOM; ","")&amp;
IF(CLEANED_DATA!BB268="","FP_FEMALE_CONDOM; ","")&amp;
IF(CLEANED_DATA!BC268="","FP_NATURAL_METHOD; ","")))</f>
        <v/>
      </c>
      <c r="C268" s="11" t="str">
        <f>IF($A268="","",ROUND((IF(CLEANED_DATA!D268&lt;&gt;"",1,0)+IF(CLEANED_DATA!G268&lt;&gt;"",1,0)+IF(CLEANED_DATA!Q268&lt;&gt;"",1,0)+IF(CLEANED_DATA!R268&lt;&gt;"",1,0)+IF(CLEANED_DATA!T268&lt;&gt;"",1,0)+IF(CLEANED_DATA!V268&lt;&gt;"",1,0)+IF(CLEANED_DATA!W268&lt;&gt;"",1,0)+IF(CLEANED_DATA!AL268&lt;&gt;"",1,0)+IF(CLEANED_DATA!AM268&lt;&gt;"",1,0)+IF(CLEANED_DATA!AN268&lt;&gt;"",1,0)+IF(CLEANED_DATA!AO268&lt;&gt;"",1,0)+IF(CLEANED_DATA!AQ268&lt;&gt;"",1,0)+IF(CLEANED_DATA!AR268&lt;&gt;"",1,0)+IF(CLEANED_DATA!AS268&lt;&gt;"",1,0)+IF(CLEANED_DATA!AT268&lt;&gt;"",1,0)+IF(CLEANED_DATA!AU268&lt;&gt;"",1,0)+IF(CLEANED_DATA!AV268&lt;&gt;"",1,0)+IF(CLEANED_DATA!AW268&lt;&gt;"",1,0)+IF(CLEANED_DATA!AX268&lt;&gt;"",1,0)+IF(CLEANED_DATA!AY268&lt;&gt;"",1,0)+IF(CLEANED_DATA!AZ268&lt;&gt;"",1,0)+IF(CLEANED_DATA!BA268&lt;&gt;"",1,0)+IF(CLEANED_DATA!BB268&lt;&gt;"",1,0)+IF(CLEANED_DATA!BC268&lt;&gt;"",1,0))/24*100,1))</f>
        <v/>
      </c>
      <c r="D268" s="10" t="str">
        <f>IF($A268="","",IF(N(CLEANED_DATA!G268)&gt;N(CLEANED_DATA!D268),"Check: ANC4 &gt; ANC1",""))</f>
        <v/>
      </c>
      <c r="E268" s="10" t="str">
        <f>IF($A268="","",IF(OR(CLEANED_DATA!D268="",CLEANED_DATA!Q268=""),"Missing value: verify ANC1 and LLIN reporting",IF(CLEANED_DATA!Q268=CLEANED_DATA!D268,"OK: LLIN equals ANC1",IF(CLEANED_DATA!Q268&gt;CLEANED_DATA!D268,"Flag: LLIN exceeds ANC1 by "&amp;(CLEANED_DATA!Q268-CLEANED_DATA!D268)&amp;"; verify ANC register and LLIN distribution tally","Flag: LLIN lower than ANC1 by "&amp;(CLEANED_DATA!D268-CLEANED_DATA!Q268)&amp;"; verify if all ANC1 clients received LLINs or correct reporting error"))))</f>
        <v/>
      </c>
      <c r="F268" s="10" t="str">
        <f>IF($A268="","",IF(AND(N(CLEANED_DATA!T268)&gt;0,N(CLEANED_DATA!AK268)=0),"Alert: deliveries reported but no PNC 6-10 days",""))</f>
        <v/>
      </c>
      <c r="G268" s="10" t="str">
        <f>IF($A268="","",IF(N(CLEANED_DATA!X268)&gt;N(CLEANED_DATA!T268),"Check: caesareans &gt; facility deliveries",""))</f>
        <v/>
      </c>
      <c r="H268" s="10" t="str">
        <f>IF($A268="","",IF(N(CLEANED_DATA!Y268)&gt;N(CLEANED_DATA!T268)+N(CLEANED_DATA!Z268),"Check: complications unusually high vs deliveries/referrals",""))</f>
        <v/>
      </c>
      <c r="I268" s="10" t="str">
        <f>IF($A268="","",IF(N(CLEANED_DATA!AP268)&lt;N(CLEANED_DATA!AQ268),"Check: FP counselled &lt; new acceptors",""))</f>
        <v/>
      </c>
      <c r="J268" s="10" t="str">
        <f>IF($A268="","",N(CLEANED_DATA!AS268)+N(CLEANED_DATA!AT268)+N(CLEANED_DATA!AU268)+N(CLEANED_DATA!AV268)+N(CLEANED_DATA!AW268)+N(CLEANED_DATA!AX268)+N(CLEANED_DATA!AY268)+N(CLEANED_DATA!AZ268)+N(CLEANED_DATA!BA268)+N(CLEANED_DATA!BB268)+N(CLEANED_DATA!BC268)+N(CLEANED_DATA!#REF!)+N(CLEANED_DATA!#REF!))</f>
        <v/>
      </c>
      <c r="K268" s="10" t="str">
        <f>IF($A268="","",IF(ABS(J268-N(CLEANED_DATA!AQ268))&gt;2,"Check: FP method sum differs from new acceptors",""))</f>
        <v/>
      </c>
      <c r="L268" s="10" t="str">
        <f>IF($A268="","",IF(N(CLEANED_DATA!AJ268)&gt;N(CLEANED_DATA!AI268),"Check: oxygen cases &gt; hypoxemia cases",""))</f>
        <v/>
      </c>
      <c r="M268" s="10" t="str">
        <f t="shared" si="16"/>
        <v/>
      </c>
      <c r="N268" s="10" t="str">
        <f t="shared" si="17"/>
        <v/>
      </c>
      <c r="O268" s="10" t="str">
        <f>IF($A268="","",TEXTJOIN("; ",TRUE,D268:I268,K268:L268))</f>
        <v/>
      </c>
    </row>
    <row r="269" spans="1:15" ht="39.5" customHeight="1">
      <c r="A269" s="10" t="str">
        <f>CLEANED_DATA!A269</f>
        <v/>
      </c>
      <c r="B269" s="10" t="str">
        <f>IF($A269="","",IF(
IF(CLEANED_DATA!D269="","ANC1; ","")&amp;
IF(CLEANED_DATA!G269="","ANC4; ","")&amp;
IF(CLEANED_DATA!Q269="","LLIN_DISTRIBUTED; ","")&amp;
IF(CLEANED_DATA!R269="","DELIVERIES_HF; ","")&amp;
IF(CLEANED_DATA!T269="","AMTSL; ","")&amp;
IF(CLEANED_DATA!V269="","CAESAREAN; ","")&amp;
IF(CLEANED_DATA!W269="","OBST_COMPLICATIONS; ","")&amp;
IF(CLEANED_DATA!AL269="","PNC_48H_PROXY; ","")&amp;
IF(CLEANED_DATA!AM269="","FP_VISITS; ","")&amp;
IF(CLEANED_DATA!AN269="","FP_COUNSELLED; ","")&amp;
IF(CLEANED_DATA!AO269="","FP_NEW_ACCEPTORS; ","")&amp;
IF(CLEANED_DATA!AQ269="","FP_PROGESTIN_PILL; ","")&amp;
IF(CLEANED_DATA!AR269="","FP_ESTRO_PROGESTIN_PILL; ","")&amp;
IF(CLEANED_DATA!AS269="","FP_MORNING_AFTER; ","")&amp;
IF(CLEANED_DATA!AT269="","FP_IM_INJECTION; ","")&amp;
IF(CLEANED_DATA!AU269="","FP_SC_INJECTION; ","")&amp;
IF(CLEANED_DATA!AV269="","FP_IMPLANT_IMPLANON; ","")&amp;
IF(CLEANED_DATA!AW269="","FP_IMPLANT_JADELLE; ","")&amp;
IF(CLEANED_DATA!AX269="","FP_IUD; ","")&amp;
IF(CLEANED_DATA!AY269="","FP_TUBAL_LIGATION; ","")&amp;
IF(CLEANED_DATA!AZ269="","FP_VASECTOMY; ","")&amp;
IF(CLEANED_DATA!BA269="","FP_MALE_CONDOM; ","")&amp;
IF(CLEANED_DATA!BB269="","FP_FEMALE_CONDOM; ","")&amp;
IF(CLEANED_DATA!BC269="","FP_NATURAL_METHOD; ","")
="","None",
IF(CLEANED_DATA!D269="","ANC1; ","")&amp;
IF(CLEANED_DATA!G269="","ANC4; ","")&amp;
IF(CLEANED_DATA!Q269="","LLIN_DISTRIBUTED; ","")&amp;
IF(CLEANED_DATA!R269="","DELIVERIES_HF; ","")&amp;
IF(CLEANED_DATA!T269="","AMTSL; ","")&amp;
IF(CLEANED_DATA!V269="","CAESAREAN; ","")&amp;
IF(CLEANED_DATA!W269="","OBST_COMPLICATIONS; ","")&amp;
IF(CLEANED_DATA!AL269="","PNC_48H_PROXY; ","")&amp;
IF(CLEANED_DATA!AM269="","FP_VISITS; ","")&amp;
IF(CLEANED_DATA!AN269="","FP_COUNSELLED; ","")&amp;
IF(CLEANED_DATA!AO269="","FP_NEW_ACCEPTORS; ","")&amp;
IF(CLEANED_DATA!AQ269="","FP_PROGESTIN_PILL; ","")&amp;
IF(CLEANED_DATA!AR269="","FP_ESTRO_PROGESTIN_PILL; ","")&amp;
IF(CLEANED_DATA!AS269="","FP_MORNING_AFTER; ","")&amp;
IF(CLEANED_DATA!AT269="","FP_IM_INJECTION; ","")&amp;
IF(CLEANED_DATA!AU269="","FP_SC_INJECTION; ","")&amp;
IF(CLEANED_DATA!AV269="","FP_IMPLANT_IMPLANON; ","")&amp;
IF(CLEANED_DATA!AW269="","FP_IMPLANT_JADELLE; ","")&amp;
IF(CLEANED_DATA!AX269="","FP_IUD; ","")&amp;
IF(CLEANED_DATA!AY269="","FP_TUBAL_LIGATION; ","")&amp;
IF(CLEANED_DATA!AZ269="","FP_VASECTOMY; ","")&amp;
IF(CLEANED_DATA!BA269="","FP_MALE_CONDOM; ","")&amp;
IF(CLEANED_DATA!BB269="","FP_FEMALE_CONDOM; ","")&amp;
IF(CLEANED_DATA!BC269="","FP_NATURAL_METHOD; ","")))</f>
        <v/>
      </c>
      <c r="C269" s="11" t="str">
        <f>IF($A269="","",ROUND((IF(CLEANED_DATA!D269&lt;&gt;"",1,0)+IF(CLEANED_DATA!G269&lt;&gt;"",1,0)+IF(CLEANED_DATA!Q269&lt;&gt;"",1,0)+IF(CLEANED_DATA!R269&lt;&gt;"",1,0)+IF(CLEANED_DATA!T269&lt;&gt;"",1,0)+IF(CLEANED_DATA!V269&lt;&gt;"",1,0)+IF(CLEANED_DATA!W269&lt;&gt;"",1,0)+IF(CLEANED_DATA!AL269&lt;&gt;"",1,0)+IF(CLEANED_DATA!AM269&lt;&gt;"",1,0)+IF(CLEANED_DATA!AN269&lt;&gt;"",1,0)+IF(CLEANED_DATA!AO269&lt;&gt;"",1,0)+IF(CLEANED_DATA!AQ269&lt;&gt;"",1,0)+IF(CLEANED_DATA!AR269&lt;&gt;"",1,0)+IF(CLEANED_DATA!AS269&lt;&gt;"",1,0)+IF(CLEANED_DATA!AT269&lt;&gt;"",1,0)+IF(CLEANED_DATA!AU269&lt;&gt;"",1,0)+IF(CLEANED_DATA!AV269&lt;&gt;"",1,0)+IF(CLEANED_DATA!AW269&lt;&gt;"",1,0)+IF(CLEANED_DATA!AX269&lt;&gt;"",1,0)+IF(CLEANED_DATA!AY269&lt;&gt;"",1,0)+IF(CLEANED_DATA!AZ269&lt;&gt;"",1,0)+IF(CLEANED_DATA!BA269&lt;&gt;"",1,0)+IF(CLEANED_DATA!BB269&lt;&gt;"",1,0)+IF(CLEANED_DATA!BC269&lt;&gt;"",1,0))/24*100,1))</f>
        <v/>
      </c>
      <c r="D269" s="10" t="str">
        <f>IF($A269="","",IF(N(CLEANED_DATA!G269)&gt;N(CLEANED_DATA!D269),"Check: ANC4 &gt; ANC1",""))</f>
        <v/>
      </c>
      <c r="E269" s="10" t="str">
        <f>IF($A269="","",IF(OR(CLEANED_DATA!D269="",CLEANED_DATA!Q269=""),"Missing value: verify ANC1 and LLIN reporting",IF(CLEANED_DATA!Q269=CLEANED_DATA!D269,"OK: LLIN equals ANC1",IF(CLEANED_DATA!Q269&gt;CLEANED_DATA!D269,"Flag: LLIN exceeds ANC1 by "&amp;(CLEANED_DATA!Q269-CLEANED_DATA!D269)&amp;"; verify ANC register and LLIN distribution tally","Flag: LLIN lower than ANC1 by "&amp;(CLEANED_DATA!D269-CLEANED_DATA!Q269)&amp;"; verify if all ANC1 clients received LLINs or correct reporting error"))))</f>
        <v/>
      </c>
      <c r="F269" s="10" t="str">
        <f>IF($A269="","",IF(AND(N(CLEANED_DATA!T269)&gt;0,N(CLEANED_DATA!AK269)=0),"Alert: deliveries reported but no PNC 6-10 days",""))</f>
        <v/>
      </c>
      <c r="G269" s="10" t="str">
        <f>IF($A269="","",IF(N(CLEANED_DATA!X269)&gt;N(CLEANED_DATA!T269),"Check: caesareans &gt; facility deliveries",""))</f>
        <v/>
      </c>
      <c r="H269" s="10" t="str">
        <f>IF($A269="","",IF(N(CLEANED_DATA!Y269)&gt;N(CLEANED_DATA!T269)+N(CLEANED_DATA!Z269),"Check: complications unusually high vs deliveries/referrals",""))</f>
        <v/>
      </c>
      <c r="I269" s="10" t="str">
        <f>IF($A269="","",IF(N(CLEANED_DATA!AP269)&lt;N(CLEANED_DATA!AQ269),"Check: FP counselled &lt; new acceptors",""))</f>
        <v/>
      </c>
      <c r="J269" s="10" t="str">
        <f>IF($A269="","",N(CLEANED_DATA!AS269)+N(CLEANED_DATA!AT269)+N(CLEANED_DATA!AU269)+N(CLEANED_DATA!AV269)+N(CLEANED_DATA!AW269)+N(CLEANED_DATA!AX269)+N(CLEANED_DATA!AY269)+N(CLEANED_DATA!AZ269)+N(CLEANED_DATA!BA269)+N(CLEANED_DATA!BB269)+N(CLEANED_DATA!BC269)+N(CLEANED_DATA!#REF!)+N(CLEANED_DATA!#REF!))</f>
        <v/>
      </c>
      <c r="K269" s="10" t="str">
        <f>IF($A269="","",IF(ABS(J269-N(CLEANED_DATA!AQ269))&gt;2,"Check: FP method sum differs from new acceptors",""))</f>
        <v/>
      </c>
      <c r="L269" s="10" t="str">
        <f>IF($A269="","",IF(N(CLEANED_DATA!AJ269)&gt;N(CLEANED_DATA!AI269),"Check: oxygen cases &gt; hypoxemia cases",""))</f>
        <v/>
      </c>
      <c r="M269" s="10" t="str">
        <f t="shared" si="16"/>
        <v/>
      </c>
      <c r="N269" s="10" t="str">
        <f t="shared" si="17"/>
        <v/>
      </c>
      <c r="O269" s="10" t="str">
        <f>IF($A269="","",TEXTJOIN("; ",TRUE,D269:I269,K269:L269))</f>
        <v/>
      </c>
    </row>
    <row r="270" spans="1:15" ht="39.5" customHeight="1">
      <c r="A270" s="10" t="str">
        <f>CLEANED_DATA!A270</f>
        <v/>
      </c>
      <c r="B270" s="10" t="str">
        <f>IF($A270="","",IF(
IF(CLEANED_DATA!D270="","ANC1; ","")&amp;
IF(CLEANED_DATA!G270="","ANC4; ","")&amp;
IF(CLEANED_DATA!Q270="","LLIN_DISTRIBUTED; ","")&amp;
IF(CLEANED_DATA!R270="","DELIVERIES_HF; ","")&amp;
IF(CLEANED_DATA!T270="","AMTSL; ","")&amp;
IF(CLEANED_DATA!V270="","CAESAREAN; ","")&amp;
IF(CLEANED_DATA!W270="","OBST_COMPLICATIONS; ","")&amp;
IF(CLEANED_DATA!AL270="","PNC_48H_PROXY; ","")&amp;
IF(CLEANED_DATA!AM270="","FP_VISITS; ","")&amp;
IF(CLEANED_DATA!AN270="","FP_COUNSELLED; ","")&amp;
IF(CLEANED_DATA!AO270="","FP_NEW_ACCEPTORS; ","")&amp;
IF(CLEANED_DATA!AQ270="","FP_PROGESTIN_PILL; ","")&amp;
IF(CLEANED_DATA!AR270="","FP_ESTRO_PROGESTIN_PILL; ","")&amp;
IF(CLEANED_DATA!AS270="","FP_MORNING_AFTER; ","")&amp;
IF(CLEANED_DATA!AT270="","FP_IM_INJECTION; ","")&amp;
IF(CLEANED_DATA!AU270="","FP_SC_INJECTION; ","")&amp;
IF(CLEANED_DATA!AV270="","FP_IMPLANT_IMPLANON; ","")&amp;
IF(CLEANED_DATA!AW270="","FP_IMPLANT_JADELLE; ","")&amp;
IF(CLEANED_DATA!AX270="","FP_IUD; ","")&amp;
IF(CLEANED_DATA!AY270="","FP_TUBAL_LIGATION; ","")&amp;
IF(CLEANED_DATA!AZ270="","FP_VASECTOMY; ","")&amp;
IF(CLEANED_DATA!BA270="","FP_MALE_CONDOM; ","")&amp;
IF(CLEANED_DATA!BB270="","FP_FEMALE_CONDOM; ","")&amp;
IF(CLEANED_DATA!BC270="","FP_NATURAL_METHOD; ","")
="","None",
IF(CLEANED_DATA!D270="","ANC1; ","")&amp;
IF(CLEANED_DATA!G270="","ANC4; ","")&amp;
IF(CLEANED_DATA!Q270="","LLIN_DISTRIBUTED; ","")&amp;
IF(CLEANED_DATA!R270="","DELIVERIES_HF; ","")&amp;
IF(CLEANED_DATA!T270="","AMTSL; ","")&amp;
IF(CLEANED_DATA!V270="","CAESAREAN; ","")&amp;
IF(CLEANED_DATA!W270="","OBST_COMPLICATIONS; ","")&amp;
IF(CLEANED_DATA!AL270="","PNC_48H_PROXY; ","")&amp;
IF(CLEANED_DATA!AM270="","FP_VISITS; ","")&amp;
IF(CLEANED_DATA!AN270="","FP_COUNSELLED; ","")&amp;
IF(CLEANED_DATA!AO270="","FP_NEW_ACCEPTORS; ","")&amp;
IF(CLEANED_DATA!AQ270="","FP_PROGESTIN_PILL; ","")&amp;
IF(CLEANED_DATA!AR270="","FP_ESTRO_PROGESTIN_PILL; ","")&amp;
IF(CLEANED_DATA!AS270="","FP_MORNING_AFTER; ","")&amp;
IF(CLEANED_DATA!AT270="","FP_IM_INJECTION; ","")&amp;
IF(CLEANED_DATA!AU270="","FP_SC_INJECTION; ","")&amp;
IF(CLEANED_DATA!AV270="","FP_IMPLANT_IMPLANON; ","")&amp;
IF(CLEANED_DATA!AW270="","FP_IMPLANT_JADELLE; ","")&amp;
IF(CLEANED_DATA!AX270="","FP_IUD; ","")&amp;
IF(CLEANED_DATA!AY270="","FP_TUBAL_LIGATION; ","")&amp;
IF(CLEANED_DATA!AZ270="","FP_VASECTOMY; ","")&amp;
IF(CLEANED_DATA!BA270="","FP_MALE_CONDOM; ","")&amp;
IF(CLEANED_DATA!BB270="","FP_FEMALE_CONDOM; ","")&amp;
IF(CLEANED_DATA!BC270="","FP_NATURAL_METHOD; ","")))</f>
        <v/>
      </c>
      <c r="C270" s="11" t="str">
        <f>IF($A270="","",ROUND((IF(CLEANED_DATA!D270&lt;&gt;"",1,0)+IF(CLEANED_DATA!G270&lt;&gt;"",1,0)+IF(CLEANED_DATA!Q270&lt;&gt;"",1,0)+IF(CLEANED_DATA!R270&lt;&gt;"",1,0)+IF(CLEANED_DATA!T270&lt;&gt;"",1,0)+IF(CLEANED_DATA!V270&lt;&gt;"",1,0)+IF(CLEANED_DATA!W270&lt;&gt;"",1,0)+IF(CLEANED_DATA!AL270&lt;&gt;"",1,0)+IF(CLEANED_DATA!AM270&lt;&gt;"",1,0)+IF(CLEANED_DATA!AN270&lt;&gt;"",1,0)+IF(CLEANED_DATA!AO270&lt;&gt;"",1,0)+IF(CLEANED_DATA!AQ270&lt;&gt;"",1,0)+IF(CLEANED_DATA!AR270&lt;&gt;"",1,0)+IF(CLEANED_DATA!AS270&lt;&gt;"",1,0)+IF(CLEANED_DATA!AT270&lt;&gt;"",1,0)+IF(CLEANED_DATA!AU270&lt;&gt;"",1,0)+IF(CLEANED_DATA!AV270&lt;&gt;"",1,0)+IF(CLEANED_DATA!AW270&lt;&gt;"",1,0)+IF(CLEANED_DATA!AX270&lt;&gt;"",1,0)+IF(CLEANED_DATA!AY270&lt;&gt;"",1,0)+IF(CLEANED_DATA!AZ270&lt;&gt;"",1,0)+IF(CLEANED_DATA!BA270&lt;&gt;"",1,0)+IF(CLEANED_DATA!BB270&lt;&gt;"",1,0)+IF(CLEANED_DATA!BC270&lt;&gt;"",1,0))/24*100,1))</f>
        <v/>
      </c>
      <c r="D270" s="10" t="str">
        <f>IF($A270="","",IF(N(CLEANED_DATA!G270)&gt;N(CLEANED_DATA!D270),"Check: ANC4 &gt; ANC1",""))</f>
        <v/>
      </c>
      <c r="E270" s="10" t="str">
        <f>IF($A270="","",IF(OR(CLEANED_DATA!D270="",CLEANED_DATA!Q270=""),"Missing value: verify ANC1 and LLIN reporting",IF(CLEANED_DATA!Q270=CLEANED_DATA!D270,"OK: LLIN equals ANC1",IF(CLEANED_DATA!Q270&gt;CLEANED_DATA!D270,"Flag: LLIN exceeds ANC1 by "&amp;(CLEANED_DATA!Q270-CLEANED_DATA!D270)&amp;"; verify ANC register and LLIN distribution tally","Flag: LLIN lower than ANC1 by "&amp;(CLEANED_DATA!D270-CLEANED_DATA!Q270)&amp;"; verify if all ANC1 clients received LLINs or correct reporting error"))))</f>
        <v/>
      </c>
      <c r="F270" s="10" t="str">
        <f>IF($A270="","",IF(AND(N(CLEANED_DATA!T270)&gt;0,N(CLEANED_DATA!AK270)=0),"Alert: deliveries reported but no PNC 6-10 days",""))</f>
        <v/>
      </c>
      <c r="G270" s="10" t="str">
        <f>IF($A270="","",IF(N(CLEANED_DATA!X270)&gt;N(CLEANED_DATA!T270),"Check: caesareans &gt; facility deliveries",""))</f>
        <v/>
      </c>
      <c r="H270" s="10" t="str">
        <f>IF($A270="","",IF(N(CLEANED_DATA!Y270)&gt;N(CLEANED_DATA!T270)+N(CLEANED_DATA!Z270),"Check: complications unusually high vs deliveries/referrals",""))</f>
        <v/>
      </c>
      <c r="I270" s="10" t="str">
        <f>IF($A270="","",IF(N(CLEANED_DATA!AP270)&lt;N(CLEANED_DATA!AQ270),"Check: FP counselled &lt; new acceptors",""))</f>
        <v/>
      </c>
      <c r="J270" s="10" t="str">
        <f>IF($A270="","",N(CLEANED_DATA!AS270)+N(CLEANED_DATA!AT270)+N(CLEANED_DATA!AU270)+N(CLEANED_DATA!AV270)+N(CLEANED_DATA!AW270)+N(CLEANED_DATA!AX270)+N(CLEANED_DATA!AY270)+N(CLEANED_DATA!AZ270)+N(CLEANED_DATA!BA270)+N(CLEANED_DATA!BB270)+N(CLEANED_DATA!BC270)+N(CLEANED_DATA!#REF!)+N(CLEANED_DATA!#REF!))</f>
        <v/>
      </c>
      <c r="K270" s="10" t="str">
        <f>IF($A270="","",IF(ABS(J270-N(CLEANED_DATA!AQ270))&gt;2,"Check: FP method sum differs from new acceptors",""))</f>
        <v/>
      </c>
      <c r="L270" s="10" t="str">
        <f>IF($A270="","",IF(N(CLEANED_DATA!AJ270)&gt;N(CLEANED_DATA!AI270),"Check: oxygen cases &gt; hypoxemia cases",""))</f>
        <v/>
      </c>
      <c r="M270" s="10" t="str">
        <f t="shared" si="16"/>
        <v/>
      </c>
      <c r="N270" s="10" t="str">
        <f t="shared" si="17"/>
        <v/>
      </c>
      <c r="O270" s="10" t="str">
        <f>IF($A270="","",TEXTJOIN("; ",TRUE,D270:I270,K270:L270))</f>
        <v/>
      </c>
    </row>
    <row r="271" spans="1:15" ht="39.5" customHeight="1">
      <c r="A271" s="10" t="str">
        <f>CLEANED_DATA!A271</f>
        <v/>
      </c>
      <c r="B271" s="10" t="str">
        <f>IF($A271="","",IF(
IF(CLEANED_DATA!D271="","ANC1; ","")&amp;
IF(CLEANED_DATA!G271="","ANC4; ","")&amp;
IF(CLEANED_DATA!Q271="","LLIN_DISTRIBUTED; ","")&amp;
IF(CLEANED_DATA!R271="","DELIVERIES_HF; ","")&amp;
IF(CLEANED_DATA!T271="","AMTSL; ","")&amp;
IF(CLEANED_DATA!V271="","CAESAREAN; ","")&amp;
IF(CLEANED_DATA!W271="","OBST_COMPLICATIONS; ","")&amp;
IF(CLEANED_DATA!AL271="","PNC_48H_PROXY; ","")&amp;
IF(CLEANED_DATA!AM271="","FP_VISITS; ","")&amp;
IF(CLEANED_DATA!AN271="","FP_COUNSELLED; ","")&amp;
IF(CLEANED_DATA!AO271="","FP_NEW_ACCEPTORS; ","")&amp;
IF(CLEANED_DATA!AQ271="","FP_PROGESTIN_PILL; ","")&amp;
IF(CLEANED_DATA!AR271="","FP_ESTRO_PROGESTIN_PILL; ","")&amp;
IF(CLEANED_DATA!AS271="","FP_MORNING_AFTER; ","")&amp;
IF(CLEANED_DATA!AT271="","FP_IM_INJECTION; ","")&amp;
IF(CLEANED_DATA!AU271="","FP_SC_INJECTION; ","")&amp;
IF(CLEANED_DATA!AV271="","FP_IMPLANT_IMPLANON; ","")&amp;
IF(CLEANED_DATA!AW271="","FP_IMPLANT_JADELLE; ","")&amp;
IF(CLEANED_DATA!AX271="","FP_IUD; ","")&amp;
IF(CLEANED_DATA!AY271="","FP_TUBAL_LIGATION; ","")&amp;
IF(CLEANED_DATA!AZ271="","FP_VASECTOMY; ","")&amp;
IF(CLEANED_DATA!BA271="","FP_MALE_CONDOM; ","")&amp;
IF(CLEANED_DATA!BB271="","FP_FEMALE_CONDOM; ","")&amp;
IF(CLEANED_DATA!BC271="","FP_NATURAL_METHOD; ","")
="","None",
IF(CLEANED_DATA!D271="","ANC1; ","")&amp;
IF(CLEANED_DATA!G271="","ANC4; ","")&amp;
IF(CLEANED_DATA!Q271="","LLIN_DISTRIBUTED; ","")&amp;
IF(CLEANED_DATA!R271="","DELIVERIES_HF; ","")&amp;
IF(CLEANED_DATA!T271="","AMTSL; ","")&amp;
IF(CLEANED_DATA!V271="","CAESAREAN; ","")&amp;
IF(CLEANED_DATA!W271="","OBST_COMPLICATIONS; ","")&amp;
IF(CLEANED_DATA!AL271="","PNC_48H_PROXY; ","")&amp;
IF(CLEANED_DATA!AM271="","FP_VISITS; ","")&amp;
IF(CLEANED_DATA!AN271="","FP_COUNSELLED; ","")&amp;
IF(CLEANED_DATA!AO271="","FP_NEW_ACCEPTORS; ","")&amp;
IF(CLEANED_DATA!AQ271="","FP_PROGESTIN_PILL; ","")&amp;
IF(CLEANED_DATA!AR271="","FP_ESTRO_PROGESTIN_PILL; ","")&amp;
IF(CLEANED_DATA!AS271="","FP_MORNING_AFTER; ","")&amp;
IF(CLEANED_DATA!AT271="","FP_IM_INJECTION; ","")&amp;
IF(CLEANED_DATA!AU271="","FP_SC_INJECTION; ","")&amp;
IF(CLEANED_DATA!AV271="","FP_IMPLANT_IMPLANON; ","")&amp;
IF(CLEANED_DATA!AW271="","FP_IMPLANT_JADELLE; ","")&amp;
IF(CLEANED_DATA!AX271="","FP_IUD; ","")&amp;
IF(CLEANED_DATA!AY271="","FP_TUBAL_LIGATION; ","")&amp;
IF(CLEANED_DATA!AZ271="","FP_VASECTOMY; ","")&amp;
IF(CLEANED_DATA!BA271="","FP_MALE_CONDOM; ","")&amp;
IF(CLEANED_DATA!BB271="","FP_FEMALE_CONDOM; ","")&amp;
IF(CLEANED_DATA!BC271="","FP_NATURAL_METHOD; ","")))</f>
        <v/>
      </c>
      <c r="C271" s="11" t="str">
        <f>IF($A271="","",ROUND((IF(CLEANED_DATA!D271&lt;&gt;"",1,0)+IF(CLEANED_DATA!G271&lt;&gt;"",1,0)+IF(CLEANED_DATA!Q271&lt;&gt;"",1,0)+IF(CLEANED_DATA!R271&lt;&gt;"",1,0)+IF(CLEANED_DATA!T271&lt;&gt;"",1,0)+IF(CLEANED_DATA!V271&lt;&gt;"",1,0)+IF(CLEANED_DATA!W271&lt;&gt;"",1,0)+IF(CLEANED_DATA!AL271&lt;&gt;"",1,0)+IF(CLEANED_DATA!AM271&lt;&gt;"",1,0)+IF(CLEANED_DATA!AN271&lt;&gt;"",1,0)+IF(CLEANED_DATA!AO271&lt;&gt;"",1,0)+IF(CLEANED_DATA!AQ271&lt;&gt;"",1,0)+IF(CLEANED_DATA!AR271&lt;&gt;"",1,0)+IF(CLEANED_DATA!AS271&lt;&gt;"",1,0)+IF(CLEANED_DATA!AT271&lt;&gt;"",1,0)+IF(CLEANED_DATA!AU271&lt;&gt;"",1,0)+IF(CLEANED_DATA!AV271&lt;&gt;"",1,0)+IF(CLEANED_DATA!AW271&lt;&gt;"",1,0)+IF(CLEANED_DATA!AX271&lt;&gt;"",1,0)+IF(CLEANED_DATA!AY271&lt;&gt;"",1,0)+IF(CLEANED_DATA!AZ271&lt;&gt;"",1,0)+IF(CLEANED_DATA!BA271&lt;&gt;"",1,0)+IF(CLEANED_DATA!BB271&lt;&gt;"",1,0)+IF(CLEANED_DATA!BC271&lt;&gt;"",1,0))/24*100,1))</f>
        <v/>
      </c>
      <c r="D271" s="10" t="str">
        <f>IF($A271="","",IF(N(CLEANED_DATA!G271)&gt;N(CLEANED_DATA!D271),"Check: ANC4 &gt; ANC1",""))</f>
        <v/>
      </c>
      <c r="E271" s="10" t="str">
        <f>IF($A271="","",IF(OR(CLEANED_DATA!D271="",CLEANED_DATA!Q271=""),"Missing value: verify ANC1 and LLIN reporting",IF(CLEANED_DATA!Q271=CLEANED_DATA!D271,"OK: LLIN equals ANC1",IF(CLEANED_DATA!Q271&gt;CLEANED_DATA!D271,"Flag: LLIN exceeds ANC1 by "&amp;(CLEANED_DATA!Q271-CLEANED_DATA!D271)&amp;"; verify ANC register and LLIN distribution tally","Flag: LLIN lower than ANC1 by "&amp;(CLEANED_DATA!D271-CLEANED_DATA!Q271)&amp;"; verify if all ANC1 clients received LLINs or correct reporting error"))))</f>
        <v/>
      </c>
      <c r="F271" s="10" t="str">
        <f>IF($A271="","",IF(AND(N(CLEANED_DATA!T271)&gt;0,N(CLEANED_DATA!AK271)=0),"Alert: deliveries reported but no PNC 6-10 days",""))</f>
        <v/>
      </c>
      <c r="G271" s="10" t="str">
        <f>IF($A271="","",IF(N(CLEANED_DATA!X271)&gt;N(CLEANED_DATA!T271),"Check: caesareans &gt; facility deliveries",""))</f>
        <v/>
      </c>
      <c r="H271" s="10" t="str">
        <f>IF($A271="","",IF(N(CLEANED_DATA!Y271)&gt;N(CLEANED_DATA!T271)+N(CLEANED_DATA!Z271),"Check: complications unusually high vs deliveries/referrals",""))</f>
        <v/>
      </c>
      <c r="I271" s="10" t="str">
        <f>IF($A271="","",IF(N(CLEANED_DATA!AP271)&lt;N(CLEANED_DATA!AQ271),"Check: FP counselled &lt; new acceptors",""))</f>
        <v/>
      </c>
      <c r="J271" s="10" t="str">
        <f>IF($A271="","",N(CLEANED_DATA!AS271)+N(CLEANED_DATA!AT271)+N(CLEANED_DATA!AU271)+N(CLEANED_DATA!AV271)+N(CLEANED_DATA!AW271)+N(CLEANED_DATA!AX271)+N(CLEANED_DATA!AY271)+N(CLEANED_DATA!AZ271)+N(CLEANED_DATA!BA271)+N(CLEANED_DATA!BB271)+N(CLEANED_DATA!BC271)+N(CLEANED_DATA!#REF!)+N(CLEANED_DATA!#REF!))</f>
        <v/>
      </c>
      <c r="K271" s="10" t="str">
        <f>IF($A271="","",IF(ABS(J271-N(CLEANED_DATA!AQ271))&gt;2,"Check: FP method sum differs from new acceptors",""))</f>
        <v/>
      </c>
      <c r="L271" s="10" t="str">
        <f>IF($A271="","",IF(N(CLEANED_DATA!AJ271)&gt;N(CLEANED_DATA!AI271),"Check: oxygen cases &gt; hypoxemia cases",""))</f>
        <v/>
      </c>
      <c r="M271" s="10" t="str">
        <f t="shared" si="16"/>
        <v/>
      </c>
      <c r="N271" s="10" t="str">
        <f t="shared" si="17"/>
        <v/>
      </c>
      <c r="O271" s="10" t="str">
        <f>IF($A271="","",TEXTJOIN("; ",TRUE,D271:I271,K271:L271))</f>
        <v/>
      </c>
    </row>
    <row r="272" spans="1:15" ht="39.5" customHeight="1">
      <c r="A272" s="10" t="str">
        <f>CLEANED_DATA!A272</f>
        <v/>
      </c>
      <c r="B272" s="10" t="str">
        <f>IF($A272="","",IF(
IF(CLEANED_DATA!D272="","ANC1; ","")&amp;
IF(CLEANED_DATA!G272="","ANC4; ","")&amp;
IF(CLEANED_DATA!Q272="","LLIN_DISTRIBUTED; ","")&amp;
IF(CLEANED_DATA!R272="","DELIVERIES_HF; ","")&amp;
IF(CLEANED_DATA!T272="","AMTSL; ","")&amp;
IF(CLEANED_DATA!V272="","CAESAREAN; ","")&amp;
IF(CLEANED_DATA!W272="","OBST_COMPLICATIONS; ","")&amp;
IF(CLEANED_DATA!AL272="","PNC_48H_PROXY; ","")&amp;
IF(CLEANED_DATA!AM272="","FP_VISITS; ","")&amp;
IF(CLEANED_DATA!AN272="","FP_COUNSELLED; ","")&amp;
IF(CLEANED_DATA!AO272="","FP_NEW_ACCEPTORS; ","")&amp;
IF(CLEANED_DATA!AQ272="","FP_PROGESTIN_PILL; ","")&amp;
IF(CLEANED_DATA!AR272="","FP_ESTRO_PROGESTIN_PILL; ","")&amp;
IF(CLEANED_DATA!AS272="","FP_MORNING_AFTER; ","")&amp;
IF(CLEANED_DATA!AT272="","FP_IM_INJECTION; ","")&amp;
IF(CLEANED_DATA!AU272="","FP_SC_INJECTION; ","")&amp;
IF(CLEANED_DATA!AV272="","FP_IMPLANT_IMPLANON; ","")&amp;
IF(CLEANED_DATA!AW272="","FP_IMPLANT_JADELLE; ","")&amp;
IF(CLEANED_DATA!AX272="","FP_IUD; ","")&amp;
IF(CLEANED_DATA!AY272="","FP_TUBAL_LIGATION; ","")&amp;
IF(CLEANED_DATA!AZ272="","FP_VASECTOMY; ","")&amp;
IF(CLEANED_DATA!BA272="","FP_MALE_CONDOM; ","")&amp;
IF(CLEANED_DATA!BB272="","FP_FEMALE_CONDOM; ","")&amp;
IF(CLEANED_DATA!BC272="","FP_NATURAL_METHOD; ","")
="","None",
IF(CLEANED_DATA!D272="","ANC1; ","")&amp;
IF(CLEANED_DATA!G272="","ANC4; ","")&amp;
IF(CLEANED_DATA!Q272="","LLIN_DISTRIBUTED; ","")&amp;
IF(CLEANED_DATA!R272="","DELIVERIES_HF; ","")&amp;
IF(CLEANED_DATA!T272="","AMTSL; ","")&amp;
IF(CLEANED_DATA!V272="","CAESAREAN; ","")&amp;
IF(CLEANED_DATA!W272="","OBST_COMPLICATIONS; ","")&amp;
IF(CLEANED_DATA!AL272="","PNC_48H_PROXY; ","")&amp;
IF(CLEANED_DATA!AM272="","FP_VISITS; ","")&amp;
IF(CLEANED_DATA!AN272="","FP_COUNSELLED; ","")&amp;
IF(CLEANED_DATA!AO272="","FP_NEW_ACCEPTORS; ","")&amp;
IF(CLEANED_DATA!AQ272="","FP_PROGESTIN_PILL; ","")&amp;
IF(CLEANED_DATA!AR272="","FP_ESTRO_PROGESTIN_PILL; ","")&amp;
IF(CLEANED_DATA!AS272="","FP_MORNING_AFTER; ","")&amp;
IF(CLEANED_DATA!AT272="","FP_IM_INJECTION; ","")&amp;
IF(CLEANED_DATA!AU272="","FP_SC_INJECTION; ","")&amp;
IF(CLEANED_DATA!AV272="","FP_IMPLANT_IMPLANON; ","")&amp;
IF(CLEANED_DATA!AW272="","FP_IMPLANT_JADELLE; ","")&amp;
IF(CLEANED_DATA!AX272="","FP_IUD; ","")&amp;
IF(CLEANED_DATA!AY272="","FP_TUBAL_LIGATION; ","")&amp;
IF(CLEANED_DATA!AZ272="","FP_VASECTOMY; ","")&amp;
IF(CLEANED_DATA!BA272="","FP_MALE_CONDOM; ","")&amp;
IF(CLEANED_DATA!BB272="","FP_FEMALE_CONDOM; ","")&amp;
IF(CLEANED_DATA!BC272="","FP_NATURAL_METHOD; ","")))</f>
        <v/>
      </c>
      <c r="C272" s="11" t="str">
        <f>IF($A272="","",ROUND((IF(CLEANED_DATA!D272&lt;&gt;"",1,0)+IF(CLEANED_DATA!G272&lt;&gt;"",1,0)+IF(CLEANED_DATA!Q272&lt;&gt;"",1,0)+IF(CLEANED_DATA!R272&lt;&gt;"",1,0)+IF(CLEANED_DATA!T272&lt;&gt;"",1,0)+IF(CLEANED_DATA!V272&lt;&gt;"",1,0)+IF(CLEANED_DATA!W272&lt;&gt;"",1,0)+IF(CLEANED_DATA!AL272&lt;&gt;"",1,0)+IF(CLEANED_DATA!AM272&lt;&gt;"",1,0)+IF(CLEANED_DATA!AN272&lt;&gt;"",1,0)+IF(CLEANED_DATA!AO272&lt;&gt;"",1,0)+IF(CLEANED_DATA!AQ272&lt;&gt;"",1,0)+IF(CLEANED_DATA!AR272&lt;&gt;"",1,0)+IF(CLEANED_DATA!AS272&lt;&gt;"",1,0)+IF(CLEANED_DATA!AT272&lt;&gt;"",1,0)+IF(CLEANED_DATA!AU272&lt;&gt;"",1,0)+IF(CLEANED_DATA!AV272&lt;&gt;"",1,0)+IF(CLEANED_DATA!AW272&lt;&gt;"",1,0)+IF(CLEANED_DATA!AX272&lt;&gt;"",1,0)+IF(CLEANED_DATA!AY272&lt;&gt;"",1,0)+IF(CLEANED_DATA!AZ272&lt;&gt;"",1,0)+IF(CLEANED_DATA!BA272&lt;&gt;"",1,0)+IF(CLEANED_DATA!BB272&lt;&gt;"",1,0)+IF(CLEANED_DATA!BC272&lt;&gt;"",1,0))/24*100,1))</f>
        <v/>
      </c>
      <c r="D272" s="10" t="str">
        <f>IF($A272="","",IF(N(CLEANED_DATA!G272)&gt;N(CLEANED_DATA!D272),"Check: ANC4 &gt; ANC1",""))</f>
        <v/>
      </c>
      <c r="E272" s="10" t="str">
        <f>IF($A272="","",IF(OR(CLEANED_DATA!D272="",CLEANED_DATA!Q272=""),"Missing value: verify ANC1 and LLIN reporting",IF(CLEANED_DATA!Q272=CLEANED_DATA!D272,"OK: LLIN equals ANC1",IF(CLEANED_DATA!Q272&gt;CLEANED_DATA!D272,"Flag: LLIN exceeds ANC1 by "&amp;(CLEANED_DATA!Q272-CLEANED_DATA!D272)&amp;"; verify ANC register and LLIN distribution tally","Flag: LLIN lower than ANC1 by "&amp;(CLEANED_DATA!D272-CLEANED_DATA!Q272)&amp;"; verify if all ANC1 clients received LLINs or correct reporting error"))))</f>
        <v/>
      </c>
      <c r="F272" s="10" t="str">
        <f>IF($A272="","",IF(AND(N(CLEANED_DATA!T272)&gt;0,N(CLEANED_DATA!AK272)=0),"Alert: deliveries reported but no PNC 6-10 days",""))</f>
        <v/>
      </c>
      <c r="G272" s="10" t="str">
        <f>IF($A272="","",IF(N(CLEANED_DATA!X272)&gt;N(CLEANED_DATA!T272),"Check: caesareans &gt; facility deliveries",""))</f>
        <v/>
      </c>
      <c r="H272" s="10" t="str">
        <f>IF($A272="","",IF(N(CLEANED_DATA!Y272)&gt;N(CLEANED_DATA!T272)+N(CLEANED_DATA!Z272),"Check: complications unusually high vs deliveries/referrals",""))</f>
        <v/>
      </c>
      <c r="I272" s="10" t="str">
        <f>IF($A272="","",IF(N(CLEANED_DATA!AP272)&lt;N(CLEANED_DATA!AQ272),"Check: FP counselled &lt; new acceptors",""))</f>
        <v/>
      </c>
      <c r="J272" s="10" t="str">
        <f>IF($A272="","",N(CLEANED_DATA!AS272)+N(CLEANED_DATA!AT272)+N(CLEANED_DATA!AU272)+N(CLEANED_DATA!AV272)+N(CLEANED_DATA!AW272)+N(CLEANED_DATA!AX272)+N(CLEANED_DATA!AY272)+N(CLEANED_DATA!AZ272)+N(CLEANED_DATA!BA272)+N(CLEANED_DATA!BB272)+N(CLEANED_DATA!BC272)+N(CLEANED_DATA!#REF!)+N(CLEANED_DATA!#REF!))</f>
        <v/>
      </c>
      <c r="K272" s="10" t="str">
        <f>IF($A272="","",IF(ABS(J272-N(CLEANED_DATA!AQ272))&gt;2,"Check: FP method sum differs from new acceptors",""))</f>
        <v/>
      </c>
      <c r="L272" s="10" t="str">
        <f>IF($A272="","",IF(N(CLEANED_DATA!AJ272)&gt;N(CLEANED_DATA!AI272),"Check: oxygen cases &gt; hypoxemia cases",""))</f>
        <v/>
      </c>
      <c r="M272" s="10" t="str">
        <f t="shared" si="16"/>
        <v/>
      </c>
      <c r="N272" s="10" t="str">
        <f t="shared" si="17"/>
        <v/>
      </c>
      <c r="O272" s="10" t="str">
        <f>IF($A272="","",TEXTJOIN("; ",TRUE,D272:I272,K272:L272))</f>
        <v/>
      </c>
    </row>
    <row r="273" spans="1:15" ht="39.5" customHeight="1">
      <c r="A273" s="10" t="str">
        <f>CLEANED_DATA!A273</f>
        <v/>
      </c>
      <c r="B273" s="10" t="str">
        <f>IF($A273="","",IF(
IF(CLEANED_DATA!D273="","ANC1; ","")&amp;
IF(CLEANED_DATA!G273="","ANC4; ","")&amp;
IF(CLEANED_DATA!Q273="","LLIN_DISTRIBUTED; ","")&amp;
IF(CLEANED_DATA!R273="","DELIVERIES_HF; ","")&amp;
IF(CLEANED_DATA!T273="","AMTSL; ","")&amp;
IF(CLEANED_DATA!V273="","CAESAREAN; ","")&amp;
IF(CLEANED_DATA!W273="","OBST_COMPLICATIONS; ","")&amp;
IF(CLEANED_DATA!AL273="","PNC_48H_PROXY; ","")&amp;
IF(CLEANED_DATA!AM273="","FP_VISITS; ","")&amp;
IF(CLEANED_DATA!AN273="","FP_COUNSELLED; ","")&amp;
IF(CLEANED_DATA!AO273="","FP_NEW_ACCEPTORS; ","")&amp;
IF(CLEANED_DATA!AQ273="","FP_PROGESTIN_PILL; ","")&amp;
IF(CLEANED_DATA!AR273="","FP_ESTRO_PROGESTIN_PILL; ","")&amp;
IF(CLEANED_DATA!AS273="","FP_MORNING_AFTER; ","")&amp;
IF(CLEANED_DATA!AT273="","FP_IM_INJECTION; ","")&amp;
IF(CLEANED_DATA!AU273="","FP_SC_INJECTION; ","")&amp;
IF(CLEANED_DATA!AV273="","FP_IMPLANT_IMPLANON; ","")&amp;
IF(CLEANED_DATA!AW273="","FP_IMPLANT_JADELLE; ","")&amp;
IF(CLEANED_DATA!AX273="","FP_IUD; ","")&amp;
IF(CLEANED_DATA!AY273="","FP_TUBAL_LIGATION; ","")&amp;
IF(CLEANED_DATA!AZ273="","FP_VASECTOMY; ","")&amp;
IF(CLEANED_DATA!BA273="","FP_MALE_CONDOM; ","")&amp;
IF(CLEANED_DATA!BB273="","FP_FEMALE_CONDOM; ","")&amp;
IF(CLEANED_DATA!BC273="","FP_NATURAL_METHOD; ","")
="","None",
IF(CLEANED_DATA!D273="","ANC1; ","")&amp;
IF(CLEANED_DATA!G273="","ANC4; ","")&amp;
IF(CLEANED_DATA!Q273="","LLIN_DISTRIBUTED; ","")&amp;
IF(CLEANED_DATA!R273="","DELIVERIES_HF; ","")&amp;
IF(CLEANED_DATA!T273="","AMTSL; ","")&amp;
IF(CLEANED_DATA!V273="","CAESAREAN; ","")&amp;
IF(CLEANED_DATA!W273="","OBST_COMPLICATIONS; ","")&amp;
IF(CLEANED_DATA!AL273="","PNC_48H_PROXY; ","")&amp;
IF(CLEANED_DATA!AM273="","FP_VISITS; ","")&amp;
IF(CLEANED_DATA!AN273="","FP_COUNSELLED; ","")&amp;
IF(CLEANED_DATA!AO273="","FP_NEW_ACCEPTORS; ","")&amp;
IF(CLEANED_DATA!AQ273="","FP_PROGESTIN_PILL; ","")&amp;
IF(CLEANED_DATA!AR273="","FP_ESTRO_PROGESTIN_PILL; ","")&amp;
IF(CLEANED_DATA!AS273="","FP_MORNING_AFTER; ","")&amp;
IF(CLEANED_DATA!AT273="","FP_IM_INJECTION; ","")&amp;
IF(CLEANED_DATA!AU273="","FP_SC_INJECTION; ","")&amp;
IF(CLEANED_DATA!AV273="","FP_IMPLANT_IMPLANON; ","")&amp;
IF(CLEANED_DATA!AW273="","FP_IMPLANT_JADELLE; ","")&amp;
IF(CLEANED_DATA!AX273="","FP_IUD; ","")&amp;
IF(CLEANED_DATA!AY273="","FP_TUBAL_LIGATION; ","")&amp;
IF(CLEANED_DATA!AZ273="","FP_VASECTOMY; ","")&amp;
IF(CLEANED_DATA!BA273="","FP_MALE_CONDOM; ","")&amp;
IF(CLEANED_DATA!BB273="","FP_FEMALE_CONDOM; ","")&amp;
IF(CLEANED_DATA!BC273="","FP_NATURAL_METHOD; ","")))</f>
        <v/>
      </c>
      <c r="C273" s="11" t="str">
        <f>IF($A273="","",ROUND((IF(CLEANED_DATA!D273&lt;&gt;"",1,0)+IF(CLEANED_DATA!G273&lt;&gt;"",1,0)+IF(CLEANED_DATA!Q273&lt;&gt;"",1,0)+IF(CLEANED_DATA!R273&lt;&gt;"",1,0)+IF(CLEANED_DATA!T273&lt;&gt;"",1,0)+IF(CLEANED_DATA!V273&lt;&gt;"",1,0)+IF(CLEANED_DATA!W273&lt;&gt;"",1,0)+IF(CLEANED_DATA!AL273&lt;&gt;"",1,0)+IF(CLEANED_DATA!AM273&lt;&gt;"",1,0)+IF(CLEANED_DATA!AN273&lt;&gt;"",1,0)+IF(CLEANED_DATA!AO273&lt;&gt;"",1,0)+IF(CLEANED_DATA!AQ273&lt;&gt;"",1,0)+IF(CLEANED_DATA!AR273&lt;&gt;"",1,0)+IF(CLEANED_DATA!AS273&lt;&gt;"",1,0)+IF(CLEANED_DATA!AT273&lt;&gt;"",1,0)+IF(CLEANED_DATA!AU273&lt;&gt;"",1,0)+IF(CLEANED_DATA!AV273&lt;&gt;"",1,0)+IF(CLEANED_DATA!AW273&lt;&gt;"",1,0)+IF(CLEANED_DATA!AX273&lt;&gt;"",1,0)+IF(CLEANED_DATA!AY273&lt;&gt;"",1,0)+IF(CLEANED_DATA!AZ273&lt;&gt;"",1,0)+IF(CLEANED_DATA!BA273&lt;&gt;"",1,0)+IF(CLEANED_DATA!BB273&lt;&gt;"",1,0)+IF(CLEANED_DATA!BC273&lt;&gt;"",1,0))/24*100,1))</f>
        <v/>
      </c>
      <c r="D273" s="10" t="str">
        <f>IF($A273="","",IF(N(CLEANED_DATA!G273)&gt;N(CLEANED_DATA!D273),"Check: ANC4 &gt; ANC1",""))</f>
        <v/>
      </c>
      <c r="E273" s="10" t="str">
        <f>IF($A273="","",IF(OR(CLEANED_DATA!D273="",CLEANED_DATA!Q273=""),"Missing value: verify ANC1 and LLIN reporting",IF(CLEANED_DATA!Q273=CLEANED_DATA!D273,"OK: LLIN equals ANC1",IF(CLEANED_DATA!Q273&gt;CLEANED_DATA!D273,"Flag: LLIN exceeds ANC1 by "&amp;(CLEANED_DATA!Q273-CLEANED_DATA!D273)&amp;"; verify ANC register and LLIN distribution tally","Flag: LLIN lower than ANC1 by "&amp;(CLEANED_DATA!D273-CLEANED_DATA!Q273)&amp;"; verify if all ANC1 clients received LLINs or correct reporting error"))))</f>
        <v/>
      </c>
      <c r="F273" s="10" t="str">
        <f>IF($A273="","",IF(AND(N(CLEANED_DATA!T273)&gt;0,N(CLEANED_DATA!AK273)=0),"Alert: deliveries reported but no PNC 6-10 days",""))</f>
        <v/>
      </c>
      <c r="G273" s="10" t="str">
        <f>IF($A273="","",IF(N(CLEANED_DATA!X273)&gt;N(CLEANED_DATA!T273),"Check: caesareans &gt; facility deliveries",""))</f>
        <v/>
      </c>
      <c r="H273" s="10" t="str">
        <f>IF($A273="","",IF(N(CLEANED_DATA!Y273)&gt;N(CLEANED_DATA!T273)+N(CLEANED_DATA!Z273),"Check: complications unusually high vs deliveries/referrals",""))</f>
        <v/>
      </c>
      <c r="I273" s="10" t="str">
        <f>IF($A273="","",IF(N(CLEANED_DATA!AP273)&lt;N(CLEANED_DATA!AQ273),"Check: FP counselled &lt; new acceptors",""))</f>
        <v/>
      </c>
      <c r="J273" s="10" t="str">
        <f>IF($A273="","",N(CLEANED_DATA!AS273)+N(CLEANED_DATA!AT273)+N(CLEANED_DATA!AU273)+N(CLEANED_DATA!AV273)+N(CLEANED_DATA!AW273)+N(CLEANED_DATA!AX273)+N(CLEANED_DATA!AY273)+N(CLEANED_DATA!AZ273)+N(CLEANED_DATA!BA273)+N(CLEANED_DATA!BB273)+N(CLEANED_DATA!BC273)+N(CLEANED_DATA!#REF!)+N(CLEANED_DATA!#REF!))</f>
        <v/>
      </c>
      <c r="K273" s="10" t="str">
        <f>IF($A273="","",IF(ABS(J273-N(CLEANED_DATA!AQ273))&gt;2,"Check: FP method sum differs from new acceptors",""))</f>
        <v/>
      </c>
      <c r="L273" s="10" t="str">
        <f>IF($A273="","",IF(N(CLEANED_DATA!AJ273)&gt;N(CLEANED_DATA!AI273),"Check: oxygen cases &gt; hypoxemia cases",""))</f>
        <v/>
      </c>
      <c r="M273" s="10" t="str">
        <f t="shared" si="16"/>
        <v/>
      </c>
      <c r="N273" s="10" t="str">
        <f t="shared" si="17"/>
        <v/>
      </c>
      <c r="O273" s="10" t="str">
        <f>IF($A273="","",TEXTJOIN("; ",TRUE,D273:I273,K273:L273))</f>
        <v/>
      </c>
    </row>
    <row r="274" spans="1:15" ht="39.5" customHeight="1">
      <c r="A274" s="10" t="str">
        <f>CLEANED_DATA!A274</f>
        <v/>
      </c>
      <c r="B274" s="10" t="str">
        <f>IF($A274="","",IF(
IF(CLEANED_DATA!D274="","ANC1; ","")&amp;
IF(CLEANED_DATA!G274="","ANC4; ","")&amp;
IF(CLEANED_DATA!Q274="","LLIN_DISTRIBUTED; ","")&amp;
IF(CLEANED_DATA!R274="","DELIVERIES_HF; ","")&amp;
IF(CLEANED_DATA!T274="","AMTSL; ","")&amp;
IF(CLEANED_DATA!V274="","CAESAREAN; ","")&amp;
IF(CLEANED_DATA!W274="","OBST_COMPLICATIONS; ","")&amp;
IF(CLEANED_DATA!AL274="","PNC_48H_PROXY; ","")&amp;
IF(CLEANED_DATA!AM274="","FP_VISITS; ","")&amp;
IF(CLEANED_DATA!AN274="","FP_COUNSELLED; ","")&amp;
IF(CLEANED_DATA!AO274="","FP_NEW_ACCEPTORS; ","")&amp;
IF(CLEANED_DATA!AQ274="","FP_PROGESTIN_PILL; ","")&amp;
IF(CLEANED_DATA!AR274="","FP_ESTRO_PROGESTIN_PILL; ","")&amp;
IF(CLEANED_DATA!AS274="","FP_MORNING_AFTER; ","")&amp;
IF(CLEANED_DATA!AT274="","FP_IM_INJECTION; ","")&amp;
IF(CLEANED_DATA!AU274="","FP_SC_INJECTION; ","")&amp;
IF(CLEANED_DATA!AV274="","FP_IMPLANT_IMPLANON; ","")&amp;
IF(CLEANED_DATA!AW274="","FP_IMPLANT_JADELLE; ","")&amp;
IF(CLEANED_DATA!AX274="","FP_IUD; ","")&amp;
IF(CLEANED_DATA!AY274="","FP_TUBAL_LIGATION; ","")&amp;
IF(CLEANED_DATA!AZ274="","FP_VASECTOMY; ","")&amp;
IF(CLEANED_DATA!BA274="","FP_MALE_CONDOM; ","")&amp;
IF(CLEANED_DATA!BB274="","FP_FEMALE_CONDOM; ","")&amp;
IF(CLEANED_DATA!BC274="","FP_NATURAL_METHOD; ","")
="","None",
IF(CLEANED_DATA!D274="","ANC1; ","")&amp;
IF(CLEANED_DATA!G274="","ANC4; ","")&amp;
IF(CLEANED_DATA!Q274="","LLIN_DISTRIBUTED; ","")&amp;
IF(CLEANED_DATA!R274="","DELIVERIES_HF; ","")&amp;
IF(CLEANED_DATA!T274="","AMTSL; ","")&amp;
IF(CLEANED_DATA!V274="","CAESAREAN; ","")&amp;
IF(CLEANED_DATA!W274="","OBST_COMPLICATIONS; ","")&amp;
IF(CLEANED_DATA!AL274="","PNC_48H_PROXY; ","")&amp;
IF(CLEANED_DATA!AM274="","FP_VISITS; ","")&amp;
IF(CLEANED_DATA!AN274="","FP_COUNSELLED; ","")&amp;
IF(CLEANED_DATA!AO274="","FP_NEW_ACCEPTORS; ","")&amp;
IF(CLEANED_DATA!AQ274="","FP_PROGESTIN_PILL; ","")&amp;
IF(CLEANED_DATA!AR274="","FP_ESTRO_PROGESTIN_PILL; ","")&amp;
IF(CLEANED_DATA!AS274="","FP_MORNING_AFTER; ","")&amp;
IF(CLEANED_DATA!AT274="","FP_IM_INJECTION; ","")&amp;
IF(CLEANED_DATA!AU274="","FP_SC_INJECTION; ","")&amp;
IF(CLEANED_DATA!AV274="","FP_IMPLANT_IMPLANON; ","")&amp;
IF(CLEANED_DATA!AW274="","FP_IMPLANT_JADELLE; ","")&amp;
IF(CLEANED_DATA!AX274="","FP_IUD; ","")&amp;
IF(CLEANED_DATA!AY274="","FP_TUBAL_LIGATION; ","")&amp;
IF(CLEANED_DATA!AZ274="","FP_VASECTOMY; ","")&amp;
IF(CLEANED_DATA!BA274="","FP_MALE_CONDOM; ","")&amp;
IF(CLEANED_DATA!BB274="","FP_FEMALE_CONDOM; ","")&amp;
IF(CLEANED_DATA!BC274="","FP_NATURAL_METHOD; ","")))</f>
        <v/>
      </c>
      <c r="C274" s="11" t="str">
        <f>IF($A274="","",ROUND((IF(CLEANED_DATA!D274&lt;&gt;"",1,0)+IF(CLEANED_DATA!G274&lt;&gt;"",1,0)+IF(CLEANED_DATA!Q274&lt;&gt;"",1,0)+IF(CLEANED_DATA!R274&lt;&gt;"",1,0)+IF(CLEANED_DATA!T274&lt;&gt;"",1,0)+IF(CLEANED_DATA!V274&lt;&gt;"",1,0)+IF(CLEANED_DATA!W274&lt;&gt;"",1,0)+IF(CLEANED_DATA!AL274&lt;&gt;"",1,0)+IF(CLEANED_DATA!AM274&lt;&gt;"",1,0)+IF(CLEANED_DATA!AN274&lt;&gt;"",1,0)+IF(CLEANED_DATA!AO274&lt;&gt;"",1,0)+IF(CLEANED_DATA!AQ274&lt;&gt;"",1,0)+IF(CLEANED_DATA!AR274&lt;&gt;"",1,0)+IF(CLEANED_DATA!AS274&lt;&gt;"",1,0)+IF(CLEANED_DATA!AT274&lt;&gt;"",1,0)+IF(CLEANED_DATA!AU274&lt;&gt;"",1,0)+IF(CLEANED_DATA!AV274&lt;&gt;"",1,0)+IF(CLEANED_DATA!AW274&lt;&gt;"",1,0)+IF(CLEANED_DATA!AX274&lt;&gt;"",1,0)+IF(CLEANED_DATA!AY274&lt;&gt;"",1,0)+IF(CLEANED_DATA!AZ274&lt;&gt;"",1,0)+IF(CLEANED_DATA!BA274&lt;&gt;"",1,0)+IF(CLEANED_DATA!BB274&lt;&gt;"",1,0)+IF(CLEANED_DATA!BC274&lt;&gt;"",1,0))/24*100,1))</f>
        <v/>
      </c>
      <c r="D274" s="10" t="str">
        <f>IF($A274="","",IF(N(CLEANED_DATA!G274)&gt;N(CLEANED_DATA!D274),"Check: ANC4 &gt; ANC1",""))</f>
        <v/>
      </c>
      <c r="E274" s="10" t="str">
        <f>IF($A274="","",IF(OR(CLEANED_DATA!D274="",CLEANED_DATA!Q274=""),"Missing value: verify ANC1 and LLIN reporting",IF(CLEANED_DATA!Q274=CLEANED_DATA!D274,"OK: LLIN equals ANC1",IF(CLEANED_DATA!Q274&gt;CLEANED_DATA!D274,"Flag: LLIN exceeds ANC1 by "&amp;(CLEANED_DATA!Q274-CLEANED_DATA!D274)&amp;"; verify ANC register and LLIN distribution tally","Flag: LLIN lower than ANC1 by "&amp;(CLEANED_DATA!D274-CLEANED_DATA!Q274)&amp;"; verify if all ANC1 clients received LLINs or correct reporting error"))))</f>
        <v/>
      </c>
      <c r="F274" s="10" t="str">
        <f>IF($A274="","",IF(AND(N(CLEANED_DATA!T274)&gt;0,N(CLEANED_DATA!AK274)=0),"Alert: deliveries reported but no PNC 6-10 days",""))</f>
        <v/>
      </c>
      <c r="G274" s="10" t="str">
        <f>IF($A274="","",IF(N(CLEANED_DATA!X274)&gt;N(CLEANED_DATA!T274),"Check: caesareans &gt; facility deliveries",""))</f>
        <v/>
      </c>
      <c r="H274" s="10" t="str">
        <f>IF($A274="","",IF(N(CLEANED_DATA!Y274)&gt;N(CLEANED_DATA!T274)+N(CLEANED_DATA!Z274),"Check: complications unusually high vs deliveries/referrals",""))</f>
        <v/>
      </c>
      <c r="I274" s="10" t="str">
        <f>IF($A274="","",IF(N(CLEANED_DATA!AP274)&lt;N(CLEANED_DATA!AQ274),"Check: FP counselled &lt; new acceptors",""))</f>
        <v/>
      </c>
      <c r="J274" s="10" t="str">
        <f>IF($A274="","",N(CLEANED_DATA!AS274)+N(CLEANED_DATA!AT274)+N(CLEANED_DATA!AU274)+N(CLEANED_DATA!AV274)+N(CLEANED_DATA!AW274)+N(CLEANED_DATA!AX274)+N(CLEANED_DATA!AY274)+N(CLEANED_DATA!AZ274)+N(CLEANED_DATA!BA274)+N(CLEANED_DATA!BB274)+N(CLEANED_DATA!BC274)+N(CLEANED_DATA!#REF!)+N(CLEANED_DATA!#REF!))</f>
        <v/>
      </c>
      <c r="K274" s="10" t="str">
        <f>IF($A274="","",IF(ABS(J274-N(CLEANED_DATA!AQ274))&gt;2,"Check: FP method sum differs from new acceptors",""))</f>
        <v/>
      </c>
      <c r="L274" s="10" t="str">
        <f>IF($A274="","",IF(N(CLEANED_DATA!AJ274)&gt;N(CLEANED_DATA!AI274),"Check: oxygen cases &gt; hypoxemia cases",""))</f>
        <v/>
      </c>
      <c r="M274" s="10" t="str">
        <f t="shared" si="16"/>
        <v/>
      </c>
      <c r="N274" s="10" t="str">
        <f t="shared" si="17"/>
        <v/>
      </c>
      <c r="O274" s="10" t="str">
        <f>IF($A274="","",TEXTJOIN("; ",TRUE,D274:I274,K274:L274))</f>
        <v/>
      </c>
    </row>
    <row r="275" spans="1:15" ht="39.5" customHeight="1">
      <c r="A275" s="10" t="str">
        <f>CLEANED_DATA!A275</f>
        <v/>
      </c>
      <c r="B275" s="10" t="str">
        <f>IF($A275="","",IF(
IF(CLEANED_DATA!D275="","ANC1; ","")&amp;
IF(CLEANED_DATA!G275="","ANC4; ","")&amp;
IF(CLEANED_DATA!Q275="","LLIN_DISTRIBUTED; ","")&amp;
IF(CLEANED_DATA!R275="","DELIVERIES_HF; ","")&amp;
IF(CLEANED_DATA!T275="","AMTSL; ","")&amp;
IF(CLEANED_DATA!V275="","CAESAREAN; ","")&amp;
IF(CLEANED_DATA!W275="","OBST_COMPLICATIONS; ","")&amp;
IF(CLEANED_DATA!AL275="","PNC_48H_PROXY; ","")&amp;
IF(CLEANED_DATA!AM275="","FP_VISITS; ","")&amp;
IF(CLEANED_DATA!AN275="","FP_COUNSELLED; ","")&amp;
IF(CLEANED_DATA!AO275="","FP_NEW_ACCEPTORS; ","")&amp;
IF(CLEANED_DATA!AQ275="","FP_PROGESTIN_PILL; ","")&amp;
IF(CLEANED_DATA!AR275="","FP_ESTRO_PROGESTIN_PILL; ","")&amp;
IF(CLEANED_DATA!AS275="","FP_MORNING_AFTER; ","")&amp;
IF(CLEANED_DATA!AT275="","FP_IM_INJECTION; ","")&amp;
IF(CLEANED_DATA!AU275="","FP_SC_INJECTION; ","")&amp;
IF(CLEANED_DATA!AV275="","FP_IMPLANT_IMPLANON; ","")&amp;
IF(CLEANED_DATA!AW275="","FP_IMPLANT_JADELLE; ","")&amp;
IF(CLEANED_DATA!AX275="","FP_IUD; ","")&amp;
IF(CLEANED_DATA!AY275="","FP_TUBAL_LIGATION; ","")&amp;
IF(CLEANED_DATA!AZ275="","FP_VASECTOMY; ","")&amp;
IF(CLEANED_DATA!BA275="","FP_MALE_CONDOM; ","")&amp;
IF(CLEANED_DATA!BB275="","FP_FEMALE_CONDOM; ","")&amp;
IF(CLEANED_DATA!BC275="","FP_NATURAL_METHOD; ","")
="","None",
IF(CLEANED_DATA!D275="","ANC1; ","")&amp;
IF(CLEANED_DATA!G275="","ANC4; ","")&amp;
IF(CLEANED_DATA!Q275="","LLIN_DISTRIBUTED; ","")&amp;
IF(CLEANED_DATA!R275="","DELIVERIES_HF; ","")&amp;
IF(CLEANED_DATA!T275="","AMTSL; ","")&amp;
IF(CLEANED_DATA!V275="","CAESAREAN; ","")&amp;
IF(CLEANED_DATA!W275="","OBST_COMPLICATIONS; ","")&amp;
IF(CLEANED_DATA!AL275="","PNC_48H_PROXY; ","")&amp;
IF(CLEANED_DATA!AM275="","FP_VISITS; ","")&amp;
IF(CLEANED_DATA!AN275="","FP_COUNSELLED; ","")&amp;
IF(CLEANED_DATA!AO275="","FP_NEW_ACCEPTORS; ","")&amp;
IF(CLEANED_DATA!AQ275="","FP_PROGESTIN_PILL; ","")&amp;
IF(CLEANED_DATA!AR275="","FP_ESTRO_PROGESTIN_PILL; ","")&amp;
IF(CLEANED_DATA!AS275="","FP_MORNING_AFTER; ","")&amp;
IF(CLEANED_DATA!AT275="","FP_IM_INJECTION; ","")&amp;
IF(CLEANED_DATA!AU275="","FP_SC_INJECTION; ","")&amp;
IF(CLEANED_DATA!AV275="","FP_IMPLANT_IMPLANON; ","")&amp;
IF(CLEANED_DATA!AW275="","FP_IMPLANT_JADELLE; ","")&amp;
IF(CLEANED_DATA!AX275="","FP_IUD; ","")&amp;
IF(CLEANED_DATA!AY275="","FP_TUBAL_LIGATION; ","")&amp;
IF(CLEANED_DATA!AZ275="","FP_VASECTOMY; ","")&amp;
IF(CLEANED_DATA!BA275="","FP_MALE_CONDOM; ","")&amp;
IF(CLEANED_DATA!BB275="","FP_FEMALE_CONDOM; ","")&amp;
IF(CLEANED_DATA!BC275="","FP_NATURAL_METHOD; ","")))</f>
        <v/>
      </c>
      <c r="C275" s="11" t="str">
        <f>IF($A275="","",ROUND((IF(CLEANED_DATA!D275&lt;&gt;"",1,0)+IF(CLEANED_DATA!G275&lt;&gt;"",1,0)+IF(CLEANED_DATA!Q275&lt;&gt;"",1,0)+IF(CLEANED_DATA!R275&lt;&gt;"",1,0)+IF(CLEANED_DATA!T275&lt;&gt;"",1,0)+IF(CLEANED_DATA!V275&lt;&gt;"",1,0)+IF(CLEANED_DATA!W275&lt;&gt;"",1,0)+IF(CLEANED_DATA!AL275&lt;&gt;"",1,0)+IF(CLEANED_DATA!AM275&lt;&gt;"",1,0)+IF(CLEANED_DATA!AN275&lt;&gt;"",1,0)+IF(CLEANED_DATA!AO275&lt;&gt;"",1,0)+IF(CLEANED_DATA!AQ275&lt;&gt;"",1,0)+IF(CLEANED_DATA!AR275&lt;&gt;"",1,0)+IF(CLEANED_DATA!AS275&lt;&gt;"",1,0)+IF(CLEANED_DATA!AT275&lt;&gt;"",1,0)+IF(CLEANED_DATA!AU275&lt;&gt;"",1,0)+IF(CLEANED_DATA!AV275&lt;&gt;"",1,0)+IF(CLEANED_DATA!AW275&lt;&gt;"",1,0)+IF(CLEANED_DATA!AX275&lt;&gt;"",1,0)+IF(CLEANED_DATA!AY275&lt;&gt;"",1,0)+IF(CLEANED_DATA!AZ275&lt;&gt;"",1,0)+IF(CLEANED_DATA!BA275&lt;&gt;"",1,0)+IF(CLEANED_DATA!BB275&lt;&gt;"",1,0)+IF(CLEANED_DATA!BC275&lt;&gt;"",1,0))/24*100,1))</f>
        <v/>
      </c>
      <c r="D275" s="10" t="str">
        <f>IF($A275="","",IF(N(CLEANED_DATA!G275)&gt;N(CLEANED_DATA!D275),"Check: ANC4 &gt; ANC1",""))</f>
        <v/>
      </c>
      <c r="E275" s="10" t="str">
        <f>IF($A275="","",IF(OR(CLEANED_DATA!D275="",CLEANED_DATA!Q275=""),"Missing value: verify ANC1 and LLIN reporting",IF(CLEANED_DATA!Q275=CLEANED_DATA!D275,"OK: LLIN equals ANC1",IF(CLEANED_DATA!Q275&gt;CLEANED_DATA!D275,"Flag: LLIN exceeds ANC1 by "&amp;(CLEANED_DATA!Q275-CLEANED_DATA!D275)&amp;"; verify ANC register and LLIN distribution tally","Flag: LLIN lower than ANC1 by "&amp;(CLEANED_DATA!D275-CLEANED_DATA!Q275)&amp;"; verify if all ANC1 clients received LLINs or correct reporting error"))))</f>
        <v/>
      </c>
      <c r="F275" s="10" t="str">
        <f>IF($A275="","",IF(AND(N(CLEANED_DATA!T275)&gt;0,N(CLEANED_DATA!AK275)=0),"Alert: deliveries reported but no PNC 6-10 days",""))</f>
        <v/>
      </c>
      <c r="G275" s="10" t="str">
        <f>IF($A275="","",IF(N(CLEANED_DATA!X275)&gt;N(CLEANED_DATA!T275),"Check: caesareans &gt; facility deliveries",""))</f>
        <v/>
      </c>
      <c r="H275" s="10" t="str">
        <f>IF($A275="","",IF(N(CLEANED_DATA!Y275)&gt;N(CLEANED_DATA!T275)+N(CLEANED_DATA!Z275),"Check: complications unusually high vs deliveries/referrals",""))</f>
        <v/>
      </c>
      <c r="I275" s="10" t="str">
        <f>IF($A275="","",IF(N(CLEANED_DATA!AP275)&lt;N(CLEANED_DATA!AQ275),"Check: FP counselled &lt; new acceptors",""))</f>
        <v/>
      </c>
      <c r="J275" s="10" t="str">
        <f>IF($A275="","",N(CLEANED_DATA!AS275)+N(CLEANED_DATA!AT275)+N(CLEANED_DATA!AU275)+N(CLEANED_DATA!AV275)+N(CLEANED_DATA!AW275)+N(CLEANED_DATA!AX275)+N(CLEANED_DATA!AY275)+N(CLEANED_DATA!AZ275)+N(CLEANED_DATA!BA275)+N(CLEANED_DATA!BB275)+N(CLEANED_DATA!BC275)+N(CLEANED_DATA!#REF!)+N(CLEANED_DATA!#REF!))</f>
        <v/>
      </c>
      <c r="K275" s="10" t="str">
        <f>IF($A275="","",IF(ABS(J275-N(CLEANED_DATA!AQ275))&gt;2,"Check: FP method sum differs from new acceptors",""))</f>
        <v/>
      </c>
      <c r="L275" s="10" t="str">
        <f>IF($A275="","",IF(N(CLEANED_DATA!AJ275)&gt;N(CLEANED_DATA!AI275),"Check: oxygen cases &gt; hypoxemia cases",""))</f>
        <v/>
      </c>
      <c r="M275" s="10" t="str">
        <f t="shared" si="16"/>
        <v/>
      </c>
      <c r="N275" s="10" t="str">
        <f t="shared" si="17"/>
        <v/>
      </c>
      <c r="O275" s="10" t="str">
        <f>IF($A275="","",TEXTJOIN("; ",TRUE,D275:I275,K275:L275))</f>
        <v/>
      </c>
    </row>
    <row r="276" spans="1:15" ht="39.5" customHeight="1">
      <c r="A276" s="10" t="str">
        <f>CLEANED_DATA!A276</f>
        <v/>
      </c>
      <c r="B276" s="10" t="str">
        <f>IF($A276="","",IF(
IF(CLEANED_DATA!D276="","ANC1; ","")&amp;
IF(CLEANED_DATA!G276="","ANC4; ","")&amp;
IF(CLEANED_DATA!Q276="","LLIN_DISTRIBUTED; ","")&amp;
IF(CLEANED_DATA!R276="","DELIVERIES_HF; ","")&amp;
IF(CLEANED_DATA!T276="","AMTSL; ","")&amp;
IF(CLEANED_DATA!V276="","CAESAREAN; ","")&amp;
IF(CLEANED_DATA!W276="","OBST_COMPLICATIONS; ","")&amp;
IF(CLEANED_DATA!AL276="","PNC_48H_PROXY; ","")&amp;
IF(CLEANED_DATA!AM276="","FP_VISITS; ","")&amp;
IF(CLEANED_DATA!AN276="","FP_COUNSELLED; ","")&amp;
IF(CLEANED_DATA!AO276="","FP_NEW_ACCEPTORS; ","")&amp;
IF(CLEANED_DATA!AQ276="","FP_PROGESTIN_PILL; ","")&amp;
IF(CLEANED_DATA!AR276="","FP_ESTRO_PROGESTIN_PILL; ","")&amp;
IF(CLEANED_DATA!AS276="","FP_MORNING_AFTER; ","")&amp;
IF(CLEANED_DATA!AT276="","FP_IM_INJECTION; ","")&amp;
IF(CLEANED_DATA!AU276="","FP_SC_INJECTION; ","")&amp;
IF(CLEANED_DATA!AV276="","FP_IMPLANT_IMPLANON; ","")&amp;
IF(CLEANED_DATA!AW276="","FP_IMPLANT_JADELLE; ","")&amp;
IF(CLEANED_DATA!AX276="","FP_IUD; ","")&amp;
IF(CLEANED_DATA!AY276="","FP_TUBAL_LIGATION; ","")&amp;
IF(CLEANED_DATA!AZ276="","FP_VASECTOMY; ","")&amp;
IF(CLEANED_DATA!BA276="","FP_MALE_CONDOM; ","")&amp;
IF(CLEANED_DATA!BB276="","FP_FEMALE_CONDOM; ","")&amp;
IF(CLEANED_DATA!BC276="","FP_NATURAL_METHOD; ","")
="","None",
IF(CLEANED_DATA!D276="","ANC1; ","")&amp;
IF(CLEANED_DATA!G276="","ANC4; ","")&amp;
IF(CLEANED_DATA!Q276="","LLIN_DISTRIBUTED; ","")&amp;
IF(CLEANED_DATA!R276="","DELIVERIES_HF; ","")&amp;
IF(CLEANED_DATA!T276="","AMTSL; ","")&amp;
IF(CLEANED_DATA!V276="","CAESAREAN; ","")&amp;
IF(CLEANED_DATA!W276="","OBST_COMPLICATIONS; ","")&amp;
IF(CLEANED_DATA!AL276="","PNC_48H_PROXY; ","")&amp;
IF(CLEANED_DATA!AM276="","FP_VISITS; ","")&amp;
IF(CLEANED_DATA!AN276="","FP_COUNSELLED; ","")&amp;
IF(CLEANED_DATA!AO276="","FP_NEW_ACCEPTORS; ","")&amp;
IF(CLEANED_DATA!AQ276="","FP_PROGESTIN_PILL; ","")&amp;
IF(CLEANED_DATA!AR276="","FP_ESTRO_PROGESTIN_PILL; ","")&amp;
IF(CLEANED_DATA!AS276="","FP_MORNING_AFTER; ","")&amp;
IF(CLEANED_DATA!AT276="","FP_IM_INJECTION; ","")&amp;
IF(CLEANED_DATA!AU276="","FP_SC_INJECTION; ","")&amp;
IF(CLEANED_DATA!AV276="","FP_IMPLANT_IMPLANON; ","")&amp;
IF(CLEANED_DATA!AW276="","FP_IMPLANT_JADELLE; ","")&amp;
IF(CLEANED_DATA!AX276="","FP_IUD; ","")&amp;
IF(CLEANED_DATA!AY276="","FP_TUBAL_LIGATION; ","")&amp;
IF(CLEANED_DATA!AZ276="","FP_VASECTOMY; ","")&amp;
IF(CLEANED_DATA!BA276="","FP_MALE_CONDOM; ","")&amp;
IF(CLEANED_DATA!BB276="","FP_FEMALE_CONDOM; ","")&amp;
IF(CLEANED_DATA!BC276="","FP_NATURAL_METHOD; ","")))</f>
        <v/>
      </c>
      <c r="C276" s="11" t="str">
        <f>IF($A276="","",ROUND((IF(CLEANED_DATA!D276&lt;&gt;"",1,0)+IF(CLEANED_DATA!G276&lt;&gt;"",1,0)+IF(CLEANED_DATA!Q276&lt;&gt;"",1,0)+IF(CLEANED_DATA!R276&lt;&gt;"",1,0)+IF(CLEANED_DATA!T276&lt;&gt;"",1,0)+IF(CLEANED_DATA!V276&lt;&gt;"",1,0)+IF(CLEANED_DATA!W276&lt;&gt;"",1,0)+IF(CLEANED_DATA!AL276&lt;&gt;"",1,0)+IF(CLEANED_DATA!AM276&lt;&gt;"",1,0)+IF(CLEANED_DATA!AN276&lt;&gt;"",1,0)+IF(CLEANED_DATA!AO276&lt;&gt;"",1,0)+IF(CLEANED_DATA!AQ276&lt;&gt;"",1,0)+IF(CLEANED_DATA!AR276&lt;&gt;"",1,0)+IF(CLEANED_DATA!AS276&lt;&gt;"",1,0)+IF(CLEANED_DATA!AT276&lt;&gt;"",1,0)+IF(CLEANED_DATA!AU276&lt;&gt;"",1,0)+IF(CLEANED_DATA!AV276&lt;&gt;"",1,0)+IF(CLEANED_DATA!AW276&lt;&gt;"",1,0)+IF(CLEANED_DATA!AX276&lt;&gt;"",1,0)+IF(CLEANED_DATA!AY276&lt;&gt;"",1,0)+IF(CLEANED_DATA!AZ276&lt;&gt;"",1,0)+IF(CLEANED_DATA!BA276&lt;&gt;"",1,0)+IF(CLEANED_DATA!BB276&lt;&gt;"",1,0)+IF(CLEANED_DATA!BC276&lt;&gt;"",1,0))/24*100,1))</f>
        <v/>
      </c>
      <c r="D276" s="10" t="str">
        <f>IF($A276="","",IF(N(CLEANED_DATA!G276)&gt;N(CLEANED_DATA!D276),"Check: ANC4 &gt; ANC1",""))</f>
        <v/>
      </c>
      <c r="E276" s="10" t="str">
        <f>IF($A276="","",IF(OR(CLEANED_DATA!D276="",CLEANED_DATA!Q276=""),"Missing value: verify ANC1 and LLIN reporting",IF(CLEANED_DATA!Q276=CLEANED_DATA!D276,"OK: LLIN equals ANC1",IF(CLEANED_DATA!Q276&gt;CLEANED_DATA!D276,"Flag: LLIN exceeds ANC1 by "&amp;(CLEANED_DATA!Q276-CLEANED_DATA!D276)&amp;"; verify ANC register and LLIN distribution tally","Flag: LLIN lower than ANC1 by "&amp;(CLEANED_DATA!D276-CLEANED_DATA!Q276)&amp;"; verify if all ANC1 clients received LLINs or correct reporting error"))))</f>
        <v/>
      </c>
      <c r="F276" s="10" t="str">
        <f>IF($A276="","",IF(AND(N(CLEANED_DATA!T276)&gt;0,N(CLEANED_DATA!AK276)=0),"Alert: deliveries reported but no PNC 6-10 days",""))</f>
        <v/>
      </c>
      <c r="G276" s="10" t="str">
        <f>IF($A276="","",IF(N(CLEANED_DATA!X276)&gt;N(CLEANED_DATA!T276),"Check: caesareans &gt; facility deliveries",""))</f>
        <v/>
      </c>
      <c r="H276" s="10" t="str">
        <f>IF($A276="","",IF(N(CLEANED_DATA!Y276)&gt;N(CLEANED_DATA!T276)+N(CLEANED_DATA!Z276),"Check: complications unusually high vs deliveries/referrals",""))</f>
        <v/>
      </c>
      <c r="I276" s="10" t="str">
        <f>IF($A276="","",IF(N(CLEANED_DATA!AP276)&lt;N(CLEANED_DATA!AQ276),"Check: FP counselled &lt; new acceptors",""))</f>
        <v/>
      </c>
      <c r="J276" s="10" t="str">
        <f>IF($A276="","",N(CLEANED_DATA!AS276)+N(CLEANED_DATA!AT276)+N(CLEANED_DATA!AU276)+N(CLEANED_DATA!AV276)+N(CLEANED_DATA!AW276)+N(CLEANED_DATA!AX276)+N(CLEANED_DATA!AY276)+N(CLEANED_DATA!AZ276)+N(CLEANED_DATA!BA276)+N(CLEANED_DATA!BB276)+N(CLEANED_DATA!BC276)+N(CLEANED_DATA!#REF!)+N(CLEANED_DATA!#REF!))</f>
        <v/>
      </c>
      <c r="K276" s="10" t="str">
        <f>IF($A276="","",IF(ABS(J276-N(CLEANED_DATA!AQ276))&gt;2,"Check: FP method sum differs from new acceptors",""))</f>
        <v/>
      </c>
      <c r="L276" s="10" t="str">
        <f>IF($A276="","",IF(N(CLEANED_DATA!AJ276)&gt;N(CLEANED_DATA!AI276),"Check: oxygen cases &gt; hypoxemia cases",""))</f>
        <v/>
      </c>
      <c r="M276" s="10" t="str">
        <f t="shared" si="16"/>
        <v/>
      </c>
      <c r="N276" s="10" t="str">
        <f t="shared" si="17"/>
        <v/>
      </c>
      <c r="O276" s="10" t="str">
        <f>IF($A276="","",TEXTJOIN("; ",TRUE,D276:I276,K276:L276))</f>
        <v/>
      </c>
    </row>
    <row r="277" spans="1:15" ht="39.5" customHeight="1">
      <c r="A277" s="10" t="str">
        <f>CLEANED_DATA!A277</f>
        <v/>
      </c>
      <c r="B277" s="10" t="str">
        <f>IF($A277="","",IF(
IF(CLEANED_DATA!D277="","ANC1; ","")&amp;
IF(CLEANED_DATA!G277="","ANC4; ","")&amp;
IF(CLEANED_DATA!Q277="","LLIN_DISTRIBUTED; ","")&amp;
IF(CLEANED_DATA!R277="","DELIVERIES_HF; ","")&amp;
IF(CLEANED_DATA!T277="","AMTSL; ","")&amp;
IF(CLEANED_DATA!V277="","CAESAREAN; ","")&amp;
IF(CLEANED_DATA!W277="","OBST_COMPLICATIONS; ","")&amp;
IF(CLEANED_DATA!AL277="","PNC_48H_PROXY; ","")&amp;
IF(CLEANED_DATA!AM277="","FP_VISITS; ","")&amp;
IF(CLEANED_DATA!AN277="","FP_COUNSELLED; ","")&amp;
IF(CLEANED_DATA!AO277="","FP_NEW_ACCEPTORS; ","")&amp;
IF(CLEANED_DATA!AQ277="","FP_PROGESTIN_PILL; ","")&amp;
IF(CLEANED_DATA!AR277="","FP_ESTRO_PROGESTIN_PILL; ","")&amp;
IF(CLEANED_DATA!AS277="","FP_MORNING_AFTER; ","")&amp;
IF(CLEANED_DATA!AT277="","FP_IM_INJECTION; ","")&amp;
IF(CLEANED_DATA!AU277="","FP_SC_INJECTION; ","")&amp;
IF(CLEANED_DATA!AV277="","FP_IMPLANT_IMPLANON; ","")&amp;
IF(CLEANED_DATA!AW277="","FP_IMPLANT_JADELLE; ","")&amp;
IF(CLEANED_DATA!AX277="","FP_IUD; ","")&amp;
IF(CLEANED_DATA!AY277="","FP_TUBAL_LIGATION; ","")&amp;
IF(CLEANED_DATA!AZ277="","FP_VASECTOMY; ","")&amp;
IF(CLEANED_DATA!BA277="","FP_MALE_CONDOM; ","")&amp;
IF(CLEANED_DATA!BB277="","FP_FEMALE_CONDOM; ","")&amp;
IF(CLEANED_DATA!BC277="","FP_NATURAL_METHOD; ","")
="","None",
IF(CLEANED_DATA!D277="","ANC1; ","")&amp;
IF(CLEANED_DATA!G277="","ANC4; ","")&amp;
IF(CLEANED_DATA!Q277="","LLIN_DISTRIBUTED; ","")&amp;
IF(CLEANED_DATA!R277="","DELIVERIES_HF; ","")&amp;
IF(CLEANED_DATA!T277="","AMTSL; ","")&amp;
IF(CLEANED_DATA!V277="","CAESAREAN; ","")&amp;
IF(CLEANED_DATA!W277="","OBST_COMPLICATIONS; ","")&amp;
IF(CLEANED_DATA!AL277="","PNC_48H_PROXY; ","")&amp;
IF(CLEANED_DATA!AM277="","FP_VISITS; ","")&amp;
IF(CLEANED_DATA!AN277="","FP_COUNSELLED; ","")&amp;
IF(CLEANED_DATA!AO277="","FP_NEW_ACCEPTORS; ","")&amp;
IF(CLEANED_DATA!AQ277="","FP_PROGESTIN_PILL; ","")&amp;
IF(CLEANED_DATA!AR277="","FP_ESTRO_PROGESTIN_PILL; ","")&amp;
IF(CLEANED_DATA!AS277="","FP_MORNING_AFTER; ","")&amp;
IF(CLEANED_DATA!AT277="","FP_IM_INJECTION; ","")&amp;
IF(CLEANED_DATA!AU277="","FP_SC_INJECTION; ","")&amp;
IF(CLEANED_DATA!AV277="","FP_IMPLANT_IMPLANON; ","")&amp;
IF(CLEANED_DATA!AW277="","FP_IMPLANT_JADELLE; ","")&amp;
IF(CLEANED_DATA!AX277="","FP_IUD; ","")&amp;
IF(CLEANED_DATA!AY277="","FP_TUBAL_LIGATION; ","")&amp;
IF(CLEANED_DATA!AZ277="","FP_VASECTOMY; ","")&amp;
IF(CLEANED_DATA!BA277="","FP_MALE_CONDOM; ","")&amp;
IF(CLEANED_DATA!BB277="","FP_FEMALE_CONDOM; ","")&amp;
IF(CLEANED_DATA!BC277="","FP_NATURAL_METHOD; ","")))</f>
        <v/>
      </c>
      <c r="C277" s="11" t="str">
        <f>IF($A277="","",ROUND((IF(CLEANED_DATA!D277&lt;&gt;"",1,0)+IF(CLEANED_DATA!G277&lt;&gt;"",1,0)+IF(CLEANED_DATA!Q277&lt;&gt;"",1,0)+IF(CLEANED_DATA!R277&lt;&gt;"",1,0)+IF(CLEANED_DATA!T277&lt;&gt;"",1,0)+IF(CLEANED_DATA!V277&lt;&gt;"",1,0)+IF(CLEANED_DATA!W277&lt;&gt;"",1,0)+IF(CLEANED_DATA!AL277&lt;&gt;"",1,0)+IF(CLEANED_DATA!AM277&lt;&gt;"",1,0)+IF(CLEANED_DATA!AN277&lt;&gt;"",1,0)+IF(CLEANED_DATA!AO277&lt;&gt;"",1,0)+IF(CLEANED_DATA!AQ277&lt;&gt;"",1,0)+IF(CLEANED_DATA!AR277&lt;&gt;"",1,0)+IF(CLEANED_DATA!AS277&lt;&gt;"",1,0)+IF(CLEANED_DATA!AT277&lt;&gt;"",1,0)+IF(CLEANED_DATA!AU277&lt;&gt;"",1,0)+IF(CLEANED_DATA!AV277&lt;&gt;"",1,0)+IF(CLEANED_DATA!AW277&lt;&gt;"",1,0)+IF(CLEANED_DATA!AX277&lt;&gt;"",1,0)+IF(CLEANED_DATA!AY277&lt;&gt;"",1,0)+IF(CLEANED_DATA!AZ277&lt;&gt;"",1,0)+IF(CLEANED_DATA!BA277&lt;&gt;"",1,0)+IF(CLEANED_DATA!BB277&lt;&gt;"",1,0)+IF(CLEANED_DATA!BC277&lt;&gt;"",1,0))/24*100,1))</f>
        <v/>
      </c>
      <c r="D277" s="10" t="str">
        <f>IF($A277="","",IF(N(CLEANED_DATA!G277)&gt;N(CLEANED_DATA!D277),"Check: ANC4 &gt; ANC1",""))</f>
        <v/>
      </c>
      <c r="E277" s="10" t="str">
        <f>IF($A277="","",IF(OR(CLEANED_DATA!D277="",CLEANED_DATA!Q277=""),"Missing value: verify ANC1 and LLIN reporting",IF(CLEANED_DATA!Q277=CLEANED_DATA!D277,"OK: LLIN equals ANC1",IF(CLEANED_DATA!Q277&gt;CLEANED_DATA!D277,"Flag: LLIN exceeds ANC1 by "&amp;(CLEANED_DATA!Q277-CLEANED_DATA!D277)&amp;"; verify ANC register and LLIN distribution tally","Flag: LLIN lower than ANC1 by "&amp;(CLEANED_DATA!D277-CLEANED_DATA!Q277)&amp;"; verify if all ANC1 clients received LLINs or correct reporting error"))))</f>
        <v/>
      </c>
      <c r="F277" s="10" t="str">
        <f>IF($A277="","",IF(AND(N(CLEANED_DATA!T277)&gt;0,N(CLEANED_DATA!AK277)=0),"Alert: deliveries reported but no PNC 6-10 days",""))</f>
        <v/>
      </c>
      <c r="G277" s="10" t="str">
        <f>IF($A277="","",IF(N(CLEANED_DATA!X277)&gt;N(CLEANED_DATA!T277),"Check: caesareans &gt; facility deliveries",""))</f>
        <v/>
      </c>
      <c r="H277" s="10" t="str">
        <f>IF($A277="","",IF(N(CLEANED_DATA!Y277)&gt;N(CLEANED_DATA!T277)+N(CLEANED_DATA!Z277),"Check: complications unusually high vs deliveries/referrals",""))</f>
        <v/>
      </c>
      <c r="I277" s="10" t="str">
        <f>IF($A277="","",IF(N(CLEANED_DATA!AP277)&lt;N(CLEANED_DATA!AQ277),"Check: FP counselled &lt; new acceptors",""))</f>
        <v/>
      </c>
      <c r="J277" s="10" t="str">
        <f>IF($A277="","",N(CLEANED_DATA!AS277)+N(CLEANED_DATA!AT277)+N(CLEANED_DATA!AU277)+N(CLEANED_DATA!AV277)+N(CLEANED_DATA!AW277)+N(CLEANED_DATA!AX277)+N(CLEANED_DATA!AY277)+N(CLEANED_DATA!AZ277)+N(CLEANED_DATA!BA277)+N(CLEANED_DATA!BB277)+N(CLEANED_DATA!BC277)+N(CLEANED_DATA!#REF!)+N(CLEANED_DATA!#REF!))</f>
        <v/>
      </c>
      <c r="K277" s="10" t="str">
        <f>IF($A277="","",IF(ABS(J277-N(CLEANED_DATA!AQ277))&gt;2,"Check: FP method sum differs from new acceptors",""))</f>
        <v/>
      </c>
      <c r="L277" s="10" t="str">
        <f>IF($A277="","",IF(N(CLEANED_DATA!AJ277)&gt;N(CLEANED_DATA!AI277),"Check: oxygen cases &gt; hypoxemia cases",""))</f>
        <v/>
      </c>
      <c r="M277" s="10" t="str">
        <f t="shared" si="16"/>
        <v/>
      </c>
      <c r="N277" s="10" t="str">
        <f t="shared" si="17"/>
        <v/>
      </c>
      <c r="O277" s="10" t="str">
        <f>IF($A277="","",TEXTJOIN("; ",TRUE,D277:I277,K277:L277))</f>
        <v/>
      </c>
    </row>
    <row r="278" spans="1:15" ht="39.5" customHeight="1">
      <c r="A278" s="10" t="str">
        <f>CLEANED_DATA!A278</f>
        <v/>
      </c>
      <c r="B278" s="10" t="str">
        <f>IF($A278="","",IF(
IF(CLEANED_DATA!D278="","ANC1; ","")&amp;
IF(CLEANED_DATA!G278="","ANC4; ","")&amp;
IF(CLEANED_DATA!Q278="","LLIN_DISTRIBUTED; ","")&amp;
IF(CLEANED_DATA!R278="","DELIVERIES_HF; ","")&amp;
IF(CLEANED_DATA!T278="","AMTSL; ","")&amp;
IF(CLEANED_DATA!V278="","CAESAREAN; ","")&amp;
IF(CLEANED_DATA!W278="","OBST_COMPLICATIONS; ","")&amp;
IF(CLEANED_DATA!AL278="","PNC_48H_PROXY; ","")&amp;
IF(CLEANED_DATA!AM278="","FP_VISITS; ","")&amp;
IF(CLEANED_DATA!AN278="","FP_COUNSELLED; ","")&amp;
IF(CLEANED_DATA!AO278="","FP_NEW_ACCEPTORS; ","")&amp;
IF(CLEANED_DATA!AQ278="","FP_PROGESTIN_PILL; ","")&amp;
IF(CLEANED_DATA!AR278="","FP_ESTRO_PROGESTIN_PILL; ","")&amp;
IF(CLEANED_DATA!AS278="","FP_MORNING_AFTER; ","")&amp;
IF(CLEANED_DATA!AT278="","FP_IM_INJECTION; ","")&amp;
IF(CLEANED_DATA!AU278="","FP_SC_INJECTION; ","")&amp;
IF(CLEANED_DATA!AV278="","FP_IMPLANT_IMPLANON; ","")&amp;
IF(CLEANED_DATA!AW278="","FP_IMPLANT_JADELLE; ","")&amp;
IF(CLEANED_DATA!AX278="","FP_IUD; ","")&amp;
IF(CLEANED_DATA!AY278="","FP_TUBAL_LIGATION; ","")&amp;
IF(CLEANED_DATA!AZ278="","FP_VASECTOMY; ","")&amp;
IF(CLEANED_DATA!BA278="","FP_MALE_CONDOM; ","")&amp;
IF(CLEANED_DATA!BB278="","FP_FEMALE_CONDOM; ","")&amp;
IF(CLEANED_DATA!BC278="","FP_NATURAL_METHOD; ","")
="","None",
IF(CLEANED_DATA!D278="","ANC1; ","")&amp;
IF(CLEANED_DATA!G278="","ANC4; ","")&amp;
IF(CLEANED_DATA!Q278="","LLIN_DISTRIBUTED; ","")&amp;
IF(CLEANED_DATA!R278="","DELIVERIES_HF; ","")&amp;
IF(CLEANED_DATA!T278="","AMTSL; ","")&amp;
IF(CLEANED_DATA!V278="","CAESAREAN; ","")&amp;
IF(CLEANED_DATA!W278="","OBST_COMPLICATIONS; ","")&amp;
IF(CLEANED_DATA!AL278="","PNC_48H_PROXY; ","")&amp;
IF(CLEANED_DATA!AM278="","FP_VISITS; ","")&amp;
IF(CLEANED_DATA!AN278="","FP_COUNSELLED; ","")&amp;
IF(CLEANED_DATA!AO278="","FP_NEW_ACCEPTORS; ","")&amp;
IF(CLEANED_DATA!AQ278="","FP_PROGESTIN_PILL; ","")&amp;
IF(CLEANED_DATA!AR278="","FP_ESTRO_PROGESTIN_PILL; ","")&amp;
IF(CLEANED_DATA!AS278="","FP_MORNING_AFTER; ","")&amp;
IF(CLEANED_DATA!AT278="","FP_IM_INJECTION; ","")&amp;
IF(CLEANED_DATA!AU278="","FP_SC_INJECTION; ","")&amp;
IF(CLEANED_DATA!AV278="","FP_IMPLANT_IMPLANON; ","")&amp;
IF(CLEANED_DATA!AW278="","FP_IMPLANT_JADELLE; ","")&amp;
IF(CLEANED_DATA!AX278="","FP_IUD; ","")&amp;
IF(CLEANED_DATA!AY278="","FP_TUBAL_LIGATION; ","")&amp;
IF(CLEANED_DATA!AZ278="","FP_VASECTOMY; ","")&amp;
IF(CLEANED_DATA!BA278="","FP_MALE_CONDOM; ","")&amp;
IF(CLEANED_DATA!BB278="","FP_FEMALE_CONDOM; ","")&amp;
IF(CLEANED_DATA!BC278="","FP_NATURAL_METHOD; ","")))</f>
        <v/>
      </c>
      <c r="C278" s="11" t="str">
        <f>IF($A278="","",ROUND((IF(CLEANED_DATA!D278&lt;&gt;"",1,0)+IF(CLEANED_DATA!G278&lt;&gt;"",1,0)+IF(CLEANED_DATA!Q278&lt;&gt;"",1,0)+IF(CLEANED_DATA!R278&lt;&gt;"",1,0)+IF(CLEANED_DATA!T278&lt;&gt;"",1,0)+IF(CLEANED_DATA!V278&lt;&gt;"",1,0)+IF(CLEANED_DATA!W278&lt;&gt;"",1,0)+IF(CLEANED_DATA!AL278&lt;&gt;"",1,0)+IF(CLEANED_DATA!AM278&lt;&gt;"",1,0)+IF(CLEANED_DATA!AN278&lt;&gt;"",1,0)+IF(CLEANED_DATA!AO278&lt;&gt;"",1,0)+IF(CLEANED_DATA!AQ278&lt;&gt;"",1,0)+IF(CLEANED_DATA!AR278&lt;&gt;"",1,0)+IF(CLEANED_DATA!AS278&lt;&gt;"",1,0)+IF(CLEANED_DATA!AT278&lt;&gt;"",1,0)+IF(CLEANED_DATA!AU278&lt;&gt;"",1,0)+IF(CLEANED_DATA!AV278&lt;&gt;"",1,0)+IF(CLEANED_DATA!AW278&lt;&gt;"",1,0)+IF(CLEANED_DATA!AX278&lt;&gt;"",1,0)+IF(CLEANED_DATA!AY278&lt;&gt;"",1,0)+IF(CLEANED_DATA!AZ278&lt;&gt;"",1,0)+IF(CLEANED_DATA!BA278&lt;&gt;"",1,0)+IF(CLEANED_DATA!BB278&lt;&gt;"",1,0)+IF(CLEANED_DATA!BC278&lt;&gt;"",1,0))/24*100,1))</f>
        <v/>
      </c>
      <c r="D278" s="10" t="str">
        <f>IF($A278="","",IF(N(CLEANED_DATA!G278)&gt;N(CLEANED_DATA!D278),"Check: ANC4 &gt; ANC1",""))</f>
        <v/>
      </c>
      <c r="E278" s="10" t="str">
        <f>IF($A278="","",IF(OR(CLEANED_DATA!D278="",CLEANED_DATA!Q278=""),"Missing value: verify ANC1 and LLIN reporting",IF(CLEANED_DATA!Q278=CLEANED_DATA!D278,"OK: LLIN equals ANC1",IF(CLEANED_DATA!Q278&gt;CLEANED_DATA!D278,"Flag: LLIN exceeds ANC1 by "&amp;(CLEANED_DATA!Q278-CLEANED_DATA!D278)&amp;"; verify ANC register and LLIN distribution tally","Flag: LLIN lower than ANC1 by "&amp;(CLEANED_DATA!D278-CLEANED_DATA!Q278)&amp;"; verify if all ANC1 clients received LLINs or correct reporting error"))))</f>
        <v/>
      </c>
      <c r="F278" s="10" t="str">
        <f>IF($A278="","",IF(AND(N(CLEANED_DATA!T278)&gt;0,N(CLEANED_DATA!AK278)=0),"Alert: deliveries reported but no PNC 6-10 days",""))</f>
        <v/>
      </c>
      <c r="G278" s="10" t="str">
        <f>IF($A278="","",IF(N(CLEANED_DATA!X278)&gt;N(CLEANED_DATA!T278),"Check: caesareans &gt; facility deliveries",""))</f>
        <v/>
      </c>
      <c r="H278" s="10" t="str">
        <f>IF($A278="","",IF(N(CLEANED_DATA!Y278)&gt;N(CLEANED_DATA!T278)+N(CLEANED_DATA!Z278),"Check: complications unusually high vs deliveries/referrals",""))</f>
        <v/>
      </c>
      <c r="I278" s="10" t="str">
        <f>IF($A278="","",IF(N(CLEANED_DATA!AP278)&lt;N(CLEANED_DATA!AQ278),"Check: FP counselled &lt; new acceptors",""))</f>
        <v/>
      </c>
      <c r="J278" s="10" t="str">
        <f>IF($A278="","",N(CLEANED_DATA!AS278)+N(CLEANED_DATA!AT278)+N(CLEANED_DATA!AU278)+N(CLEANED_DATA!AV278)+N(CLEANED_DATA!AW278)+N(CLEANED_DATA!AX278)+N(CLEANED_DATA!AY278)+N(CLEANED_DATA!AZ278)+N(CLEANED_DATA!BA278)+N(CLEANED_DATA!BB278)+N(CLEANED_DATA!BC278)+N(CLEANED_DATA!#REF!)+N(CLEANED_DATA!#REF!))</f>
        <v/>
      </c>
      <c r="K278" s="10" t="str">
        <f>IF($A278="","",IF(ABS(J278-N(CLEANED_DATA!AQ278))&gt;2,"Check: FP method sum differs from new acceptors",""))</f>
        <v/>
      </c>
      <c r="L278" s="10" t="str">
        <f>IF($A278="","",IF(N(CLEANED_DATA!AJ278)&gt;N(CLEANED_DATA!AI278),"Check: oxygen cases &gt; hypoxemia cases",""))</f>
        <v/>
      </c>
      <c r="M278" s="10" t="str">
        <f t="shared" si="16"/>
        <v/>
      </c>
      <c r="N278" s="10" t="str">
        <f t="shared" si="17"/>
        <v/>
      </c>
      <c r="O278" s="10" t="str">
        <f>IF($A278="","",TEXTJOIN("; ",TRUE,D278:I278,K278:L278))</f>
        <v/>
      </c>
    </row>
    <row r="279" spans="1:15" ht="39.5" customHeight="1">
      <c r="A279" s="10" t="str">
        <f>CLEANED_DATA!A279</f>
        <v/>
      </c>
      <c r="B279" s="10" t="str">
        <f>IF($A279="","",IF(
IF(CLEANED_DATA!D279="","ANC1; ","")&amp;
IF(CLEANED_DATA!G279="","ANC4; ","")&amp;
IF(CLEANED_DATA!Q279="","LLIN_DISTRIBUTED; ","")&amp;
IF(CLEANED_DATA!R279="","DELIVERIES_HF; ","")&amp;
IF(CLEANED_DATA!T279="","AMTSL; ","")&amp;
IF(CLEANED_DATA!V279="","CAESAREAN; ","")&amp;
IF(CLEANED_DATA!W279="","OBST_COMPLICATIONS; ","")&amp;
IF(CLEANED_DATA!AL279="","PNC_48H_PROXY; ","")&amp;
IF(CLEANED_DATA!AM279="","FP_VISITS; ","")&amp;
IF(CLEANED_DATA!AN279="","FP_COUNSELLED; ","")&amp;
IF(CLEANED_DATA!AO279="","FP_NEW_ACCEPTORS; ","")&amp;
IF(CLEANED_DATA!AQ279="","FP_PROGESTIN_PILL; ","")&amp;
IF(CLEANED_DATA!AR279="","FP_ESTRO_PROGESTIN_PILL; ","")&amp;
IF(CLEANED_DATA!AS279="","FP_MORNING_AFTER; ","")&amp;
IF(CLEANED_DATA!AT279="","FP_IM_INJECTION; ","")&amp;
IF(CLEANED_DATA!AU279="","FP_SC_INJECTION; ","")&amp;
IF(CLEANED_DATA!AV279="","FP_IMPLANT_IMPLANON; ","")&amp;
IF(CLEANED_DATA!AW279="","FP_IMPLANT_JADELLE; ","")&amp;
IF(CLEANED_DATA!AX279="","FP_IUD; ","")&amp;
IF(CLEANED_DATA!AY279="","FP_TUBAL_LIGATION; ","")&amp;
IF(CLEANED_DATA!AZ279="","FP_VASECTOMY; ","")&amp;
IF(CLEANED_DATA!BA279="","FP_MALE_CONDOM; ","")&amp;
IF(CLEANED_DATA!BB279="","FP_FEMALE_CONDOM; ","")&amp;
IF(CLEANED_DATA!BC279="","FP_NATURAL_METHOD; ","")
="","None",
IF(CLEANED_DATA!D279="","ANC1; ","")&amp;
IF(CLEANED_DATA!G279="","ANC4; ","")&amp;
IF(CLEANED_DATA!Q279="","LLIN_DISTRIBUTED; ","")&amp;
IF(CLEANED_DATA!R279="","DELIVERIES_HF; ","")&amp;
IF(CLEANED_DATA!T279="","AMTSL; ","")&amp;
IF(CLEANED_DATA!V279="","CAESAREAN; ","")&amp;
IF(CLEANED_DATA!W279="","OBST_COMPLICATIONS; ","")&amp;
IF(CLEANED_DATA!AL279="","PNC_48H_PROXY; ","")&amp;
IF(CLEANED_DATA!AM279="","FP_VISITS; ","")&amp;
IF(CLEANED_DATA!AN279="","FP_COUNSELLED; ","")&amp;
IF(CLEANED_DATA!AO279="","FP_NEW_ACCEPTORS; ","")&amp;
IF(CLEANED_DATA!AQ279="","FP_PROGESTIN_PILL; ","")&amp;
IF(CLEANED_DATA!AR279="","FP_ESTRO_PROGESTIN_PILL; ","")&amp;
IF(CLEANED_DATA!AS279="","FP_MORNING_AFTER; ","")&amp;
IF(CLEANED_DATA!AT279="","FP_IM_INJECTION; ","")&amp;
IF(CLEANED_DATA!AU279="","FP_SC_INJECTION; ","")&amp;
IF(CLEANED_DATA!AV279="","FP_IMPLANT_IMPLANON; ","")&amp;
IF(CLEANED_DATA!AW279="","FP_IMPLANT_JADELLE; ","")&amp;
IF(CLEANED_DATA!AX279="","FP_IUD; ","")&amp;
IF(CLEANED_DATA!AY279="","FP_TUBAL_LIGATION; ","")&amp;
IF(CLEANED_DATA!AZ279="","FP_VASECTOMY; ","")&amp;
IF(CLEANED_DATA!BA279="","FP_MALE_CONDOM; ","")&amp;
IF(CLEANED_DATA!BB279="","FP_FEMALE_CONDOM; ","")&amp;
IF(CLEANED_DATA!BC279="","FP_NATURAL_METHOD; ","")))</f>
        <v/>
      </c>
      <c r="C279" s="11" t="str">
        <f>IF($A279="","",ROUND((IF(CLEANED_DATA!D279&lt;&gt;"",1,0)+IF(CLEANED_DATA!G279&lt;&gt;"",1,0)+IF(CLEANED_DATA!Q279&lt;&gt;"",1,0)+IF(CLEANED_DATA!R279&lt;&gt;"",1,0)+IF(CLEANED_DATA!T279&lt;&gt;"",1,0)+IF(CLEANED_DATA!V279&lt;&gt;"",1,0)+IF(CLEANED_DATA!W279&lt;&gt;"",1,0)+IF(CLEANED_DATA!AL279&lt;&gt;"",1,0)+IF(CLEANED_DATA!AM279&lt;&gt;"",1,0)+IF(CLEANED_DATA!AN279&lt;&gt;"",1,0)+IF(CLEANED_DATA!AO279&lt;&gt;"",1,0)+IF(CLEANED_DATA!AQ279&lt;&gt;"",1,0)+IF(CLEANED_DATA!AR279&lt;&gt;"",1,0)+IF(CLEANED_DATA!AS279&lt;&gt;"",1,0)+IF(CLEANED_DATA!AT279&lt;&gt;"",1,0)+IF(CLEANED_DATA!AU279&lt;&gt;"",1,0)+IF(CLEANED_DATA!AV279&lt;&gt;"",1,0)+IF(CLEANED_DATA!AW279&lt;&gt;"",1,0)+IF(CLEANED_DATA!AX279&lt;&gt;"",1,0)+IF(CLEANED_DATA!AY279&lt;&gt;"",1,0)+IF(CLEANED_DATA!AZ279&lt;&gt;"",1,0)+IF(CLEANED_DATA!BA279&lt;&gt;"",1,0)+IF(CLEANED_DATA!BB279&lt;&gt;"",1,0)+IF(CLEANED_DATA!BC279&lt;&gt;"",1,0))/24*100,1))</f>
        <v/>
      </c>
      <c r="D279" s="10" t="str">
        <f>IF($A279="","",IF(N(CLEANED_DATA!G279)&gt;N(CLEANED_DATA!D279),"Check: ANC4 &gt; ANC1",""))</f>
        <v/>
      </c>
      <c r="E279" s="10" t="str">
        <f>IF($A279="","",IF(OR(CLEANED_DATA!D279="",CLEANED_DATA!Q279=""),"Missing value: verify ANC1 and LLIN reporting",IF(CLEANED_DATA!Q279=CLEANED_DATA!D279,"OK: LLIN equals ANC1",IF(CLEANED_DATA!Q279&gt;CLEANED_DATA!D279,"Flag: LLIN exceeds ANC1 by "&amp;(CLEANED_DATA!Q279-CLEANED_DATA!D279)&amp;"; verify ANC register and LLIN distribution tally","Flag: LLIN lower than ANC1 by "&amp;(CLEANED_DATA!D279-CLEANED_DATA!Q279)&amp;"; verify if all ANC1 clients received LLINs or correct reporting error"))))</f>
        <v/>
      </c>
      <c r="F279" s="10" t="str">
        <f>IF($A279="","",IF(AND(N(CLEANED_DATA!T279)&gt;0,N(CLEANED_DATA!AK279)=0),"Alert: deliveries reported but no PNC 6-10 days",""))</f>
        <v/>
      </c>
      <c r="G279" s="10" t="str">
        <f>IF($A279="","",IF(N(CLEANED_DATA!X279)&gt;N(CLEANED_DATA!T279),"Check: caesareans &gt; facility deliveries",""))</f>
        <v/>
      </c>
      <c r="H279" s="10" t="str">
        <f>IF($A279="","",IF(N(CLEANED_DATA!Y279)&gt;N(CLEANED_DATA!T279)+N(CLEANED_DATA!Z279),"Check: complications unusually high vs deliveries/referrals",""))</f>
        <v/>
      </c>
      <c r="I279" s="10" t="str">
        <f>IF($A279="","",IF(N(CLEANED_DATA!AP279)&lt;N(CLEANED_DATA!AQ279),"Check: FP counselled &lt; new acceptors",""))</f>
        <v/>
      </c>
      <c r="J279" s="10" t="str">
        <f>IF($A279="","",N(CLEANED_DATA!AS279)+N(CLEANED_DATA!AT279)+N(CLEANED_DATA!AU279)+N(CLEANED_DATA!AV279)+N(CLEANED_DATA!AW279)+N(CLEANED_DATA!AX279)+N(CLEANED_DATA!AY279)+N(CLEANED_DATA!AZ279)+N(CLEANED_DATA!BA279)+N(CLEANED_DATA!BB279)+N(CLEANED_DATA!BC279)+N(CLEANED_DATA!#REF!)+N(CLEANED_DATA!#REF!))</f>
        <v/>
      </c>
      <c r="K279" s="10" t="str">
        <f>IF($A279="","",IF(ABS(J279-N(CLEANED_DATA!AQ279))&gt;2,"Check: FP method sum differs from new acceptors",""))</f>
        <v/>
      </c>
      <c r="L279" s="10" t="str">
        <f>IF($A279="","",IF(N(CLEANED_DATA!AJ279)&gt;N(CLEANED_DATA!AI279),"Check: oxygen cases &gt; hypoxemia cases",""))</f>
        <v/>
      </c>
      <c r="M279" s="10" t="str">
        <f t="shared" si="16"/>
        <v/>
      </c>
      <c r="N279" s="10" t="str">
        <f t="shared" si="17"/>
        <v/>
      </c>
      <c r="O279" s="10" t="str">
        <f>IF($A279="","",TEXTJOIN("; ",TRUE,D279:I279,K279:L279))</f>
        <v/>
      </c>
    </row>
    <row r="280" spans="1:15" ht="39.5" customHeight="1">
      <c r="A280" s="10" t="str">
        <f>CLEANED_DATA!A280</f>
        <v/>
      </c>
      <c r="B280" s="10" t="str">
        <f>IF($A280="","",IF(
IF(CLEANED_DATA!D280="","ANC1; ","")&amp;
IF(CLEANED_DATA!G280="","ANC4; ","")&amp;
IF(CLEANED_DATA!Q280="","LLIN_DISTRIBUTED; ","")&amp;
IF(CLEANED_DATA!R280="","DELIVERIES_HF; ","")&amp;
IF(CLEANED_DATA!T280="","AMTSL; ","")&amp;
IF(CLEANED_DATA!V280="","CAESAREAN; ","")&amp;
IF(CLEANED_DATA!W280="","OBST_COMPLICATIONS; ","")&amp;
IF(CLEANED_DATA!AL280="","PNC_48H_PROXY; ","")&amp;
IF(CLEANED_DATA!AM280="","FP_VISITS; ","")&amp;
IF(CLEANED_DATA!AN280="","FP_COUNSELLED; ","")&amp;
IF(CLEANED_DATA!AO280="","FP_NEW_ACCEPTORS; ","")&amp;
IF(CLEANED_DATA!AQ280="","FP_PROGESTIN_PILL; ","")&amp;
IF(CLEANED_DATA!AR280="","FP_ESTRO_PROGESTIN_PILL; ","")&amp;
IF(CLEANED_DATA!AS280="","FP_MORNING_AFTER; ","")&amp;
IF(CLEANED_DATA!AT280="","FP_IM_INJECTION; ","")&amp;
IF(CLEANED_DATA!AU280="","FP_SC_INJECTION; ","")&amp;
IF(CLEANED_DATA!AV280="","FP_IMPLANT_IMPLANON; ","")&amp;
IF(CLEANED_DATA!AW280="","FP_IMPLANT_JADELLE; ","")&amp;
IF(CLEANED_DATA!AX280="","FP_IUD; ","")&amp;
IF(CLEANED_DATA!AY280="","FP_TUBAL_LIGATION; ","")&amp;
IF(CLEANED_DATA!AZ280="","FP_VASECTOMY; ","")&amp;
IF(CLEANED_DATA!BA280="","FP_MALE_CONDOM; ","")&amp;
IF(CLEANED_DATA!BB280="","FP_FEMALE_CONDOM; ","")&amp;
IF(CLEANED_DATA!BC280="","FP_NATURAL_METHOD; ","")
="","None",
IF(CLEANED_DATA!D280="","ANC1; ","")&amp;
IF(CLEANED_DATA!G280="","ANC4; ","")&amp;
IF(CLEANED_DATA!Q280="","LLIN_DISTRIBUTED; ","")&amp;
IF(CLEANED_DATA!R280="","DELIVERIES_HF; ","")&amp;
IF(CLEANED_DATA!T280="","AMTSL; ","")&amp;
IF(CLEANED_DATA!V280="","CAESAREAN; ","")&amp;
IF(CLEANED_DATA!W280="","OBST_COMPLICATIONS; ","")&amp;
IF(CLEANED_DATA!AL280="","PNC_48H_PROXY; ","")&amp;
IF(CLEANED_DATA!AM280="","FP_VISITS; ","")&amp;
IF(CLEANED_DATA!AN280="","FP_COUNSELLED; ","")&amp;
IF(CLEANED_DATA!AO280="","FP_NEW_ACCEPTORS; ","")&amp;
IF(CLEANED_DATA!AQ280="","FP_PROGESTIN_PILL; ","")&amp;
IF(CLEANED_DATA!AR280="","FP_ESTRO_PROGESTIN_PILL; ","")&amp;
IF(CLEANED_DATA!AS280="","FP_MORNING_AFTER; ","")&amp;
IF(CLEANED_DATA!AT280="","FP_IM_INJECTION; ","")&amp;
IF(CLEANED_DATA!AU280="","FP_SC_INJECTION; ","")&amp;
IF(CLEANED_DATA!AV280="","FP_IMPLANT_IMPLANON; ","")&amp;
IF(CLEANED_DATA!AW280="","FP_IMPLANT_JADELLE; ","")&amp;
IF(CLEANED_DATA!AX280="","FP_IUD; ","")&amp;
IF(CLEANED_DATA!AY280="","FP_TUBAL_LIGATION; ","")&amp;
IF(CLEANED_DATA!AZ280="","FP_VASECTOMY; ","")&amp;
IF(CLEANED_DATA!BA280="","FP_MALE_CONDOM; ","")&amp;
IF(CLEANED_DATA!BB280="","FP_FEMALE_CONDOM; ","")&amp;
IF(CLEANED_DATA!BC280="","FP_NATURAL_METHOD; ","")))</f>
        <v/>
      </c>
      <c r="C280" s="11" t="str">
        <f>IF($A280="","",ROUND((IF(CLEANED_DATA!D280&lt;&gt;"",1,0)+IF(CLEANED_DATA!G280&lt;&gt;"",1,0)+IF(CLEANED_DATA!Q280&lt;&gt;"",1,0)+IF(CLEANED_DATA!R280&lt;&gt;"",1,0)+IF(CLEANED_DATA!T280&lt;&gt;"",1,0)+IF(CLEANED_DATA!V280&lt;&gt;"",1,0)+IF(CLEANED_DATA!W280&lt;&gt;"",1,0)+IF(CLEANED_DATA!AL280&lt;&gt;"",1,0)+IF(CLEANED_DATA!AM280&lt;&gt;"",1,0)+IF(CLEANED_DATA!AN280&lt;&gt;"",1,0)+IF(CLEANED_DATA!AO280&lt;&gt;"",1,0)+IF(CLEANED_DATA!AQ280&lt;&gt;"",1,0)+IF(CLEANED_DATA!AR280&lt;&gt;"",1,0)+IF(CLEANED_DATA!AS280&lt;&gt;"",1,0)+IF(CLEANED_DATA!AT280&lt;&gt;"",1,0)+IF(CLEANED_DATA!AU280&lt;&gt;"",1,0)+IF(CLEANED_DATA!AV280&lt;&gt;"",1,0)+IF(CLEANED_DATA!AW280&lt;&gt;"",1,0)+IF(CLEANED_DATA!AX280&lt;&gt;"",1,0)+IF(CLEANED_DATA!AY280&lt;&gt;"",1,0)+IF(CLEANED_DATA!AZ280&lt;&gt;"",1,0)+IF(CLEANED_DATA!BA280&lt;&gt;"",1,0)+IF(CLEANED_DATA!BB280&lt;&gt;"",1,0)+IF(CLEANED_DATA!BC280&lt;&gt;"",1,0))/24*100,1))</f>
        <v/>
      </c>
      <c r="D280" s="10" t="str">
        <f>IF($A280="","",IF(N(CLEANED_DATA!G280)&gt;N(CLEANED_DATA!D280),"Check: ANC4 &gt; ANC1",""))</f>
        <v/>
      </c>
      <c r="E280" s="10" t="str">
        <f>IF($A280="","",IF(OR(CLEANED_DATA!D280="",CLEANED_DATA!Q280=""),"Missing value: verify ANC1 and LLIN reporting",IF(CLEANED_DATA!Q280=CLEANED_DATA!D280,"OK: LLIN equals ANC1",IF(CLEANED_DATA!Q280&gt;CLEANED_DATA!D280,"Flag: LLIN exceeds ANC1 by "&amp;(CLEANED_DATA!Q280-CLEANED_DATA!D280)&amp;"; verify ANC register and LLIN distribution tally","Flag: LLIN lower than ANC1 by "&amp;(CLEANED_DATA!D280-CLEANED_DATA!Q280)&amp;"; verify if all ANC1 clients received LLINs or correct reporting error"))))</f>
        <v/>
      </c>
      <c r="F280" s="10" t="str">
        <f>IF($A280="","",IF(AND(N(CLEANED_DATA!T280)&gt;0,N(CLEANED_DATA!AK280)=0),"Alert: deliveries reported but no PNC 6-10 days",""))</f>
        <v/>
      </c>
      <c r="G280" s="10" t="str">
        <f>IF($A280="","",IF(N(CLEANED_DATA!X280)&gt;N(CLEANED_DATA!T280),"Check: caesareans &gt; facility deliveries",""))</f>
        <v/>
      </c>
      <c r="H280" s="10" t="str">
        <f>IF($A280="","",IF(N(CLEANED_DATA!Y280)&gt;N(CLEANED_DATA!T280)+N(CLEANED_DATA!Z280),"Check: complications unusually high vs deliveries/referrals",""))</f>
        <v/>
      </c>
      <c r="I280" s="10" t="str">
        <f>IF($A280="","",IF(N(CLEANED_DATA!AP280)&lt;N(CLEANED_DATA!AQ280),"Check: FP counselled &lt; new acceptors",""))</f>
        <v/>
      </c>
      <c r="J280" s="10" t="str">
        <f>IF($A280="","",N(CLEANED_DATA!AS280)+N(CLEANED_DATA!AT280)+N(CLEANED_DATA!AU280)+N(CLEANED_DATA!AV280)+N(CLEANED_DATA!AW280)+N(CLEANED_DATA!AX280)+N(CLEANED_DATA!AY280)+N(CLEANED_DATA!AZ280)+N(CLEANED_DATA!BA280)+N(CLEANED_DATA!BB280)+N(CLEANED_DATA!BC280)+N(CLEANED_DATA!#REF!)+N(CLEANED_DATA!#REF!))</f>
        <v/>
      </c>
      <c r="K280" s="10" t="str">
        <f>IF($A280="","",IF(ABS(J280-N(CLEANED_DATA!AQ280))&gt;2,"Check: FP method sum differs from new acceptors",""))</f>
        <v/>
      </c>
      <c r="L280" s="10" t="str">
        <f>IF($A280="","",IF(N(CLEANED_DATA!AJ280)&gt;N(CLEANED_DATA!AI280),"Check: oxygen cases &gt; hypoxemia cases",""))</f>
        <v/>
      </c>
      <c r="M280" s="10" t="str">
        <f t="shared" si="16"/>
        <v/>
      </c>
      <c r="N280" s="10" t="str">
        <f t="shared" si="17"/>
        <v/>
      </c>
      <c r="O280" s="10" t="str">
        <f>IF($A280="","",TEXTJOIN("; ",TRUE,D280:I280,K280:L280))</f>
        <v/>
      </c>
    </row>
    <row r="281" spans="1:15" ht="39.5" customHeight="1">
      <c r="A281" s="10" t="str">
        <f>CLEANED_DATA!A281</f>
        <v/>
      </c>
      <c r="B281" s="10" t="str">
        <f>IF($A281="","",IF(
IF(CLEANED_DATA!D281="","ANC1; ","")&amp;
IF(CLEANED_DATA!G281="","ANC4; ","")&amp;
IF(CLEANED_DATA!Q281="","LLIN_DISTRIBUTED; ","")&amp;
IF(CLEANED_DATA!R281="","DELIVERIES_HF; ","")&amp;
IF(CLEANED_DATA!T281="","AMTSL; ","")&amp;
IF(CLEANED_DATA!V281="","CAESAREAN; ","")&amp;
IF(CLEANED_DATA!W281="","OBST_COMPLICATIONS; ","")&amp;
IF(CLEANED_DATA!AL281="","PNC_48H_PROXY; ","")&amp;
IF(CLEANED_DATA!AM281="","FP_VISITS; ","")&amp;
IF(CLEANED_DATA!AN281="","FP_COUNSELLED; ","")&amp;
IF(CLEANED_DATA!AO281="","FP_NEW_ACCEPTORS; ","")&amp;
IF(CLEANED_DATA!AQ281="","FP_PROGESTIN_PILL; ","")&amp;
IF(CLEANED_DATA!AR281="","FP_ESTRO_PROGESTIN_PILL; ","")&amp;
IF(CLEANED_DATA!AS281="","FP_MORNING_AFTER; ","")&amp;
IF(CLEANED_DATA!AT281="","FP_IM_INJECTION; ","")&amp;
IF(CLEANED_DATA!AU281="","FP_SC_INJECTION; ","")&amp;
IF(CLEANED_DATA!AV281="","FP_IMPLANT_IMPLANON; ","")&amp;
IF(CLEANED_DATA!AW281="","FP_IMPLANT_JADELLE; ","")&amp;
IF(CLEANED_DATA!AX281="","FP_IUD; ","")&amp;
IF(CLEANED_DATA!AY281="","FP_TUBAL_LIGATION; ","")&amp;
IF(CLEANED_DATA!AZ281="","FP_VASECTOMY; ","")&amp;
IF(CLEANED_DATA!BA281="","FP_MALE_CONDOM; ","")&amp;
IF(CLEANED_DATA!BB281="","FP_FEMALE_CONDOM; ","")&amp;
IF(CLEANED_DATA!BC281="","FP_NATURAL_METHOD; ","")
="","None",
IF(CLEANED_DATA!D281="","ANC1; ","")&amp;
IF(CLEANED_DATA!G281="","ANC4; ","")&amp;
IF(CLEANED_DATA!Q281="","LLIN_DISTRIBUTED; ","")&amp;
IF(CLEANED_DATA!R281="","DELIVERIES_HF; ","")&amp;
IF(CLEANED_DATA!T281="","AMTSL; ","")&amp;
IF(CLEANED_DATA!V281="","CAESAREAN; ","")&amp;
IF(CLEANED_DATA!W281="","OBST_COMPLICATIONS; ","")&amp;
IF(CLEANED_DATA!AL281="","PNC_48H_PROXY; ","")&amp;
IF(CLEANED_DATA!AM281="","FP_VISITS; ","")&amp;
IF(CLEANED_DATA!AN281="","FP_COUNSELLED; ","")&amp;
IF(CLEANED_DATA!AO281="","FP_NEW_ACCEPTORS; ","")&amp;
IF(CLEANED_DATA!AQ281="","FP_PROGESTIN_PILL; ","")&amp;
IF(CLEANED_DATA!AR281="","FP_ESTRO_PROGESTIN_PILL; ","")&amp;
IF(CLEANED_DATA!AS281="","FP_MORNING_AFTER; ","")&amp;
IF(CLEANED_DATA!AT281="","FP_IM_INJECTION; ","")&amp;
IF(CLEANED_DATA!AU281="","FP_SC_INJECTION; ","")&amp;
IF(CLEANED_DATA!AV281="","FP_IMPLANT_IMPLANON; ","")&amp;
IF(CLEANED_DATA!AW281="","FP_IMPLANT_JADELLE; ","")&amp;
IF(CLEANED_DATA!AX281="","FP_IUD; ","")&amp;
IF(CLEANED_DATA!AY281="","FP_TUBAL_LIGATION; ","")&amp;
IF(CLEANED_DATA!AZ281="","FP_VASECTOMY; ","")&amp;
IF(CLEANED_DATA!BA281="","FP_MALE_CONDOM; ","")&amp;
IF(CLEANED_DATA!BB281="","FP_FEMALE_CONDOM; ","")&amp;
IF(CLEANED_DATA!BC281="","FP_NATURAL_METHOD; ","")))</f>
        <v/>
      </c>
      <c r="C281" s="11" t="str">
        <f>IF($A281="","",ROUND((IF(CLEANED_DATA!D281&lt;&gt;"",1,0)+IF(CLEANED_DATA!G281&lt;&gt;"",1,0)+IF(CLEANED_DATA!Q281&lt;&gt;"",1,0)+IF(CLEANED_DATA!R281&lt;&gt;"",1,0)+IF(CLEANED_DATA!T281&lt;&gt;"",1,0)+IF(CLEANED_DATA!V281&lt;&gt;"",1,0)+IF(CLEANED_DATA!W281&lt;&gt;"",1,0)+IF(CLEANED_DATA!AL281&lt;&gt;"",1,0)+IF(CLEANED_DATA!AM281&lt;&gt;"",1,0)+IF(CLEANED_DATA!AN281&lt;&gt;"",1,0)+IF(CLEANED_DATA!AO281&lt;&gt;"",1,0)+IF(CLEANED_DATA!AQ281&lt;&gt;"",1,0)+IF(CLEANED_DATA!AR281&lt;&gt;"",1,0)+IF(CLEANED_DATA!AS281&lt;&gt;"",1,0)+IF(CLEANED_DATA!AT281&lt;&gt;"",1,0)+IF(CLEANED_DATA!AU281&lt;&gt;"",1,0)+IF(CLEANED_DATA!AV281&lt;&gt;"",1,0)+IF(CLEANED_DATA!AW281&lt;&gt;"",1,0)+IF(CLEANED_DATA!AX281&lt;&gt;"",1,0)+IF(CLEANED_DATA!AY281&lt;&gt;"",1,0)+IF(CLEANED_DATA!AZ281&lt;&gt;"",1,0)+IF(CLEANED_DATA!BA281&lt;&gt;"",1,0)+IF(CLEANED_DATA!BB281&lt;&gt;"",1,0)+IF(CLEANED_DATA!BC281&lt;&gt;"",1,0))/24*100,1))</f>
        <v/>
      </c>
      <c r="D281" s="10" t="str">
        <f>IF($A281="","",IF(N(CLEANED_DATA!G281)&gt;N(CLEANED_DATA!D281),"Check: ANC4 &gt; ANC1",""))</f>
        <v/>
      </c>
      <c r="E281" s="10" t="str">
        <f>IF($A281="","",IF(OR(CLEANED_DATA!D281="",CLEANED_DATA!Q281=""),"Missing value: verify ANC1 and LLIN reporting",IF(CLEANED_DATA!Q281=CLEANED_DATA!D281,"OK: LLIN equals ANC1",IF(CLEANED_DATA!Q281&gt;CLEANED_DATA!D281,"Flag: LLIN exceeds ANC1 by "&amp;(CLEANED_DATA!Q281-CLEANED_DATA!D281)&amp;"; verify ANC register and LLIN distribution tally","Flag: LLIN lower than ANC1 by "&amp;(CLEANED_DATA!D281-CLEANED_DATA!Q281)&amp;"; verify if all ANC1 clients received LLINs or correct reporting error"))))</f>
        <v/>
      </c>
      <c r="F281" s="10" t="str">
        <f>IF($A281="","",IF(AND(N(CLEANED_DATA!T281)&gt;0,N(CLEANED_DATA!AK281)=0),"Alert: deliveries reported but no PNC 6-10 days",""))</f>
        <v/>
      </c>
      <c r="G281" s="10" t="str">
        <f>IF($A281="","",IF(N(CLEANED_DATA!X281)&gt;N(CLEANED_DATA!T281),"Check: caesareans &gt; facility deliveries",""))</f>
        <v/>
      </c>
      <c r="H281" s="10" t="str">
        <f>IF($A281="","",IF(N(CLEANED_DATA!Y281)&gt;N(CLEANED_DATA!T281)+N(CLEANED_DATA!Z281),"Check: complications unusually high vs deliveries/referrals",""))</f>
        <v/>
      </c>
      <c r="I281" s="10" t="str">
        <f>IF($A281="","",IF(N(CLEANED_DATA!AP281)&lt;N(CLEANED_DATA!AQ281),"Check: FP counselled &lt; new acceptors",""))</f>
        <v/>
      </c>
      <c r="J281" s="10" t="str">
        <f>IF($A281="","",N(CLEANED_DATA!AS281)+N(CLEANED_DATA!AT281)+N(CLEANED_DATA!AU281)+N(CLEANED_DATA!AV281)+N(CLEANED_DATA!AW281)+N(CLEANED_DATA!AX281)+N(CLEANED_DATA!AY281)+N(CLEANED_DATA!AZ281)+N(CLEANED_DATA!BA281)+N(CLEANED_DATA!BB281)+N(CLEANED_DATA!BC281)+N(CLEANED_DATA!#REF!)+N(CLEANED_DATA!#REF!))</f>
        <v/>
      </c>
      <c r="K281" s="10" t="str">
        <f>IF($A281="","",IF(ABS(J281-N(CLEANED_DATA!AQ281))&gt;2,"Check: FP method sum differs from new acceptors",""))</f>
        <v/>
      </c>
      <c r="L281" s="10" t="str">
        <f>IF($A281="","",IF(N(CLEANED_DATA!AJ281)&gt;N(CLEANED_DATA!AI281),"Check: oxygen cases &gt; hypoxemia cases",""))</f>
        <v/>
      </c>
      <c r="M281" s="10" t="str">
        <f t="shared" si="16"/>
        <v/>
      </c>
      <c r="N281" s="10" t="str">
        <f t="shared" si="17"/>
        <v/>
      </c>
      <c r="O281" s="10" t="str">
        <f>IF($A281="","",TEXTJOIN("; ",TRUE,D281:I281,K281:L281))</f>
        <v/>
      </c>
    </row>
    <row r="282" spans="1:15" ht="39.5" customHeight="1">
      <c r="A282" s="10" t="str">
        <f>CLEANED_DATA!A282</f>
        <v/>
      </c>
      <c r="B282" s="10" t="str">
        <f>IF($A282="","",IF(
IF(CLEANED_DATA!D282="","ANC1; ","")&amp;
IF(CLEANED_DATA!G282="","ANC4; ","")&amp;
IF(CLEANED_DATA!Q282="","LLIN_DISTRIBUTED; ","")&amp;
IF(CLEANED_DATA!R282="","DELIVERIES_HF; ","")&amp;
IF(CLEANED_DATA!T282="","AMTSL; ","")&amp;
IF(CLEANED_DATA!V282="","CAESAREAN; ","")&amp;
IF(CLEANED_DATA!W282="","OBST_COMPLICATIONS; ","")&amp;
IF(CLEANED_DATA!AL282="","PNC_48H_PROXY; ","")&amp;
IF(CLEANED_DATA!AM282="","FP_VISITS; ","")&amp;
IF(CLEANED_DATA!AN282="","FP_COUNSELLED; ","")&amp;
IF(CLEANED_DATA!AO282="","FP_NEW_ACCEPTORS; ","")&amp;
IF(CLEANED_DATA!AQ282="","FP_PROGESTIN_PILL; ","")&amp;
IF(CLEANED_DATA!AR282="","FP_ESTRO_PROGESTIN_PILL; ","")&amp;
IF(CLEANED_DATA!AS282="","FP_MORNING_AFTER; ","")&amp;
IF(CLEANED_DATA!AT282="","FP_IM_INJECTION; ","")&amp;
IF(CLEANED_DATA!AU282="","FP_SC_INJECTION; ","")&amp;
IF(CLEANED_DATA!AV282="","FP_IMPLANT_IMPLANON; ","")&amp;
IF(CLEANED_DATA!AW282="","FP_IMPLANT_JADELLE; ","")&amp;
IF(CLEANED_DATA!AX282="","FP_IUD; ","")&amp;
IF(CLEANED_DATA!AY282="","FP_TUBAL_LIGATION; ","")&amp;
IF(CLEANED_DATA!AZ282="","FP_VASECTOMY; ","")&amp;
IF(CLEANED_DATA!BA282="","FP_MALE_CONDOM; ","")&amp;
IF(CLEANED_DATA!BB282="","FP_FEMALE_CONDOM; ","")&amp;
IF(CLEANED_DATA!BC282="","FP_NATURAL_METHOD; ","")
="","None",
IF(CLEANED_DATA!D282="","ANC1; ","")&amp;
IF(CLEANED_DATA!G282="","ANC4; ","")&amp;
IF(CLEANED_DATA!Q282="","LLIN_DISTRIBUTED; ","")&amp;
IF(CLEANED_DATA!R282="","DELIVERIES_HF; ","")&amp;
IF(CLEANED_DATA!T282="","AMTSL; ","")&amp;
IF(CLEANED_DATA!V282="","CAESAREAN; ","")&amp;
IF(CLEANED_DATA!W282="","OBST_COMPLICATIONS; ","")&amp;
IF(CLEANED_DATA!AL282="","PNC_48H_PROXY; ","")&amp;
IF(CLEANED_DATA!AM282="","FP_VISITS; ","")&amp;
IF(CLEANED_DATA!AN282="","FP_COUNSELLED; ","")&amp;
IF(CLEANED_DATA!AO282="","FP_NEW_ACCEPTORS; ","")&amp;
IF(CLEANED_DATA!AQ282="","FP_PROGESTIN_PILL; ","")&amp;
IF(CLEANED_DATA!AR282="","FP_ESTRO_PROGESTIN_PILL; ","")&amp;
IF(CLEANED_DATA!AS282="","FP_MORNING_AFTER; ","")&amp;
IF(CLEANED_DATA!AT282="","FP_IM_INJECTION; ","")&amp;
IF(CLEANED_DATA!AU282="","FP_SC_INJECTION; ","")&amp;
IF(CLEANED_DATA!AV282="","FP_IMPLANT_IMPLANON; ","")&amp;
IF(CLEANED_DATA!AW282="","FP_IMPLANT_JADELLE; ","")&amp;
IF(CLEANED_DATA!AX282="","FP_IUD; ","")&amp;
IF(CLEANED_DATA!AY282="","FP_TUBAL_LIGATION; ","")&amp;
IF(CLEANED_DATA!AZ282="","FP_VASECTOMY; ","")&amp;
IF(CLEANED_DATA!BA282="","FP_MALE_CONDOM; ","")&amp;
IF(CLEANED_DATA!BB282="","FP_FEMALE_CONDOM; ","")&amp;
IF(CLEANED_DATA!BC282="","FP_NATURAL_METHOD; ","")))</f>
        <v/>
      </c>
      <c r="C282" s="11" t="str">
        <f>IF($A282="","",ROUND((IF(CLEANED_DATA!D282&lt;&gt;"",1,0)+IF(CLEANED_DATA!G282&lt;&gt;"",1,0)+IF(CLEANED_DATA!Q282&lt;&gt;"",1,0)+IF(CLEANED_DATA!R282&lt;&gt;"",1,0)+IF(CLEANED_DATA!T282&lt;&gt;"",1,0)+IF(CLEANED_DATA!V282&lt;&gt;"",1,0)+IF(CLEANED_DATA!W282&lt;&gt;"",1,0)+IF(CLEANED_DATA!AL282&lt;&gt;"",1,0)+IF(CLEANED_DATA!AM282&lt;&gt;"",1,0)+IF(CLEANED_DATA!AN282&lt;&gt;"",1,0)+IF(CLEANED_DATA!AO282&lt;&gt;"",1,0)+IF(CLEANED_DATA!AQ282&lt;&gt;"",1,0)+IF(CLEANED_DATA!AR282&lt;&gt;"",1,0)+IF(CLEANED_DATA!AS282&lt;&gt;"",1,0)+IF(CLEANED_DATA!AT282&lt;&gt;"",1,0)+IF(CLEANED_DATA!AU282&lt;&gt;"",1,0)+IF(CLEANED_DATA!AV282&lt;&gt;"",1,0)+IF(CLEANED_DATA!AW282&lt;&gt;"",1,0)+IF(CLEANED_DATA!AX282&lt;&gt;"",1,0)+IF(CLEANED_DATA!AY282&lt;&gt;"",1,0)+IF(CLEANED_DATA!AZ282&lt;&gt;"",1,0)+IF(CLEANED_DATA!BA282&lt;&gt;"",1,0)+IF(CLEANED_DATA!BB282&lt;&gt;"",1,0)+IF(CLEANED_DATA!BC282&lt;&gt;"",1,0))/24*100,1))</f>
        <v/>
      </c>
      <c r="D282" s="10" t="str">
        <f>IF($A282="","",IF(N(CLEANED_DATA!G282)&gt;N(CLEANED_DATA!D282),"Check: ANC4 &gt; ANC1",""))</f>
        <v/>
      </c>
      <c r="E282" s="10" t="str">
        <f>IF($A282="","",IF(OR(CLEANED_DATA!D282="",CLEANED_DATA!Q282=""),"Missing value: verify ANC1 and LLIN reporting",IF(CLEANED_DATA!Q282=CLEANED_DATA!D282,"OK: LLIN equals ANC1",IF(CLEANED_DATA!Q282&gt;CLEANED_DATA!D282,"Flag: LLIN exceeds ANC1 by "&amp;(CLEANED_DATA!Q282-CLEANED_DATA!D282)&amp;"; verify ANC register and LLIN distribution tally","Flag: LLIN lower than ANC1 by "&amp;(CLEANED_DATA!D282-CLEANED_DATA!Q282)&amp;"; verify if all ANC1 clients received LLINs or correct reporting error"))))</f>
        <v/>
      </c>
      <c r="F282" s="10" t="str">
        <f>IF($A282="","",IF(AND(N(CLEANED_DATA!T282)&gt;0,N(CLEANED_DATA!AK282)=0),"Alert: deliveries reported but no PNC 6-10 days",""))</f>
        <v/>
      </c>
      <c r="G282" s="10" t="str">
        <f>IF($A282="","",IF(N(CLEANED_DATA!X282)&gt;N(CLEANED_DATA!T282),"Check: caesareans &gt; facility deliveries",""))</f>
        <v/>
      </c>
      <c r="H282" s="10" t="str">
        <f>IF($A282="","",IF(N(CLEANED_DATA!Y282)&gt;N(CLEANED_DATA!T282)+N(CLEANED_DATA!Z282),"Check: complications unusually high vs deliveries/referrals",""))</f>
        <v/>
      </c>
      <c r="I282" s="10" t="str">
        <f>IF($A282="","",IF(N(CLEANED_DATA!AP282)&lt;N(CLEANED_DATA!AQ282),"Check: FP counselled &lt; new acceptors",""))</f>
        <v/>
      </c>
      <c r="J282" s="10" t="str">
        <f>IF($A282="","",N(CLEANED_DATA!AS282)+N(CLEANED_DATA!AT282)+N(CLEANED_DATA!AU282)+N(CLEANED_DATA!AV282)+N(CLEANED_DATA!AW282)+N(CLEANED_DATA!AX282)+N(CLEANED_DATA!AY282)+N(CLEANED_DATA!AZ282)+N(CLEANED_DATA!BA282)+N(CLEANED_DATA!BB282)+N(CLEANED_DATA!BC282)+N(CLEANED_DATA!#REF!)+N(CLEANED_DATA!#REF!))</f>
        <v/>
      </c>
      <c r="K282" s="10" t="str">
        <f>IF($A282="","",IF(ABS(J282-N(CLEANED_DATA!AQ282))&gt;2,"Check: FP method sum differs from new acceptors",""))</f>
        <v/>
      </c>
      <c r="L282" s="10" t="str">
        <f>IF($A282="","",IF(N(CLEANED_DATA!AJ282)&gt;N(CLEANED_DATA!AI282),"Check: oxygen cases &gt; hypoxemia cases",""))</f>
        <v/>
      </c>
      <c r="M282" s="10" t="str">
        <f t="shared" si="16"/>
        <v/>
      </c>
      <c r="N282" s="10" t="str">
        <f t="shared" si="17"/>
        <v/>
      </c>
      <c r="O282" s="10" t="str">
        <f>IF($A282="","",TEXTJOIN("; ",TRUE,D282:I282,K282:L282))</f>
        <v/>
      </c>
    </row>
    <row r="283" spans="1:15" ht="39.5" customHeight="1">
      <c r="A283" s="10" t="str">
        <f>CLEANED_DATA!A283</f>
        <v/>
      </c>
      <c r="B283" s="10" t="str">
        <f>IF($A283="","",IF(
IF(CLEANED_DATA!D283="","ANC1; ","")&amp;
IF(CLEANED_DATA!G283="","ANC4; ","")&amp;
IF(CLEANED_DATA!Q283="","LLIN_DISTRIBUTED; ","")&amp;
IF(CLEANED_DATA!R283="","DELIVERIES_HF; ","")&amp;
IF(CLEANED_DATA!T283="","AMTSL; ","")&amp;
IF(CLEANED_DATA!V283="","CAESAREAN; ","")&amp;
IF(CLEANED_DATA!W283="","OBST_COMPLICATIONS; ","")&amp;
IF(CLEANED_DATA!AL283="","PNC_48H_PROXY; ","")&amp;
IF(CLEANED_DATA!AM283="","FP_VISITS; ","")&amp;
IF(CLEANED_DATA!AN283="","FP_COUNSELLED; ","")&amp;
IF(CLEANED_DATA!AO283="","FP_NEW_ACCEPTORS; ","")&amp;
IF(CLEANED_DATA!AQ283="","FP_PROGESTIN_PILL; ","")&amp;
IF(CLEANED_DATA!AR283="","FP_ESTRO_PROGESTIN_PILL; ","")&amp;
IF(CLEANED_DATA!AS283="","FP_MORNING_AFTER; ","")&amp;
IF(CLEANED_DATA!AT283="","FP_IM_INJECTION; ","")&amp;
IF(CLEANED_DATA!AU283="","FP_SC_INJECTION; ","")&amp;
IF(CLEANED_DATA!AV283="","FP_IMPLANT_IMPLANON; ","")&amp;
IF(CLEANED_DATA!AW283="","FP_IMPLANT_JADELLE; ","")&amp;
IF(CLEANED_DATA!AX283="","FP_IUD; ","")&amp;
IF(CLEANED_DATA!AY283="","FP_TUBAL_LIGATION; ","")&amp;
IF(CLEANED_DATA!AZ283="","FP_VASECTOMY; ","")&amp;
IF(CLEANED_DATA!BA283="","FP_MALE_CONDOM; ","")&amp;
IF(CLEANED_DATA!BB283="","FP_FEMALE_CONDOM; ","")&amp;
IF(CLEANED_DATA!BC283="","FP_NATURAL_METHOD; ","")
="","None",
IF(CLEANED_DATA!D283="","ANC1; ","")&amp;
IF(CLEANED_DATA!G283="","ANC4; ","")&amp;
IF(CLEANED_DATA!Q283="","LLIN_DISTRIBUTED; ","")&amp;
IF(CLEANED_DATA!R283="","DELIVERIES_HF; ","")&amp;
IF(CLEANED_DATA!T283="","AMTSL; ","")&amp;
IF(CLEANED_DATA!V283="","CAESAREAN; ","")&amp;
IF(CLEANED_DATA!W283="","OBST_COMPLICATIONS; ","")&amp;
IF(CLEANED_DATA!AL283="","PNC_48H_PROXY; ","")&amp;
IF(CLEANED_DATA!AM283="","FP_VISITS; ","")&amp;
IF(CLEANED_DATA!AN283="","FP_COUNSELLED; ","")&amp;
IF(CLEANED_DATA!AO283="","FP_NEW_ACCEPTORS; ","")&amp;
IF(CLEANED_DATA!AQ283="","FP_PROGESTIN_PILL; ","")&amp;
IF(CLEANED_DATA!AR283="","FP_ESTRO_PROGESTIN_PILL; ","")&amp;
IF(CLEANED_DATA!AS283="","FP_MORNING_AFTER; ","")&amp;
IF(CLEANED_DATA!AT283="","FP_IM_INJECTION; ","")&amp;
IF(CLEANED_DATA!AU283="","FP_SC_INJECTION; ","")&amp;
IF(CLEANED_DATA!AV283="","FP_IMPLANT_IMPLANON; ","")&amp;
IF(CLEANED_DATA!AW283="","FP_IMPLANT_JADELLE; ","")&amp;
IF(CLEANED_DATA!AX283="","FP_IUD; ","")&amp;
IF(CLEANED_DATA!AY283="","FP_TUBAL_LIGATION; ","")&amp;
IF(CLEANED_DATA!AZ283="","FP_VASECTOMY; ","")&amp;
IF(CLEANED_DATA!BA283="","FP_MALE_CONDOM; ","")&amp;
IF(CLEANED_DATA!BB283="","FP_FEMALE_CONDOM; ","")&amp;
IF(CLEANED_DATA!BC283="","FP_NATURAL_METHOD; ","")))</f>
        <v/>
      </c>
      <c r="C283" s="11" t="str">
        <f>IF($A283="","",ROUND((IF(CLEANED_DATA!D283&lt;&gt;"",1,0)+IF(CLEANED_DATA!G283&lt;&gt;"",1,0)+IF(CLEANED_DATA!Q283&lt;&gt;"",1,0)+IF(CLEANED_DATA!R283&lt;&gt;"",1,0)+IF(CLEANED_DATA!T283&lt;&gt;"",1,0)+IF(CLEANED_DATA!V283&lt;&gt;"",1,0)+IF(CLEANED_DATA!W283&lt;&gt;"",1,0)+IF(CLEANED_DATA!AL283&lt;&gt;"",1,0)+IF(CLEANED_DATA!AM283&lt;&gt;"",1,0)+IF(CLEANED_DATA!AN283&lt;&gt;"",1,0)+IF(CLEANED_DATA!AO283&lt;&gt;"",1,0)+IF(CLEANED_DATA!AQ283&lt;&gt;"",1,0)+IF(CLEANED_DATA!AR283&lt;&gt;"",1,0)+IF(CLEANED_DATA!AS283&lt;&gt;"",1,0)+IF(CLEANED_DATA!AT283&lt;&gt;"",1,0)+IF(CLEANED_DATA!AU283&lt;&gt;"",1,0)+IF(CLEANED_DATA!AV283&lt;&gt;"",1,0)+IF(CLEANED_DATA!AW283&lt;&gt;"",1,0)+IF(CLEANED_DATA!AX283&lt;&gt;"",1,0)+IF(CLEANED_DATA!AY283&lt;&gt;"",1,0)+IF(CLEANED_DATA!AZ283&lt;&gt;"",1,0)+IF(CLEANED_DATA!BA283&lt;&gt;"",1,0)+IF(CLEANED_DATA!BB283&lt;&gt;"",1,0)+IF(CLEANED_DATA!BC283&lt;&gt;"",1,0))/24*100,1))</f>
        <v/>
      </c>
      <c r="D283" s="10" t="str">
        <f>IF($A283="","",IF(N(CLEANED_DATA!G283)&gt;N(CLEANED_DATA!D283),"Check: ANC4 &gt; ANC1",""))</f>
        <v/>
      </c>
      <c r="E283" s="10" t="str">
        <f>IF($A283="","",IF(OR(CLEANED_DATA!D283="",CLEANED_DATA!Q283=""),"Missing value: verify ANC1 and LLIN reporting",IF(CLEANED_DATA!Q283=CLEANED_DATA!D283,"OK: LLIN equals ANC1",IF(CLEANED_DATA!Q283&gt;CLEANED_DATA!D283,"Flag: LLIN exceeds ANC1 by "&amp;(CLEANED_DATA!Q283-CLEANED_DATA!D283)&amp;"; verify ANC register and LLIN distribution tally","Flag: LLIN lower than ANC1 by "&amp;(CLEANED_DATA!D283-CLEANED_DATA!Q283)&amp;"; verify if all ANC1 clients received LLINs or correct reporting error"))))</f>
        <v/>
      </c>
      <c r="F283" s="10" t="str">
        <f>IF($A283="","",IF(AND(N(CLEANED_DATA!T283)&gt;0,N(CLEANED_DATA!AK283)=0),"Alert: deliveries reported but no PNC 6-10 days",""))</f>
        <v/>
      </c>
      <c r="G283" s="10" t="str">
        <f>IF($A283="","",IF(N(CLEANED_DATA!X283)&gt;N(CLEANED_DATA!T283),"Check: caesareans &gt; facility deliveries",""))</f>
        <v/>
      </c>
      <c r="H283" s="10" t="str">
        <f>IF($A283="","",IF(N(CLEANED_DATA!Y283)&gt;N(CLEANED_DATA!T283)+N(CLEANED_DATA!Z283),"Check: complications unusually high vs deliveries/referrals",""))</f>
        <v/>
      </c>
      <c r="I283" s="10" t="str">
        <f>IF($A283="","",IF(N(CLEANED_DATA!AP283)&lt;N(CLEANED_DATA!AQ283),"Check: FP counselled &lt; new acceptors",""))</f>
        <v/>
      </c>
      <c r="J283" s="10" t="str">
        <f>IF($A283="","",N(CLEANED_DATA!AS283)+N(CLEANED_DATA!AT283)+N(CLEANED_DATA!AU283)+N(CLEANED_DATA!AV283)+N(CLEANED_DATA!AW283)+N(CLEANED_DATA!AX283)+N(CLEANED_DATA!AY283)+N(CLEANED_DATA!AZ283)+N(CLEANED_DATA!BA283)+N(CLEANED_DATA!BB283)+N(CLEANED_DATA!BC283)+N(CLEANED_DATA!#REF!)+N(CLEANED_DATA!#REF!))</f>
        <v/>
      </c>
      <c r="K283" s="10" t="str">
        <f>IF($A283="","",IF(ABS(J283-N(CLEANED_DATA!AQ283))&gt;2,"Check: FP method sum differs from new acceptors",""))</f>
        <v/>
      </c>
      <c r="L283" s="10" t="str">
        <f>IF($A283="","",IF(N(CLEANED_DATA!AJ283)&gt;N(CLEANED_DATA!AI283),"Check: oxygen cases &gt; hypoxemia cases",""))</f>
        <v/>
      </c>
      <c r="M283" s="10" t="str">
        <f t="shared" si="16"/>
        <v/>
      </c>
      <c r="N283" s="10" t="str">
        <f t="shared" si="17"/>
        <v/>
      </c>
      <c r="O283" s="10" t="str">
        <f>IF($A283="","",TEXTJOIN("; ",TRUE,D283:I283,K283:L283))</f>
        <v/>
      </c>
    </row>
    <row r="284" spans="1:15" ht="39.5" customHeight="1">
      <c r="A284" s="10" t="str">
        <f>CLEANED_DATA!A284</f>
        <v/>
      </c>
      <c r="B284" s="10" t="str">
        <f>IF($A284="","",IF(
IF(CLEANED_DATA!D284="","ANC1; ","")&amp;
IF(CLEANED_DATA!G284="","ANC4; ","")&amp;
IF(CLEANED_DATA!Q284="","LLIN_DISTRIBUTED; ","")&amp;
IF(CLEANED_DATA!R284="","DELIVERIES_HF; ","")&amp;
IF(CLEANED_DATA!T284="","AMTSL; ","")&amp;
IF(CLEANED_DATA!V284="","CAESAREAN; ","")&amp;
IF(CLEANED_DATA!W284="","OBST_COMPLICATIONS; ","")&amp;
IF(CLEANED_DATA!AL284="","PNC_48H_PROXY; ","")&amp;
IF(CLEANED_DATA!AM284="","FP_VISITS; ","")&amp;
IF(CLEANED_DATA!AN284="","FP_COUNSELLED; ","")&amp;
IF(CLEANED_DATA!AO284="","FP_NEW_ACCEPTORS; ","")&amp;
IF(CLEANED_DATA!AQ284="","FP_PROGESTIN_PILL; ","")&amp;
IF(CLEANED_DATA!AR284="","FP_ESTRO_PROGESTIN_PILL; ","")&amp;
IF(CLEANED_DATA!AS284="","FP_MORNING_AFTER; ","")&amp;
IF(CLEANED_DATA!AT284="","FP_IM_INJECTION; ","")&amp;
IF(CLEANED_DATA!AU284="","FP_SC_INJECTION; ","")&amp;
IF(CLEANED_DATA!AV284="","FP_IMPLANT_IMPLANON; ","")&amp;
IF(CLEANED_DATA!AW284="","FP_IMPLANT_JADELLE; ","")&amp;
IF(CLEANED_DATA!AX284="","FP_IUD; ","")&amp;
IF(CLEANED_DATA!AY284="","FP_TUBAL_LIGATION; ","")&amp;
IF(CLEANED_DATA!AZ284="","FP_VASECTOMY; ","")&amp;
IF(CLEANED_DATA!BA284="","FP_MALE_CONDOM; ","")&amp;
IF(CLEANED_DATA!BB284="","FP_FEMALE_CONDOM; ","")&amp;
IF(CLEANED_DATA!BC284="","FP_NATURAL_METHOD; ","")
="","None",
IF(CLEANED_DATA!D284="","ANC1; ","")&amp;
IF(CLEANED_DATA!G284="","ANC4; ","")&amp;
IF(CLEANED_DATA!Q284="","LLIN_DISTRIBUTED; ","")&amp;
IF(CLEANED_DATA!R284="","DELIVERIES_HF; ","")&amp;
IF(CLEANED_DATA!T284="","AMTSL; ","")&amp;
IF(CLEANED_DATA!V284="","CAESAREAN; ","")&amp;
IF(CLEANED_DATA!W284="","OBST_COMPLICATIONS; ","")&amp;
IF(CLEANED_DATA!AL284="","PNC_48H_PROXY; ","")&amp;
IF(CLEANED_DATA!AM284="","FP_VISITS; ","")&amp;
IF(CLEANED_DATA!AN284="","FP_COUNSELLED; ","")&amp;
IF(CLEANED_DATA!AO284="","FP_NEW_ACCEPTORS; ","")&amp;
IF(CLEANED_DATA!AQ284="","FP_PROGESTIN_PILL; ","")&amp;
IF(CLEANED_DATA!AR284="","FP_ESTRO_PROGESTIN_PILL; ","")&amp;
IF(CLEANED_DATA!AS284="","FP_MORNING_AFTER; ","")&amp;
IF(CLEANED_DATA!AT284="","FP_IM_INJECTION; ","")&amp;
IF(CLEANED_DATA!AU284="","FP_SC_INJECTION; ","")&amp;
IF(CLEANED_DATA!AV284="","FP_IMPLANT_IMPLANON; ","")&amp;
IF(CLEANED_DATA!AW284="","FP_IMPLANT_JADELLE; ","")&amp;
IF(CLEANED_DATA!AX284="","FP_IUD; ","")&amp;
IF(CLEANED_DATA!AY284="","FP_TUBAL_LIGATION; ","")&amp;
IF(CLEANED_DATA!AZ284="","FP_VASECTOMY; ","")&amp;
IF(CLEANED_DATA!BA284="","FP_MALE_CONDOM; ","")&amp;
IF(CLEANED_DATA!BB284="","FP_FEMALE_CONDOM; ","")&amp;
IF(CLEANED_DATA!BC284="","FP_NATURAL_METHOD; ","")))</f>
        <v/>
      </c>
      <c r="C284" s="11" t="str">
        <f>IF($A284="","",ROUND((IF(CLEANED_DATA!D284&lt;&gt;"",1,0)+IF(CLEANED_DATA!G284&lt;&gt;"",1,0)+IF(CLEANED_DATA!Q284&lt;&gt;"",1,0)+IF(CLEANED_DATA!R284&lt;&gt;"",1,0)+IF(CLEANED_DATA!T284&lt;&gt;"",1,0)+IF(CLEANED_DATA!V284&lt;&gt;"",1,0)+IF(CLEANED_DATA!W284&lt;&gt;"",1,0)+IF(CLEANED_DATA!AL284&lt;&gt;"",1,0)+IF(CLEANED_DATA!AM284&lt;&gt;"",1,0)+IF(CLEANED_DATA!AN284&lt;&gt;"",1,0)+IF(CLEANED_DATA!AO284&lt;&gt;"",1,0)+IF(CLEANED_DATA!AQ284&lt;&gt;"",1,0)+IF(CLEANED_DATA!AR284&lt;&gt;"",1,0)+IF(CLEANED_DATA!AS284&lt;&gt;"",1,0)+IF(CLEANED_DATA!AT284&lt;&gt;"",1,0)+IF(CLEANED_DATA!AU284&lt;&gt;"",1,0)+IF(CLEANED_DATA!AV284&lt;&gt;"",1,0)+IF(CLEANED_DATA!AW284&lt;&gt;"",1,0)+IF(CLEANED_DATA!AX284&lt;&gt;"",1,0)+IF(CLEANED_DATA!AY284&lt;&gt;"",1,0)+IF(CLEANED_DATA!AZ284&lt;&gt;"",1,0)+IF(CLEANED_DATA!BA284&lt;&gt;"",1,0)+IF(CLEANED_DATA!BB284&lt;&gt;"",1,0)+IF(CLEANED_DATA!BC284&lt;&gt;"",1,0))/24*100,1))</f>
        <v/>
      </c>
      <c r="D284" s="10" t="str">
        <f>IF($A284="","",IF(N(CLEANED_DATA!G284)&gt;N(CLEANED_DATA!D284),"Check: ANC4 &gt; ANC1",""))</f>
        <v/>
      </c>
      <c r="E284" s="10" t="str">
        <f>IF($A284="","",IF(OR(CLEANED_DATA!D284="",CLEANED_DATA!Q284=""),"Missing value: verify ANC1 and LLIN reporting",IF(CLEANED_DATA!Q284=CLEANED_DATA!D284,"OK: LLIN equals ANC1",IF(CLEANED_DATA!Q284&gt;CLEANED_DATA!D284,"Flag: LLIN exceeds ANC1 by "&amp;(CLEANED_DATA!Q284-CLEANED_DATA!D284)&amp;"; verify ANC register and LLIN distribution tally","Flag: LLIN lower than ANC1 by "&amp;(CLEANED_DATA!D284-CLEANED_DATA!Q284)&amp;"; verify if all ANC1 clients received LLINs or correct reporting error"))))</f>
        <v/>
      </c>
      <c r="F284" s="10" t="str">
        <f>IF($A284="","",IF(AND(N(CLEANED_DATA!T284)&gt;0,N(CLEANED_DATA!AK284)=0),"Alert: deliveries reported but no PNC 6-10 days",""))</f>
        <v/>
      </c>
      <c r="G284" s="10" t="str">
        <f>IF($A284="","",IF(N(CLEANED_DATA!X284)&gt;N(CLEANED_DATA!T284),"Check: caesareans &gt; facility deliveries",""))</f>
        <v/>
      </c>
      <c r="H284" s="10" t="str">
        <f>IF($A284="","",IF(N(CLEANED_DATA!Y284)&gt;N(CLEANED_DATA!T284)+N(CLEANED_DATA!Z284),"Check: complications unusually high vs deliveries/referrals",""))</f>
        <v/>
      </c>
      <c r="I284" s="10" t="str">
        <f>IF($A284="","",IF(N(CLEANED_DATA!AP284)&lt;N(CLEANED_DATA!AQ284),"Check: FP counselled &lt; new acceptors",""))</f>
        <v/>
      </c>
      <c r="J284" s="10" t="str">
        <f>IF($A284="","",N(CLEANED_DATA!AS284)+N(CLEANED_DATA!AT284)+N(CLEANED_DATA!AU284)+N(CLEANED_DATA!AV284)+N(CLEANED_DATA!AW284)+N(CLEANED_DATA!AX284)+N(CLEANED_DATA!AY284)+N(CLEANED_DATA!AZ284)+N(CLEANED_DATA!BA284)+N(CLEANED_DATA!BB284)+N(CLEANED_DATA!BC284)+N(CLEANED_DATA!#REF!)+N(CLEANED_DATA!#REF!))</f>
        <v/>
      </c>
      <c r="K284" s="10" t="str">
        <f>IF($A284="","",IF(ABS(J284-N(CLEANED_DATA!AQ284))&gt;2,"Check: FP method sum differs from new acceptors",""))</f>
        <v/>
      </c>
      <c r="L284" s="10" t="str">
        <f>IF($A284="","",IF(N(CLEANED_DATA!AJ284)&gt;N(CLEANED_DATA!AI284),"Check: oxygen cases &gt; hypoxemia cases",""))</f>
        <v/>
      </c>
      <c r="M284" s="10" t="str">
        <f t="shared" si="16"/>
        <v/>
      </c>
      <c r="N284" s="10" t="str">
        <f t="shared" si="17"/>
        <v/>
      </c>
      <c r="O284" s="10" t="str">
        <f>IF($A284="","",TEXTJOIN("; ",TRUE,D284:I284,K284:L284))</f>
        <v/>
      </c>
    </row>
    <row r="285" spans="1:15" ht="39.5" customHeight="1">
      <c r="A285" s="10" t="str">
        <f>CLEANED_DATA!A285</f>
        <v/>
      </c>
      <c r="B285" s="10" t="str">
        <f>IF($A285="","",IF(
IF(CLEANED_DATA!D285="","ANC1; ","")&amp;
IF(CLEANED_DATA!G285="","ANC4; ","")&amp;
IF(CLEANED_DATA!Q285="","LLIN_DISTRIBUTED; ","")&amp;
IF(CLEANED_DATA!R285="","DELIVERIES_HF; ","")&amp;
IF(CLEANED_DATA!T285="","AMTSL; ","")&amp;
IF(CLEANED_DATA!V285="","CAESAREAN; ","")&amp;
IF(CLEANED_DATA!W285="","OBST_COMPLICATIONS; ","")&amp;
IF(CLEANED_DATA!AL285="","PNC_48H_PROXY; ","")&amp;
IF(CLEANED_DATA!AM285="","FP_VISITS; ","")&amp;
IF(CLEANED_DATA!AN285="","FP_COUNSELLED; ","")&amp;
IF(CLEANED_DATA!AO285="","FP_NEW_ACCEPTORS; ","")&amp;
IF(CLEANED_DATA!AQ285="","FP_PROGESTIN_PILL; ","")&amp;
IF(CLEANED_DATA!AR285="","FP_ESTRO_PROGESTIN_PILL; ","")&amp;
IF(CLEANED_DATA!AS285="","FP_MORNING_AFTER; ","")&amp;
IF(CLEANED_DATA!AT285="","FP_IM_INJECTION; ","")&amp;
IF(CLEANED_DATA!AU285="","FP_SC_INJECTION; ","")&amp;
IF(CLEANED_DATA!AV285="","FP_IMPLANT_IMPLANON; ","")&amp;
IF(CLEANED_DATA!AW285="","FP_IMPLANT_JADELLE; ","")&amp;
IF(CLEANED_DATA!AX285="","FP_IUD; ","")&amp;
IF(CLEANED_DATA!AY285="","FP_TUBAL_LIGATION; ","")&amp;
IF(CLEANED_DATA!AZ285="","FP_VASECTOMY; ","")&amp;
IF(CLEANED_DATA!BA285="","FP_MALE_CONDOM; ","")&amp;
IF(CLEANED_DATA!BB285="","FP_FEMALE_CONDOM; ","")&amp;
IF(CLEANED_DATA!BC285="","FP_NATURAL_METHOD; ","")
="","None",
IF(CLEANED_DATA!D285="","ANC1; ","")&amp;
IF(CLEANED_DATA!G285="","ANC4; ","")&amp;
IF(CLEANED_DATA!Q285="","LLIN_DISTRIBUTED; ","")&amp;
IF(CLEANED_DATA!R285="","DELIVERIES_HF; ","")&amp;
IF(CLEANED_DATA!T285="","AMTSL; ","")&amp;
IF(CLEANED_DATA!V285="","CAESAREAN; ","")&amp;
IF(CLEANED_DATA!W285="","OBST_COMPLICATIONS; ","")&amp;
IF(CLEANED_DATA!AL285="","PNC_48H_PROXY; ","")&amp;
IF(CLEANED_DATA!AM285="","FP_VISITS; ","")&amp;
IF(CLEANED_DATA!AN285="","FP_COUNSELLED; ","")&amp;
IF(CLEANED_DATA!AO285="","FP_NEW_ACCEPTORS; ","")&amp;
IF(CLEANED_DATA!AQ285="","FP_PROGESTIN_PILL; ","")&amp;
IF(CLEANED_DATA!AR285="","FP_ESTRO_PROGESTIN_PILL; ","")&amp;
IF(CLEANED_DATA!AS285="","FP_MORNING_AFTER; ","")&amp;
IF(CLEANED_DATA!AT285="","FP_IM_INJECTION; ","")&amp;
IF(CLEANED_DATA!AU285="","FP_SC_INJECTION; ","")&amp;
IF(CLEANED_DATA!AV285="","FP_IMPLANT_IMPLANON; ","")&amp;
IF(CLEANED_DATA!AW285="","FP_IMPLANT_JADELLE; ","")&amp;
IF(CLEANED_DATA!AX285="","FP_IUD; ","")&amp;
IF(CLEANED_DATA!AY285="","FP_TUBAL_LIGATION; ","")&amp;
IF(CLEANED_DATA!AZ285="","FP_VASECTOMY; ","")&amp;
IF(CLEANED_DATA!BA285="","FP_MALE_CONDOM; ","")&amp;
IF(CLEANED_DATA!BB285="","FP_FEMALE_CONDOM; ","")&amp;
IF(CLEANED_DATA!BC285="","FP_NATURAL_METHOD; ","")))</f>
        <v/>
      </c>
      <c r="C285" s="11" t="str">
        <f>IF($A285="","",ROUND((IF(CLEANED_DATA!D285&lt;&gt;"",1,0)+IF(CLEANED_DATA!G285&lt;&gt;"",1,0)+IF(CLEANED_DATA!Q285&lt;&gt;"",1,0)+IF(CLEANED_DATA!R285&lt;&gt;"",1,0)+IF(CLEANED_DATA!T285&lt;&gt;"",1,0)+IF(CLEANED_DATA!V285&lt;&gt;"",1,0)+IF(CLEANED_DATA!W285&lt;&gt;"",1,0)+IF(CLEANED_DATA!AL285&lt;&gt;"",1,0)+IF(CLEANED_DATA!AM285&lt;&gt;"",1,0)+IF(CLEANED_DATA!AN285&lt;&gt;"",1,0)+IF(CLEANED_DATA!AO285&lt;&gt;"",1,0)+IF(CLEANED_DATA!AQ285&lt;&gt;"",1,0)+IF(CLEANED_DATA!AR285&lt;&gt;"",1,0)+IF(CLEANED_DATA!AS285&lt;&gt;"",1,0)+IF(CLEANED_DATA!AT285&lt;&gt;"",1,0)+IF(CLEANED_DATA!AU285&lt;&gt;"",1,0)+IF(CLEANED_DATA!AV285&lt;&gt;"",1,0)+IF(CLEANED_DATA!AW285&lt;&gt;"",1,0)+IF(CLEANED_DATA!AX285&lt;&gt;"",1,0)+IF(CLEANED_DATA!AY285&lt;&gt;"",1,0)+IF(CLEANED_DATA!AZ285&lt;&gt;"",1,0)+IF(CLEANED_DATA!BA285&lt;&gt;"",1,0)+IF(CLEANED_DATA!BB285&lt;&gt;"",1,0)+IF(CLEANED_DATA!BC285&lt;&gt;"",1,0))/24*100,1))</f>
        <v/>
      </c>
      <c r="D285" s="10" t="str">
        <f>IF($A285="","",IF(N(CLEANED_DATA!G285)&gt;N(CLEANED_DATA!D285),"Check: ANC4 &gt; ANC1",""))</f>
        <v/>
      </c>
      <c r="E285" s="10" t="str">
        <f>IF($A285="","",IF(OR(CLEANED_DATA!D285="",CLEANED_DATA!Q285=""),"Missing value: verify ANC1 and LLIN reporting",IF(CLEANED_DATA!Q285=CLEANED_DATA!D285,"OK: LLIN equals ANC1",IF(CLEANED_DATA!Q285&gt;CLEANED_DATA!D285,"Flag: LLIN exceeds ANC1 by "&amp;(CLEANED_DATA!Q285-CLEANED_DATA!D285)&amp;"; verify ANC register and LLIN distribution tally","Flag: LLIN lower than ANC1 by "&amp;(CLEANED_DATA!D285-CLEANED_DATA!Q285)&amp;"; verify if all ANC1 clients received LLINs or correct reporting error"))))</f>
        <v/>
      </c>
      <c r="F285" s="10" t="str">
        <f>IF($A285="","",IF(AND(N(CLEANED_DATA!T285)&gt;0,N(CLEANED_DATA!AK285)=0),"Alert: deliveries reported but no PNC 6-10 days",""))</f>
        <v/>
      </c>
      <c r="G285" s="10" t="str">
        <f>IF($A285="","",IF(N(CLEANED_DATA!X285)&gt;N(CLEANED_DATA!T285),"Check: caesareans &gt; facility deliveries",""))</f>
        <v/>
      </c>
      <c r="H285" s="10" t="str">
        <f>IF($A285="","",IF(N(CLEANED_DATA!Y285)&gt;N(CLEANED_DATA!T285)+N(CLEANED_DATA!Z285),"Check: complications unusually high vs deliveries/referrals",""))</f>
        <v/>
      </c>
      <c r="I285" s="10" t="str">
        <f>IF($A285="","",IF(N(CLEANED_DATA!AP285)&lt;N(CLEANED_DATA!AQ285),"Check: FP counselled &lt; new acceptors",""))</f>
        <v/>
      </c>
      <c r="J285" s="10" t="str">
        <f>IF($A285="","",N(CLEANED_DATA!AS285)+N(CLEANED_DATA!AT285)+N(CLEANED_DATA!AU285)+N(CLEANED_DATA!AV285)+N(CLEANED_DATA!AW285)+N(CLEANED_DATA!AX285)+N(CLEANED_DATA!AY285)+N(CLEANED_DATA!AZ285)+N(CLEANED_DATA!BA285)+N(CLEANED_DATA!BB285)+N(CLEANED_DATA!BC285)+N(CLEANED_DATA!#REF!)+N(CLEANED_DATA!#REF!))</f>
        <v/>
      </c>
      <c r="K285" s="10" t="str">
        <f>IF($A285="","",IF(ABS(J285-N(CLEANED_DATA!AQ285))&gt;2,"Check: FP method sum differs from new acceptors",""))</f>
        <v/>
      </c>
      <c r="L285" s="10" t="str">
        <f>IF($A285="","",IF(N(CLEANED_DATA!AJ285)&gt;N(CLEANED_DATA!AI285),"Check: oxygen cases &gt; hypoxemia cases",""))</f>
        <v/>
      </c>
      <c r="M285" s="10" t="str">
        <f t="shared" si="16"/>
        <v/>
      </c>
      <c r="N285" s="10" t="str">
        <f t="shared" si="17"/>
        <v/>
      </c>
      <c r="O285" s="10" t="str">
        <f>IF($A285="","",TEXTJOIN("; ",TRUE,D285:I285,K285:L285))</f>
        <v/>
      </c>
    </row>
    <row r="286" spans="1:15" ht="39.5" customHeight="1">
      <c r="A286" s="10" t="str">
        <f>CLEANED_DATA!A286</f>
        <v/>
      </c>
      <c r="B286" s="10" t="str">
        <f>IF($A286="","",IF(
IF(CLEANED_DATA!D286="","ANC1; ","")&amp;
IF(CLEANED_DATA!G286="","ANC4; ","")&amp;
IF(CLEANED_DATA!Q286="","LLIN_DISTRIBUTED; ","")&amp;
IF(CLEANED_DATA!R286="","DELIVERIES_HF; ","")&amp;
IF(CLEANED_DATA!T286="","AMTSL; ","")&amp;
IF(CLEANED_DATA!V286="","CAESAREAN; ","")&amp;
IF(CLEANED_DATA!W286="","OBST_COMPLICATIONS; ","")&amp;
IF(CLEANED_DATA!AL286="","PNC_48H_PROXY; ","")&amp;
IF(CLEANED_DATA!AM286="","FP_VISITS; ","")&amp;
IF(CLEANED_DATA!AN286="","FP_COUNSELLED; ","")&amp;
IF(CLEANED_DATA!AO286="","FP_NEW_ACCEPTORS; ","")&amp;
IF(CLEANED_DATA!AQ286="","FP_PROGESTIN_PILL; ","")&amp;
IF(CLEANED_DATA!AR286="","FP_ESTRO_PROGESTIN_PILL; ","")&amp;
IF(CLEANED_DATA!AS286="","FP_MORNING_AFTER; ","")&amp;
IF(CLEANED_DATA!AT286="","FP_IM_INJECTION; ","")&amp;
IF(CLEANED_DATA!AU286="","FP_SC_INJECTION; ","")&amp;
IF(CLEANED_DATA!AV286="","FP_IMPLANT_IMPLANON; ","")&amp;
IF(CLEANED_DATA!AW286="","FP_IMPLANT_JADELLE; ","")&amp;
IF(CLEANED_DATA!AX286="","FP_IUD; ","")&amp;
IF(CLEANED_DATA!AY286="","FP_TUBAL_LIGATION; ","")&amp;
IF(CLEANED_DATA!AZ286="","FP_VASECTOMY; ","")&amp;
IF(CLEANED_DATA!BA286="","FP_MALE_CONDOM; ","")&amp;
IF(CLEANED_DATA!BB286="","FP_FEMALE_CONDOM; ","")&amp;
IF(CLEANED_DATA!BC286="","FP_NATURAL_METHOD; ","")
="","None",
IF(CLEANED_DATA!D286="","ANC1; ","")&amp;
IF(CLEANED_DATA!G286="","ANC4; ","")&amp;
IF(CLEANED_DATA!Q286="","LLIN_DISTRIBUTED; ","")&amp;
IF(CLEANED_DATA!R286="","DELIVERIES_HF; ","")&amp;
IF(CLEANED_DATA!T286="","AMTSL; ","")&amp;
IF(CLEANED_DATA!V286="","CAESAREAN; ","")&amp;
IF(CLEANED_DATA!W286="","OBST_COMPLICATIONS; ","")&amp;
IF(CLEANED_DATA!AL286="","PNC_48H_PROXY; ","")&amp;
IF(CLEANED_DATA!AM286="","FP_VISITS; ","")&amp;
IF(CLEANED_DATA!AN286="","FP_COUNSELLED; ","")&amp;
IF(CLEANED_DATA!AO286="","FP_NEW_ACCEPTORS; ","")&amp;
IF(CLEANED_DATA!AQ286="","FP_PROGESTIN_PILL; ","")&amp;
IF(CLEANED_DATA!AR286="","FP_ESTRO_PROGESTIN_PILL; ","")&amp;
IF(CLEANED_DATA!AS286="","FP_MORNING_AFTER; ","")&amp;
IF(CLEANED_DATA!AT286="","FP_IM_INJECTION; ","")&amp;
IF(CLEANED_DATA!AU286="","FP_SC_INJECTION; ","")&amp;
IF(CLEANED_DATA!AV286="","FP_IMPLANT_IMPLANON; ","")&amp;
IF(CLEANED_DATA!AW286="","FP_IMPLANT_JADELLE; ","")&amp;
IF(CLEANED_DATA!AX286="","FP_IUD; ","")&amp;
IF(CLEANED_DATA!AY286="","FP_TUBAL_LIGATION; ","")&amp;
IF(CLEANED_DATA!AZ286="","FP_VASECTOMY; ","")&amp;
IF(CLEANED_DATA!BA286="","FP_MALE_CONDOM; ","")&amp;
IF(CLEANED_DATA!BB286="","FP_FEMALE_CONDOM; ","")&amp;
IF(CLEANED_DATA!BC286="","FP_NATURAL_METHOD; ","")))</f>
        <v/>
      </c>
      <c r="C286" s="11" t="str">
        <f>IF($A286="","",ROUND((IF(CLEANED_DATA!D286&lt;&gt;"",1,0)+IF(CLEANED_DATA!G286&lt;&gt;"",1,0)+IF(CLEANED_DATA!Q286&lt;&gt;"",1,0)+IF(CLEANED_DATA!R286&lt;&gt;"",1,0)+IF(CLEANED_DATA!T286&lt;&gt;"",1,0)+IF(CLEANED_DATA!V286&lt;&gt;"",1,0)+IF(CLEANED_DATA!W286&lt;&gt;"",1,0)+IF(CLEANED_DATA!AL286&lt;&gt;"",1,0)+IF(CLEANED_DATA!AM286&lt;&gt;"",1,0)+IF(CLEANED_DATA!AN286&lt;&gt;"",1,0)+IF(CLEANED_DATA!AO286&lt;&gt;"",1,0)+IF(CLEANED_DATA!AQ286&lt;&gt;"",1,0)+IF(CLEANED_DATA!AR286&lt;&gt;"",1,0)+IF(CLEANED_DATA!AS286&lt;&gt;"",1,0)+IF(CLEANED_DATA!AT286&lt;&gt;"",1,0)+IF(CLEANED_DATA!AU286&lt;&gt;"",1,0)+IF(CLEANED_DATA!AV286&lt;&gt;"",1,0)+IF(CLEANED_DATA!AW286&lt;&gt;"",1,0)+IF(CLEANED_DATA!AX286&lt;&gt;"",1,0)+IF(CLEANED_DATA!AY286&lt;&gt;"",1,0)+IF(CLEANED_DATA!AZ286&lt;&gt;"",1,0)+IF(CLEANED_DATA!BA286&lt;&gt;"",1,0)+IF(CLEANED_DATA!BB286&lt;&gt;"",1,0)+IF(CLEANED_DATA!BC286&lt;&gt;"",1,0))/24*100,1))</f>
        <v/>
      </c>
      <c r="D286" s="10" t="str">
        <f>IF($A286="","",IF(N(CLEANED_DATA!G286)&gt;N(CLEANED_DATA!D286),"Check: ANC4 &gt; ANC1",""))</f>
        <v/>
      </c>
      <c r="E286" s="10" t="str">
        <f>IF($A286="","",IF(OR(CLEANED_DATA!D286="",CLEANED_DATA!Q286=""),"Missing value: verify ANC1 and LLIN reporting",IF(CLEANED_DATA!Q286=CLEANED_DATA!D286,"OK: LLIN equals ANC1",IF(CLEANED_DATA!Q286&gt;CLEANED_DATA!D286,"Flag: LLIN exceeds ANC1 by "&amp;(CLEANED_DATA!Q286-CLEANED_DATA!D286)&amp;"; verify ANC register and LLIN distribution tally","Flag: LLIN lower than ANC1 by "&amp;(CLEANED_DATA!D286-CLEANED_DATA!Q286)&amp;"; verify if all ANC1 clients received LLINs or correct reporting error"))))</f>
        <v/>
      </c>
      <c r="F286" s="10" t="str">
        <f>IF($A286="","",IF(AND(N(CLEANED_DATA!T286)&gt;0,N(CLEANED_DATA!AK286)=0),"Alert: deliveries reported but no PNC 6-10 days",""))</f>
        <v/>
      </c>
      <c r="G286" s="10" t="str">
        <f>IF($A286="","",IF(N(CLEANED_DATA!X286)&gt;N(CLEANED_DATA!T286),"Check: caesareans &gt; facility deliveries",""))</f>
        <v/>
      </c>
      <c r="H286" s="10" t="str">
        <f>IF($A286="","",IF(N(CLEANED_DATA!Y286)&gt;N(CLEANED_DATA!T286)+N(CLEANED_DATA!Z286),"Check: complications unusually high vs deliveries/referrals",""))</f>
        <v/>
      </c>
      <c r="I286" s="10" t="str">
        <f>IF($A286="","",IF(N(CLEANED_DATA!AP286)&lt;N(CLEANED_DATA!AQ286),"Check: FP counselled &lt; new acceptors",""))</f>
        <v/>
      </c>
      <c r="J286" s="10" t="str">
        <f>IF($A286="","",N(CLEANED_DATA!AS286)+N(CLEANED_DATA!AT286)+N(CLEANED_DATA!AU286)+N(CLEANED_DATA!AV286)+N(CLEANED_DATA!AW286)+N(CLEANED_DATA!AX286)+N(CLEANED_DATA!AY286)+N(CLEANED_DATA!AZ286)+N(CLEANED_DATA!BA286)+N(CLEANED_DATA!BB286)+N(CLEANED_DATA!BC286)+N(CLEANED_DATA!#REF!)+N(CLEANED_DATA!#REF!))</f>
        <v/>
      </c>
      <c r="K286" s="10" t="str">
        <f>IF($A286="","",IF(ABS(J286-N(CLEANED_DATA!AQ286))&gt;2,"Check: FP method sum differs from new acceptors",""))</f>
        <v/>
      </c>
      <c r="L286" s="10" t="str">
        <f>IF($A286="","",IF(N(CLEANED_DATA!AJ286)&gt;N(CLEANED_DATA!AI286),"Check: oxygen cases &gt; hypoxemia cases",""))</f>
        <v/>
      </c>
      <c r="M286" s="10" t="str">
        <f t="shared" si="16"/>
        <v/>
      </c>
      <c r="N286" s="10" t="str">
        <f t="shared" si="17"/>
        <v/>
      </c>
      <c r="O286" s="10" t="str">
        <f>IF($A286="","",TEXTJOIN("; ",TRUE,D286:I286,K286:L286))</f>
        <v/>
      </c>
    </row>
    <row r="287" spans="1:15" ht="39.5" customHeight="1">
      <c r="A287" s="10" t="str">
        <f>CLEANED_DATA!A287</f>
        <v/>
      </c>
      <c r="B287" s="10" t="str">
        <f>IF($A287="","",IF(
IF(CLEANED_DATA!D287="","ANC1; ","")&amp;
IF(CLEANED_DATA!G287="","ANC4; ","")&amp;
IF(CLEANED_DATA!Q287="","LLIN_DISTRIBUTED; ","")&amp;
IF(CLEANED_DATA!R287="","DELIVERIES_HF; ","")&amp;
IF(CLEANED_DATA!T287="","AMTSL; ","")&amp;
IF(CLEANED_DATA!V287="","CAESAREAN; ","")&amp;
IF(CLEANED_DATA!W287="","OBST_COMPLICATIONS; ","")&amp;
IF(CLEANED_DATA!AL287="","PNC_48H_PROXY; ","")&amp;
IF(CLEANED_DATA!AM287="","FP_VISITS; ","")&amp;
IF(CLEANED_DATA!AN287="","FP_COUNSELLED; ","")&amp;
IF(CLEANED_DATA!AO287="","FP_NEW_ACCEPTORS; ","")&amp;
IF(CLEANED_DATA!AQ287="","FP_PROGESTIN_PILL; ","")&amp;
IF(CLEANED_DATA!AR287="","FP_ESTRO_PROGESTIN_PILL; ","")&amp;
IF(CLEANED_DATA!AS287="","FP_MORNING_AFTER; ","")&amp;
IF(CLEANED_DATA!AT287="","FP_IM_INJECTION; ","")&amp;
IF(CLEANED_DATA!AU287="","FP_SC_INJECTION; ","")&amp;
IF(CLEANED_DATA!AV287="","FP_IMPLANT_IMPLANON; ","")&amp;
IF(CLEANED_DATA!AW287="","FP_IMPLANT_JADELLE; ","")&amp;
IF(CLEANED_DATA!AX287="","FP_IUD; ","")&amp;
IF(CLEANED_DATA!AY287="","FP_TUBAL_LIGATION; ","")&amp;
IF(CLEANED_DATA!AZ287="","FP_VASECTOMY; ","")&amp;
IF(CLEANED_DATA!BA287="","FP_MALE_CONDOM; ","")&amp;
IF(CLEANED_DATA!BB287="","FP_FEMALE_CONDOM; ","")&amp;
IF(CLEANED_DATA!BC287="","FP_NATURAL_METHOD; ","")
="","None",
IF(CLEANED_DATA!D287="","ANC1; ","")&amp;
IF(CLEANED_DATA!G287="","ANC4; ","")&amp;
IF(CLEANED_DATA!Q287="","LLIN_DISTRIBUTED; ","")&amp;
IF(CLEANED_DATA!R287="","DELIVERIES_HF; ","")&amp;
IF(CLEANED_DATA!T287="","AMTSL; ","")&amp;
IF(CLEANED_DATA!V287="","CAESAREAN; ","")&amp;
IF(CLEANED_DATA!W287="","OBST_COMPLICATIONS; ","")&amp;
IF(CLEANED_DATA!AL287="","PNC_48H_PROXY; ","")&amp;
IF(CLEANED_DATA!AM287="","FP_VISITS; ","")&amp;
IF(CLEANED_DATA!AN287="","FP_COUNSELLED; ","")&amp;
IF(CLEANED_DATA!AO287="","FP_NEW_ACCEPTORS; ","")&amp;
IF(CLEANED_DATA!AQ287="","FP_PROGESTIN_PILL; ","")&amp;
IF(CLEANED_DATA!AR287="","FP_ESTRO_PROGESTIN_PILL; ","")&amp;
IF(CLEANED_DATA!AS287="","FP_MORNING_AFTER; ","")&amp;
IF(CLEANED_DATA!AT287="","FP_IM_INJECTION; ","")&amp;
IF(CLEANED_DATA!AU287="","FP_SC_INJECTION; ","")&amp;
IF(CLEANED_DATA!AV287="","FP_IMPLANT_IMPLANON; ","")&amp;
IF(CLEANED_DATA!AW287="","FP_IMPLANT_JADELLE; ","")&amp;
IF(CLEANED_DATA!AX287="","FP_IUD; ","")&amp;
IF(CLEANED_DATA!AY287="","FP_TUBAL_LIGATION; ","")&amp;
IF(CLEANED_DATA!AZ287="","FP_VASECTOMY; ","")&amp;
IF(CLEANED_DATA!BA287="","FP_MALE_CONDOM; ","")&amp;
IF(CLEANED_DATA!BB287="","FP_FEMALE_CONDOM; ","")&amp;
IF(CLEANED_DATA!BC287="","FP_NATURAL_METHOD; ","")))</f>
        <v/>
      </c>
      <c r="C287" s="11" t="str">
        <f>IF($A287="","",ROUND((IF(CLEANED_DATA!D287&lt;&gt;"",1,0)+IF(CLEANED_DATA!G287&lt;&gt;"",1,0)+IF(CLEANED_DATA!Q287&lt;&gt;"",1,0)+IF(CLEANED_DATA!R287&lt;&gt;"",1,0)+IF(CLEANED_DATA!T287&lt;&gt;"",1,0)+IF(CLEANED_DATA!V287&lt;&gt;"",1,0)+IF(CLEANED_DATA!W287&lt;&gt;"",1,0)+IF(CLEANED_DATA!AL287&lt;&gt;"",1,0)+IF(CLEANED_DATA!AM287&lt;&gt;"",1,0)+IF(CLEANED_DATA!AN287&lt;&gt;"",1,0)+IF(CLEANED_DATA!AO287&lt;&gt;"",1,0)+IF(CLEANED_DATA!AQ287&lt;&gt;"",1,0)+IF(CLEANED_DATA!AR287&lt;&gt;"",1,0)+IF(CLEANED_DATA!AS287&lt;&gt;"",1,0)+IF(CLEANED_DATA!AT287&lt;&gt;"",1,0)+IF(CLEANED_DATA!AU287&lt;&gt;"",1,0)+IF(CLEANED_DATA!AV287&lt;&gt;"",1,0)+IF(CLEANED_DATA!AW287&lt;&gt;"",1,0)+IF(CLEANED_DATA!AX287&lt;&gt;"",1,0)+IF(CLEANED_DATA!AY287&lt;&gt;"",1,0)+IF(CLEANED_DATA!AZ287&lt;&gt;"",1,0)+IF(CLEANED_DATA!BA287&lt;&gt;"",1,0)+IF(CLEANED_DATA!BB287&lt;&gt;"",1,0)+IF(CLEANED_DATA!BC287&lt;&gt;"",1,0))/24*100,1))</f>
        <v/>
      </c>
      <c r="D287" s="10" t="str">
        <f>IF($A287="","",IF(N(CLEANED_DATA!G287)&gt;N(CLEANED_DATA!D287),"Check: ANC4 &gt; ANC1",""))</f>
        <v/>
      </c>
      <c r="E287" s="10" t="str">
        <f>IF($A287="","",IF(OR(CLEANED_DATA!D287="",CLEANED_DATA!Q287=""),"Missing value: verify ANC1 and LLIN reporting",IF(CLEANED_DATA!Q287=CLEANED_DATA!D287,"OK: LLIN equals ANC1",IF(CLEANED_DATA!Q287&gt;CLEANED_DATA!D287,"Flag: LLIN exceeds ANC1 by "&amp;(CLEANED_DATA!Q287-CLEANED_DATA!D287)&amp;"; verify ANC register and LLIN distribution tally","Flag: LLIN lower than ANC1 by "&amp;(CLEANED_DATA!D287-CLEANED_DATA!Q287)&amp;"; verify if all ANC1 clients received LLINs or correct reporting error"))))</f>
        <v/>
      </c>
      <c r="F287" s="10" t="str">
        <f>IF($A287="","",IF(AND(N(CLEANED_DATA!T287)&gt;0,N(CLEANED_DATA!AK287)=0),"Alert: deliveries reported but no PNC 6-10 days",""))</f>
        <v/>
      </c>
      <c r="G287" s="10" t="str">
        <f>IF($A287="","",IF(N(CLEANED_DATA!X287)&gt;N(CLEANED_DATA!T287),"Check: caesareans &gt; facility deliveries",""))</f>
        <v/>
      </c>
      <c r="H287" s="10" t="str">
        <f>IF($A287="","",IF(N(CLEANED_DATA!Y287)&gt;N(CLEANED_DATA!T287)+N(CLEANED_DATA!Z287),"Check: complications unusually high vs deliveries/referrals",""))</f>
        <v/>
      </c>
      <c r="I287" s="10" t="str">
        <f>IF($A287="","",IF(N(CLEANED_DATA!AP287)&lt;N(CLEANED_DATA!AQ287),"Check: FP counselled &lt; new acceptors",""))</f>
        <v/>
      </c>
      <c r="J287" s="10" t="str">
        <f>IF($A287="","",N(CLEANED_DATA!AS287)+N(CLEANED_DATA!AT287)+N(CLEANED_DATA!AU287)+N(CLEANED_DATA!AV287)+N(CLEANED_DATA!AW287)+N(CLEANED_DATA!AX287)+N(CLEANED_DATA!AY287)+N(CLEANED_DATA!AZ287)+N(CLEANED_DATA!BA287)+N(CLEANED_DATA!BB287)+N(CLEANED_DATA!BC287)+N(CLEANED_DATA!#REF!)+N(CLEANED_DATA!#REF!))</f>
        <v/>
      </c>
      <c r="K287" s="10" t="str">
        <f>IF($A287="","",IF(ABS(J287-N(CLEANED_DATA!AQ287))&gt;2,"Check: FP method sum differs from new acceptors",""))</f>
        <v/>
      </c>
      <c r="L287" s="10" t="str">
        <f>IF($A287="","",IF(N(CLEANED_DATA!AJ287)&gt;N(CLEANED_DATA!AI287),"Check: oxygen cases &gt; hypoxemia cases",""))</f>
        <v/>
      </c>
      <c r="M287" s="10" t="str">
        <f t="shared" si="16"/>
        <v/>
      </c>
      <c r="N287" s="10" t="str">
        <f t="shared" si="17"/>
        <v/>
      </c>
      <c r="O287" s="10" t="str">
        <f>IF($A287="","",TEXTJOIN("; ",TRUE,D287:I287,K287:L287))</f>
        <v/>
      </c>
    </row>
    <row r="288" spans="1:15" ht="39.5" customHeight="1">
      <c r="A288" s="10" t="str">
        <f>CLEANED_DATA!A288</f>
        <v/>
      </c>
      <c r="B288" s="10" t="str">
        <f>IF($A288="","",IF(
IF(CLEANED_DATA!D288="","ANC1; ","")&amp;
IF(CLEANED_DATA!G288="","ANC4; ","")&amp;
IF(CLEANED_DATA!Q288="","LLIN_DISTRIBUTED; ","")&amp;
IF(CLEANED_DATA!R288="","DELIVERIES_HF; ","")&amp;
IF(CLEANED_DATA!T288="","AMTSL; ","")&amp;
IF(CLEANED_DATA!V288="","CAESAREAN; ","")&amp;
IF(CLEANED_DATA!W288="","OBST_COMPLICATIONS; ","")&amp;
IF(CLEANED_DATA!AL288="","PNC_48H_PROXY; ","")&amp;
IF(CLEANED_DATA!AM288="","FP_VISITS; ","")&amp;
IF(CLEANED_DATA!AN288="","FP_COUNSELLED; ","")&amp;
IF(CLEANED_DATA!AO288="","FP_NEW_ACCEPTORS; ","")&amp;
IF(CLEANED_DATA!AQ288="","FP_PROGESTIN_PILL; ","")&amp;
IF(CLEANED_DATA!AR288="","FP_ESTRO_PROGESTIN_PILL; ","")&amp;
IF(CLEANED_DATA!AS288="","FP_MORNING_AFTER; ","")&amp;
IF(CLEANED_DATA!AT288="","FP_IM_INJECTION; ","")&amp;
IF(CLEANED_DATA!AU288="","FP_SC_INJECTION; ","")&amp;
IF(CLEANED_DATA!AV288="","FP_IMPLANT_IMPLANON; ","")&amp;
IF(CLEANED_DATA!AW288="","FP_IMPLANT_JADELLE; ","")&amp;
IF(CLEANED_DATA!AX288="","FP_IUD; ","")&amp;
IF(CLEANED_DATA!AY288="","FP_TUBAL_LIGATION; ","")&amp;
IF(CLEANED_DATA!AZ288="","FP_VASECTOMY; ","")&amp;
IF(CLEANED_DATA!BA288="","FP_MALE_CONDOM; ","")&amp;
IF(CLEANED_DATA!BB288="","FP_FEMALE_CONDOM; ","")&amp;
IF(CLEANED_DATA!BC288="","FP_NATURAL_METHOD; ","")
="","None",
IF(CLEANED_DATA!D288="","ANC1; ","")&amp;
IF(CLEANED_DATA!G288="","ANC4; ","")&amp;
IF(CLEANED_DATA!Q288="","LLIN_DISTRIBUTED; ","")&amp;
IF(CLEANED_DATA!R288="","DELIVERIES_HF; ","")&amp;
IF(CLEANED_DATA!T288="","AMTSL; ","")&amp;
IF(CLEANED_DATA!V288="","CAESAREAN; ","")&amp;
IF(CLEANED_DATA!W288="","OBST_COMPLICATIONS; ","")&amp;
IF(CLEANED_DATA!AL288="","PNC_48H_PROXY; ","")&amp;
IF(CLEANED_DATA!AM288="","FP_VISITS; ","")&amp;
IF(CLEANED_DATA!AN288="","FP_COUNSELLED; ","")&amp;
IF(CLEANED_DATA!AO288="","FP_NEW_ACCEPTORS; ","")&amp;
IF(CLEANED_DATA!AQ288="","FP_PROGESTIN_PILL; ","")&amp;
IF(CLEANED_DATA!AR288="","FP_ESTRO_PROGESTIN_PILL; ","")&amp;
IF(CLEANED_DATA!AS288="","FP_MORNING_AFTER; ","")&amp;
IF(CLEANED_DATA!AT288="","FP_IM_INJECTION; ","")&amp;
IF(CLEANED_DATA!AU288="","FP_SC_INJECTION; ","")&amp;
IF(CLEANED_DATA!AV288="","FP_IMPLANT_IMPLANON; ","")&amp;
IF(CLEANED_DATA!AW288="","FP_IMPLANT_JADELLE; ","")&amp;
IF(CLEANED_DATA!AX288="","FP_IUD; ","")&amp;
IF(CLEANED_DATA!AY288="","FP_TUBAL_LIGATION; ","")&amp;
IF(CLEANED_DATA!AZ288="","FP_VASECTOMY; ","")&amp;
IF(CLEANED_DATA!BA288="","FP_MALE_CONDOM; ","")&amp;
IF(CLEANED_DATA!BB288="","FP_FEMALE_CONDOM; ","")&amp;
IF(CLEANED_DATA!BC288="","FP_NATURAL_METHOD; ","")))</f>
        <v/>
      </c>
      <c r="C288" s="11" t="str">
        <f>IF($A288="","",ROUND((IF(CLEANED_DATA!D288&lt;&gt;"",1,0)+IF(CLEANED_DATA!G288&lt;&gt;"",1,0)+IF(CLEANED_DATA!Q288&lt;&gt;"",1,0)+IF(CLEANED_DATA!R288&lt;&gt;"",1,0)+IF(CLEANED_DATA!T288&lt;&gt;"",1,0)+IF(CLEANED_DATA!V288&lt;&gt;"",1,0)+IF(CLEANED_DATA!W288&lt;&gt;"",1,0)+IF(CLEANED_DATA!AL288&lt;&gt;"",1,0)+IF(CLEANED_DATA!AM288&lt;&gt;"",1,0)+IF(CLEANED_DATA!AN288&lt;&gt;"",1,0)+IF(CLEANED_DATA!AO288&lt;&gt;"",1,0)+IF(CLEANED_DATA!AQ288&lt;&gt;"",1,0)+IF(CLEANED_DATA!AR288&lt;&gt;"",1,0)+IF(CLEANED_DATA!AS288&lt;&gt;"",1,0)+IF(CLEANED_DATA!AT288&lt;&gt;"",1,0)+IF(CLEANED_DATA!AU288&lt;&gt;"",1,0)+IF(CLEANED_DATA!AV288&lt;&gt;"",1,0)+IF(CLEANED_DATA!AW288&lt;&gt;"",1,0)+IF(CLEANED_DATA!AX288&lt;&gt;"",1,0)+IF(CLEANED_DATA!AY288&lt;&gt;"",1,0)+IF(CLEANED_DATA!AZ288&lt;&gt;"",1,0)+IF(CLEANED_DATA!BA288&lt;&gt;"",1,0)+IF(CLEANED_DATA!BB288&lt;&gt;"",1,0)+IF(CLEANED_DATA!BC288&lt;&gt;"",1,0))/24*100,1))</f>
        <v/>
      </c>
      <c r="D288" s="10" t="str">
        <f>IF($A288="","",IF(N(CLEANED_DATA!G288)&gt;N(CLEANED_DATA!D288),"Check: ANC4 &gt; ANC1",""))</f>
        <v/>
      </c>
      <c r="E288" s="10" t="str">
        <f>IF($A288="","",IF(OR(CLEANED_DATA!D288="",CLEANED_DATA!Q288=""),"Missing value: verify ANC1 and LLIN reporting",IF(CLEANED_DATA!Q288=CLEANED_DATA!D288,"OK: LLIN equals ANC1",IF(CLEANED_DATA!Q288&gt;CLEANED_DATA!D288,"Flag: LLIN exceeds ANC1 by "&amp;(CLEANED_DATA!Q288-CLEANED_DATA!D288)&amp;"; verify ANC register and LLIN distribution tally","Flag: LLIN lower than ANC1 by "&amp;(CLEANED_DATA!D288-CLEANED_DATA!Q288)&amp;"; verify if all ANC1 clients received LLINs or correct reporting error"))))</f>
        <v/>
      </c>
      <c r="F288" s="10" t="str">
        <f>IF($A288="","",IF(AND(N(CLEANED_DATA!T288)&gt;0,N(CLEANED_DATA!AK288)=0),"Alert: deliveries reported but no PNC 6-10 days",""))</f>
        <v/>
      </c>
      <c r="G288" s="10" t="str">
        <f>IF($A288="","",IF(N(CLEANED_DATA!X288)&gt;N(CLEANED_DATA!T288),"Check: caesareans &gt; facility deliveries",""))</f>
        <v/>
      </c>
      <c r="H288" s="10" t="str">
        <f>IF($A288="","",IF(N(CLEANED_DATA!Y288)&gt;N(CLEANED_DATA!T288)+N(CLEANED_DATA!Z288),"Check: complications unusually high vs deliveries/referrals",""))</f>
        <v/>
      </c>
      <c r="I288" s="10" t="str">
        <f>IF($A288="","",IF(N(CLEANED_DATA!AP288)&lt;N(CLEANED_DATA!AQ288),"Check: FP counselled &lt; new acceptors",""))</f>
        <v/>
      </c>
      <c r="J288" s="10" t="str">
        <f>IF($A288="","",N(CLEANED_DATA!AS288)+N(CLEANED_DATA!AT288)+N(CLEANED_DATA!AU288)+N(CLEANED_DATA!AV288)+N(CLEANED_DATA!AW288)+N(CLEANED_DATA!AX288)+N(CLEANED_DATA!AY288)+N(CLEANED_DATA!AZ288)+N(CLEANED_DATA!BA288)+N(CLEANED_DATA!BB288)+N(CLEANED_DATA!BC288)+N(CLEANED_DATA!#REF!)+N(CLEANED_DATA!#REF!))</f>
        <v/>
      </c>
      <c r="K288" s="10" t="str">
        <f>IF($A288="","",IF(ABS(J288-N(CLEANED_DATA!AQ288))&gt;2,"Check: FP method sum differs from new acceptors",""))</f>
        <v/>
      </c>
      <c r="L288" s="10" t="str">
        <f>IF($A288="","",IF(N(CLEANED_DATA!AJ288)&gt;N(CLEANED_DATA!AI288),"Check: oxygen cases &gt; hypoxemia cases",""))</f>
        <v/>
      </c>
      <c r="M288" s="10" t="str">
        <f t="shared" si="16"/>
        <v/>
      </c>
      <c r="N288" s="10" t="str">
        <f t="shared" si="17"/>
        <v/>
      </c>
      <c r="O288" s="10" t="str">
        <f>IF($A288="","",TEXTJOIN("; ",TRUE,D288:I288,K288:L288))</f>
        <v/>
      </c>
    </row>
    <row r="289" spans="1:15" ht="39.5" customHeight="1">
      <c r="A289" s="10" t="str">
        <f>CLEANED_DATA!A289</f>
        <v/>
      </c>
      <c r="B289" s="10" t="str">
        <f>IF($A289="","",IF(
IF(CLEANED_DATA!D289="","ANC1; ","")&amp;
IF(CLEANED_DATA!G289="","ANC4; ","")&amp;
IF(CLEANED_DATA!Q289="","LLIN_DISTRIBUTED; ","")&amp;
IF(CLEANED_DATA!R289="","DELIVERIES_HF; ","")&amp;
IF(CLEANED_DATA!T289="","AMTSL; ","")&amp;
IF(CLEANED_DATA!V289="","CAESAREAN; ","")&amp;
IF(CLEANED_DATA!W289="","OBST_COMPLICATIONS; ","")&amp;
IF(CLEANED_DATA!AL289="","PNC_48H_PROXY; ","")&amp;
IF(CLEANED_DATA!AM289="","FP_VISITS; ","")&amp;
IF(CLEANED_DATA!AN289="","FP_COUNSELLED; ","")&amp;
IF(CLEANED_DATA!AO289="","FP_NEW_ACCEPTORS; ","")&amp;
IF(CLEANED_DATA!AQ289="","FP_PROGESTIN_PILL; ","")&amp;
IF(CLEANED_DATA!AR289="","FP_ESTRO_PROGESTIN_PILL; ","")&amp;
IF(CLEANED_DATA!AS289="","FP_MORNING_AFTER; ","")&amp;
IF(CLEANED_DATA!AT289="","FP_IM_INJECTION; ","")&amp;
IF(CLEANED_DATA!AU289="","FP_SC_INJECTION; ","")&amp;
IF(CLEANED_DATA!AV289="","FP_IMPLANT_IMPLANON; ","")&amp;
IF(CLEANED_DATA!AW289="","FP_IMPLANT_JADELLE; ","")&amp;
IF(CLEANED_DATA!AX289="","FP_IUD; ","")&amp;
IF(CLEANED_DATA!AY289="","FP_TUBAL_LIGATION; ","")&amp;
IF(CLEANED_DATA!AZ289="","FP_VASECTOMY; ","")&amp;
IF(CLEANED_DATA!BA289="","FP_MALE_CONDOM; ","")&amp;
IF(CLEANED_DATA!BB289="","FP_FEMALE_CONDOM; ","")&amp;
IF(CLEANED_DATA!BC289="","FP_NATURAL_METHOD; ","")
="","None",
IF(CLEANED_DATA!D289="","ANC1; ","")&amp;
IF(CLEANED_DATA!G289="","ANC4; ","")&amp;
IF(CLEANED_DATA!Q289="","LLIN_DISTRIBUTED; ","")&amp;
IF(CLEANED_DATA!R289="","DELIVERIES_HF; ","")&amp;
IF(CLEANED_DATA!T289="","AMTSL; ","")&amp;
IF(CLEANED_DATA!V289="","CAESAREAN; ","")&amp;
IF(CLEANED_DATA!W289="","OBST_COMPLICATIONS; ","")&amp;
IF(CLEANED_DATA!AL289="","PNC_48H_PROXY; ","")&amp;
IF(CLEANED_DATA!AM289="","FP_VISITS; ","")&amp;
IF(CLEANED_DATA!AN289="","FP_COUNSELLED; ","")&amp;
IF(CLEANED_DATA!AO289="","FP_NEW_ACCEPTORS; ","")&amp;
IF(CLEANED_DATA!AQ289="","FP_PROGESTIN_PILL; ","")&amp;
IF(CLEANED_DATA!AR289="","FP_ESTRO_PROGESTIN_PILL; ","")&amp;
IF(CLEANED_DATA!AS289="","FP_MORNING_AFTER; ","")&amp;
IF(CLEANED_DATA!AT289="","FP_IM_INJECTION; ","")&amp;
IF(CLEANED_DATA!AU289="","FP_SC_INJECTION; ","")&amp;
IF(CLEANED_DATA!AV289="","FP_IMPLANT_IMPLANON; ","")&amp;
IF(CLEANED_DATA!AW289="","FP_IMPLANT_JADELLE; ","")&amp;
IF(CLEANED_DATA!AX289="","FP_IUD; ","")&amp;
IF(CLEANED_DATA!AY289="","FP_TUBAL_LIGATION; ","")&amp;
IF(CLEANED_DATA!AZ289="","FP_VASECTOMY; ","")&amp;
IF(CLEANED_DATA!BA289="","FP_MALE_CONDOM; ","")&amp;
IF(CLEANED_DATA!BB289="","FP_FEMALE_CONDOM; ","")&amp;
IF(CLEANED_DATA!BC289="","FP_NATURAL_METHOD; ","")))</f>
        <v/>
      </c>
      <c r="C289" s="11" t="str">
        <f>IF($A289="","",ROUND((IF(CLEANED_DATA!D289&lt;&gt;"",1,0)+IF(CLEANED_DATA!G289&lt;&gt;"",1,0)+IF(CLEANED_DATA!Q289&lt;&gt;"",1,0)+IF(CLEANED_DATA!R289&lt;&gt;"",1,0)+IF(CLEANED_DATA!T289&lt;&gt;"",1,0)+IF(CLEANED_DATA!V289&lt;&gt;"",1,0)+IF(CLEANED_DATA!W289&lt;&gt;"",1,0)+IF(CLEANED_DATA!AL289&lt;&gt;"",1,0)+IF(CLEANED_DATA!AM289&lt;&gt;"",1,0)+IF(CLEANED_DATA!AN289&lt;&gt;"",1,0)+IF(CLEANED_DATA!AO289&lt;&gt;"",1,0)+IF(CLEANED_DATA!AQ289&lt;&gt;"",1,0)+IF(CLEANED_DATA!AR289&lt;&gt;"",1,0)+IF(CLEANED_DATA!AS289&lt;&gt;"",1,0)+IF(CLEANED_DATA!AT289&lt;&gt;"",1,0)+IF(CLEANED_DATA!AU289&lt;&gt;"",1,0)+IF(CLEANED_DATA!AV289&lt;&gt;"",1,0)+IF(CLEANED_DATA!AW289&lt;&gt;"",1,0)+IF(CLEANED_DATA!AX289&lt;&gt;"",1,0)+IF(CLEANED_DATA!AY289&lt;&gt;"",1,0)+IF(CLEANED_DATA!AZ289&lt;&gt;"",1,0)+IF(CLEANED_DATA!BA289&lt;&gt;"",1,0)+IF(CLEANED_DATA!BB289&lt;&gt;"",1,0)+IF(CLEANED_DATA!BC289&lt;&gt;"",1,0))/24*100,1))</f>
        <v/>
      </c>
      <c r="D289" s="10" t="str">
        <f>IF($A289="","",IF(N(CLEANED_DATA!G289)&gt;N(CLEANED_DATA!D289),"Check: ANC4 &gt; ANC1",""))</f>
        <v/>
      </c>
      <c r="E289" s="10" t="str">
        <f>IF($A289="","",IF(OR(CLEANED_DATA!D289="",CLEANED_DATA!Q289=""),"Missing value: verify ANC1 and LLIN reporting",IF(CLEANED_DATA!Q289=CLEANED_DATA!D289,"OK: LLIN equals ANC1",IF(CLEANED_DATA!Q289&gt;CLEANED_DATA!D289,"Flag: LLIN exceeds ANC1 by "&amp;(CLEANED_DATA!Q289-CLEANED_DATA!D289)&amp;"; verify ANC register and LLIN distribution tally","Flag: LLIN lower than ANC1 by "&amp;(CLEANED_DATA!D289-CLEANED_DATA!Q289)&amp;"; verify if all ANC1 clients received LLINs or correct reporting error"))))</f>
        <v/>
      </c>
      <c r="F289" s="10" t="str">
        <f>IF($A289="","",IF(AND(N(CLEANED_DATA!T289)&gt;0,N(CLEANED_DATA!AK289)=0),"Alert: deliveries reported but no PNC 6-10 days",""))</f>
        <v/>
      </c>
      <c r="G289" s="10" t="str">
        <f>IF($A289="","",IF(N(CLEANED_DATA!X289)&gt;N(CLEANED_DATA!T289),"Check: caesareans &gt; facility deliveries",""))</f>
        <v/>
      </c>
      <c r="H289" s="10" t="str">
        <f>IF($A289="","",IF(N(CLEANED_DATA!Y289)&gt;N(CLEANED_DATA!T289)+N(CLEANED_DATA!Z289),"Check: complications unusually high vs deliveries/referrals",""))</f>
        <v/>
      </c>
      <c r="I289" s="10" t="str">
        <f>IF($A289="","",IF(N(CLEANED_DATA!AP289)&lt;N(CLEANED_DATA!AQ289),"Check: FP counselled &lt; new acceptors",""))</f>
        <v/>
      </c>
      <c r="J289" s="10" t="str">
        <f>IF($A289="","",N(CLEANED_DATA!AS289)+N(CLEANED_DATA!AT289)+N(CLEANED_DATA!AU289)+N(CLEANED_DATA!AV289)+N(CLEANED_DATA!AW289)+N(CLEANED_DATA!AX289)+N(CLEANED_DATA!AY289)+N(CLEANED_DATA!AZ289)+N(CLEANED_DATA!BA289)+N(CLEANED_DATA!BB289)+N(CLEANED_DATA!BC289)+N(CLEANED_DATA!#REF!)+N(CLEANED_DATA!#REF!))</f>
        <v/>
      </c>
      <c r="K289" s="10" t="str">
        <f>IF($A289="","",IF(ABS(J289-N(CLEANED_DATA!AQ289))&gt;2,"Check: FP method sum differs from new acceptors",""))</f>
        <v/>
      </c>
      <c r="L289" s="10" t="str">
        <f>IF($A289="","",IF(N(CLEANED_DATA!AJ289)&gt;N(CLEANED_DATA!AI289),"Check: oxygen cases &gt; hypoxemia cases",""))</f>
        <v/>
      </c>
      <c r="M289" s="10" t="str">
        <f t="shared" si="16"/>
        <v/>
      </c>
      <c r="N289" s="10" t="str">
        <f t="shared" si="17"/>
        <v/>
      </c>
      <c r="O289" s="10" t="str">
        <f>IF($A289="","",TEXTJOIN("; ",TRUE,D289:I289,K289:L289))</f>
        <v/>
      </c>
    </row>
    <row r="290" spans="1:15" ht="39.5" customHeight="1">
      <c r="A290" s="10" t="str">
        <f>CLEANED_DATA!A290</f>
        <v/>
      </c>
      <c r="B290" s="10" t="str">
        <f>IF($A290="","",IF(
IF(CLEANED_DATA!D290="","ANC1; ","")&amp;
IF(CLEANED_DATA!G290="","ANC4; ","")&amp;
IF(CLEANED_DATA!Q290="","LLIN_DISTRIBUTED; ","")&amp;
IF(CLEANED_DATA!R290="","DELIVERIES_HF; ","")&amp;
IF(CLEANED_DATA!T290="","AMTSL; ","")&amp;
IF(CLEANED_DATA!V290="","CAESAREAN; ","")&amp;
IF(CLEANED_DATA!W290="","OBST_COMPLICATIONS; ","")&amp;
IF(CLEANED_DATA!AL290="","PNC_48H_PROXY; ","")&amp;
IF(CLEANED_DATA!AM290="","FP_VISITS; ","")&amp;
IF(CLEANED_DATA!AN290="","FP_COUNSELLED; ","")&amp;
IF(CLEANED_DATA!AO290="","FP_NEW_ACCEPTORS; ","")&amp;
IF(CLEANED_DATA!AQ290="","FP_PROGESTIN_PILL; ","")&amp;
IF(CLEANED_DATA!AR290="","FP_ESTRO_PROGESTIN_PILL; ","")&amp;
IF(CLEANED_DATA!AS290="","FP_MORNING_AFTER; ","")&amp;
IF(CLEANED_DATA!AT290="","FP_IM_INJECTION; ","")&amp;
IF(CLEANED_DATA!AU290="","FP_SC_INJECTION; ","")&amp;
IF(CLEANED_DATA!AV290="","FP_IMPLANT_IMPLANON; ","")&amp;
IF(CLEANED_DATA!AW290="","FP_IMPLANT_JADELLE; ","")&amp;
IF(CLEANED_DATA!AX290="","FP_IUD; ","")&amp;
IF(CLEANED_DATA!AY290="","FP_TUBAL_LIGATION; ","")&amp;
IF(CLEANED_DATA!AZ290="","FP_VASECTOMY; ","")&amp;
IF(CLEANED_DATA!BA290="","FP_MALE_CONDOM; ","")&amp;
IF(CLEANED_DATA!BB290="","FP_FEMALE_CONDOM; ","")&amp;
IF(CLEANED_DATA!BC290="","FP_NATURAL_METHOD; ","")
="","None",
IF(CLEANED_DATA!D290="","ANC1; ","")&amp;
IF(CLEANED_DATA!G290="","ANC4; ","")&amp;
IF(CLEANED_DATA!Q290="","LLIN_DISTRIBUTED; ","")&amp;
IF(CLEANED_DATA!R290="","DELIVERIES_HF; ","")&amp;
IF(CLEANED_DATA!T290="","AMTSL; ","")&amp;
IF(CLEANED_DATA!V290="","CAESAREAN; ","")&amp;
IF(CLEANED_DATA!W290="","OBST_COMPLICATIONS; ","")&amp;
IF(CLEANED_DATA!AL290="","PNC_48H_PROXY; ","")&amp;
IF(CLEANED_DATA!AM290="","FP_VISITS; ","")&amp;
IF(CLEANED_DATA!AN290="","FP_COUNSELLED; ","")&amp;
IF(CLEANED_DATA!AO290="","FP_NEW_ACCEPTORS; ","")&amp;
IF(CLEANED_DATA!AQ290="","FP_PROGESTIN_PILL; ","")&amp;
IF(CLEANED_DATA!AR290="","FP_ESTRO_PROGESTIN_PILL; ","")&amp;
IF(CLEANED_DATA!AS290="","FP_MORNING_AFTER; ","")&amp;
IF(CLEANED_DATA!AT290="","FP_IM_INJECTION; ","")&amp;
IF(CLEANED_DATA!AU290="","FP_SC_INJECTION; ","")&amp;
IF(CLEANED_DATA!AV290="","FP_IMPLANT_IMPLANON; ","")&amp;
IF(CLEANED_DATA!AW290="","FP_IMPLANT_JADELLE; ","")&amp;
IF(CLEANED_DATA!AX290="","FP_IUD; ","")&amp;
IF(CLEANED_DATA!AY290="","FP_TUBAL_LIGATION; ","")&amp;
IF(CLEANED_DATA!AZ290="","FP_VASECTOMY; ","")&amp;
IF(CLEANED_DATA!BA290="","FP_MALE_CONDOM; ","")&amp;
IF(CLEANED_DATA!BB290="","FP_FEMALE_CONDOM; ","")&amp;
IF(CLEANED_DATA!BC290="","FP_NATURAL_METHOD; ","")))</f>
        <v/>
      </c>
      <c r="C290" s="11" t="str">
        <f>IF($A290="","",ROUND((IF(CLEANED_DATA!D290&lt;&gt;"",1,0)+IF(CLEANED_DATA!G290&lt;&gt;"",1,0)+IF(CLEANED_DATA!Q290&lt;&gt;"",1,0)+IF(CLEANED_DATA!R290&lt;&gt;"",1,0)+IF(CLEANED_DATA!T290&lt;&gt;"",1,0)+IF(CLEANED_DATA!V290&lt;&gt;"",1,0)+IF(CLEANED_DATA!W290&lt;&gt;"",1,0)+IF(CLEANED_DATA!AL290&lt;&gt;"",1,0)+IF(CLEANED_DATA!AM290&lt;&gt;"",1,0)+IF(CLEANED_DATA!AN290&lt;&gt;"",1,0)+IF(CLEANED_DATA!AO290&lt;&gt;"",1,0)+IF(CLEANED_DATA!AQ290&lt;&gt;"",1,0)+IF(CLEANED_DATA!AR290&lt;&gt;"",1,0)+IF(CLEANED_DATA!AS290&lt;&gt;"",1,0)+IF(CLEANED_DATA!AT290&lt;&gt;"",1,0)+IF(CLEANED_DATA!AU290&lt;&gt;"",1,0)+IF(CLEANED_DATA!AV290&lt;&gt;"",1,0)+IF(CLEANED_DATA!AW290&lt;&gt;"",1,0)+IF(CLEANED_DATA!AX290&lt;&gt;"",1,0)+IF(CLEANED_DATA!AY290&lt;&gt;"",1,0)+IF(CLEANED_DATA!AZ290&lt;&gt;"",1,0)+IF(CLEANED_DATA!BA290&lt;&gt;"",1,0)+IF(CLEANED_DATA!BB290&lt;&gt;"",1,0)+IF(CLEANED_DATA!BC290&lt;&gt;"",1,0))/24*100,1))</f>
        <v/>
      </c>
      <c r="D290" s="10" t="str">
        <f>IF($A290="","",IF(N(CLEANED_DATA!G290)&gt;N(CLEANED_DATA!D290),"Check: ANC4 &gt; ANC1",""))</f>
        <v/>
      </c>
      <c r="E290" s="10" t="str">
        <f>IF($A290="","",IF(OR(CLEANED_DATA!D290="",CLEANED_DATA!Q290=""),"Missing value: verify ANC1 and LLIN reporting",IF(CLEANED_DATA!Q290=CLEANED_DATA!D290,"OK: LLIN equals ANC1",IF(CLEANED_DATA!Q290&gt;CLEANED_DATA!D290,"Flag: LLIN exceeds ANC1 by "&amp;(CLEANED_DATA!Q290-CLEANED_DATA!D290)&amp;"; verify ANC register and LLIN distribution tally","Flag: LLIN lower than ANC1 by "&amp;(CLEANED_DATA!D290-CLEANED_DATA!Q290)&amp;"; verify if all ANC1 clients received LLINs or correct reporting error"))))</f>
        <v/>
      </c>
      <c r="F290" s="10" t="str">
        <f>IF($A290="","",IF(AND(N(CLEANED_DATA!T290)&gt;0,N(CLEANED_DATA!AK290)=0),"Alert: deliveries reported but no PNC 6-10 days",""))</f>
        <v/>
      </c>
      <c r="G290" s="10" t="str">
        <f>IF($A290="","",IF(N(CLEANED_DATA!X290)&gt;N(CLEANED_DATA!T290),"Check: caesareans &gt; facility deliveries",""))</f>
        <v/>
      </c>
      <c r="H290" s="10" t="str">
        <f>IF($A290="","",IF(N(CLEANED_DATA!Y290)&gt;N(CLEANED_DATA!T290)+N(CLEANED_DATA!Z290),"Check: complications unusually high vs deliveries/referrals",""))</f>
        <v/>
      </c>
      <c r="I290" s="10" t="str">
        <f>IF($A290="","",IF(N(CLEANED_DATA!AP290)&lt;N(CLEANED_DATA!AQ290),"Check: FP counselled &lt; new acceptors",""))</f>
        <v/>
      </c>
      <c r="J290" s="10" t="str">
        <f>IF($A290="","",N(CLEANED_DATA!AS290)+N(CLEANED_DATA!AT290)+N(CLEANED_DATA!AU290)+N(CLEANED_DATA!AV290)+N(CLEANED_DATA!AW290)+N(CLEANED_DATA!AX290)+N(CLEANED_DATA!AY290)+N(CLEANED_DATA!AZ290)+N(CLEANED_DATA!BA290)+N(CLEANED_DATA!BB290)+N(CLEANED_DATA!BC290)+N(CLEANED_DATA!#REF!)+N(CLEANED_DATA!#REF!))</f>
        <v/>
      </c>
      <c r="K290" s="10" t="str">
        <f>IF($A290="","",IF(ABS(J290-N(CLEANED_DATA!AQ290))&gt;2,"Check: FP method sum differs from new acceptors",""))</f>
        <v/>
      </c>
      <c r="L290" s="10" t="str">
        <f>IF($A290="","",IF(N(CLEANED_DATA!AJ290)&gt;N(CLEANED_DATA!AI290),"Check: oxygen cases &gt; hypoxemia cases",""))</f>
        <v/>
      </c>
      <c r="M290" s="10" t="str">
        <f t="shared" si="16"/>
        <v/>
      </c>
      <c r="N290" s="10" t="str">
        <f t="shared" si="17"/>
        <v/>
      </c>
      <c r="O290" s="10" t="str">
        <f>IF($A290="","",TEXTJOIN("; ",TRUE,D290:I290,K290:L290))</f>
        <v/>
      </c>
    </row>
    <row r="291" spans="1:15" ht="39.5" customHeight="1">
      <c r="A291" s="10" t="str">
        <f>CLEANED_DATA!A291</f>
        <v/>
      </c>
      <c r="B291" s="10" t="str">
        <f>IF($A291="","",IF(
IF(CLEANED_DATA!D291="","ANC1; ","")&amp;
IF(CLEANED_DATA!G291="","ANC4; ","")&amp;
IF(CLEANED_DATA!Q291="","LLIN_DISTRIBUTED; ","")&amp;
IF(CLEANED_DATA!R291="","DELIVERIES_HF; ","")&amp;
IF(CLEANED_DATA!T291="","AMTSL; ","")&amp;
IF(CLEANED_DATA!V291="","CAESAREAN; ","")&amp;
IF(CLEANED_DATA!W291="","OBST_COMPLICATIONS; ","")&amp;
IF(CLEANED_DATA!AL291="","PNC_48H_PROXY; ","")&amp;
IF(CLEANED_DATA!AM291="","FP_VISITS; ","")&amp;
IF(CLEANED_DATA!AN291="","FP_COUNSELLED; ","")&amp;
IF(CLEANED_DATA!AO291="","FP_NEW_ACCEPTORS; ","")&amp;
IF(CLEANED_DATA!AQ291="","FP_PROGESTIN_PILL; ","")&amp;
IF(CLEANED_DATA!AR291="","FP_ESTRO_PROGESTIN_PILL; ","")&amp;
IF(CLEANED_DATA!AS291="","FP_MORNING_AFTER; ","")&amp;
IF(CLEANED_DATA!AT291="","FP_IM_INJECTION; ","")&amp;
IF(CLEANED_DATA!AU291="","FP_SC_INJECTION; ","")&amp;
IF(CLEANED_DATA!AV291="","FP_IMPLANT_IMPLANON; ","")&amp;
IF(CLEANED_DATA!AW291="","FP_IMPLANT_JADELLE; ","")&amp;
IF(CLEANED_DATA!AX291="","FP_IUD; ","")&amp;
IF(CLEANED_DATA!AY291="","FP_TUBAL_LIGATION; ","")&amp;
IF(CLEANED_DATA!AZ291="","FP_VASECTOMY; ","")&amp;
IF(CLEANED_DATA!BA291="","FP_MALE_CONDOM; ","")&amp;
IF(CLEANED_DATA!BB291="","FP_FEMALE_CONDOM; ","")&amp;
IF(CLEANED_DATA!BC291="","FP_NATURAL_METHOD; ","")
="","None",
IF(CLEANED_DATA!D291="","ANC1; ","")&amp;
IF(CLEANED_DATA!G291="","ANC4; ","")&amp;
IF(CLEANED_DATA!Q291="","LLIN_DISTRIBUTED; ","")&amp;
IF(CLEANED_DATA!R291="","DELIVERIES_HF; ","")&amp;
IF(CLEANED_DATA!T291="","AMTSL; ","")&amp;
IF(CLEANED_DATA!V291="","CAESAREAN; ","")&amp;
IF(CLEANED_DATA!W291="","OBST_COMPLICATIONS; ","")&amp;
IF(CLEANED_DATA!AL291="","PNC_48H_PROXY; ","")&amp;
IF(CLEANED_DATA!AM291="","FP_VISITS; ","")&amp;
IF(CLEANED_DATA!AN291="","FP_COUNSELLED; ","")&amp;
IF(CLEANED_DATA!AO291="","FP_NEW_ACCEPTORS; ","")&amp;
IF(CLEANED_DATA!AQ291="","FP_PROGESTIN_PILL; ","")&amp;
IF(CLEANED_DATA!AR291="","FP_ESTRO_PROGESTIN_PILL; ","")&amp;
IF(CLEANED_DATA!AS291="","FP_MORNING_AFTER; ","")&amp;
IF(CLEANED_DATA!AT291="","FP_IM_INJECTION; ","")&amp;
IF(CLEANED_DATA!AU291="","FP_SC_INJECTION; ","")&amp;
IF(CLEANED_DATA!AV291="","FP_IMPLANT_IMPLANON; ","")&amp;
IF(CLEANED_DATA!AW291="","FP_IMPLANT_JADELLE; ","")&amp;
IF(CLEANED_DATA!AX291="","FP_IUD; ","")&amp;
IF(CLEANED_DATA!AY291="","FP_TUBAL_LIGATION; ","")&amp;
IF(CLEANED_DATA!AZ291="","FP_VASECTOMY; ","")&amp;
IF(CLEANED_DATA!BA291="","FP_MALE_CONDOM; ","")&amp;
IF(CLEANED_DATA!BB291="","FP_FEMALE_CONDOM; ","")&amp;
IF(CLEANED_DATA!BC291="","FP_NATURAL_METHOD; ","")))</f>
        <v/>
      </c>
      <c r="C291" s="11" t="str">
        <f>IF($A291="","",ROUND((IF(CLEANED_DATA!D291&lt;&gt;"",1,0)+IF(CLEANED_DATA!G291&lt;&gt;"",1,0)+IF(CLEANED_DATA!Q291&lt;&gt;"",1,0)+IF(CLEANED_DATA!R291&lt;&gt;"",1,0)+IF(CLEANED_DATA!T291&lt;&gt;"",1,0)+IF(CLEANED_DATA!V291&lt;&gt;"",1,0)+IF(CLEANED_DATA!W291&lt;&gt;"",1,0)+IF(CLEANED_DATA!AL291&lt;&gt;"",1,0)+IF(CLEANED_DATA!AM291&lt;&gt;"",1,0)+IF(CLEANED_DATA!AN291&lt;&gt;"",1,0)+IF(CLEANED_DATA!AO291&lt;&gt;"",1,0)+IF(CLEANED_DATA!AQ291&lt;&gt;"",1,0)+IF(CLEANED_DATA!AR291&lt;&gt;"",1,0)+IF(CLEANED_DATA!AS291&lt;&gt;"",1,0)+IF(CLEANED_DATA!AT291&lt;&gt;"",1,0)+IF(CLEANED_DATA!AU291&lt;&gt;"",1,0)+IF(CLEANED_DATA!AV291&lt;&gt;"",1,0)+IF(CLEANED_DATA!AW291&lt;&gt;"",1,0)+IF(CLEANED_DATA!AX291&lt;&gt;"",1,0)+IF(CLEANED_DATA!AY291&lt;&gt;"",1,0)+IF(CLEANED_DATA!AZ291&lt;&gt;"",1,0)+IF(CLEANED_DATA!BA291&lt;&gt;"",1,0)+IF(CLEANED_DATA!BB291&lt;&gt;"",1,0)+IF(CLEANED_DATA!BC291&lt;&gt;"",1,0))/24*100,1))</f>
        <v/>
      </c>
      <c r="D291" s="10" t="str">
        <f>IF($A291="","",IF(N(CLEANED_DATA!G291)&gt;N(CLEANED_DATA!D291),"Check: ANC4 &gt; ANC1",""))</f>
        <v/>
      </c>
      <c r="E291" s="10" t="str">
        <f>IF($A291="","",IF(OR(CLEANED_DATA!D291="",CLEANED_DATA!Q291=""),"Missing value: verify ANC1 and LLIN reporting",IF(CLEANED_DATA!Q291=CLEANED_DATA!D291,"OK: LLIN equals ANC1",IF(CLEANED_DATA!Q291&gt;CLEANED_DATA!D291,"Flag: LLIN exceeds ANC1 by "&amp;(CLEANED_DATA!Q291-CLEANED_DATA!D291)&amp;"; verify ANC register and LLIN distribution tally","Flag: LLIN lower than ANC1 by "&amp;(CLEANED_DATA!D291-CLEANED_DATA!Q291)&amp;"; verify if all ANC1 clients received LLINs or correct reporting error"))))</f>
        <v/>
      </c>
      <c r="F291" s="10" t="str">
        <f>IF($A291="","",IF(AND(N(CLEANED_DATA!T291)&gt;0,N(CLEANED_DATA!AK291)=0),"Alert: deliveries reported but no PNC 6-10 days",""))</f>
        <v/>
      </c>
      <c r="G291" s="10" t="str">
        <f>IF($A291="","",IF(N(CLEANED_DATA!X291)&gt;N(CLEANED_DATA!T291),"Check: caesareans &gt; facility deliveries",""))</f>
        <v/>
      </c>
      <c r="H291" s="10" t="str">
        <f>IF($A291="","",IF(N(CLEANED_DATA!Y291)&gt;N(CLEANED_DATA!T291)+N(CLEANED_DATA!Z291),"Check: complications unusually high vs deliveries/referrals",""))</f>
        <v/>
      </c>
      <c r="I291" s="10" t="str">
        <f>IF($A291="","",IF(N(CLEANED_DATA!AP291)&lt;N(CLEANED_DATA!AQ291),"Check: FP counselled &lt; new acceptors",""))</f>
        <v/>
      </c>
      <c r="J291" s="10" t="str">
        <f>IF($A291="","",N(CLEANED_DATA!AS291)+N(CLEANED_DATA!AT291)+N(CLEANED_DATA!AU291)+N(CLEANED_DATA!AV291)+N(CLEANED_DATA!AW291)+N(CLEANED_DATA!AX291)+N(CLEANED_DATA!AY291)+N(CLEANED_DATA!AZ291)+N(CLEANED_DATA!BA291)+N(CLEANED_DATA!BB291)+N(CLEANED_DATA!BC291)+N(CLEANED_DATA!#REF!)+N(CLEANED_DATA!#REF!))</f>
        <v/>
      </c>
      <c r="K291" s="10" t="str">
        <f>IF($A291="","",IF(ABS(J291-N(CLEANED_DATA!AQ291))&gt;2,"Check: FP method sum differs from new acceptors",""))</f>
        <v/>
      </c>
      <c r="L291" s="10" t="str">
        <f>IF($A291="","",IF(N(CLEANED_DATA!AJ291)&gt;N(CLEANED_DATA!AI291),"Check: oxygen cases &gt; hypoxemia cases",""))</f>
        <v/>
      </c>
      <c r="M291" s="10" t="str">
        <f t="shared" si="16"/>
        <v/>
      </c>
      <c r="N291" s="10" t="str">
        <f t="shared" si="17"/>
        <v/>
      </c>
      <c r="O291" s="10" t="str">
        <f>IF($A291="","",TEXTJOIN("; ",TRUE,D291:I291,K291:L291))</f>
        <v/>
      </c>
    </row>
    <row r="292" spans="1:15" ht="39.5" customHeight="1">
      <c r="A292" s="10" t="str">
        <f>CLEANED_DATA!A292</f>
        <v/>
      </c>
      <c r="B292" s="10" t="str">
        <f>IF($A292="","",IF(
IF(CLEANED_DATA!D292="","ANC1; ","")&amp;
IF(CLEANED_DATA!G292="","ANC4; ","")&amp;
IF(CLEANED_DATA!Q292="","LLIN_DISTRIBUTED; ","")&amp;
IF(CLEANED_DATA!R292="","DELIVERIES_HF; ","")&amp;
IF(CLEANED_DATA!T292="","AMTSL; ","")&amp;
IF(CLEANED_DATA!V292="","CAESAREAN; ","")&amp;
IF(CLEANED_DATA!W292="","OBST_COMPLICATIONS; ","")&amp;
IF(CLEANED_DATA!AL292="","PNC_48H_PROXY; ","")&amp;
IF(CLEANED_DATA!AM292="","FP_VISITS; ","")&amp;
IF(CLEANED_DATA!AN292="","FP_COUNSELLED; ","")&amp;
IF(CLEANED_DATA!AO292="","FP_NEW_ACCEPTORS; ","")&amp;
IF(CLEANED_DATA!AQ292="","FP_PROGESTIN_PILL; ","")&amp;
IF(CLEANED_DATA!AR292="","FP_ESTRO_PROGESTIN_PILL; ","")&amp;
IF(CLEANED_DATA!AS292="","FP_MORNING_AFTER; ","")&amp;
IF(CLEANED_DATA!AT292="","FP_IM_INJECTION; ","")&amp;
IF(CLEANED_DATA!AU292="","FP_SC_INJECTION; ","")&amp;
IF(CLEANED_DATA!AV292="","FP_IMPLANT_IMPLANON; ","")&amp;
IF(CLEANED_DATA!AW292="","FP_IMPLANT_JADELLE; ","")&amp;
IF(CLEANED_DATA!AX292="","FP_IUD; ","")&amp;
IF(CLEANED_DATA!AY292="","FP_TUBAL_LIGATION; ","")&amp;
IF(CLEANED_DATA!AZ292="","FP_VASECTOMY; ","")&amp;
IF(CLEANED_DATA!BA292="","FP_MALE_CONDOM; ","")&amp;
IF(CLEANED_DATA!BB292="","FP_FEMALE_CONDOM; ","")&amp;
IF(CLEANED_DATA!BC292="","FP_NATURAL_METHOD; ","")
="","None",
IF(CLEANED_DATA!D292="","ANC1; ","")&amp;
IF(CLEANED_DATA!G292="","ANC4; ","")&amp;
IF(CLEANED_DATA!Q292="","LLIN_DISTRIBUTED; ","")&amp;
IF(CLEANED_DATA!R292="","DELIVERIES_HF; ","")&amp;
IF(CLEANED_DATA!T292="","AMTSL; ","")&amp;
IF(CLEANED_DATA!V292="","CAESAREAN; ","")&amp;
IF(CLEANED_DATA!W292="","OBST_COMPLICATIONS; ","")&amp;
IF(CLEANED_DATA!AL292="","PNC_48H_PROXY; ","")&amp;
IF(CLEANED_DATA!AM292="","FP_VISITS; ","")&amp;
IF(CLEANED_DATA!AN292="","FP_COUNSELLED; ","")&amp;
IF(CLEANED_DATA!AO292="","FP_NEW_ACCEPTORS; ","")&amp;
IF(CLEANED_DATA!AQ292="","FP_PROGESTIN_PILL; ","")&amp;
IF(CLEANED_DATA!AR292="","FP_ESTRO_PROGESTIN_PILL; ","")&amp;
IF(CLEANED_DATA!AS292="","FP_MORNING_AFTER; ","")&amp;
IF(CLEANED_DATA!AT292="","FP_IM_INJECTION; ","")&amp;
IF(CLEANED_DATA!AU292="","FP_SC_INJECTION; ","")&amp;
IF(CLEANED_DATA!AV292="","FP_IMPLANT_IMPLANON; ","")&amp;
IF(CLEANED_DATA!AW292="","FP_IMPLANT_JADELLE; ","")&amp;
IF(CLEANED_DATA!AX292="","FP_IUD; ","")&amp;
IF(CLEANED_DATA!AY292="","FP_TUBAL_LIGATION; ","")&amp;
IF(CLEANED_DATA!AZ292="","FP_VASECTOMY; ","")&amp;
IF(CLEANED_DATA!BA292="","FP_MALE_CONDOM; ","")&amp;
IF(CLEANED_DATA!BB292="","FP_FEMALE_CONDOM; ","")&amp;
IF(CLEANED_DATA!BC292="","FP_NATURAL_METHOD; ","")))</f>
        <v/>
      </c>
      <c r="C292" s="11" t="str">
        <f>IF($A292="","",ROUND((IF(CLEANED_DATA!D292&lt;&gt;"",1,0)+IF(CLEANED_DATA!G292&lt;&gt;"",1,0)+IF(CLEANED_DATA!Q292&lt;&gt;"",1,0)+IF(CLEANED_DATA!R292&lt;&gt;"",1,0)+IF(CLEANED_DATA!T292&lt;&gt;"",1,0)+IF(CLEANED_DATA!V292&lt;&gt;"",1,0)+IF(CLEANED_DATA!W292&lt;&gt;"",1,0)+IF(CLEANED_DATA!AL292&lt;&gt;"",1,0)+IF(CLEANED_DATA!AM292&lt;&gt;"",1,0)+IF(CLEANED_DATA!AN292&lt;&gt;"",1,0)+IF(CLEANED_DATA!AO292&lt;&gt;"",1,0)+IF(CLEANED_DATA!AQ292&lt;&gt;"",1,0)+IF(CLEANED_DATA!AR292&lt;&gt;"",1,0)+IF(CLEANED_DATA!AS292&lt;&gt;"",1,0)+IF(CLEANED_DATA!AT292&lt;&gt;"",1,0)+IF(CLEANED_DATA!AU292&lt;&gt;"",1,0)+IF(CLEANED_DATA!AV292&lt;&gt;"",1,0)+IF(CLEANED_DATA!AW292&lt;&gt;"",1,0)+IF(CLEANED_DATA!AX292&lt;&gt;"",1,0)+IF(CLEANED_DATA!AY292&lt;&gt;"",1,0)+IF(CLEANED_DATA!AZ292&lt;&gt;"",1,0)+IF(CLEANED_DATA!BA292&lt;&gt;"",1,0)+IF(CLEANED_DATA!BB292&lt;&gt;"",1,0)+IF(CLEANED_DATA!BC292&lt;&gt;"",1,0))/24*100,1))</f>
        <v/>
      </c>
      <c r="D292" s="10" t="str">
        <f>IF($A292="","",IF(N(CLEANED_DATA!G292)&gt;N(CLEANED_DATA!D292),"Check: ANC4 &gt; ANC1",""))</f>
        <v/>
      </c>
      <c r="E292" s="10" t="str">
        <f>IF($A292="","",IF(OR(CLEANED_DATA!D292="",CLEANED_DATA!Q292=""),"Missing value: verify ANC1 and LLIN reporting",IF(CLEANED_DATA!Q292=CLEANED_DATA!D292,"OK: LLIN equals ANC1",IF(CLEANED_DATA!Q292&gt;CLEANED_DATA!D292,"Flag: LLIN exceeds ANC1 by "&amp;(CLEANED_DATA!Q292-CLEANED_DATA!D292)&amp;"; verify ANC register and LLIN distribution tally","Flag: LLIN lower than ANC1 by "&amp;(CLEANED_DATA!D292-CLEANED_DATA!Q292)&amp;"; verify if all ANC1 clients received LLINs or correct reporting error"))))</f>
        <v/>
      </c>
      <c r="F292" s="10" t="str">
        <f>IF($A292="","",IF(AND(N(CLEANED_DATA!T292)&gt;0,N(CLEANED_DATA!AK292)=0),"Alert: deliveries reported but no PNC 6-10 days",""))</f>
        <v/>
      </c>
      <c r="G292" s="10" t="str">
        <f>IF($A292="","",IF(N(CLEANED_DATA!X292)&gt;N(CLEANED_DATA!T292),"Check: caesareans &gt; facility deliveries",""))</f>
        <v/>
      </c>
      <c r="H292" s="10" t="str">
        <f>IF($A292="","",IF(N(CLEANED_DATA!Y292)&gt;N(CLEANED_DATA!T292)+N(CLEANED_DATA!Z292),"Check: complications unusually high vs deliveries/referrals",""))</f>
        <v/>
      </c>
      <c r="I292" s="10" t="str">
        <f>IF($A292="","",IF(N(CLEANED_DATA!AP292)&lt;N(CLEANED_DATA!AQ292),"Check: FP counselled &lt; new acceptors",""))</f>
        <v/>
      </c>
      <c r="J292" s="10" t="str">
        <f>IF($A292="","",N(CLEANED_DATA!AS292)+N(CLEANED_DATA!AT292)+N(CLEANED_DATA!AU292)+N(CLEANED_DATA!AV292)+N(CLEANED_DATA!AW292)+N(CLEANED_DATA!AX292)+N(CLEANED_DATA!AY292)+N(CLEANED_DATA!AZ292)+N(CLEANED_DATA!BA292)+N(CLEANED_DATA!BB292)+N(CLEANED_DATA!BC292)+N(CLEANED_DATA!#REF!)+N(CLEANED_DATA!#REF!))</f>
        <v/>
      </c>
      <c r="K292" s="10" t="str">
        <f>IF($A292="","",IF(ABS(J292-N(CLEANED_DATA!AQ292))&gt;2,"Check: FP method sum differs from new acceptors",""))</f>
        <v/>
      </c>
      <c r="L292" s="10" t="str">
        <f>IF($A292="","",IF(N(CLEANED_DATA!AJ292)&gt;N(CLEANED_DATA!AI292),"Check: oxygen cases &gt; hypoxemia cases",""))</f>
        <v/>
      </c>
      <c r="M292" s="10" t="str">
        <f t="shared" si="16"/>
        <v/>
      </c>
      <c r="N292" s="10" t="str">
        <f t="shared" si="17"/>
        <v/>
      </c>
      <c r="O292" s="10" t="str">
        <f>IF($A292="","",TEXTJOIN("; ",TRUE,D292:I292,K292:L292))</f>
        <v/>
      </c>
    </row>
    <row r="293" spans="1:15" ht="39.5" customHeight="1">
      <c r="A293" s="10" t="str">
        <f>CLEANED_DATA!A293</f>
        <v/>
      </c>
      <c r="B293" s="10" t="str">
        <f>IF($A293="","",IF(
IF(CLEANED_DATA!D293="","ANC1; ","")&amp;
IF(CLEANED_DATA!G293="","ANC4; ","")&amp;
IF(CLEANED_DATA!Q293="","LLIN_DISTRIBUTED; ","")&amp;
IF(CLEANED_DATA!R293="","DELIVERIES_HF; ","")&amp;
IF(CLEANED_DATA!T293="","AMTSL; ","")&amp;
IF(CLEANED_DATA!V293="","CAESAREAN; ","")&amp;
IF(CLEANED_DATA!W293="","OBST_COMPLICATIONS; ","")&amp;
IF(CLEANED_DATA!AL293="","PNC_48H_PROXY; ","")&amp;
IF(CLEANED_DATA!AM293="","FP_VISITS; ","")&amp;
IF(CLEANED_DATA!AN293="","FP_COUNSELLED; ","")&amp;
IF(CLEANED_DATA!AO293="","FP_NEW_ACCEPTORS; ","")&amp;
IF(CLEANED_DATA!AQ293="","FP_PROGESTIN_PILL; ","")&amp;
IF(CLEANED_DATA!AR293="","FP_ESTRO_PROGESTIN_PILL; ","")&amp;
IF(CLEANED_DATA!AS293="","FP_MORNING_AFTER; ","")&amp;
IF(CLEANED_DATA!AT293="","FP_IM_INJECTION; ","")&amp;
IF(CLEANED_DATA!AU293="","FP_SC_INJECTION; ","")&amp;
IF(CLEANED_DATA!AV293="","FP_IMPLANT_IMPLANON; ","")&amp;
IF(CLEANED_DATA!AW293="","FP_IMPLANT_JADELLE; ","")&amp;
IF(CLEANED_DATA!AX293="","FP_IUD; ","")&amp;
IF(CLEANED_DATA!AY293="","FP_TUBAL_LIGATION; ","")&amp;
IF(CLEANED_DATA!AZ293="","FP_VASECTOMY; ","")&amp;
IF(CLEANED_DATA!BA293="","FP_MALE_CONDOM; ","")&amp;
IF(CLEANED_DATA!BB293="","FP_FEMALE_CONDOM; ","")&amp;
IF(CLEANED_DATA!BC293="","FP_NATURAL_METHOD; ","")
="","None",
IF(CLEANED_DATA!D293="","ANC1; ","")&amp;
IF(CLEANED_DATA!G293="","ANC4; ","")&amp;
IF(CLEANED_DATA!Q293="","LLIN_DISTRIBUTED; ","")&amp;
IF(CLEANED_DATA!R293="","DELIVERIES_HF; ","")&amp;
IF(CLEANED_DATA!T293="","AMTSL; ","")&amp;
IF(CLEANED_DATA!V293="","CAESAREAN; ","")&amp;
IF(CLEANED_DATA!W293="","OBST_COMPLICATIONS; ","")&amp;
IF(CLEANED_DATA!AL293="","PNC_48H_PROXY; ","")&amp;
IF(CLEANED_DATA!AM293="","FP_VISITS; ","")&amp;
IF(CLEANED_DATA!AN293="","FP_COUNSELLED; ","")&amp;
IF(CLEANED_DATA!AO293="","FP_NEW_ACCEPTORS; ","")&amp;
IF(CLEANED_DATA!AQ293="","FP_PROGESTIN_PILL; ","")&amp;
IF(CLEANED_DATA!AR293="","FP_ESTRO_PROGESTIN_PILL; ","")&amp;
IF(CLEANED_DATA!AS293="","FP_MORNING_AFTER; ","")&amp;
IF(CLEANED_DATA!AT293="","FP_IM_INJECTION; ","")&amp;
IF(CLEANED_DATA!AU293="","FP_SC_INJECTION; ","")&amp;
IF(CLEANED_DATA!AV293="","FP_IMPLANT_IMPLANON; ","")&amp;
IF(CLEANED_DATA!AW293="","FP_IMPLANT_JADELLE; ","")&amp;
IF(CLEANED_DATA!AX293="","FP_IUD; ","")&amp;
IF(CLEANED_DATA!AY293="","FP_TUBAL_LIGATION; ","")&amp;
IF(CLEANED_DATA!AZ293="","FP_VASECTOMY; ","")&amp;
IF(CLEANED_DATA!BA293="","FP_MALE_CONDOM; ","")&amp;
IF(CLEANED_DATA!BB293="","FP_FEMALE_CONDOM; ","")&amp;
IF(CLEANED_DATA!BC293="","FP_NATURAL_METHOD; ","")))</f>
        <v/>
      </c>
      <c r="C293" s="11" t="str">
        <f>IF($A293="","",ROUND((IF(CLEANED_DATA!D293&lt;&gt;"",1,0)+IF(CLEANED_DATA!G293&lt;&gt;"",1,0)+IF(CLEANED_DATA!Q293&lt;&gt;"",1,0)+IF(CLEANED_DATA!R293&lt;&gt;"",1,0)+IF(CLEANED_DATA!T293&lt;&gt;"",1,0)+IF(CLEANED_DATA!V293&lt;&gt;"",1,0)+IF(CLEANED_DATA!W293&lt;&gt;"",1,0)+IF(CLEANED_DATA!AL293&lt;&gt;"",1,0)+IF(CLEANED_DATA!AM293&lt;&gt;"",1,0)+IF(CLEANED_DATA!AN293&lt;&gt;"",1,0)+IF(CLEANED_DATA!AO293&lt;&gt;"",1,0)+IF(CLEANED_DATA!AQ293&lt;&gt;"",1,0)+IF(CLEANED_DATA!AR293&lt;&gt;"",1,0)+IF(CLEANED_DATA!AS293&lt;&gt;"",1,0)+IF(CLEANED_DATA!AT293&lt;&gt;"",1,0)+IF(CLEANED_DATA!AU293&lt;&gt;"",1,0)+IF(CLEANED_DATA!AV293&lt;&gt;"",1,0)+IF(CLEANED_DATA!AW293&lt;&gt;"",1,0)+IF(CLEANED_DATA!AX293&lt;&gt;"",1,0)+IF(CLEANED_DATA!AY293&lt;&gt;"",1,0)+IF(CLEANED_DATA!AZ293&lt;&gt;"",1,0)+IF(CLEANED_DATA!BA293&lt;&gt;"",1,0)+IF(CLEANED_DATA!BB293&lt;&gt;"",1,0)+IF(CLEANED_DATA!BC293&lt;&gt;"",1,0))/24*100,1))</f>
        <v/>
      </c>
      <c r="D293" s="10" t="str">
        <f>IF($A293="","",IF(N(CLEANED_DATA!G293)&gt;N(CLEANED_DATA!D293),"Check: ANC4 &gt; ANC1",""))</f>
        <v/>
      </c>
      <c r="E293" s="10" t="str">
        <f>IF($A293="","",IF(OR(CLEANED_DATA!D293="",CLEANED_DATA!Q293=""),"Missing value: verify ANC1 and LLIN reporting",IF(CLEANED_DATA!Q293=CLEANED_DATA!D293,"OK: LLIN equals ANC1",IF(CLEANED_DATA!Q293&gt;CLEANED_DATA!D293,"Flag: LLIN exceeds ANC1 by "&amp;(CLEANED_DATA!Q293-CLEANED_DATA!D293)&amp;"; verify ANC register and LLIN distribution tally","Flag: LLIN lower than ANC1 by "&amp;(CLEANED_DATA!D293-CLEANED_DATA!Q293)&amp;"; verify if all ANC1 clients received LLINs or correct reporting error"))))</f>
        <v/>
      </c>
      <c r="F293" s="10" t="str">
        <f>IF($A293="","",IF(AND(N(CLEANED_DATA!T293)&gt;0,N(CLEANED_DATA!AK293)=0),"Alert: deliveries reported but no PNC 6-10 days",""))</f>
        <v/>
      </c>
      <c r="G293" s="10" t="str">
        <f>IF($A293="","",IF(N(CLEANED_DATA!X293)&gt;N(CLEANED_DATA!T293),"Check: caesareans &gt; facility deliveries",""))</f>
        <v/>
      </c>
      <c r="H293" s="10" t="str">
        <f>IF($A293="","",IF(N(CLEANED_DATA!Y293)&gt;N(CLEANED_DATA!T293)+N(CLEANED_DATA!Z293),"Check: complications unusually high vs deliveries/referrals",""))</f>
        <v/>
      </c>
      <c r="I293" s="10" t="str">
        <f>IF($A293="","",IF(N(CLEANED_DATA!AP293)&lt;N(CLEANED_DATA!AQ293),"Check: FP counselled &lt; new acceptors",""))</f>
        <v/>
      </c>
      <c r="J293" s="10" t="str">
        <f>IF($A293="","",N(CLEANED_DATA!AS293)+N(CLEANED_DATA!AT293)+N(CLEANED_DATA!AU293)+N(CLEANED_DATA!AV293)+N(CLEANED_DATA!AW293)+N(CLEANED_DATA!AX293)+N(CLEANED_DATA!AY293)+N(CLEANED_DATA!AZ293)+N(CLEANED_DATA!BA293)+N(CLEANED_DATA!BB293)+N(CLEANED_DATA!BC293)+N(CLEANED_DATA!#REF!)+N(CLEANED_DATA!#REF!))</f>
        <v/>
      </c>
      <c r="K293" s="10" t="str">
        <f>IF($A293="","",IF(ABS(J293-N(CLEANED_DATA!AQ293))&gt;2,"Check: FP method sum differs from new acceptors",""))</f>
        <v/>
      </c>
      <c r="L293" s="10" t="str">
        <f>IF($A293="","",IF(N(CLEANED_DATA!AJ293)&gt;N(CLEANED_DATA!AI293),"Check: oxygen cases &gt; hypoxemia cases",""))</f>
        <v/>
      </c>
      <c r="M293" s="10" t="str">
        <f t="shared" si="16"/>
        <v/>
      </c>
      <c r="N293" s="10" t="str">
        <f t="shared" si="17"/>
        <v/>
      </c>
      <c r="O293" s="10" t="str">
        <f>IF($A293="","",TEXTJOIN("; ",TRUE,D293:I293,K293:L293))</f>
        <v/>
      </c>
    </row>
    <row r="294" spans="1:15" ht="39.5" customHeight="1">
      <c r="A294" s="10" t="str">
        <f>CLEANED_DATA!A294</f>
        <v/>
      </c>
      <c r="B294" s="10" t="str">
        <f>IF($A294="","",IF(
IF(CLEANED_DATA!D294="","ANC1; ","")&amp;
IF(CLEANED_DATA!G294="","ANC4; ","")&amp;
IF(CLEANED_DATA!Q294="","LLIN_DISTRIBUTED; ","")&amp;
IF(CLEANED_DATA!R294="","DELIVERIES_HF; ","")&amp;
IF(CLEANED_DATA!T294="","AMTSL; ","")&amp;
IF(CLEANED_DATA!V294="","CAESAREAN; ","")&amp;
IF(CLEANED_DATA!W294="","OBST_COMPLICATIONS; ","")&amp;
IF(CLEANED_DATA!AL294="","PNC_48H_PROXY; ","")&amp;
IF(CLEANED_DATA!AM294="","FP_VISITS; ","")&amp;
IF(CLEANED_DATA!AN294="","FP_COUNSELLED; ","")&amp;
IF(CLEANED_DATA!AO294="","FP_NEW_ACCEPTORS; ","")&amp;
IF(CLEANED_DATA!AQ294="","FP_PROGESTIN_PILL; ","")&amp;
IF(CLEANED_DATA!AR294="","FP_ESTRO_PROGESTIN_PILL; ","")&amp;
IF(CLEANED_DATA!AS294="","FP_MORNING_AFTER; ","")&amp;
IF(CLEANED_DATA!AT294="","FP_IM_INJECTION; ","")&amp;
IF(CLEANED_DATA!AU294="","FP_SC_INJECTION; ","")&amp;
IF(CLEANED_DATA!AV294="","FP_IMPLANT_IMPLANON; ","")&amp;
IF(CLEANED_DATA!AW294="","FP_IMPLANT_JADELLE; ","")&amp;
IF(CLEANED_DATA!AX294="","FP_IUD; ","")&amp;
IF(CLEANED_DATA!AY294="","FP_TUBAL_LIGATION; ","")&amp;
IF(CLEANED_DATA!AZ294="","FP_VASECTOMY; ","")&amp;
IF(CLEANED_DATA!BA294="","FP_MALE_CONDOM; ","")&amp;
IF(CLEANED_DATA!BB294="","FP_FEMALE_CONDOM; ","")&amp;
IF(CLEANED_DATA!BC294="","FP_NATURAL_METHOD; ","")
="","None",
IF(CLEANED_DATA!D294="","ANC1; ","")&amp;
IF(CLEANED_DATA!G294="","ANC4; ","")&amp;
IF(CLEANED_DATA!Q294="","LLIN_DISTRIBUTED; ","")&amp;
IF(CLEANED_DATA!R294="","DELIVERIES_HF; ","")&amp;
IF(CLEANED_DATA!T294="","AMTSL; ","")&amp;
IF(CLEANED_DATA!V294="","CAESAREAN; ","")&amp;
IF(CLEANED_DATA!W294="","OBST_COMPLICATIONS; ","")&amp;
IF(CLEANED_DATA!AL294="","PNC_48H_PROXY; ","")&amp;
IF(CLEANED_DATA!AM294="","FP_VISITS; ","")&amp;
IF(CLEANED_DATA!AN294="","FP_COUNSELLED; ","")&amp;
IF(CLEANED_DATA!AO294="","FP_NEW_ACCEPTORS; ","")&amp;
IF(CLEANED_DATA!AQ294="","FP_PROGESTIN_PILL; ","")&amp;
IF(CLEANED_DATA!AR294="","FP_ESTRO_PROGESTIN_PILL; ","")&amp;
IF(CLEANED_DATA!AS294="","FP_MORNING_AFTER; ","")&amp;
IF(CLEANED_DATA!AT294="","FP_IM_INJECTION; ","")&amp;
IF(CLEANED_DATA!AU294="","FP_SC_INJECTION; ","")&amp;
IF(CLEANED_DATA!AV294="","FP_IMPLANT_IMPLANON; ","")&amp;
IF(CLEANED_DATA!AW294="","FP_IMPLANT_JADELLE; ","")&amp;
IF(CLEANED_DATA!AX294="","FP_IUD; ","")&amp;
IF(CLEANED_DATA!AY294="","FP_TUBAL_LIGATION; ","")&amp;
IF(CLEANED_DATA!AZ294="","FP_VASECTOMY; ","")&amp;
IF(CLEANED_DATA!BA294="","FP_MALE_CONDOM; ","")&amp;
IF(CLEANED_DATA!BB294="","FP_FEMALE_CONDOM; ","")&amp;
IF(CLEANED_DATA!BC294="","FP_NATURAL_METHOD; ","")))</f>
        <v/>
      </c>
      <c r="C294" s="11" t="str">
        <f>IF($A294="","",ROUND((IF(CLEANED_DATA!D294&lt;&gt;"",1,0)+IF(CLEANED_DATA!G294&lt;&gt;"",1,0)+IF(CLEANED_DATA!Q294&lt;&gt;"",1,0)+IF(CLEANED_DATA!R294&lt;&gt;"",1,0)+IF(CLEANED_DATA!T294&lt;&gt;"",1,0)+IF(CLEANED_DATA!V294&lt;&gt;"",1,0)+IF(CLEANED_DATA!W294&lt;&gt;"",1,0)+IF(CLEANED_DATA!AL294&lt;&gt;"",1,0)+IF(CLEANED_DATA!AM294&lt;&gt;"",1,0)+IF(CLEANED_DATA!AN294&lt;&gt;"",1,0)+IF(CLEANED_DATA!AO294&lt;&gt;"",1,0)+IF(CLEANED_DATA!AQ294&lt;&gt;"",1,0)+IF(CLEANED_DATA!AR294&lt;&gt;"",1,0)+IF(CLEANED_DATA!AS294&lt;&gt;"",1,0)+IF(CLEANED_DATA!AT294&lt;&gt;"",1,0)+IF(CLEANED_DATA!AU294&lt;&gt;"",1,0)+IF(CLEANED_DATA!AV294&lt;&gt;"",1,0)+IF(CLEANED_DATA!AW294&lt;&gt;"",1,0)+IF(CLEANED_DATA!AX294&lt;&gt;"",1,0)+IF(CLEANED_DATA!AY294&lt;&gt;"",1,0)+IF(CLEANED_DATA!AZ294&lt;&gt;"",1,0)+IF(CLEANED_DATA!BA294&lt;&gt;"",1,0)+IF(CLEANED_DATA!BB294&lt;&gt;"",1,0)+IF(CLEANED_DATA!BC294&lt;&gt;"",1,0))/24*100,1))</f>
        <v/>
      </c>
      <c r="D294" s="10" t="str">
        <f>IF($A294="","",IF(N(CLEANED_DATA!G294)&gt;N(CLEANED_DATA!D294),"Check: ANC4 &gt; ANC1",""))</f>
        <v/>
      </c>
      <c r="E294" s="10" t="str">
        <f>IF($A294="","",IF(OR(CLEANED_DATA!D294="",CLEANED_DATA!Q294=""),"Missing value: verify ANC1 and LLIN reporting",IF(CLEANED_DATA!Q294=CLEANED_DATA!D294,"OK: LLIN equals ANC1",IF(CLEANED_DATA!Q294&gt;CLEANED_DATA!D294,"Flag: LLIN exceeds ANC1 by "&amp;(CLEANED_DATA!Q294-CLEANED_DATA!D294)&amp;"; verify ANC register and LLIN distribution tally","Flag: LLIN lower than ANC1 by "&amp;(CLEANED_DATA!D294-CLEANED_DATA!Q294)&amp;"; verify if all ANC1 clients received LLINs or correct reporting error"))))</f>
        <v/>
      </c>
      <c r="F294" s="10" t="str">
        <f>IF($A294="","",IF(AND(N(CLEANED_DATA!T294)&gt;0,N(CLEANED_DATA!AK294)=0),"Alert: deliveries reported but no PNC 6-10 days",""))</f>
        <v/>
      </c>
      <c r="G294" s="10" t="str">
        <f>IF($A294="","",IF(N(CLEANED_DATA!X294)&gt;N(CLEANED_DATA!T294),"Check: caesareans &gt; facility deliveries",""))</f>
        <v/>
      </c>
      <c r="H294" s="10" t="str">
        <f>IF($A294="","",IF(N(CLEANED_DATA!Y294)&gt;N(CLEANED_DATA!T294)+N(CLEANED_DATA!Z294),"Check: complications unusually high vs deliveries/referrals",""))</f>
        <v/>
      </c>
      <c r="I294" s="10" t="str">
        <f>IF($A294="","",IF(N(CLEANED_DATA!AP294)&lt;N(CLEANED_DATA!AQ294),"Check: FP counselled &lt; new acceptors",""))</f>
        <v/>
      </c>
      <c r="J294" s="10" t="str">
        <f>IF($A294="","",N(CLEANED_DATA!AS294)+N(CLEANED_DATA!AT294)+N(CLEANED_DATA!AU294)+N(CLEANED_DATA!AV294)+N(CLEANED_DATA!AW294)+N(CLEANED_DATA!AX294)+N(CLEANED_DATA!AY294)+N(CLEANED_DATA!AZ294)+N(CLEANED_DATA!BA294)+N(CLEANED_DATA!BB294)+N(CLEANED_DATA!BC294)+N(CLEANED_DATA!#REF!)+N(CLEANED_DATA!#REF!))</f>
        <v/>
      </c>
      <c r="K294" s="10" t="str">
        <f>IF($A294="","",IF(ABS(J294-N(CLEANED_DATA!AQ294))&gt;2,"Check: FP method sum differs from new acceptors",""))</f>
        <v/>
      </c>
      <c r="L294" s="10" t="str">
        <f>IF($A294="","",IF(N(CLEANED_DATA!AJ294)&gt;N(CLEANED_DATA!AI294),"Check: oxygen cases &gt; hypoxemia cases",""))</f>
        <v/>
      </c>
      <c r="M294" s="10" t="str">
        <f t="shared" si="16"/>
        <v/>
      </c>
      <c r="N294" s="10" t="str">
        <f t="shared" si="17"/>
        <v/>
      </c>
      <c r="O294" s="10" t="str">
        <f>IF($A294="","",TEXTJOIN("; ",TRUE,D294:I294,K294:L294))</f>
        <v/>
      </c>
    </row>
    <row r="295" spans="1:15" ht="39.5" customHeight="1">
      <c r="A295" s="10" t="str">
        <f>CLEANED_DATA!A295</f>
        <v/>
      </c>
      <c r="B295" s="10" t="str">
        <f>IF($A295="","",IF(
IF(CLEANED_DATA!D295="","ANC1; ","")&amp;
IF(CLEANED_DATA!G295="","ANC4; ","")&amp;
IF(CLEANED_DATA!Q295="","LLIN_DISTRIBUTED; ","")&amp;
IF(CLEANED_DATA!R295="","DELIVERIES_HF; ","")&amp;
IF(CLEANED_DATA!T295="","AMTSL; ","")&amp;
IF(CLEANED_DATA!V295="","CAESAREAN; ","")&amp;
IF(CLEANED_DATA!W295="","OBST_COMPLICATIONS; ","")&amp;
IF(CLEANED_DATA!AL295="","PNC_48H_PROXY; ","")&amp;
IF(CLEANED_DATA!AM295="","FP_VISITS; ","")&amp;
IF(CLEANED_DATA!AN295="","FP_COUNSELLED; ","")&amp;
IF(CLEANED_DATA!AO295="","FP_NEW_ACCEPTORS; ","")&amp;
IF(CLEANED_DATA!AQ295="","FP_PROGESTIN_PILL; ","")&amp;
IF(CLEANED_DATA!AR295="","FP_ESTRO_PROGESTIN_PILL; ","")&amp;
IF(CLEANED_DATA!AS295="","FP_MORNING_AFTER; ","")&amp;
IF(CLEANED_DATA!AT295="","FP_IM_INJECTION; ","")&amp;
IF(CLEANED_DATA!AU295="","FP_SC_INJECTION; ","")&amp;
IF(CLEANED_DATA!AV295="","FP_IMPLANT_IMPLANON; ","")&amp;
IF(CLEANED_DATA!AW295="","FP_IMPLANT_JADELLE; ","")&amp;
IF(CLEANED_DATA!AX295="","FP_IUD; ","")&amp;
IF(CLEANED_DATA!AY295="","FP_TUBAL_LIGATION; ","")&amp;
IF(CLEANED_DATA!AZ295="","FP_VASECTOMY; ","")&amp;
IF(CLEANED_DATA!BA295="","FP_MALE_CONDOM; ","")&amp;
IF(CLEANED_DATA!BB295="","FP_FEMALE_CONDOM; ","")&amp;
IF(CLEANED_DATA!BC295="","FP_NATURAL_METHOD; ","")
="","None",
IF(CLEANED_DATA!D295="","ANC1; ","")&amp;
IF(CLEANED_DATA!G295="","ANC4; ","")&amp;
IF(CLEANED_DATA!Q295="","LLIN_DISTRIBUTED; ","")&amp;
IF(CLEANED_DATA!R295="","DELIVERIES_HF; ","")&amp;
IF(CLEANED_DATA!T295="","AMTSL; ","")&amp;
IF(CLEANED_DATA!V295="","CAESAREAN; ","")&amp;
IF(CLEANED_DATA!W295="","OBST_COMPLICATIONS; ","")&amp;
IF(CLEANED_DATA!AL295="","PNC_48H_PROXY; ","")&amp;
IF(CLEANED_DATA!AM295="","FP_VISITS; ","")&amp;
IF(CLEANED_DATA!AN295="","FP_COUNSELLED; ","")&amp;
IF(CLEANED_DATA!AO295="","FP_NEW_ACCEPTORS; ","")&amp;
IF(CLEANED_DATA!AQ295="","FP_PROGESTIN_PILL; ","")&amp;
IF(CLEANED_DATA!AR295="","FP_ESTRO_PROGESTIN_PILL; ","")&amp;
IF(CLEANED_DATA!AS295="","FP_MORNING_AFTER; ","")&amp;
IF(CLEANED_DATA!AT295="","FP_IM_INJECTION; ","")&amp;
IF(CLEANED_DATA!AU295="","FP_SC_INJECTION; ","")&amp;
IF(CLEANED_DATA!AV295="","FP_IMPLANT_IMPLANON; ","")&amp;
IF(CLEANED_DATA!AW295="","FP_IMPLANT_JADELLE; ","")&amp;
IF(CLEANED_DATA!AX295="","FP_IUD; ","")&amp;
IF(CLEANED_DATA!AY295="","FP_TUBAL_LIGATION; ","")&amp;
IF(CLEANED_DATA!AZ295="","FP_VASECTOMY; ","")&amp;
IF(CLEANED_DATA!BA295="","FP_MALE_CONDOM; ","")&amp;
IF(CLEANED_DATA!BB295="","FP_FEMALE_CONDOM; ","")&amp;
IF(CLEANED_DATA!BC295="","FP_NATURAL_METHOD; ","")))</f>
        <v/>
      </c>
      <c r="C295" s="11" t="str">
        <f>IF($A295="","",ROUND((IF(CLEANED_DATA!D295&lt;&gt;"",1,0)+IF(CLEANED_DATA!G295&lt;&gt;"",1,0)+IF(CLEANED_DATA!Q295&lt;&gt;"",1,0)+IF(CLEANED_DATA!R295&lt;&gt;"",1,0)+IF(CLEANED_DATA!T295&lt;&gt;"",1,0)+IF(CLEANED_DATA!V295&lt;&gt;"",1,0)+IF(CLEANED_DATA!W295&lt;&gt;"",1,0)+IF(CLEANED_DATA!AL295&lt;&gt;"",1,0)+IF(CLEANED_DATA!AM295&lt;&gt;"",1,0)+IF(CLEANED_DATA!AN295&lt;&gt;"",1,0)+IF(CLEANED_DATA!AO295&lt;&gt;"",1,0)+IF(CLEANED_DATA!AQ295&lt;&gt;"",1,0)+IF(CLEANED_DATA!AR295&lt;&gt;"",1,0)+IF(CLEANED_DATA!AS295&lt;&gt;"",1,0)+IF(CLEANED_DATA!AT295&lt;&gt;"",1,0)+IF(CLEANED_DATA!AU295&lt;&gt;"",1,0)+IF(CLEANED_DATA!AV295&lt;&gt;"",1,0)+IF(CLEANED_DATA!AW295&lt;&gt;"",1,0)+IF(CLEANED_DATA!AX295&lt;&gt;"",1,0)+IF(CLEANED_DATA!AY295&lt;&gt;"",1,0)+IF(CLEANED_DATA!AZ295&lt;&gt;"",1,0)+IF(CLEANED_DATA!BA295&lt;&gt;"",1,0)+IF(CLEANED_DATA!BB295&lt;&gt;"",1,0)+IF(CLEANED_DATA!BC295&lt;&gt;"",1,0))/24*100,1))</f>
        <v/>
      </c>
      <c r="D295" s="10" t="str">
        <f>IF($A295="","",IF(N(CLEANED_DATA!G295)&gt;N(CLEANED_DATA!D295),"Check: ANC4 &gt; ANC1",""))</f>
        <v/>
      </c>
      <c r="E295" s="10" t="str">
        <f>IF($A295="","",IF(OR(CLEANED_DATA!D295="",CLEANED_DATA!Q295=""),"Missing value: verify ANC1 and LLIN reporting",IF(CLEANED_DATA!Q295=CLEANED_DATA!D295,"OK: LLIN equals ANC1",IF(CLEANED_DATA!Q295&gt;CLEANED_DATA!D295,"Flag: LLIN exceeds ANC1 by "&amp;(CLEANED_DATA!Q295-CLEANED_DATA!D295)&amp;"; verify ANC register and LLIN distribution tally","Flag: LLIN lower than ANC1 by "&amp;(CLEANED_DATA!D295-CLEANED_DATA!Q295)&amp;"; verify if all ANC1 clients received LLINs or correct reporting error"))))</f>
        <v/>
      </c>
      <c r="F295" s="10" t="str">
        <f>IF($A295="","",IF(AND(N(CLEANED_DATA!T295)&gt;0,N(CLEANED_DATA!AK295)=0),"Alert: deliveries reported but no PNC 6-10 days",""))</f>
        <v/>
      </c>
      <c r="G295" s="10" t="str">
        <f>IF($A295="","",IF(N(CLEANED_DATA!X295)&gt;N(CLEANED_DATA!T295),"Check: caesareans &gt; facility deliveries",""))</f>
        <v/>
      </c>
      <c r="H295" s="10" t="str">
        <f>IF($A295="","",IF(N(CLEANED_DATA!Y295)&gt;N(CLEANED_DATA!T295)+N(CLEANED_DATA!Z295),"Check: complications unusually high vs deliveries/referrals",""))</f>
        <v/>
      </c>
      <c r="I295" s="10" t="str">
        <f>IF($A295="","",IF(N(CLEANED_DATA!AP295)&lt;N(CLEANED_DATA!AQ295),"Check: FP counselled &lt; new acceptors",""))</f>
        <v/>
      </c>
      <c r="J295" s="10" t="str">
        <f>IF($A295="","",N(CLEANED_DATA!AS295)+N(CLEANED_DATA!AT295)+N(CLEANED_DATA!AU295)+N(CLEANED_DATA!AV295)+N(CLEANED_DATA!AW295)+N(CLEANED_DATA!AX295)+N(CLEANED_DATA!AY295)+N(CLEANED_DATA!AZ295)+N(CLEANED_DATA!BA295)+N(CLEANED_DATA!BB295)+N(CLEANED_DATA!BC295)+N(CLEANED_DATA!#REF!)+N(CLEANED_DATA!#REF!))</f>
        <v/>
      </c>
      <c r="K295" s="10" t="str">
        <f>IF($A295="","",IF(ABS(J295-N(CLEANED_DATA!AQ295))&gt;2,"Check: FP method sum differs from new acceptors",""))</f>
        <v/>
      </c>
      <c r="L295" s="10" t="str">
        <f>IF($A295="","",IF(N(CLEANED_DATA!AJ295)&gt;N(CLEANED_DATA!AI295),"Check: oxygen cases &gt; hypoxemia cases",""))</f>
        <v/>
      </c>
      <c r="M295" s="10" t="str">
        <f t="shared" si="16"/>
        <v/>
      </c>
      <c r="N295" s="10" t="str">
        <f t="shared" si="17"/>
        <v/>
      </c>
      <c r="O295" s="10" t="str">
        <f>IF($A295="","",TEXTJOIN("; ",TRUE,D295:I295,K295:L295))</f>
        <v/>
      </c>
    </row>
    <row r="296" spans="1:15" ht="39.5" customHeight="1">
      <c r="A296" s="10" t="str">
        <f>CLEANED_DATA!A296</f>
        <v/>
      </c>
      <c r="B296" s="10" t="str">
        <f>IF($A296="","",--(CLEANED_DATA!D296="")+--(CLEANED_DATA!G296="")+--(CLEANED_DATA!T296="")+--(CLEANED_DATA!X296="")+--(CLEANED_DATA!Y296="")+--(CLEANED_DATA!AK296="")+--(CLEANED_DATA!AO296="")+--(CLEANED_DATA!AP296="")+--(CLEANED_DATA!AQ296=""))</f>
        <v/>
      </c>
      <c r="C296" s="10" t="str">
        <f t="shared" ref="C296:C297" si="18">IF($A296="","",ROUND((1-B296/9)*100,0))</f>
        <v/>
      </c>
      <c r="D296" s="10" t="str">
        <f>IF($A296="","",IF(N(CLEANED_DATA!G296)&gt;N(CLEANED_DATA!D296),"Check: ANC4 &gt; ANC1",""))</f>
        <v/>
      </c>
      <c r="E296" s="10" t="str">
        <f>IF($A296="","",IF(N(CLEANED_DATA!D296)=0,"",IF(N(CLEANED_DATA!G296)/N(CLEANED_DATA!D296)&lt;0.5,"Alert: ANC4 &lt;50% of ANC1","")))</f>
        <v/>
      </c>
      <c r="F296" s="10" t="str">
        <f>IF($A296="","",IF(AND(N(CLEANED_DATA!T296)&gt;0,N(CLEANED_DATA!AK296)=0),"Alert: deliveries reported but no PNC 6-10 days",""))</f>
        <v/>
      </c>
      <c r="G296" s="10" t="str">
        <f>IF($A296="","",IF(N(CLEANED_DATA!X296)&gt;N(CLEANED_DATA!T296),"Check: caesareans &gt; facility deliveries",""))</f>
        <v/>
      </c>
      <c r="H296" s="10" t="str">
        <f>IF($A296="","",IF(N(CLEANED_DATA!Y296)&gt;N(CLEANED_DATA!T296)+N(CLEANED_DATA!Z296),"Check: complications unusually high vs deliveries/referrals",""))</f>
        <v/>
      </c>
      <c r="I296" s="10" t="str">
        <f>IF($A296="","",IF(N(CLEANED_DATA!AP296)&lt;N(CLEANED_DATA!AQ296),"Check: FP counselled &lt; new acceptors",""))</f>
        <v/>
      </c>
      <c r="J296" s="10" t="str">
        <f>IF($A296="","",N(CLEANED_DATA!AS296)+N(CLEANED_DATA!AT296)+N(CLEANED_DATA!AU296)+N(CLEANED_DATA!AV296)+N(CLEANED_DATA!AW296)+N(CLEANED_DATA!AX296)+N(CLEANED_DATA!AY296)+N(CLEANED_DATA!AZ296)+N(CLEANED_DATA!BA296)+N(CLEANED_DATA!BB296)+N(CLEANED_DATA!BC296)+N(CLEANED_DATA!#REF!)+N(CLEANED_DATA!#REF!))</f>
        <v/>
      </c>
      <c r="K296" s="10" t="str">
        <f>IF($A296="","",IF(ABS(J296-N(CLEANED_DATA!AQ296))&gt;2,"Check: FP method sum differs from new acceptors",""))</f>
        <v/>
      </c>
      <c r="L296" s="10" t="str">
        <f>IF($A296="","",IF(N(CLEANED_DATA!AJ296)&gt;N(CLEANED_DATA!AI296),"Check: oxygen cases &gt; hypoxemia cases",""))</f>
        <v/>
      </c>
      <c r="M296" s="10" t="str">
        <f t="shared" si="16"/>
        <v/>
      </c>
      <c r="N296" s="10" t="str">
        <f t="shared" si="17"/>
        <v/>
      </c>
      <c r="O296" s="10" t="str">
        <f>IF($A296="","",TEXTJOIN("; ",TRUE,D296:I296,K296:L296))</f>
        <v/>
      </c>
    </row>
    <row r="297" spans="1:15" ht="39.5" customHeight="1">
      <c r="A297" s="10" t="str">
        <f>CLEANED_DATA!A297</f>
        <v/>
      </c>
      <c r="B297" s="10" t="str">
        <f>IF($A297="","",--(CLEANED_DATA!D297="")+--(CLEANED_DATA!G297="")+--(CLEANED_DATA!T297="")+--(CLEANED_DATA!X297="")+--(CLEANED_DATA!Y297="")+--(CLEANED_DATA!AK297="")+--(CLEANED_DATA!AO297="")+--(CLEANED_DATA!AP297="")+--(CLEANED_DATA!AQ297=""))</f>
        <v/>
      </c>
      <c r="C297" s="10" t="str">
        <f t="shared" si="18"/>
        <v/>
      </c>
      <c r="D297" s="10" t="str">
        <f>IF($A297="","",IF(N(CLEANED_DATA!G297)&gt;N(CLEANED_DATA!D297),"Check: ANC4 &gt; ANC1",""))</f>
        <v/>
      </c>
      <c r="E297" s="10" t="str">
        <f>IF($A297="","",IF(N(CLEANED_DATA!D297)=0,"",IF(N(CLEANED_DATA!G297)/N(CLEANED_DATA!D297)&lt;0.5,"Alert: ANC4 &lt;50% of ANC1","")))</f>
        <v/>
      </c>
      <c r="F297" s="10" t="str">
        <f>IF($A297="","",IF(AND(N(CLEANED_DATA!T297)&gt;0,N(CLEANED_DATA!AK297)=0),"Alert: deliveries reported but no PNC 6-10 days",""))</f>
        <v/>
      </c>
      <c r="G297" s="10" t="str">
        <f>IF($A297="","",IF(N(CLEANED_DATA!X297)&gt;N(CLEANED_DATA!T297),"Check: caesareans &gt; facility deliveries",""))</f>
        <v/>
      </c>
      <c r="H297" s="10" t="str">
        <f>IF($A297="","",IF(N(CLEANED_DATA!Y297)&gt;N(CLEANED_DATA!T297)+N(CLEANED_DATA!Z297),"Check: complications unusually high vs deliveries/referrals",""))</f>
        <v/>
      </c>
      <c r="I297" s="10" t="str">
        <f>IF($A297="","",IF(N(CLEANED_DATA!AP297)&lt;N(CLEANED_DATA!AQ297),"Check: FP counselled &lt; new acceptors",""))</f>
        <v/>
      </c>
      <c r="J297" s="10" t="str">
        <f>IF($A297="","",N(CLEANED_DATA!AS297)+N(CLEANED_DATA!AT297)+N(CLEANED_DATA!AU297)+N(CLEANED_DATA!AV297)+N(CLEANED_DATA!AW297)+N(CLEANED_DATA!AX297)+N(CLEANED_DATA!AY297)+N(CLEANED_DATA!AZ297)+N(CLEANED_DATA!BA297)+N(CLEANED_DATA!BB297)+N(CLEANED_DATA!BC297)+N(CLEANED_DATA!#REF!)+N(CLEANED_DATA!#REF!))</f>
        <v/>
      </c>
      <c r="K297" s="10" t="str">
        <f>IF($A297="","",IF(ABS(J297-N(CLEANED_DATA!AQ297))&gt;2,"Check: FP method sum differs from new acceptors",""))</f>
        <v/>
      </c>
      <c r="L297" s="10" t="str">
        <f>IF($A297="","",IF(N(CLEANED_DATA!AJ297)&gt;N(CLEANED_DATA!AI297),"Check: oxygen cases &gt; hypoxemia cases",""))</f>
        <v/>
      </c>
      <c r="M297" s="10" t="str">
        <f t="shared" si="16"/>
        <v/>
      </c>
      <c r="N297" s="10" t="str">
        <f t="shared" si="17"/>
        <v/>
      </c>
      <c r="O297" s="10" t="str">
        <f>IF($A297="","",TEXTJOIN("; ",TRUE,D297:I297,K297:L297))</f>
        <v/>
      </c>
    </row>
    <row r="298" spans="1:15" ht="39.5" customHeight="1">
      <c r="A298" s="10" t="str">
        <f>CLEANED_DATA!A298</f>
        <v/>
      </c>
      <c r="B298" s="10" t="str">
        <f>IF($A298="","",--(CLEANED_DATA!D298="")+--(CLEANED_DATA!G298="")+--(CLEANED_DATA!T298="")+--(CLEANED_DATA!X298="")+--(CLEANED_DATA!Y298="")+--(CLEANED_DATA!AK298="")+--(CLEANED_DATA!AO298="")+--(CLEANED_DATA!AP298="")+--(CLEANED_DATA!AQ298=""))</f>
        <v/>
      </c>
      <c r="C298" s="10" t="str">
        <f t="shared" ref="C298:C301" si="19">IF($A298="","",ROUND((1-B298/9)*100,0))</f>
        <v/>
      </c>
      <c r="D298" s="10" t="str">
        <f>IF($A298="","",IF(N(CLEANED_DATA!G298)&gt;N(CLEANED_DATA!D298),"Check: ANC4 &gt; ANC1",""))</f>
        <v/>
      </c>
      <c r="E298" s="10" t="str">
        <f>IF($A298="","",IF(N(CLEANED_DATA!D298)=0,"",IF(N(CLEANED_DATA!G298)/N(CLEANED_DATA!D298)&lt;0.5,"Alert: ANC4 &lt;50% of ANC1","")))</f>
        <v/>
      </c>
      <c r="F298" s="10" t="str">
        <f>IF($A298="","",IF(AND(N(CLEANED_DATA!T298)&gt;0,N(CLEANED_DATA!AK298)=0),"Alert: deliveries reported but no PNC 6-10 days",""))</f>
        <v/>
      </c>
      <c r="G298" s="10" t="str">
        <f>IF($A298="","",IF(N(CLEANED_DATA!X298)&gt;N(CLEANED_DATA!T298),"Check: caesareans &gt; facility deliveries",""))</f>
        <v/>
      </c>
      <c r="H298" s="10" t="str">
        <f>IF($A298="","",IF(N(CLEANED_DATA!Y298)&gt;N(CLEANED_DATA!T298)+N(CLEANED_DATA!Z298),"Check: complications unusually high vs deliveries/referrals",""))</f>
        <v/>
      </c>
      <c r="I298" s="10" t="str">
        <f>IF($A298="","",IF(N(CLEANED_DATA!AP298)&lt;N(CLEANED_DATA!AQ298),"Check: FP counselled &lt; new acceptors",""))</f>
        <v/>
      </c>
      <c r="J298" s="10" t="str">
        <f>IF($A298="","",N(CLEANED_DATA!AS298)+N(CLEANED_DATA!AT298)+N(CLEANED_DATA!AU298)+N(CLEANED_DATA!AV298)+N(CLEANED_DATA!AW298)+N(CLEANED_DATA!AX298)+N(CLEANED_DATA!AY298)+N(CLEANED_DATA!AZ298)+N(CLEANED_DATA!BA298)+N(CLEANED_DATA!BB298)+N(CLEANED_DATA!BC298)+N(CLEANED_DATA!#REF!)+N(CLEANED_DATA!#REF!))</f>
        <v/>
      </c>
      <c r="K298" s="10" t="str">
        <f>IF($A298="","",IF(ABS(J298-N(CLEANED_DATA!AQ298))&gt;2,"Check: FP method sum differs from new acceptors",""))</f>
        <v/>
      </c>
      <c r="L298" s="10" t="str">
        <f>IF($A298="","",IF(N(CLEANED_DATA!AJ298)&gt;N(CLEANED_DATA!AI298),"Check: oxygen cases &gt; hypoxemia cases",""))</f>
        <v/>
      </c>
      <c r="M298" s="10" t="str">
        <f t="shared" si="16"/>
        <v/>
      </c>
      <c r="N298" s="10" t="str">
        <f t="shared" ref="N298:N301" si="20">IF($A298="","",IF(M298&gt;=85,"Good",IF(M298&gt;=70,"Moderate",IF(M298&gt;=50,"Poor","Critical"))))</f>
        <v/>
      </c>
      <c r="O298" s="10" t="str">
        <f>IF($A298="","",TEXTJOIN("; ",TRUE,D298:I298,K298:L298))</f>
        <v/>
      </c>
    </row>
    <row r="299" spans="1:15" ht="39.5" customHeight="1">
      <c r="A299" s="10" t="str">
        <f>CLEANED_DATA!A299</f>
        <v/>
      </c>
      <c r="B299" s="10" t="str">
        <f>IF($A299="","",--(CLEANED_DATA!D299="")+--(CLEANED_DATA!G299="")+--(CLEANED_DATA!T299="")+--(CLEANED_DATA!X299="")+--(CLEANED_DATA!Y299="")+--(CLEANED_DATA!AK299="")+--(CLEANED_DATA!AO299="")+--(CLEANED_DATA!AP299="")+--(CLEANED_DATA!AQ299=""))</f>
        <v/>
      </c>
      <c r="C299" s="10" t="str">
        <f t="shared" si="19"/>
        <v/>
      </c>
      <c r="D299" s="10" t="str">
        <f>IF($A299="","",IF(N(CLEANED_DATA!G299)&gt;N(CLEANED_DATA!D299),"Check: ANC4 &gt; ANC1",""))</f>
        <v/>
      </c>
      <c r="E299" s="10" t="str">
        <f>IF($A299="","",IF(N(CLEANED_DATA!D299)=0,"",IF(N(CLEANED_DATA!G299)/N(CLEANED_DATA!D299)&lt;0.5,"Alert: ANC4 &lt;50% of ANC1","")))</f>
        <v/>
      </c>
      <c r="F299" s="10" t="str">
        <f>IF($A299="","",IF(AND(N(CLEANED_DATA!T299)&gt;0,N(CLEANED_DATA!AK299)=0),"Alert: deliveries reported but no PNC 6-10 days",""))</f>
        <v/>
      </c>
      <c r="G299" s="10" t="str">
        <f>IF($A299="","",IF(N(CLEANED_DATA!X299)&gt;N(CLEANED_DATA!T299),"Check: caesareans &gt; facility deliveries",""))</f>
        <v/>
      </c>
      <c r="H299" s="10" t="str">
        <f>IF($A299="","",IF(N(CLEANED_DATA!Y299)&gt;N(CLEANED_DATA!T299)+N(CLEANED_DATA!Z299),"Check: complications unusually high vs deliveries/referrals",""))</f>
        <v/>
      </c>
      <c r="I299" s="10" t="str">
        <f>IF($A299="","",IF(N(CLEANED_DATA!AP299)&lt;N(CLEANED_DATA!AQ299),"Check: FP counselled &lt; new acceptors",""))</f>
        <v/>
      </c>
      <c r="J299" s="10" t="str">
        <f>IF($A299="","",N(CLEANED_DATA!AS299)+N(CLEANED_DATA!AT299)+N(CLEANED_DATA!AU299)+N(CLEANED_DATA!AV299)+N(CLEANED_DATA!AW299)+N(CLEANED_DATA!AX299)+N(CLEANED_DATA!AY299)+N(CLEANED_DATA!AZ299)+N(CLEANED_DATA!BA299)+N(CLEANED_DATA!BB299)+N(CLEANED_DATA!BC299)+N(CLEANED_DATA!#REF!)+N(CLEANED_DATA!#REF!))</f>
        <v/>
      </c>
      <c r="K299" s="10" t="str">
        <f>IF($A299="","",IF(ABS(J299-N(CLEANED_DATA!AQ299))&gt;2,"Check: FP method sum differs from new acceptors",""))</f>
        <v/>
      </c>
      <c r="L299" s="10" t="str">
        <f>IF($A299="","",IF(N(CLEANED_DATA!AJ299)&gt;N(CLEANED_DATA!AI299),"Check: oxygen cases &gt; hypoxemia cases",""))</f>
        <v/>
      </c>
      <c r="M299" s="10" t="str">
        <f t="shared" si="16"/>
        <v/>
      </c>
      <c r="N299" s="10" t="str">
        <f t="shared" si="20"/>
        <v/>
      </c>
      <c r="O299" s="10" t="str">
        <f>IF($A299="","",TEXTJOIN("; ",TRUE,D299:I299,K299:L299))</f>
        <v/>
      </c>
    </row>
    <row r="300" spans="1:15" ht="39.5" customHeight="1">
      <c r="A300" s="10" t="str">
        <f>CLEANED_DATA!A300</f>
        <v/>
      </c>
      <c r="B300" s="10" t="str">
        <f>IF($A300="","",--(CLEANED_DATA!D300="")+--(CLEANED_DATA!G300="")+--(CLEANED_DATA!T300="")+--(CLEANED_DATA!X300="")+--(CLEANED_DATA!Y300="")+--(CLEANED_DATA!AK300="")+--(CLEANED_DATA!AO300="")+--(CLEANED_DATA!AP300="")+--(CLEANED_DATA!AQ300=""))</f>
        <v/>
      </c>
      <c r="C300" s="10" t="str">
        <f t="shared" si="19"/>
        <v/>
      </c>
      <c r="D300" s="10" t="str">
        <f>IF($A300="","",IF(N(CLEANED_DATA!G300)&gt;N(CLEANED_DATA!D300),"Check: ANC4 &gt; ANC1",""))</f>
        <v/>
      </c>
      <c r="E300" s="10" t="str">
        <f>IF($A300="","",IF(N(CLEANED_DATA!D300)=0,"",IF(N(CLEANED_DATA!G300)/N(CLEANED_DATA!D300)&lt;0.5,"Alert: ANC4 &lt;50% of ANC1","")))</f>
        <v/>
      </c>
      <c r="F300" s="10" t="str">
        <f>IF($A300="","",IF(AND(N(CLEANED_DATA!T300)&gt;0,N(CLEANED_DATA!AK300)=0),"Alert: deliveries reported but no PNC 6-10 days",""))</f>
        <v/>
      </c>
      <c r="G300" s="10" t="str">
        <f>IF($A300="","",IF(N(CLEANED_DATA!X300)&gt;N(CLEANED_DATA!T300),"Check: caesareans &gt; facility deliveries",""))</f>
        <v/>
      </c>
      <c r="H300" s="10" t="str">
        <f>IF($A300="","",IF(N(CLEANED_DATA!Y300)&gt;N(CLEANED_DATA!T300)+N(CLEANED_DATA!Z300),"Check: complications unusually high vs deliveries/referrals",""))</f>
        <v/>
      </c>
      <c r="I300" s="10" t="str">
        <f>IF($A300="","",IF(N(CLEANED_DATA!AP300)&lt;N(CLEANED_DATA!AQ300),"Check: FP counselled &lt; new acceptors",""))</f>
        <v/>
      </c>
      <c r="J300" s="10" t="str">
        <f>IF($A300="","",N(CLEANED_DATA!AS300)+N(CLEANED_DATA!AT300)+N(CLEANED_DATA!AU300)+N(CLEANED_DATA!AV300)+N(CLEANED_DATA!AW300)+N(CLEANED_DATA!AX300)+N(CLEANED_DATA!AY300)+N(CLEANED_DATA!AZ300)+N(CLEANED_DATA!BA300)+N(CLEANED_DATA!BB300)+N(CLEANED_DATA!BC300)+N(CLEANED_DATA!#REF!)+N(CLEANED_DATA!#REF!))</f>
        <v/>
      </c>
      <c r="K300" s="10" t="str">
        <f>IF($A300="","",IF(ABS(J300-N(CLEANED_DATA!AQ300))&gt;2,"Check: FP method sum differs from new acceptors",""))</f>
        <v/>
      </c>
      <c r="L300" s="10" t="str">
        <f>IF($A300="","",IF(N(CLEANED_DATA!AJ300)&gt;N(CLEANED_DATA!AI300),"Check: oxygen cases &gt; hypoxemia cases",""))</f>
        <v/>
      </c>
      <c r="M300" s="10" t="str">
        <f t="shared" si="16"/>
        <v/>
      </c>
      <c r="N300" s="10" t="str">
        <f t="shared" si="20"/>
        <v/>
      </c>
      <c r="O300" s="10" t="str">
        <f>IF($A300="","",TEXTJOIN("; ",TRUE,D300:I300,K300:L300))</f>
        <v/>
      </c>
    </row>
    <row r="301" spans="1:15" ht="39.5" customHeight="1">
      <c r="A301" s="10" t="str">
        <f>CLEANED_DATA!A301</f>
        <v/>
      </c>
      <c r="B301" s="10" t="str">
        <f>IF($A301="","",--(CLEANED_DATA!D301="")+--(CLEANED_DATA!G301="")+--(CLEANED_DATA!T301="")+--(CLEANED_DATA!X301="")+--(CLEANED_DATA!Y301="")+--(CLEANED_DATA!AK301="")+--(CLEANED_DATA!AO301="")+--(CLEANED_DATA!AP301="")+--(CLEANED_DATA!AQ301=""))</f>
        <v/>
      </c>
      <c r="C301" s="10" t="str">
        <f t="shared" si="19"/>
        <v/>
      </c>
      <c r="D301" s="10" t="str">
        <f>IF($A301="","",IF(N(CLEANED_DATA!G301)&gt;N(CLEANED_DATA!D301),"Check: ANC4 &gt; ANC1",""))</f>
        <v/>
      </c>
      <c r="E301" s="10" t="str">
        <f>IF($A301="","",IF(N(CLEANED_DATA!D301)=0,"",IF(N(CLEANED_DATA!G301)/N(CLEANED_DATA!D301)&lt;0.5,"Alert: ANC4 &lt;50% of ANC1","")))</f>
        <v/>
      </c>
      <c r="F301" s="10" t="str">
        <f>IF($A301="","",IF(AND(N(CLEANED_DATA!T301)&gt;0,N(CLEANED_DATA!AK301)=0),"Alert: deliveries reported but no PNC 6-10 days",""))</f>
        <v/>
      </c>
      <c r="G301" s="10" t="str">
        <f>IF($A301="","",IF(N(CLEANED_DATA!X301)&gt;N(CLEANED_DATA!T301),"Check: caesareans &gt; facility deliveries",""))</f>
        <v/>
      </c>
      <c r="H301" s="10" t="str">
        <f>IF($A301="","",IF(N(CLEANED_DATA!Y301)&gt;N(CLEANED_DATA!T301)+N(CLEANED_DATA!Z301),"Check: complications unusually high vs deliveries/referrals",""))</f>
        <v/>
      </c>
      <c r="I301" s="10" t="str">
        <f>IF($A301="","",IF(N(CLEANED_DATA!AP301)&lt;N(CLEANED_DATA!AQ301),"Check: FP counselled &lt; new acceptors",""))</f>
        <v/>
      </c>
      <c r="J301" s="10" t="str">
        <f>IF($A301="","",N(CLEANED_DATA!AS301)+N(CLEANED_DATA!AT301)+N(CLEANED_DATA!AU301)+N(CLEANED_DATA!AV301)+N(CLEANED_DATA!AW301)+N(CLEANED_DATA!AX301)+N(CLEANED_DATA!AY301)+N(CLEANED_DATA!AZ301)+N(CLEANED_DATA!BA301)+N(CLEANED_DATA!BB301)+N(CLEANED_DATA!BC301)+N(CLEANED_DATA!#REF!)+N(CLEANED_DATA!#REF!))</f>
        <v/>
      </c>
      <c r="K301" s="10" t="str">
        <f>IF($A301="","",IF(ABS(J301-N(CLEANED_DATA!AQ301))&gt;2,"Check: FP method sum differs from new acceptors",""))</f>
        <v/>
      </c>
      <c r="L301" s="10" t="str">
        <f>IF($A301="","",IF(N(CLEANED_DATA!AJ301)&gt;N(CLEANED_DATA!AI301),"Check: oxygen cases &gt; hypoxemia cases",""))</f>
        <v/>
      </c>
      <c r="M301" s="10" t="str">
        <f t="shared" si="16"/>
        <v/>
      </c>
      <c r="N301" s="10" t="str">
        <f t="shared" si="20"/>
        <v/>
      </c>
      <c r="O301" s="10" t="str">
        <f>IF($A301="","",TEXTJOIN("; ",TRUE,D301:I301,K301:L301))</f>
        <v/>
      </c>
    </row>
  </sheetData>
  <sheetProtection password="EF40" sheet="1" objects="1" scenarios="1"/>
  <conditionalFormatting sqref="M2:M202">
    <cfRule type="cellIs" dxfId="42" priority="4" stopIfTrue="1" operator="lessThan">
      <formula>50</formula>
    </cfRule>
    <cfRule type="cellIs" dxfId="41" priority="5" stopIfTrue="1" operator="between">
      <formula>50</formula>
      <formula>79.9</formula>
    </cfRule>
    <cfRule type="cellIs" dxfId="40" priority="6" stopIfTrue="1" operator="greaterThanOrEqual">
      <formula>80</formula>
    </cfRule>
  </conditionalFormatting>
  <conditionalFormatting sqref="N2:N202">
    <cfRule type="containsText" dxfId="39" priority="7" operator="containsText" text="Red"/>
    <cfRule type="containsText" dxfId="38" priority="8" operator="containsText" text="Yellow"/>
    <cfRule type="containsText" dxfId="37" priority="9" operator="containsText" text="Green"/>
  </conditionalFormatting>
  <conditionalFormatting sqref="C2:C295">
    <cfRule type="cellIs" dxfId="36" priority="1" operator="greaterThanOrEqual">
      <formula>80</formula>
    </cfRule>
    <cfRule type="cellIs" dxfId="35" priority="2" operator="between">
      <formula>50</formula>
      <formula>79.9</formula>
    </cfRule>
    <cfRule type="cellIs" dxfId="34" priority="3" operator="less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1"/>
  <sheetViews>
    <sheetView tabSelected="1" zoomScale="51" workbookViewId="0">
      <pane xSplit="1" ySplit="1" topLeftCell="B2" activePane="bottomRight" state="frozen"/>
      <selection pane="topRight" activeCell="B1" sqref="B1"/>
      <selection pane="bottomLeft" activeCell="A2" sqref="A2"/>
      <selection pane="bottomRight" activeCell="X1" sqref="X1:X1048576"/>
    </sheetView>
  </sheetViews>
  <sheetFormatPr defaultColWidth="11.25" defaultRowHeight="14"/>
  <cols>
    <col min="1" max="1" width="28.25" customWidth="1"/>
    <col min="4" max="4" width="12.75" customWidth="1"/>
    <col min="5" max="5" width="14.6640625" customWidth="1"/>
    <col min="15" max="15" width="11.25" style="21"/>
    <col min="17" max="17" width="11.25" style="21"/>
    <col min="23" max="23" width="15.5" customWidth="1"/>
    <col min="24" max="24" width="31.1640625" customWidth="1"/>
  </cols>
  <sheetData>
    <row r="1" spans="1:24" s="9" customFormat="1" ht="50.5" customHeight="1">
      <c r="A1" s="8" t="s">
        <v>187</v>
      </c>
      <c r="B1" s="8" t="s">
        <v>18</v>
      </c>
      <c r="C1" s="8" t="s">
        <v>29</v>
      </c>
      <c r="D1" s="8" t="s">
        <v>203</v>
      </c>
      <c r="E1" s="8" t="s">
        <v>322</v>
      </c>
      <c r="F1" s="8" t="s">
        <v>204</v>
      </c>
      <c r="G1" s="8" t="s">
        <v>75</v>
      </c>
      <c r="H1" s="8" t="s">
        <v>205</v>
      </c>
      <c r="I1" s="8" t="s">
        <v>206</v>
      </c>
      <c r="J1" s="8" t="s">
        <v>207</v>
      </c>
      <c r="K1" s="8" t="s">
        <v>208</v>
      </c>
      <c r="L1" s="8" t="s">
        <v>209</v>
      </c>
      <c r="M1" s="8" t="s">
        <v>210</v>
      </c>
      <c r="N1" s="8" t="s">
        <v>211</v>
      </c>
      <c r="O1" s="20" t="s">
        <v>212</v>
      </c>
      <c r="P1" s="8" t="s">
        <v>213</v>
      </c>
      <c r="Q1" s="20" t="s">
        <v>214</v>
      </c>
      <c r="R1" s="8" t="s">
        <v>215</v>
      </c>
      <c r="S1" s="8" t="s">
        <v>198</v>
      </c>
      <c r="T1" s="8" t="s">
        <v>216</v>
      </c>
      <c r="U1" s="8" t="s">
        <v>217</v>
      </c>
      <c r="V1" s="8" t="s">
        <v>218</v>
      </c>
      <c r="W1" s="8" t="s">
        <v>219</v>
      </c>
      <c r="X1" s="8" t="s">
        <v>16</v>
      </c>
    </row>
    <row r="2" spans="1:24">
      <c r="A2" s="2" t="str">
        <f>IF(CLEANED_DATA!A2="","",CLEANED_DATA!A2)</f>
        <v/>
      </c>
      <c r="B2" s="2" t="str">
        <f>IF($A2="","",CLEANED_DATA!D2)</f>
        <v/>
      </c>
      <c r="C2" s="2" t="str">
        <f>IF($A2="","",CLEANED_DATA!G2)</f>
        <v/>
      </c>
      <c r="D2" s="5" t="str">
        <f t="shared" ref="D2:D33" si="0">IF($A2="","",IFERROR(C2/B2*100,""))</f>
        <v/>
      </c>
      <c r="E2" s="6" t="str">
        <f>IF($A2="","",IF(OR(CLEANED_DATA!D2="",CLEANED_DATA!Q2=""),"Missing ANC1 or LLIN",IF(CLEANED_DATA!D2=0,"ANC1 is 0",(CLEANED_DATA!Q2/CLEANED_DATA!D2)*100)))</f>
        <v/>
      </c>
      <c r="F2" s="2" t="str">
        <f>IF($A2="","",CLEANED_DATA!R2)</f>
        <v/>
      </c>
      <c r="G2" s="6" t="str">
        <f>IF($A2="","",CLEANED_DATA!T2)</f>
        <v/>
      </c>
      <c r="H2" s="5" t="str">
        <f t="shared" ref="H2:H33" si="1">IF($A2="","",IFERROR(G2/F2*100,""))</f>
        <v/>
      </c>
      <c r="I2" s="7" t="str">
        <f>IF($A2="","",CLEANED_DATA!AL2)</f>
        <v/>
      </c>
      <c r="J2" s="5" t="str">
        <f t="shared" ref="J2:J33" si="2">IF($A2="","",IFERROR(I2/F2*100,""))</f>
        <v/>
      </c>
      <c r="K2" s="7" t="str">
        <f>IF($A2="","",CLEANED_DATA!V2)</f>
        <v/>
      </c>
      <c r="L2" s="5" t="str">
        <f>IF($A2="","",IFERROR(K2/F2*100,""))</f>
        <v/>
      </c>
      <c r="M2" s="2" t="str">
        <f>IF($A2="","",CLEANED_DATA!W2)</f>
        <v/>
      </c>
      <c r="N2" s="5" t="str">
        <f t="shared" ref="N2:N33" si="3">IF($A2="","",IFERROR(M2/F2*100,""))</f>
        <v/>
      </c>
      <c r="O2" s="7" t="str">
        <f>IF($A2="","",CLEANED_DATA!AM2)</f>
        <v/>
      </c>
      <c r="P2" s="2" t="str">
        <f>IF($A2="","",CLEANED_DATA!AN2)</f>
        <v/>
      </c>
      <c r="Q2" s="7" t="str">
        <f>IF($A2="","",CLEANED_DATA!AO2)</f>
        <v/>
      </c>
      <c r="R2" s="5" t="str">
        <f t="shared" ref="R2:R33" si="4">IF($A2="","",IFERROR(Q2/O2*100,""))</f>
        <v/>
      </c>
      <c r="S2" t="str">
        <f>IF($A2="","",DQ_CHECKS!K2)</f>
        <v/>
      </c>
      <c r="T2" t="str">
        <f>IF($A2="","",N(CLEANED_DATA!AV2)+N(CLEANED_DATA!AW2)+N(CLEANED_DATA!AX2))</f>
        <v/>
      </c>
      <c r="U2" s="5" t="str">
        <f t="shared" ref="U2:U33" si="5">IF($A2="","",IFERROR(T2/S2*100,""))</f>
        <v/>
      </c>
      <c r="V2" s="5" t="str">
        <f>IF($A2="","",IF(
(IF(ISNUMBER(IFERROR(VALUE(D2),"")),1,0)+IF(ISNUMBER(IFERROR(VALUE(E2),"")),1,0)+IF(ISNUMBER(IFERROR(VALUE(H2),"")),1,0)+IF(ISNUMBER(IFERROR(VALUE(J2),"")),1,0)+IF(ISNUMBER(IFERROR(VALUE(R2),"")),1,0)+IF(ISNUMBER(IFERROR(VALUE(U2),"")),1,0)+IF(ISNUMBER(IFERROR(VALUE(L2),"")),1,0))=0,
"Insufficient data",
ROUND(
(
IFERROR(VALUE(D2),0)+
IFERROR(VALUE(E2),0)+
IFERROR(VALUE(H2),0)+
IFERROR(VALUE(J2),0)+
IFERROR(VALUE(R2),0)+
IFERROR(VALUE(U2),0)+
IF(IFERROR(VALUE(L2),999)&lt;20,100,0)
)/
(
IF(ISNUMBER(IFERROR(VALUE(D2),"")),1,0)+
IF(ISNUMBER(IFERROR(VALUE(E2),"")),1,0)+
IF(ISNUMBER(IFERROR(VALUE(H2),"")),1,0)+
IF(ISNUMBER(IFERROR(VALUE(J2),"")),1,0)+
IF(ISNUMBER(IFERROR(VALUE(R2),"")),1,0)+
IF(ISNUMBER(IFERROR(VALUE(U2),"")),1,0)+
IF(ISNUMBER(IFERROR(VALUE(L2),"")),1,0)
),1)))</f>
        <v/>
      </c>
      <c r="W2" t="str">
        <f>IF($A2="","",IF(V2="Insufficient data","Insufficient data",IF(V2&lt;50,"Red / Critical",IF(V2&lt;80,"Yellow / Moderate","Green / Good"))))</f>
        <v/>
      </c>
    </row>
    <row r="3" spans="1:24">
      <c r="A3" s="2" t="str">
        <f>IF(CLEANED_DATA!A3="","",CLEANED_DATA!A3)</f>
        <v/>
      </c>
      <c r="B3" s="2" t="str">
        <f>IF($A3="","",CLEANED_DATA!D3)</f>
        <v/>
      </c>
      <c r="C3" s="2" t="str">
        <f>IF($A3="","",CLEANED_DATA!G3)</f>
        <v/>
      </c>
      <c r="D3" s="5" t="str">
        <f t="shared" si="0"/>
        <v/>
      </c>
      <c r="E3" s="6" t="str">
        <f>IF($A3="","",IF(OR(CLEANED_DATA!D3="",CLEANED_DATA!Q3=""),"Missing ANC1 or LLIN",IF(CLEANED_DATA!D3=0,"ANC1 is 0",(CLEANED_DATA!Q3/CLEANED_DATA!D3)*100)))</f>
        <v/>
      </c>
      <c r="F3" s="2" t="str">
        <f>IF($A3="","",CLEANED_DATA!R3)</f>
        <v/>
      </c>
      <c r="G3" s="6" t="str">
        <f>IF($A3="","",CLEANED_DATA!T3)</f>
        <v/>
      </c>
      <c r="H3" s="5" t="str">
        <f t="shared" si="1"/>
        <v/>
      </c>
      <c r="I3" s="7" t="str">
        <f>IF($A3="","",CLEANED_DATA!AL3)</f>
        <v/>
      </c>
      <c r="J3" s="5" t="str">
        <f t="shared" si="2"/>
        <v/>
      </c>
      <c r="K3" s="7" t="str">
        <f>IF($A3="","",CLEANED_DATA!V3)</f>
        <v/>
      </c>
      <c r="L3" s="5" t="str">
        <f t="shared" ref="L3:L33" si="6">IF($A3="","",IFERROR(K3/F3*100,""))</f>
        <v/>
      </c>
      <c r="M3" s="2" t="str">
        <f>IF($A3="","",CLEANED_DATA!W3)</f>
        <v/>
      </c>
      <c r="N3" s="5" t="str">
        <f t="shared" si="3"/>
        <v/>
      </c>
      <c r="O3" s="7" t="str">
        <f>IF($A3="","",CLEANED_DATA!AM3)</f>
        <v/>
      </c>
      <c r="P3" s="2" t="str">
        <f>IF($A3="","",CLEANED_DATA!AN3)</f>
        <v/>
      </c>
      <c r="Q3" s="7" t="str">
        <f>IF($A3="","",CLEANED_DATA!AO3)</f>
        <v/>
      </c>
      <c r="R3" s="5" t="str">
        <f t="shared" si="4"/>
        <v/>
      </c>
      <c r="S3" t="str">
        <f>IF($A3="","",DQ_CHECKS!K3)</f>
        <v/>
      </c>
      <c r="T3" t="str">
        <f>IF($A3="","",N(CLEANED_DATA!AV3)+N(CLEANED_DATA!AW3)+N(CLEANED_DATA!AX3))</f>
        <v/>
      </c>
      <c r="U3" s="5" t="str">
        <f t="shared" si="5"/>
        <v/>
      </c>
      <c r="V3" s="5" t="str">
        <f t="shared" ref="V3:V66" si="7">IF($A3="","",IF(
(IF(ISNUMBER(IFERROR(VALUE(D3),"")),1,0)+IF(ISNUMBER(IFERROR(VALUE(E3),"")),1,0)+IF(ISNUMBER(IFERROR(VALUE(H3),"")),1,0)+IF(ISNUMBER(IFERROR(VALUE(J3),"")),1,0)+IF(ISNUMBER(IFERROR(VALUE(R3),"")),1,0)+IF(ISNUMBER(IFERROR(VALUE(U3),"")),1,0)+IF(ISNUMBER(IFERROR(VALUE(L3),"")),1,0))=0,
"Insufficient data",
ROUND(
(
IFERROR(VALUE(D3),0)+
IFERROR(VALUE(E3),0)+
IFERROR(VALUE(H3),0)+
IFERROR(VALUE(J3),0)+
IFERROR(VALUE(R3),0)+
IFERROR(VALUE(U3),0)+
IF(IFERROR(VALUE(L3),999)&lt;20,100,0)
)/
(
IF(ISNUMBER(IFERROR(VALUE(D3),"")),1,0)+
IF(ISNUMBER(IFERROR(VALUE(E3),"")),1,0)+
IF(ISNUMBER(IFERROR(VALUE(H3),"")),1,0)+
IF(ISNUMBER(IFERROR(VALUE(J3),"")),1,0)+
IF(ISNUMBER(IFERROR(VALUE(R3),"")),1,0)+
IF(ISNUMBER(IFERROR(VALUE(U3),"")),1,0)+
IF(ISNUMBER(IFERROR(VALUE(L3),"")),1,0)
),1)))</f>
        <v/>
      </c>
      <c r="W3" t="str">
        <f t="shared" ref="W3:W66" si="8">IF($A3="","",IF(V3="Insufficient data","Insufficient data",IF(V3&lt;50,"Red / Critical",IF(V3&lt;80,"Yellow / Moderate","Green / Good"))))</f>
        <v/>
      </c>
    </row>
    <row r="4" spans="1:24">
      <c r="A4" s="2" t="str">
        <f>IF(CLEANED_DATA!A4="","",CLEANED_DATA!A4)</f>
        <v/>
      </c>
      <c r="B4" s="2" t="str">
        <f>IF($A4="","",CLEANED_DATA!D4)</f>
        <v/>
      </c>
      <c r="C4" s="2" t="str">
        <f>IF($A4="","",CLEANED_DATA!G4)</f>
        <v/>
      </c>
      <c r="D4" s="5" t="str">
        <f t="shared" si="0"/>
        <v/>
      </c>
      <c r="E4" s="6" t="str">
        <f>IF($A4="","",IF(OR(CLEANED_DATA!D4="",CLEANED_DATA!Q4=""),"Missing ANC1 or LLIN",IF(CLEANED_DATA!D4=0,"ANC1 is 0",(CLEANED_DATA!Q4/CLEANED_DATA!D4)*100)))</f>
        <v/>
      </c>
      <c r="F4" s="2" t="str">
        <f>IF($A4="","",CLEANED_DATA!R4)</f>
        <v/>
      </c>
      <c r="G4" s="6" t="str">
        <f>IF($A4="","",CLEANED_DATA!T4)</f>
        <v/>
      </c>
      <c r="H4" s="5" t="str">
        <f t="shared" si="1"/>
        <v/>
      </c>
      <c r="I4" s="7" t="str">
        <f>IF($A4="","",CLEANED_DATA!AL4)</f>
        <v/>
      </c>
      <c r="J4" s="5" t="str">
        <f t="shared" si="2"/>
        <v/>
      </c>
      <c r="K4" s="7" t="str">
        <f>IF($A4="","",CLEANED_DATA!V4)</f>
        <v/>
      </c>
      <c r="L4" s="5" t="str">
        <f t="shared" si="6"/>
        <v/>
      </c>
      <c r="M4" s="2" t="str">
        <f>IF($A4="","",CLEANED_DATA!W4)</f>
        <v/>
      </c>
      <c r="N4" s="5" t="str">
        <f t="shared" si="3"/>
        <v/>
      </c>
      <c r="O4" s="7" t="str">
        <f>IF($A4="","",CLEANED_DATA!AM4)</f>
        <v/>
      </c>
      <c r="P4" s="2" t="str">
        <f>IF($A4="","",CLEANED_DATA!AN4)</f>
        <v/>
      </c>
      <c r="Q4" s="7" t="str">
        <f>IF($A4="","",CLEANED_DATA!AO4)</f>
        <v/>
      </c>
      <c r="R4" s="5" t="str">
        <f t="shared" si="4"/>
        <v/>
      </c>
      <c r="S4" t="str">
        <f>IF($A4="","",DQ_CHECKS!K4)</f>
        <v/>
      </c>
      <c r="T4" t="str">
        <f>IF($A4="","",N(CLEANED_DATA!AV4)+N(CLEANED_DATA!AW4)+N(CLEANED_DATA!AX4))</f>
        <v/>
      </c>
      <c r="U4" s="5" t="str">
        <f t="shared" si="5"/>
        <v/>
      </c>
      <c r="V4" s="5" t="str">
        <f t="shared" si="7"/>
        <v/>
      </c>
      <c r="W4" t="str">
        <f t="shared" si="8"/>
        <v/>
      </c>
    </row>
    <row r="5" spans="1:24">
      <c r="A5" s="2" t="str">
        <f>IF(CLEANED_DATA!A5="","",CLEANED_DATA!A5)</f>
        <v/>
      </c>
      <c r="B5" s="2" t="str">
        <f>IF($A5="","",CLEANED_DATA!D5)</f>
        <v/>
      </c>
      <c r="C5" s="2" t="str">
        <f>IF($A5="","",CLEANED_DATA!G5)</f>
        <v/>
      </c>
      <c r="D5" s="5" t="str">
        <f t="shared" si="0"/>
        <v/>
      </c>
      <c r="E5" s="6" t="str">
        <f>IF($A5="","",IF(OR(CLEANED_DATA!D5="",CLEANED_DATA!Q5=""),"Missing ANC1 or LLIN",IF(CLEANED_DATA!D5=0,"ANC1 is 0",(CLEANED_DATA!Q5/CLEANED_DATA!D5)*100)))</f>
        <v/>
      </c>
      <c r="F5" s="2" t="str">
        <f>IF($A5="","",CLEANED_DATA!R5)</f>
        <v/>
      </c>
      <c r="G5" s="6" t="str">
        <f>IF($A5="","",CLEANED_DATA!T5)</f>
        <v/>
      </c>
      <c r="H5" s="5" t="str">
        <f t="shared" si="1"/>
        <v/>
      </c>
      <c r="I5" s="7" t="str">
        <f>IF($A5="","",CLEANED_DATA!AL5)</f>
        <v/>
      </c>
      <c r="J5" s="5" t="str">
        <f t="shared" si="2"/>
        <v/>
      </c>
      <c r="K5" s="7" t="str">
        <f>IF($A5="","",CLEANED_DATA!V5)</f>
        <v/>
      </c>
      <c r="L5" s="5" t="str">
        <f t="shared" si="6"/>
        <v/>
      </c>
      <c r="M5" s="2" t="str">
        <f>IF($A5="","",CLEANED_DATA!W5)</f>
        <v/>
      </c>
      <c r="N5" s="5" t="str">
        <f t="shared" si="3"/>
        <v/>
      </c>
      <c r="O5" s="7" t="str">
        <f>IF($A5="","",CLEANED_DATA!AM5)</f>
        <v/>
      </c>
      <c r="P5" s="2" t="str">
        <f>IF($A5="","",CLEANED_DATA!AN5)</f>
        <v/>
      </c>
      <c r="Q5" s="7" t="str">
        <f>IF($A5="","",CLEANED_DATA!AO5)</f>
        <v/>
      </c>
      <c r="R5" s="5" t="str">
        <f t="shared" si="4"/>
        <v/>
      </c>
      <c r="S5" t="str">
        <f>IF($A5="","",DQ_CHECKS!K5)</f>
        <v/>
      </c>
      <c r="T5" t="str">
        <f>IF($A5="","",N(CLEANED_DATA!AV5)+N(CLEANED_DATA!AW5)+N(CLEANED_DATA!AX5))</f>
        <v/>
      </c>
      <c r="U5" s="5" t="str">
        <f t="shared" si="5"/>
        <v/>
      </c>
      <c r="V5" s="5" t="str">
        <f t="shared" si="7"/>
        <v/>
      </c>
      <c r="W5" t="str">
        <f t="shared" si="8"/>
        <v/>
      </c>
    </row>
    <row r="6" spans="1:24">
      <c r="A6" s="2" t="str">
        <f>IF(CLEANED_DATA!A6="","",CLEANED_DATA!A6)</f>
        <v/>
      </c>
      <c r="B6" s="2" t="str">
        <f>IF($A6="","",CLEANED_DATA!D6)</f>
        <v/>
      </c>
      <c r="C6" s="2" t="str">
        <f>IF($A6="","",CLEANED_DATA!G6)</f>
        <v/>
      </c>
      <c r="D6" s="5" t="str">
        <f t="shared" si="0"/>
        <v/>
      </c>
      <c r="E6" s="6" t="str">
        <f>IF($A6="","",IF(OR(CLEANED_DATA!D6="",CLEANED_DATA!Q6=""),"Missing ANC1 or LLIN",IF(CLEANED_DATA!D6=0,"ANC1 is 0",(CLEANED_DATA!Q6/CLEANED_DATA!D6)*100)))</f>
        <v/>
      </c>
      <c r="F6" s="2" t="str">
        <f>IF($A6="","",CLEANED_DATA!R6)</f>
        <v/>
      </c>
      <c r="G6" s="6" t="str">
        <f>IF($A6="","",CLEANED_DATA!T6)</f>
        <v/>
      </c>
      <c r="H6" s="5" t="str">
        <f t="shared" si="1"/>
        <v/>
      </c>
      <c r="I6" s="7" t="str">
        <f>IF($A6="","",CLEANED_DATA!AL6)</f>
        <v/>
      </c>
      <c r="J6" s="5" t="str">
        <f t="shared" si="2"/>
        <v/>
      </c>
      <c r="K6" s="7" t="str">
        <f>IF($A6="","",CLEANED_DATA!V6)</f>
        <v/>
      </c>
      <c r="L6" s="5" t="str">
        <f t="shared" si="6"/>
        <v/>
      </c>
      <c r="M6" s="2" t="str">
        <f>IF($A6="","",CLEANED_DATA!W6)</f>
        <v/>
      </c>
      <c r="N6" s="5" t="str">
        <f t="shared" si="3"/>
        <v/>
      </c>
      <c r="O6" s="7" t="str">
        <f>IF($A6="","",CLEANED_DATA!AM6)</f>
        <v/>
      </c>
      <c r="P6" s="2" t="str">
        <f>IF($A6="","",CLEANED_DATA!AN6)</f>
        <v/>
      </c>
      <c r="Q6" s="7" t="str">
        <f>IF($A6="","",CLEANED_DATA!AO6)</f>
        <v/>
      </c>
      <c r="R6" s="5" t="str">
        <f t="shared" si="4"/>
        <v/>
      </c>
      <c r="S6" t="str">
        <f>IF($A6="","",DQ_CHECKS!K6)</f>
        <v/>
      </c>
      <c r="T6" t="str">
        <f>IF($A6="","",N(CLEANED_DATA!AV6)+N(CLEANED_DATA!AW6)+N(CLEANED_DATA!AX6))</f>
        <v/>
      </c>
      <c r="U6" s="5" t="str">
        <f t="shared" si="5"/>
        <v/>
      </c>
      <c r="V6" s="5" t="str">
        <f t="shared" si="7"/>
        <v/>
      </c>
      <c r="W6" t="str">
        <f t="shared" si="8"/>
        <v/>
      </c>
    </row>
    <row r="7" spans="1:24">
      <c r="A7" s="2" t="str">
        <f>IF(CLEANED_DATA!A7="","",CLEANED_DATA!A7)</f>
        <v/>
      </c>
      <c r="B7" s="2" t="str">
        <f>IF($A7="","",CLEANED_DATA!D7)</f>
        <v/>
      </c>
      <c r="C7" s="2" t="str">
        <f>IF($A7="","",CLEANED_DATA!G7)</f>
        <v/>
      </c>
      <c r="D7" s="5" t="str">
        <f t="shared" si="0"/>
        <v/>
      </c>
      <c r="E7" s="6" t="str">
        <f>IF($A7="","",IF(OR(CLEANED_DATA!D7="",CLEANED_DATA!Q7=""),"Missing ANC1 or LLIN",IF(CLEANED_DATA!D7=0,"ANC1 is 0",(CLEANED_DATA!Q7/CLEANED_DATA!D7)*100)))</f>
        <v/>
      </c>
      <c r="F7" s="2" t="str">
        <f>IF($A7="","",CLEANED_DATA!R7)</f>
        <v/>
      </c>
      <c r="G7" s="6" t="str">
        <f>IF($A7="","",CLEANED_DATA!T7)</f>
        <v/>
      </c>
      <c r="H7" s="5" t="str">
        <f t="shared" si="1"/>
        <v/>
      </c>
      <c r="I7" s="7" t="str">
        <f>IF($A7="","",CLEANED_DATA!AL7)</f>
        <v/>
      </c>
      <c r="J7" s="5" t="str">
        <f t="shared" si="2"/>
        <v/>
      </c>
      <c r="K7" s="7" t="str">
        <f>IF($A7="","",CLEANED_DATA!V7)</f>
        <v/>
      </c>
      <c r="L7" s="5" t="str">
        <f t="shared" si="6"/>
        <v/>
      </c>
      <c r="M7" s="2" t="str">
        <f>IF($A7="","",CLEANED_DATA!W7)</f>
        <v/>
      </c>
      <c r="N7" s="5" t="str">
        <f t="shared" si="3"/>
        <v/>
      </c>
      <c r="O7" s="7" t="str">
        <f>IF($A7="","",CLEANED_DATA!AM7)</f>
        <v/>
      </c>
      <c r="P7" s="2" t="str">
        <f>IF($A7="","",CLEANED_DATA!AN7)</f>
        <v/>
      </c>
      <c r="Q7" s="7" t="str">
        <f>IF($A7="","",CLEANED_DATA!AO7)</f>
        <v/>
      </c>
      <c r="R7" s="5" t="str">
        <f t="shared" si="4"/>
        <v/>
      </c>
      <c r="S7" t="str">
        <f>IF($A7="","",DQ_CHECKS!K7)</f>
        <v/>
      </c>
      <c r="T7" t="str">
        <f>IF($A7="","",N(CLEANED_DATA!AV7)+N(CLEANED_DATA!AW7)+N(CLEANED_DATA!AX7))</f>
        <v/>
      </c>
      <c r="U7" s="5" t="str">
        <f t="shared" si="5"/>
        <v/>
      </c>
      <c r="V7" s="5" t="str">
        <f t="shared" si="7"/>
        <v/>
      </c>
      <c r="W7" t="str">
        <f t="shared" si="8"/>
        <v/>
      </c>
    </row>
    <row r="8" spans="1:24">
      <c r="A8" s="2" t="str">
        <f>IF(CLEANED_DATA!A8="","",CLEANED_DATA!A8)</f>
        <v/>
      </c>
      <c r="B8" s="2" t="str">
        <f>IF($A8="","",CLEANED_DATA!D8)</f>
        <v/>
      </c>
      <c r="C8" s="2" t="str">
        <f>IF($A8="","",CLEANED_DATA!G8)</f>
        <v/>
      </c>
      <c r="D8" s="5" t="str">
        <f t="shared" si="0"/>
        <v/>
      </c>
      <c r="E8" s="6" t="str">
        <f>IF($A8="","",IF(OR(CLEANED_DATA!D8="",CLEANED_DATA!Q8=""),"Missing ANC1 or LLIN",IF(CLEANED_DATA!D8=0,"ANC1 is 0",(CLEANED_DATA!Q8/CLEANED_DATA!D8)*100)))</f>
        <v/>
      </c>
      <c r="F8" s="2" t="str">
        <f>IF($A8="","",CLEANED_DATA!R8)</f>
        <v/>
      </c>
      <c r="G8" s="6" t="str">
        <f>IF($A8="","",CLEANED_DATA!T8)</f>
        <v/>
      </c>
      <c r="H8" s="5" t="str">
        <f t="shared" si="1"/>
        <v/>
      </c>
      <c r="I8" s="7" t="str">
        <f>IF($A8="","",CLEANED_DATA!AL8)</f>
        <v/>
      </c>
      <c r="J8" s="5" t="str">
        <f t="shared" si="2"/>
        <v/>
      </c>
      <c r="K8" s="7" t="str">
        <f>IF($A8="","",CLEANED_DATA!V8)</f>
        <v/>
      </c>
      <c r="L8" s="5" t="str">
        <f t="shared" si="6"/>
        <v/>
      </c>
      <c r="M8" s="2" t="str">
        <f>IF($A8="","",CLEANED_DATA!W8)</f>
        <v/>
      </c>
      <c r="N8" s="5" t="str">
        <f t="shared" si="3"/>
        <v/>
      </c>
      <c r="O8" s="7" t="str">
        <f>IF($A8="","",CLEANED_DATA!AM8)</f>
        <v/>
      </c>
      <c r="P8" s="2" t="str">
        <f>IF($A8="","",CLEANED_DATA!AN8)</f>
        <v/>
      </c>
      <c r="Q8" s="7" t="str">
        <f>IF($A8="","",CLEANED_DATA!AO8)</f>
        <v/>
      </c>
      <c r="R8" s="5" t="str">
        <f t="shared" si="4"/>
        <v/>
      </c>
      <c r="S8" t="str">
        <f>IF($A8="","",DQ_CHECKS!K8)</f>
        <v/>
      </c>
      <c r="T8" t="str">
        <f>IF($A8="","",N(CLEANED_DATA!AV8)+N(CLEANED_DATA!AW8)+N(CLEANED_DATA!AX8))</f>
        <v/>
      </c>
      <c r="U8" s="5" t="str">
        <f t="shared" si="5"/>
        <v/>
      </c>
      <c r="V8" s="5" t="str">
        <f t="shared" si="7"/>
        <v/>
      </c>
      <c r="W8" t="str">
        <f t="shared" si="8"/>
        <v/>
      </c>
    </row>
    <row r="9" spans="1:24">
      <c r="A9" s="2" t="str">
        <f>IF(CLEANED_DATA!A9="","",CLEANED_DATA!A9)</f>
        <v/>
      </c>
      <c r="B9" s="2" t="str">
        <f>IF($A9="","",CLEANED_DATA!D9)</f>
        <v/>
      </c>
      <c r="C9" s="2" t="str">
        <f>IF($A9="","",CLEANED_DATA!G9)</f>
        <v/>
      </c>
      <c r="D9" s="5" t="str">
        <f t="shared" si="0"/>
        <v/>
      </c>
      <c r="E9" s="6" t="str">
        <f>IF($A9="","",IF(OR(CLEANED_DATA!D9="",CLEANED_DATA!Q9=""),"Missing ANC1 or LLIN",IF(CLEANED_DATA!D9=0,"ANC1 is 0",(CLEANED_DATA!Q9/CLEANED_DATA!D9)*100)))</f>
        <v/>
      </c>
      <c r="F9" s="2" t="str">
        <f>IF($A9="","",CLEANED_DATA!R9)</f>
        <v/>
      </c>
      <c r="G9" s="6" t="str">
        <f>IF($A9="","",CLEANED_DATA!T9)</f>
        <v/>
      </c>
      <c r="H9" s="5" t="str">
        <f t="shared" si="1"/>
        <v/>
      </c>
      <c r="I9" s="7" t="str">
        <f>IF($A9="","",CLEANED_DATA!AL9)</f>
        <v/>
      </c>
      <c r="J9" s="5" t="str">
        <f t="shared" si="2"/>
        <v/>
      </c>
      <c r="K9" s="7" t="str">
        <f>IF($A9="","",CLEANED_DATA!V9)</f>
        <v/>
      </c>
      <c r="L9" s="5" t="str">
        <f t="shared" si="6"/>
        <v/>
      </c>
      <c r="M9" s="2" t="str">
        <f>IF($A9="","",CLEANED_DATA!W9)</f>
        <v/>
      </c>
      <c r="N9" s="5" t="str">
        <f t="shared" si="3"/>
        <v/>
      </c>
      <c r="O9" s="7" t="str">
        <f>IF($A9="","",CLEANED_DATA!AM9)</f>
        <v/>
      </c>
      <c r="P9" s="2" t="str">
        <f>IF($A9="","",CLEANED_DATA!AN9)</f>
        <v/>
      </c>
      <c r="Q9" s="7" t="str">
        <f>IF($A9="","",CLEANED_DATA!AO9)</f>
        <v/>
      </c>
      <c r="R9" s="5" t="str">
        <f t="shared" si="4"/>
        <v/>
      </c>
      <c r="S9" t="str">
        <f>IF($A9="","",DQ_CHECKS!K9)</f>
        <v/>
      </c>
      <c r="T9" t="str">
        <f>IF($A9="","",N(CLEANED_DATA!AV9)+N(CLEANED_DATA!AW9)+N(CLEANED_DATA!AX9))</f>
        <v/>
      </c>
      <c r="U9" s="5" t="str">
        <f t="shared" si="5"/>
        <v/>
      </c>
      <c r="V9" s="5" t="str">
        <f t="shared" si="7"/>
        <v/>
      </c>
      <c r="W9" t="str">
        <f t="shared" si="8"/>
        <v/>
      </c>
    </row>
    <row r="10" spans="1:24">
      <c r="A10" s="2" t="str">
        <f>IF(CLEANED_DATA!A10="","",CLEANED_DATA!A10)</f>
        <v/>
      </c>
      <c r="B10" s="2" t="str">
        <f>IF($A10="","",CLEANED_DATA!D10)</f>
        <v/>
      </c>
      <c r="C10" s="2" t="str">
        <f>IF($A10="","",CLEANED_DATA!G10)</f>
        <v/>
      </c>
      <c r="D10" s="5" t="str">
        <f t="shared" si="0"/>
        <v/>
      </c>
      <c r="E10" s="6" t="str">
        <f>IF($A10="","",IF(OR(CLEANED_DATA!D10="",CLEANED_DATA!Q10=""),"Missing ANC1 or LLIN",IF(CLEANED_DATA!D10=0,"ANC1 is 0",(CLEANED_DATA!Q10/CLEANED_DATA!D10)*100)))</f>
        <v/>
      </c>
      <c r="F10" s="2" t="str">
        <f>IF($A10="","",CLEANED_DATA!R10)</f>
        <v/>
      </c>
      <c r="G10" s="6" t="str">
        <f>IF($A10="","",CLEANED_DATA!T10)</f>
        <v/>
      </c>
      <c r="H10" s="5" t="str">
        <f t="shared" si="1"/>
        <v/>
      </c>
      <c r="I10" s="7" t="str">
        <f>IF($A10="","",CLEANED_DATA!AL10)</f>
        <v/>
      </c>
      <c r="J10" s="5" t="str">
        <f t="shared" si="2"/>
        <v/>
      </c>
      <c r="K10" s="7" t="str">
        <f>IF($A10="","",CLEANED_DATA!V10)</f>
        <v/>
      </c>
      <c r="L10" s="5" t="str">
        <f t="shared" si="6"/>
        <v/>
      </c>
      <c r="M10" s="2" t="str">
        <f>IF($A10="","",CLEANED_DATA!W10)</f>
        <v/>
      </c>
      <c r="N10" s="5" t="str">
        <f t="shared" si="3"/>
        <v/>
      </c>
      <c r="O10" s="7" t="str">
        <f>IF($A10="","",CLEANED_DATA!AM10)</f>
        <v/>
      </c>
      <c r="P10" s="2" t="str">
        <f>IF($A10="","",CLEANED_DATA!AN10)</f>
        <v/>
      </c>
      <c r="Q10" s="7" t="str">
        <f>IF($A10="","",CLEANED_DATA!AO10)</f>
        <v/>
      </c>
      <c r="R10" s="5" t="str">
        <f t="shared" si="4"/>
        <v/>
      </c>
      <c r="S10" t="str">
        <f>IF($A10="","",DQ_CHECKS!K10)</f>
        <v/>
      </c>
      <c r="T10" t="str">
        <f>IF($A10="","",N(CLEANED_DATA!AV10)+N(CLEANED_DATA!AW10)+N(CLEANED_DATA!AX10))</f>
        <v/>
      </c>
      <c r="U10" s="5" t="str">
        <f t="shared" si="5"/>
        <v/>
      </c>
      <c r="V10" s="5" t="str">
        <f t="shared" si="7"/>
        <v/>
      </c>
      <c r="W10" t="str">
        <f t="shared" si="8"/>
        <v/>
      </c>
    </row>
    <row r="11" spans="1:24">
      <c r="A11" s="2" t="str">
        <f>IF(CLEANED_DATA!A11="","",CLEANED_DATA!A11)</f>
        <v/>
      </c>
      <c r="B11" s="2" t="str">
        <f>IF($A11="","",CLEANED_DATA!D11)</f>
        <v/>
      </c>
      <c r="C11" s="2" t="str">
        <f>IF($A11="","",CLEANED_DATA!G11)</f>
        <v/>
      </c>
      <c r="D11" s="5" t="str">
        <f t="shared" si="0"/>
        <v/>
      </c>
      <c r="E11" s="6" t="str">
        <f>IF($A11="","",IF(OR(CLEANED_DATA!D11="",CLEANED_DATA!Q11=""),"Missing ANC1 or LLIN",IF(CLEANED_DATA!D11=0,"ANC1 is 0",(CLEANED_DATA!Q11/CLEANED_DATA!D11)*100)))</f>
        <v/>
      </c>
      <c r="F11" s="2" t="str">
        <f>IF($A11="","",CLEANED_DATA!R11)</f>
        <v/>
      </c>
      <c r="G11" s="6" t="str">
        <f>IF($A11="","",CLEANED_DATA!T11)</f>
        <v/>
      </c>
      <c r="H11" s="5" t="str">
        <f t="shared" si="1"/>
        <v/>
      </c>
      <c r="I11" s="7" t="str">
        <f>IF($A11="","",CLEANED_DATA!AL11)</f>
        <v/>
      </c>
      <c r="J11" s="5" t="str">
        <f t="shared" si="2"/>
        <v/>
      </c>
      <c r="K11" s="7" t="str">
        <f>IF($A11="","",CLEANED_DATA!V11)</f>
        <v/>
      </c>
      <c r="L11" s="5" t="str">
        <f t="shared" si="6"/>
        <v/>
      </c>
      <c r="M11" s="2" t="str">
        <f>IF($A11="","",CLEANED_DATA!W11)</f>
        <v/>
      </c>
      <c r="N11" s="5" t="str">
        <f t="shared" si="3"/>
        <v/>
      </c>
      <c r="O11" s="7" t="str">
        <f>IF($A11="","",CLEANED_DATA!AM11)</f>
        <v/>
      </c>
      <c r="P11" s="2" t="str">
        <f>IF($A11="","",CLEANED_DATA!AN11)</f>
        <v/>
      </c>
      <c r="Q11" s="7" t="str">
        <f>IF($A11="","",CLEANED_DATA!AO11)</f>
        <v/>
      </c>
      <c r="R11" s="5" t="str">
        <f t="shared" si="4"/>
        <v/>
      </c>
      <c r="S11" t="str">
        <f>IF($A11="","",DQ_CHECKS!K11)</f>
        <v/>
      </c>
      <c r="T11" t="str">
        <f>IF($A11="","",N(CLEANED_DATA!AV11)+N(CLEANED_DATA!AW11)+N(CLEANED_DATA!AX11))</f>
        <v/>
      </c>
      <c r="U11" s="5" t="str">
        <f t="shared" si="5"/>
        <v/>
      </c>
      <c r="V11" s="5" t="str">
        <f t="shared" si="7"/>
        <v/>
      </c>
      <c r="W11" t="str">
        <f t="shared" si="8"/>
        <v/>
      </c>
    </row>
    <row r="12" spans="1:24">
      <c r="A12" s="2" t="str">
        <f>IF(CLEANED_DATA!A12="","",CLEANED_DATA!A12)</f>
        <v/>
      </c>
      <c r="B12" s="2" t="str">
        <f>IF($A12="","",CLEANED_DATA!D12)</f>
        <v/>
      </c>
      <c r="C12" s="2" t="str">
        <f>IF($A12="","",CLEANED_DATA!G12)</f>
        <v/>
      </c>
      <c r="D12" s="5" t="str">
        <f t="shared" si="0"/>
        <v/>
      </c>
      <c r="E12" s="6" t="str">
        <f>IF($A12="","",IF(OR(CLEANED_DATA!D12="",CLEANED_DATA!Q12=""),"Missing ANC1 or LLIN",IF(CLEANED_DATA!D12=0,"ANC1 is 0",(CLEANED_DATA!Q12/CLEANED_DATA!D12)*100)))</f>
        <v/>
      </c>
      <c r="F12" s="2" t="str">
        <f>IF($A12="","",CLEANED_DATA!R12)</f>
        <v/>
      </c>
      <c r="G12" s="6" t="str">
        <f>IF($A12="","",CLEANED_DATA!T12)</f>
        <v/>
      </c>
      <c r="H12" s="5" t="str">
        <f t="shared" si="1"/>
        <v/>
      </c>
      <c r="I12" s="7" t="str">
        <f>IF($A12="","",CLEANED_DATA!AL12)</f>
        <v/>
      </c>
      <c r="J12" s="5" t="str">
        <f t="shared" si="2"/>
        <v/>
      </c>
      <c r="K12" s="7" t="str">
        <f>IF($A12="","",CLEANED_DATA!V12)</f>
        <v/>
      </c>
      <c r="L12" s="5" t="str">
        <f t="shared" si="6"/>
        <v/>
      </c>
      <c r="M12" s="2" t="str">
        <f>IF($A12="","",CLEANED_DATA!W12)</f>
        <v/>
      </c>
      <c r="N12" s="5" t="str">
        <f t="shared" si="3"/>
        <v/>
      </c>
      <c r="O12" s="7" t="str">
        <f>IF($A12="","",CLEANED_DATA!AM12)</f>
        <v/>
      </c>
      <c r="P12" s="2" t="str">
        <f>IF($A12="","",CLEANED_DATA!AN12)</f>
        <v/>
      </c>
      <c r="Q12" s="7" t="str">
        <f>IF($A12="","",CLEANED_DATA!AO12)</f>
        <v/>
      </c>
      <c r="R12" s="5" t="str">
        <f t="shared" si="4"/>
        <v/>
      </c>
      <c r="S12" t="str">
        <f>IF($A12="","",DQ_CHECKS!K12)</f>
        <v/>
      </c>
      <c r="T12" t="str">
        <f>IF($A12="","",N(CLEANED_DATA!AV12)+N(CLEANED_DATA!AW12)+N(CLEANED_DATA!AX12))</f>
        <v/>
      </c>
      <c r="U12" s="5" t="str">
        <f t="shared" si="5"/>
        <v/>
      </c>
      <c r="V12" s="5" t="str">
        <f t="shared" si="7"/>
        <v/>
      </c>
      <c r="W12" t="str">
        <f t="shared" si="8"/>
        <v/>
      </c>
    </row>
    <row r="13" spans="1:24">
      <c r="A13" s="2" t="str">
        <f>IF(CLEANED_DATA!A13="","",CLEANED_DATA!A13)</f>
        <v/>
      </c>
      <c r="B13" s="2" t="str">
        <f>IF($A13="","",CLEANED_DATA!D13)</f>
        <v/>
      </c>
      <c r="C13" s="2" t="str">
        <f>IF($A13="","",CLEANED_DATA!G13)</f>
        <v/>
      </c>
      <c r="D13" s="5" t="str">
        <f t="shared" si="0"/>
        <v/>
      </c>
      <c r="E13" s="6" t="str">
        <f>IF($A13="","",IF(OR(CLEANED_DATA!D13="",CLEANED_DATA!Q13=""),"Missing ANC1 or LLIN",IF(CLEANED_DATA!D13=0,"ANC1 is 0",(CLEANED_DATA!Q13/CLEANED_DATA!D13)*100)))</f>
        <v/>
      </c>
      <c r="F13" s="2" t="str">
        <f>IF($A13="","",CLEANED_DATA!R13)</f>
        <v/>
      </c>
      <c r="G13" s="6" t="str">
        <f>IF($A13="","",CLEANED_DATA!T13)</f>
        <v/>
      </c>
      <c r="H13" s="5" t="str">
        <f t="shared" si="1"/>
        <v/>
      </c>
      <c r="I13" s="7" t="str">
        <f>IF($A13="","",CLEANED_DATA!AL13)</f>
        <v/>
      </c>
      <c r="J13" s="5" t="str">
        <f t="shared" si="2"/>
        <v/>
      </c>
      <c r="K13" s="7" t="str">
        <f>IF($A13="","",CLEANED_DATA!V13)</f>
        <v/>
      </c>
      <c r="L13" s="5" t="str">
        <f t="shared" si="6"/>
        <v/>
      </c>
      <c r="M13" s="2" t="str">
        <f>IF($A13="","",CLEANED_DATA!W13)</f>
        <v/>
      </c>
      <c r="N13" s="5" t="str">
        <f t="shared" si="3"/>
        <v/>
      </c>
      <c r="O13" s="7" t="str">
        <f>IF($A13="","",CLEANED_DATA!AM13)</f>
        <v/>
      </c>
      <c r="P13" s="2" t="str">
        <f>IF($A13="","",CLEANED_DATA!AN13)</f>
        <v/>
      </c>
      <c r="Q13" s="7" t="str">
        <f>IF($A13="","",CLEANED_DATA!AO13)</f>
        <v/>
      </c>
      <c r="R13" s="5" t="str">
        <f t="shared" si="4"/>
        <v/>
      </c>
      <c r="S13" t="str">
        <f>IF($A13="","",DQ_CHECKS!K13)</f>
        <v/>
      </c>
      <c r="T13" t="str">
        <f>IF($A13="","",N(CLEANED_DATA!AV13)+N(CLEANED_DATA!AW13)+N(CLEANED_DATA!AX13))</f>
        <v/>
      </c>
      <c r="U13" s="5" t="str">
        <f t="shared" si="5"/>
        <v/>
      </c>
      <c r="V13" s="5" t="str">
        <f t="shared" si="7"/>
        <v/>
      </c>
      <c r="W13" t="str">
        <f t="shared" si="8"/>
        <v/>
      </c>
    </row>
    <row r="14" spans="1:24">
      <c r="A14" s="2" t="str">
        <f>IF(CLEANED_DATA!A14="","",CLEANED_DATA!A14)</f>
        <v/>
      </c>
      <c r="B14" s="2" t="str">
        <f>IF($A14="","",CLEANED_DATA!D14)</f>
        <v/>
      </c>
      <c r="C14" s="2" t="str">
        <f>IF($A14="","",CLEANED_DATA!G14)</f>
        <v/>
      </c>
      <c r="D14" s="5" t="str">
        <f t="shared" si="0"/>
        <v/>
      </c>
      <c r="E14" s="6" t="str">
        <f>IF($A14="","",IF(OR(CLEANED_DATA!D14="",CLEANED_DATA!Q14=""),"Missing ANC1 or LLIN",IF(CLEANED_DATA!D14=0,"ANC1 is 0",(CLEANED_DATA!Q14/CLEANED_DATA!D14)*100)))</f>
        <v/>
      </c>
      <c r="F14" s="2" t="str">
        <f>IF($A14="","",CLEANED_DATA!R14)</f>
        <v/>
      </c>
      <c r="G14" s="6" t="str">
        <f>IF($A14="","",CLEANED_DATA!T14)</f>
        <v/>
      </c>
      <c r="H14" s="5" t="str">
        <f t="shared" si="1"/>
        <v/>
      </c>
      <c r="I14" s="7" t="str">
        <f>IF($A14="","",CLEANED_DATA!AL14)</f>
        <v/>
      </c>
      <c r="J14" s="5" t="str">
        <f t="shared" si="2"/>
        <v/>
      </c>
      <c r="K14" s="7" t="str">
        <f>IF($A14="","",CLEANED_DATA!V14)</f>
        <v/>
      </c>
      <c r="L14" s="5" t="str">
        <f t="shared" si="6"/>
        <v/>
      </c>
      <c r="M14" s="2" t="str">
        <f>IF($A14="","",CLEANED_DATA!W14)</f>
        <v/>
      </c>
      <c r="N14" s="5" t="str">
        <f t="shared" si="3"/>
        <v/>
      </c>
      <c r="O14" s="7" t="str">
        <f>IF($A14="","",CLEANED_DATA!AM14)</f>
        <v/>
      </c>
      <c r="P14" s="2" t="str">
        <f>IF($A14="","",CLEANED_DATA!AN14)</f>
        <v/>
      </c>
      <c r="Q14" s="7" t="str">
        <f>IF($A14="","",CLEANED_DATA!AO14)</f>
        <v/>
      </c>
      <c r="R14" s="5" t="str">
        <f t="shared" si="4"/>
        <v/>
      </c>
      <c r="S14" t="str">
        <f>IF($A14="","",DQ_CHECKS!K14)</f>
        <v/>
      </c>
      <c r="T14" t="str">
        <f>IF($A14="","",N(CLEANED_DATA!AV14)+N(CLEANED_DATA!AW14)+N(CLEANED_DATA!AX14))</f>
        <v/>
      </c>
      <c r="U14" s="5" t="str">
        <f t="shared" si="5"/>
        <v/>
      </c>
      <c r="V14" s="5" t="str">
        <f t="shared" si="7"/>
        <v/>
      </c>
      <c r="W14" t="str">
        <f t="shared" si="8"/>
        <v/>
      </c>
    </row>
    <row r="15" spans="1:24">
      <c r="A15" s="2" t="str">
        <f>IF(CLEANED_DATA!A15="","",CLEANED_DATA!A15)</f>
        <v/>
      </c>
      <c r="B15" s="2" t="str">
        <f>IF($A15="","",CLEANED_DATA!D15)</f>
        <v/>
      </c>
      <c r="C15" s="2" t="str">
        <f>IF($A15="","",CLEANED_DATA!G15)</f>
        <v/>
      </c>
      <c r="D15" s="5" t="str">
        <f t="shared" si="0"/>
        <v/>
      </c>
      <c r="E15" s="6" t="str">
        <f>IF($A15="","",IF(OR(CLEANED_DATA!D15="",CLEANED_DATA!Q15=""),"Missing ANC1 or LLIN",IF(CLEANED_DATA!D15=0,"ANC1 is 0",(CLEANED_DATA!Q15/CLEANED_DATA!D15)*100)))</f>
        <v/>
      </c>
      <c r="F15" s="2" t="str">
        <f>IF($A15="","",CLEANED_DATA!R15)</f>
        <v/>
      </c>
      <c r="G15" s="6" t="str">
        <f>IF($A15="","",CLEANED_DATA!T15)</f>
        <v/>
      </c>
      <c r="H15" s="5" t="str">
        <f t="shared" si="1"/>
        <v/>
      </c>
      <c r="I15" s="7" t="str">
        <f>IF($A15="","",CLEANED_DATA!AL15)</f>
        <v/>
      </c>
      <c r="J15" s="5" t="str">
        <f t="shared" si="2"/>
        <v/>
      </c>
      <c r="K15" s="7" t="str">
        <f>IF($A15="","",CLEANED_DATA!V15)</f>
        <v/>
      </c>
      <c r="L15" s="5" t="str">
        <f t="shared" si="6"/>
        <v/>
      </c>
      <c r="M15" s="2" t="str">
        <f>IF($A15="","",CLEANED_DATA!W15)</f>
        <v/>
      </c>
      <c r="N15" s="5" t="str">
        <f t="shared" si="3"/>
        <v/>
      </c>
      <c r="O15" s="7" t="str">
        <f>IF($A15="","",CLEANED_DATA!AM15)</f>
        <v/>
      </c>
      <c r="P15" s="2" t="str">
        <f>IF($A15="","",CLEANED_DATA!AN15)</f>
        <v/>
      </c>
      <c r="Q15" s="7" t="str">
        <f>IF($A15="","",CLEANED_DATA!AO15)</f>
        <v/>
      </c>
      <c r="R15" s="5" t="str">
        <f t="shared" si="4"/>
        <v/>
      </c>
      <c r="S15" t="str">
        <f>IF($A15="","",DQ_CHECKS!K15)</f>
        <v/>
      </c>
      <c r="T15" t="str">
        <f>IF($A15="","",N(CLEANED_DATA!AV15)+N(CLEANED_DATA!AW15)+N(CLEANED_DATA!AX15))</f>
        <v/>
      </c>
      <c r="U15" s="5" t="str">
        <f t="shared" si="5"/>
        <v/>
      </c>
      <c r="V15" s="5" t="str">
        <f t="shared" si="7"/>
        <v/>
      </c>
      <c r="W15" t="str">
        <f t="shared" si="8"/>
        <v/>
      </c>
    </row>
    <row r="16" spans="1:24">
      <c r="A16" s="2" t="str">
        <f>IF(CLEANED_DATA!A16="","",CLEANED_DATA!A16)</f>
        <v/>
      </c>
      <c r="B16" s="2" t="str">
        <f>IF($A16="","",CLEANED_DATA!D16)</f>
        <v/>
      </c>
      <c r="C16" s="2" t="str">
        <f>IF($A16="","",CLEANED_DATA!G16)</f>
        <v/>
      </c>
      <c r="D16" s="5" t="str">
        <f t="shared" si="0"/>
        <v/>
      </c>
      <c r="E16" s="6" t="str">
        <f>IF($A16="","",IF(OR(CLEANED_DATA!D16="",CLEANED_DATA!Q16=""),"Missing ANC1 or LLIN",IF(CLEANED_DATA!D16=0,"ANC1 is 0",(CLEANED_DATA!Q16/CLEANED_DATA!D16)*100)))</f>
        <v/>
      </c>
      <c r="F16" s="2" t="str">
        <f>IF($A16="","",CLEANED_DATA!R16)</f>
        <v/>
      </c>
      <c r="G16" s="6" t="str">
        <f>IF($A16="","",CLEANED_DATA!T16)</f>
        <v/>
      </c>
      <c r="H16" s="5" t="str">
        <f t="shared" si="1"/>
        <v/>
      </c>
      <c r="I16" s="7" t="str">
        <f>IF($A16="","",CLEANED_DATA!AL16)</f>
        <v/>
      </c>
      <c r="J16" s="5" t="str">
        <f t="shared" si="2"/>
        <v/>
      </c>
      <c r="K16" s="7" t="str">
        <f>IF($A16="","",CLEANED_DATA!V16)</f>
        <v/>
      </c>
      <c r="L16" s="5" t="str">
        <f t="shared" si="6"/>
        <v/>
      </c>
      <c r="M16" s="2" t="str">
        <f>IF($A16="","",CLEANED_DATA!W16)</f>
        <v/>
      </c>
      <c r="N16" s="5" t="str">
        <f t="shared" si="3"/>
        <v/>
      </c>
      <c r="O16" s="7" t="str">
        <f>IF($A16="","",CLEANED_DATA!AM16)</f>
        <v/>
      </c>
      <c r="P16" s="2" t="str">
        <f>IF($A16="","",CLEANED_DATA!AN16)</f>
        <v/>
      </c>
      <c r="Q16" s="7" t="str">
        <f>IF($A16="","",CLEANED_DATA!AO16)</f>
        <v/>
      </c>
      <c r="R16" s="5" t="str">
        <f t="shared" si="4"/>
        <v/>
      </c>
      <c r="S16" t="str">
        <f>IF($A16="","",DQ_CHECKS!K16)</f>
        <v/>
      </c>
      <c r="T16" t="str">
        <f>IF($A16="","",N(CLEANED_DATA!AV16)+N(CLEANED_DATA!AW16)+N(CLEANED_DATA!AX16))</f>
        <v/>
      </c>
      <c r="U16" s="5" t="str">
        <f t="shared" si="5"/>
        <v/>
      </c>
      <c r="V16" s="5" t="str">
        <f t="shared" si="7"/>
        <v/>
      </c>
      <c r="W16" t="str">
        <f t="shared" si="8"/>
        <v/>
      </c>
    </row>
    <row r="17" spans="1:23">
      <c r="A17" s="2" t="str">
        <f>IF(CLEANED_DATA!A17="","",CLEANED_DATA!A17)</f>
        <v/>
      </c>
      <c r="B17" s="2" t="str">
        <f>IF($A17="","",CLEANED_DATA!D17)</f>
        <v/>
      </c>
      <c r="C17" s="2" t="str">
        <f>IF($A17="","",CLEANED_DATA!G17)</f>
        <v/>
      </c>
      <c r="D17" s="5" t="str">
        <f t="shared" si="0"/>
        <v/>
      </c>
      <c r="E17" s="6" t="str">
        <f>IF($A17="","",IF(OR(CLEANED_DATA!D17="",CLEANED_DATA!Q17=""),"Missing ANC1 or LLIN",IF(CLEANED_DATA!D17=0,"ANC1 is 0",(CLEANED_DATA!Q17/CLEANED_DATA!D17)*100)))</f>
        <v/>
      </c>
      <c r="F17" s="2" t="str">
        <f>IF($A17="","",CLEANED_DATA!R17)</f>
        <v/>
      </c>
      <c r="G17" s="6" t="str">
        <f>IF($A17="","",CLEANED_DATA!T17)</f>
        <v/>
      </c>
      <c r="H17" s="5" t="str">
        <f t="shared" si="1"/>
        <v/>
      </c>
      <c r="I17" s="7" t="str">
        <f>IF($A17="","",CLEANED_DATA!AL17)</f>
        <v/>
      </c>
      <c r="J17" s="5" t="str">
        <f t="shared" si="2"/>
        <v/>
      </c>
      <c r="K17" s="7" t="str">
        <f>IF($A17="","",CLEANED_DATA!V17)</f>
        <v/>
      </c>
      <c r="L17" s="5" t="str">
        <f t="shared" si="6"/>
        <v/>
      </c>
      <c r="M17" s="2" t="str">
        <f>IF($A17="","",CLEANED_DATA!W17)</f>
        <v/>
      </c>
      <c r="N17" s="5" t="str">
        <f t="shared" si="3"/>
        <v/>
      </c>
      <c r="O17" s="7" t="str">
        <f>IF($A17="","",CLEANED_DATA!AM17)</f>
        <v/>
      </c>
      <c r="P17" s="2" t="str">
        <f>IF($A17="","",CLEANED_DATA!AN17)</f>
        <v/>
      </c>
      <c r="Q17" s="7" t="str">
        <f>IF($A17="","",CLEANED_DATA!AO17)</f>
        <v/>
      </c>
      <c r="R17" s="5" t="str">
        <f t="shared" si="4"/>
        <v/>
      </c>
      <c r="S17" t="str">
        <f>IF($A17="","",DQ_CHECKS!K17)</f>
        <v/>
      </c>
      <c r="T17" t="str">
        <f>IF($A17="","",N(CLEANED_DATA!AV17)+N(CLEANED_DATA!AW17)+N(CLEANED_DATA!AX17))</f>
        <v/>
      </c>
      <c r="U17" s="5" t="str">
        <f t="shared" si="5"/>
        <v/>
      </c>
      <c r="V17" s="5" t="str">
        <f t="shared" si="7"/>
        <v/>
      </c>
      <c r="W17" t="str">
        <f t="shared" si="8"/>
        <v/>
      </c>
    </row>
    <row r="18" spans="1:23">
      <c r="A18" s="2" t="str">
        <f>IF(CLEANED_DATA!A18="","",CLEANED_DATA!A18)</f>
        <v/>
      </c>
      <c r="B18" s="2" t="str">
        <f>IF($A18="","",CLEANED_DATA!D18)</f>
        <v/>
      </c>
      <c r="C18" s="2" t="str">
        <f>IF($A18="","",CLEANED_DATA!G18)</f>
        <v/>
      </c>
      <c r="D18" s="5" t="str">
        <f t="shared" si="0"/>
        <v/>
      </c>
      <c r="E18" s="6" t="str">
        <f>IF($A18="","",IF(OR(CLEANED_DATA!D18="",CLEANED_DATA!Q18=""),"Missing ANC1 or LLIN",IF(CLEANED_DATA!D18=0,"ANC1 is 0",(CLEANED_DATA!Q18/CLEANED_DATA!D18)*100)))</f>
        <v/>
      </c>
      <c r="F18" s="2" t="str">
        <f>IF($A18="","",CLEANED_DATA!R18)</f>
        <v/>
      </c>
      <c r="G18" s="6" t="str">
        <f>IF($A18="","",CLEANED_DATA!T18)</f>
        <v/>
      </c>
      <c r="H18" s="5" t="str">
        <f t="shared" si="1"/>
        <v/>
      </c>
      <c r="I18" s="7" t="str">
        <f>IF($A18="","",CLEANED_DATA!AL18)</f>
        <v/>
      </c>
      <c r="J18" s="5" t="str">
        <f t="shared" si="2"/>
        <v/>
      </c>
      <c r="K18" s="7" t="str">
        <f>IF($A18="","",CLEANED_DATA!V18)</f>
        <v/>
      </c>
      <c r="L18" s="5" t="str">
        <f t="shared" si="6"/>
        <v/>
      </c>
      <c r="M18" s="2" t="str">
        <f>IF($A18="","",CLEANED_DATA!W18)</f>
        <v/>
      </c>
      <c r="N18" s="5" t="str">
        <f t="shared" si="3"/>
        <v/>
      </c>
      <c r="O18" s="7" t="str">
        <f>IF($A18="","",CLEANED_DATA!AM18)</f>
        <v/>
      </c>
      <c r="P18" s="2" t="str">
        <f>IF($A18="","",CLEANED_DATA!AN18)</f>
        <v/>
      </c>
      <c r="Q18" s="7" t="str">
        <f>IF($A18="","",CLEANED_DATA!AO18)</f>
        <v/>
      </c>
      <c r="R18" s="5" t="str">
        <f t="shared" si="4"/>
        <v/>
      </c>
      <c r="S18" t="str">
        <f>IF($A18="","",DQ_CHECKS!K18)</f>
        <v/>
      </c>
      <c r="T18" t="str">
        <f>IF($A18="","",N(CLEANED_DATA!AV18)+N(CLEANED_DATA!AW18)+N(CLEANED_DATA!AX18))</f>
        <v/>
      </c>
      <c r="U18" s="5" t="str">
        <f t="shared" si="5"/>
        <v/>
      </c>
      <c r="V18" s="5" t="str">
        <f t="shared" si="7"/>
        <v/>
      </c>
      <c r="W18" t="str">
        <f t="shared" si="8"/>
        <v/>
      </c>
    </row>
    <row r="19" spans="1:23">
      <c r="A19" s="2" t="str">
        <f>IF(CLEANED_DATA!A19="","",CLEANED_DATA!A19)</f>
        <v/>
      </c>
      <c r="B19" s="2" t="str">
        <f>IF($A19="","",CLEANED_DATA!D19)</f>
        <v/>
      </c>
      <c r="C19" s="2" t="str">
        <f>IF($A19="","",CLEANED_DATA!G19)</f>
        <v/>
      </c>
      <c r="D19" s="5" t="str">
        <f t="shared" si="0"/>
        <v/>
      </c>
      <c r="E19" s="6" t="str">
        <f>IF($A19="","",IF(OR(CLEANED_DATA!D19="",CLEANED_DATA!Q19=""),"Missing ANC1 or LLIN",IF(CLEANED_DATA!D19=0,"ANC1 is 0",(CLEANED_DATA!Q19/CLEANED_DATA!D19)*100)))</f>
        <v/>
      </c>
      <c r="F19" s="2" t="str">
        <f>IF($A19="","",CLEANED_DATA!R19)</f>
        <v/>
      </c>
      <c r="G19" s="6" t="str">
        <f>IF($A19="","",CLEANED_DATA!T19)</f>
        <v/>
      </c>
      <c r="H19" s="5" t="str">
        <f t="shared" si="1"/>
        <v/>
      </c>
      <c r="I19" s="7" t="str">
        <f>IF($A19="","",CLEANED_DATA!AL19)</f>
        <v/>
      </c>
      <c r="J19" s="5" t="str">
        <f t="shared" si="2"/>
        <v/>
      </c>
      <c r="K19" s="7" t="str">
        <f>IF($A19="","",CLEANED_DATA!V19)</f>
        <v/>
      </c>
      <c r="L19" s="5" t="str">
        <f t="shared" si="6"/>
        <v/>
      </c>
      <c r="M19" s="2" t="str">
        <f>IF($A19="","",CLEANED_DATA!W19)</f>
        <v/>
      </c>
      <c r="N19" s="5" t="str">
        <f t="shared" si="3"/>
        <v/>
      </c>
      <c r="O19" s="7" t="str">
        <f>IF($A19="","",CLEANED_DATA!AM19)</f>
        <v/>
      </c>
      <c r="P19" s="2" t="str">
        <f>IF($A19="","",CLEANED_DATA!AN19)</f>
        <v/>
      </c>
      <c r="Q19" s="7" t="str">
        <f>IF($A19="","",CLEANED_DATA!AO19)</f>
        <v/>
      </c>
      <c r="R19" s="5" t="str">
        <f t="shared" si="4"/>
        <v/>
      </c>
      <c r="S19" t="str">
        <f>IF($A19="","",DQ_CHECKS!K19)</f>
        <v/>
      </c>
      <c r="T19" t="str">
        <f>IF($A19="","",N(CLEANED_DATA!AV19)+N(CLEANED_DATA!AW19)+N(CLEANED_DATA!AX19))</f>
        <v/>
      </c>
      <c r="U19" s="5" t="str">
        <f t="shared" si="5"/>
        <v/>
      </c>
      <c r="V19" s="5" t="str">
        <f t="shared" si="7"/>
        <v/>
      </c>
      <c r="W19" t="str">
        <f t="shared" si="8"/>
        <v/>
      </c>
    </row>
    <row r="20" spans="1:23">
      <c r="A20" s="2" t="str">
        <f>IF(CLEANED_DATA!A20="","",CLEANED_DATA!A20)</f>
        <v/>
      </c>
      <c r="B20" s="2" t="str">
        <f>IF($A20="","",CLEANED_DATA!D20)</f>
        <v/>
      </c>
      <c r="C20" s="2" t="str">
        <f>IF($A20="","",CLEANED_DATA!G20)</f>
        <v/>
      </c>
      <c r="D20" s="5" t="str">
        <f t="shared" si="0"/>
        <v/>
      </c>
      <c r="E20" s="6" t="str">
        <f>IF($A20="","",IF(OR(CLEANED_DATA!D20="",CLEANED_DATA!Q20=""),"Missing ANC1 or LLIN",IF(CLEANED_DATA!D20=0,"ANC1 is 0",(CLEANED_DATA!Q20/CLEANED_DATA!D20)*100)))</f>
        <v/>
      </c>
      <c r="F20" s="2" t="str">
        <f>IF($A20="","",CLEANED_DATA!R20)</f>
        <v/>
      </c>
      <c r="G20" s="6" t="str">
        <f>IF($A20="","",CLEANED_DATA!T20)</f>
        <v/>
      </c>
      <c r="H20" s="5" t="str">
        <f t="shared" si="1"/>
        <v/>
      </c>
      <c r="I20" s="7" t="str">
        <f>IF($A20="","",CLEANED_DATA!AL20)</f>
        <v/>
      </c>
      <c r="J20" s="5" t="str">
        <f t="shared" si="2"/>
        <v/>
      </c>
      <c r="K20" s="7" t="str">
        <f>IF($A20="","",CLEANED_DATA!V20)</f>
        <v/>
      </c>
      <c r="L20" s="5" t="str">
        <f t="shared" si="6"/>
        <v/>
      </c>
      <c r="M20" s="2" t="str">
        <f>IF($A20="","",CLEANED_DATA!W20)</f>
        <v/>
      </c>
      <c r="N20" s="5" t="str">
        <f t="shared" si="3"/>
        <v/>
      </c>
      <c r="O20" s="7" t="str">
        <f>IF($A20="","",CLEANED_DATA!AM20)</f>
        <v/>
      </c>
      <c r="P20" s="2" t="str">
        <f>IF($A20="","",CLEANED_DATA!AN20)</f>
        <v/>
      </c>
      <c r="Q20" s="7" t="str">
        <f>IF($A20="","",CLEANED_DATA!AO20)</f>
        <v/>
      </c>
      <c r="R20" s="5" t="str">
        <f t="shared" si="4"/>
        <v/>
      </c>
      <c r="S20" t="str">
        <f>IF($A20="","",DQ_CHECKS!K20)</f>
        <v/>
      </c>
      <c r="T20" t="str">
        <f>IF($A20="","",N(CLEANED_DATA!AV20)+N(CLEANED_DATA!AW20)+N(CLEANED_DATA!AX20))</f>
        <v/>
      </c>
      <c r="U20" s="5" t="str">
        <f t="shared" si="5"/>
        <v/>
      </c>
      <c r="V20" s="5" t="str">
        <f t="shared" si="7"/>
        <v/>
      </c>
      <c r="W20" t="str">
        <f t="shared" si="8"/>
        <v/>
      </c>
    </row>
    <row r="21" spans="1:23">
      <c r="A21" s="2" t="str">
        <f>IF(CLEANED_DATA!A21="","",CLEANED_DATA!A21)</f>
        <v/>
      </c>
      <c r="B21" s="2" t="str">
        <f>IF($A21="","",CLEANED_DATA!D21)</f>
        <v/>
      </c>
      <c r="C21" s="2" t="str">
        <f>IF($A21="","",CLEANED_DATA!G21)</f>
        <v/>
      </c>
      <c r="D21" s="5" t="str">
        <f t="shared" si="0"/>
        <v/>
      </c>
      <c r="E21" s="6" t="str">
        <f>IF($A21="","",IF(OR(CLEANED_DATA!D21="",CLEANED_DATA!Q21=""),"Missing ANC1 or LLIN",IF(CLEANED_DATA!D21=0,"ANC1 is 0",(CLEANED_DATA!Q21/CLEANED_DATA!D21)*100)))</f>
        <v/>
      </c>
      <c r="F21" s="2" t="str">
        <f>IF($A21="","",CLEANED_DATA!R21)</f>
        <v/>
      </c>
      <c r="G21" s="6" t="str">
        <f>IF($A21="","",CLEANED_DATA!T21)</f>
        <v/>
      </c>
      <c r="H21" s="5" t="str">
        <f t="shared" si="1"/>
        <v/>
      </c>
      <c r="I21" s="7" t="str">
        <f>IF($A21="","",CLEANED_DATA!AL21)</f>
        <v/>
      </c>
      <c r="J21" s="5" t="str">
        <f t="shared" si="2"/>
        <v/>
      </c>
      <c r="K21" s="7" t="str">
        <f>IF($A21="","",CLEANED_DATA!V21)</f>
        <v/>
      </c>
      <c r="L21" s="5" t="str">
        <f t="shared" si="6"/>
        <v/>
      </c>
      <c r="M21" s="2" t="str">
        <f>IF($A21="","",CLEANED_DATA!W21)</f>
        <v/>
      </c>
      <c r="N21" s="5" t="str">
        <f t="shared" si="3"/>
        <v/>
      </c>
      <c r="O21" s="7" t="str">
        <f>IF($A21="","",CLEANED_DATA!AM21)</f>
        <v/>
      </c>
      <c r="P21" s="2" t="str">
        <f>IF($A21="","",CLEANED_DATA!AN21)</f>
        <v/>
      </c>
      <c r="Q21" s="7" t="str">
        <f>IF($A21="","",CLEANED_DATA!AO21)</f>
        <v/>
      </c>
      <c r="R21" s="5" t="str">
        <f t="shared" si="4"/>
        <v/>
      </c>
      <c r="S21" t="str">
        <f>IF($A21="","",DQ_CHECKS!K21)</f>
        <v/>
      </c>
      <c r="T21" t="str">
        <f>IF($A21="","",N(CLEANED_DATA!AV21)+N(CLEANED_DATA!AW21)+N(CLEANED_DATA!AX21))</f>
        <v/>
      </c>
      <c r="U21" s="5" t="str">
        <f t="shared" si="5"/>
        <v/>
      </c>
      <c r="V21" s="5" t="str">
        <f t="shared" si="7"/>
        <v/>
      </c>
      <c r="W21" t="str">
        <f t="shared" si="8"/>
        <v/>
      </c>
    </row>
    <row r="22" spans="1:23">
      <c r="A22" s="2" t="str">
        <f>IF(CLEANED_DATA!A22="","",CLEANED_DATA!A22)</f>
        <v/>
      </c>
      <c r="B22" s="2" t="str">
        <f>IF($A22="","",CLEANED_DATA!D22)</f>
        <v/>
      </c>
      <c r="C22" s="2" t="str">
        <f>IF($A22="","",CLEANED_DATA!G22)</f>
        <v/>
      </c>
      <c r="D22" s="5" t="str">
        <f t="shared" si="0"/>
        <v/>
      </c>
      <c r="E22" s="6" t="str">
        <f>IF($A22="","",IF(OR(CLEANED_DATA!D22="",CLEANED_DATA!Q22=""),"Missing ANC1 or LLIN",IF(CLEANED_DATA!D22=0,"ANC1 is 0",(CLEANED_DATA!Q22/CLEANED_DATA!D22)*100)))</f>
        <v/>
      </c>
      <c r="F22" s="2" t="str">
        <f>IF($A22="","",CLEANED_DATA!R22)</f>
        <v/>
      </c>
      <c r="G22" s="6" t="str">
        <f>IF($A22="","",CLEANED_DATA!T22)</f>
        <v/>
      </c>
      <c r="H22" s="5" t="str">
        <f t="shared" si="1"/>
        <v/>
      </c>
      <c r="I22" s="7" t="str">
        <f>IF($A22="","",CLEANED_DATA!AL22)</f>
        <v/>
      </c>
      <c r="J22" s="5" t="str">
        <f t="shared" si="2"/>
        <v/>
      </c>
      <c r="K22" s="7" t="str">
        <f>IF($A22="","",CLEANED_DATA!V22)</f>
        <v/>
      </c>
      <c r="L22" s="5" t="str">
        <f t="shared" si="6"/>
        <v/>
      </c>
      <c r="M22" s="2" t="str">
        <f>IF($A22="","",CLEANED_DATA!W22)</f>
        <v/>
      </c>
      <c r="N22" s="5" t="str">
        <f t="shared" si="3"/>
        <v/>
      </c>
      <c r="O22" s="7" t="str">
        <f>IF($A22="","",CLEANED_DATA!AM22)</f>
        <v/>
      </c>
      <c r="P22" s="2" t="str">
        <f>IF($A22="","",CLEANED_DATA!AN22)</f>
        <v/>
      </c>
      <c r="Q22" s="7" t="str">
        <f>IF($A22="","",CLEANED_DATA!AO22)</f>
        <v/>
      </c>
      <c r="R22" s="5" t="str">
        <f t="shared" si="4"/>
        <v/>
      </c>
      <c r="S22" t="str">
        <f>IF($A22="","",DQ_CHECKS!K22)</f>
        <v/>
      </c>
      <c r="T22" t="str">
        <f>IF($A22="","",N(CLEANED_DATA!AV22)+N(CLEANED_DATA!AW22)+N(CLEANED_DATA!AX22))</f>
        <v/>
      </c>
      <c r="U22" s="5" t="str">
        <f t="shared" si="5"/>
        <v/>
      </c>
      <c r="V22" s="5" t="str">
        <f t="shared" si="7"/>
        <v/>
      </c>
      <c r="W22" t="str">
        <f t="shared" si="8"/>
        <v/>
      </c>
    </row>
    <row r="23" spans="1:23">
      <c r="A23" s="2" t="str">
        <f>IF(CLEANED_DATA!A23="","",CLEANED_DATA!A23)</f>
        <v/>
      </c>
      <c r="B23" s="2" t="str">
        <f>IF($A23="","",CLEANED_DATA!D23)</f>
        <v/>
      </c>
      <c r="C23" s="2" t="str">
        <f>IF($A23="","",CLEANED_DATA!G23)</f>
        <v/>
      </c>
      <c r="D23" s="5" t="str">
        <f t="shared" si="0"/>
        <v/>
      </c>
      <c r="E23" s="6" t="str">
        <f>IF($A23="","",IF(OR(CLEANED_DATA!D23="",CLEANED_DATA!Q23=""),"Missing ANC1 or LLIN",IF(CLEANED_DATA!D23=0,"ANC1 is 0",(CLEANED_DATA!Q23/CLEANED_DATA!D23)*100)))</f>
        <v/>
      </c>
      <c r="F23" s="2" t="str">
        <f>IF($A23="","",CLEANED_DATA!R23)</f>
        <v/>
      </c>
      <c r="G23" s="6" t="str">
        <f>IF($A23="","",CLEANED_DATA!T23)</f>
        <v/>
      </c>
      <c r="H23" s="5" t="str">
        <f t="shared" si="1"/>
        <v/>
      </c>
      <c r="I23" s="7" t="str">
        <f>IF($A23="","",CLEANED_DATA!AL23)</f>
        <v/>
      </c>
      <c r="J23" s="5" t="str">
        <f t="shared" si="2"/>
        <v/>
      </c>
      <c r="K23" s="7" t="str">
        <f>IF($A23="","",CLEANED_DATA!V23)</f>
        <v/>
      </c>
      <c r="L23" s="5" t="str">
        <f t="shared" si="6"/>
        <v/>
      </c>
      <c r="M23" s="2" t="str">
        <f>IF($A23="","",CLEANED_DATA!W23)</f>
        <v/>
      </c>
      <c r="N23" s="5" t="str">
        <f t="shared" si="3"/>
        <v/>
      </c>
      <c r="O23" s="7" t="str">
        <f>IF($A23="","",CLEANED_DATA!AM23)</f>
        <v/>
      </c>
      <c r="P23" s="2" t="str">
        <f>IF($A23="","",CLEANED_DATA!AN23)</f>
        <v/>
      </c>
      <c r="Q23" s="7" t="str">
        <f>IF($A23="","",CLEANED_DATA!AO23)</f>
        <v/>
      </c>
      <c r="R23" s="5" t="str">
        <f t="shared" si="4"/>
        <v/>
      </c>
      <c r="S23" t="str">
        <f>IF($A23="","",DQ_CHECKS!K23)</f>
        <v/>
      </c>
      <c r="T23" t="str">
        <f>IF($A23="","",N(CLEANED_DATA!AV23)+N(CLEANED_DATA!AW23)+N(CLEANED_DATA!AX23))</f>
        <v/>
      </c>
      <c r="U23" s="5" t="str">
        <f t="shared" si="5"/>
        <v/>
      </c>
      <c r="V23" s="5" t="str">
        <f t="shared" si="7"/>
        <v/>
      </c>
      <c r="W23" t="str">
        <f t="shared" si="8"/>
        <v/>
      </c>
    </row>
    <row r="24" spans="1:23">
      <c r="A24" s="2" t="str">
        <f>IF(CLEANED_DATA!A24="","",CLEANED_DATA!A24)</f>
        <v/>
      </c>
      <c r="B24" s="2" t="str">
        <f>IF($A24="","",CLEANED_DATA!D24)</f>
        <v/>
      </c>
      <c r="C24" s="2" t="str">
        <f>IF($A24="","",CLEANED_DATA!G24)</f>
        <v/>
      </c>
      <c r="D24" s="5" t="str">
        <f t="shared" si="0"/>
        <v/>
      </c>
      <c r="E24" s="6" t="str">
        <f>IF($A24="","",IF(OR(CLEANED_DATA!D24="",CLEANED_DATA!Q24=""),"Missing ANC1 or LLIN",IF(CLEANED_DATA!D24=0,"ANC1 is 0",(CLEANED_DATA!Q24/CLEANED_DATA!D24)*100)))</f>
        <v/>
      </c>
      <c r="F24" s="2" t="str">
        <f>IF($A24="","",CLEANED_DATA!R24)</f>
        <v/>
      </c>
      <c r="G24" s="6" t="str">
        <f>IF($A24="","",CLEANED_DATA!T24)</f>
        <v/>
      </c>
      <c r="H24" s="5" t="str">
        <f t="shared" si="1"/>
        <v/>
      </c>
      <c r="I24" s="7" t="str">
        <f>IF($A24="","",CLEANED_DATA!AL24)</f>
        <v/>
      </c>
      <c r="J24" s="5" t="str">
        <f t="shared" si="2"/>
        <v/>
      </c>
      <c r="K24" s="7" t="str">
        <f>IF($A24="","",CLEANED_DATA!V24)</f>
        <v/>
      </c>
      <c r="L24" s="5" t="str">
        <f t="shared" si="6"/>
        <v/>
      </c>
      <c r="M24" s="2" t="str">
        <f>IF($A24="","",CLEANED_DATA!W24)</f>
        <v/>
      </c>
      <c r="N24" s="5" t="str">
        <f t="shared" si="3"/>
        <v/>
      </c>
      <c r="O24" s="7" t="str">
        <f>IF($A24="","",CLEANED_DATA!AM24)</f>
        <v/>
      </c>
      <c r="P24" s="2" t="str">
        <f>IF($A24="","",CLEANED_DATA!AN24)</f>
        <v/>
      </c>
      <c r="Q24" s="7" t="str">
        <f>IF($A24="","",CLEANED_DATA!AO24)</f>
        <v/>
      </c>
      <c r="R24" s="5" t="str">
        <f t="shared" si="4"/>
        <v/>
      </c>
      <c r="S24" t="str">
        <f>IF($A24="","",DQ_CHECKS!K24)</f>
        <v/>
      </c>
      <c r="T24" t="str">
        <f>IF($A24="","",N(CLEANED_DATA!AV24)+N(CLEANED_DATA!AW24)+N(CLEANED_DATA!AX24))</f>
        <v/>
      </c>
      <c r="U24" s="5" t="str">
        <f t="shared" si="5"/>
        <v/>
      </c>
      <c r="V24" s="5" t="str">
        <f t="shared" si="7"/>
        <v/>
      </c>
      <c r="W24" t="str">
        <f t="shared" si="8"/>
        <v/>
      </c>
    </row>
    <row r="25" spans="1:23">
      <c r="A25" s="2" t="str">
        <f>IF(CLEANED_DATA!A25="","",CLEANED_DATA!A25)</f>
        <v/>
      </c>
      <c r="B25" s="2" t="str">
        <f>IF($A25="","",CLEANED_DATA!D25)</f>
        <v/>
      </c>
      <c r="C25" s="2" t="str">
        <f>IF($A25="","",CLEANED_DATA!G25)</f>
        <v/>
      </c>
      <c r="D25" s="5" t="str">
        <f t="shared" si="0"/>
        <v/>
      </c>
      <c r="E25" s="6" t="str">
        <f>IF($A25="","",IF(OR(CLEANED_DATA!D25="",CLEANED_DATA!Q25=""),"Missing ANC1 or LLIN",IF(CLEANED_DATA!D25=0,"ANC1 is 0",(CLEANED_DATA!Q25/CLEANED_DATA!D25)*100)))</f>
        <v/>
      </c>
      <c r="F25" s="2" t="str">
        <f>IF($A25="","",CLEANED_DATA!R25)</f>
        <v/>
      </c>
      <c r="G25" s="6" t="str">
        <f>IF($A25="","",CLEANED_DATA!T25)</f>
        <v/>
      </c>
      <c r="H25" s="5" t="str">
        <f t="shared" si="1"/>
        <v/>
      </c>
      <c r="I25" s="7" t="str">
        <f>IF($A25="","",CLEANED_DATA!AL25)</f>
        <v/>
      </c>
      <c r="J25" s="5" t="str">
        <f t="shared" si="2"/>
        <v/>
      </c>
      <c r="K25" s="7" t="str">
        <f>IF($A25="","",CLEANED_DATA!V25)</f>
        <v/>
      </c>
      <c r="L25" s="5" t="str">
        <f t="shared" si="6"/>
        <v/>
      </c>
      <c r="M25" s="2" t="str">
        <f>IF($A25="","",CLEANED_DATA!W25)</f>
        <v/>
      </c>
      <c r="N25" s="5" t="str">
        <f t="shared" si="3"/>
        <v/>
      </c>
      <c r="O25" s="7" t="str">
        <f>IF($A25="","",CLEANED_DATA!AM25)</f>
        <v/>
      </c>
      <c r="P25" s="2" t="str">
        <f>IF($A25="","",CLEANED_DATA!AN25)</f>
        <v/>
      </c>
      <c r="Q25" s="7" t="str">
        <f>IF($A25="","",CLEANED_DATA!AO25)</f>
        <v/>
      </c>
      <c r="R25" s="5" t="str">
        <f t="shared" si="4"/>
        <v/>
      </c>
      <c r="S25" t="str">
        <f>IF($A25="","",DQ_CHECKS!K25)</f>
        <v/>
      </c>
      <c r="T25" t="str">
        <f>IF($A25="","",N(CLEANED_DATA!AV25)+N(CLEANED_DATA!AW25)+N(CLEANED_DATA!AX25))</f>
        <v/>
      </c>
      <c r="U25" s="5" t="str">
        <f t="shared" si="5"/>
        <v/>
      </c>
      <c r="V25" s="5" t="str">
        <f t="shared" si="7"/>
        <v/>
      </c>
      <c r="W25" t="str">
        <f t="shared" si="8"/>
        <v/>
      </c>
    </row>
    <row r="26" spans="1:23">
      <c r="A26" s="2" t="str">
        <f>IF(CLEANED_DATA!A26="","",CLEANED_DATA!A26)</f>
        <v/>
      </c>
      <c r="B26" s="2" t="str">
        <f>IF($A26="","",CLEANED_DATA!D26)</f>
        <v/>
      </c>
      <c r="C26" s="2" t="str">
        <f>IF($A26="","",CLEANED_DATA!G26)</f>
        <v/>
      </c>
      <c r="D26" s="5" t="str">
        <f t="shared" si="0"/>
        <v/>
      </c>
      <c r="E26" s="6" t="str">
        <f>IF($A26="","",IF(OR(CLEANED_DATA!D26="",CLEANED_DATA!Q26=""),"Missing ANC1 or LLIN",IF(CLEANED_DATA!D26=0,"ANC1 is 0",(CLEANED_DATA!Q26/CLEANED_DATA!D26)*100)))</f>
        <v/>
      </c>
      <c r="F26" s="2" t="str">
        <f>IF($A26="","",CLEANED_DATA!R26)</f>
        <v/>
      </c>
      <c r="G26" s="6" t="str">
        <f>IF($A26="","",CLEANED_DATA!T26)</f>
        <v/>
      </c>
      <c r="H26" s="5" t="str">
        <f t="shared" si="1"/>
        <v/>
      </c>
      <c r="I26" s="7" t="str">
        <f>IF($A26="","",CLEANED_DATA!AL26)</f>
        <v/>
      </c>
      <c r="J26" s="5" t="str">
        <f t="shared" si="2"/>
        <v/>
      </c>
      <c r="K26" s="7" t="str">
        <f>IF($A26="","",CLEANED_DATA!V26)</f>
        <v/>
      </c>
      <c r="L26" s="5" t="str">
        <f t="shared" si="6"/>
        <v/>
      </c>
      <c r="M26" s="2" t="str">
        <f>IF($A26="","",CLEANED_DATA!W26)</f>
        <v/>
      </c>
      <c r="N26" s="5" t="str">
        <f t="shared" si="3"/>
        <v/>
      </c>
      <c r="O26" s="7" t="str">
        <f>IF($A26="","",CLEANED_DATA!AM26)</f>
        <v/>
      </c>
      <c r="P26" s="2" t="str">
        <f>IF($A26="","",CLEANED_DATA!AN26)</f>
        <v/>
      </c>
      <c r="Q26" s="7" t="str">
        <f>IF($A26="","",CLEANED_DATA!AO26)</f>
        <v/>
      </c>
      <c r="R26" s="5" t="str">
        <f t="shared" si="4"/>
        <v/>
      </c>
      <c r="S26" t="str">
        <f>IF($A26="","",DQ_CHECKS!K26)</f>
        <v/>
      </c>
      <c r="T26" t="str">
        <f>IF($A26="","",N(CLEANED_DATA!AV26)+N(CLEANED_DATA!AW26)+N(CLEANED_DATA!AX26))</f>
        <v/>
      </c>
      <c r="U26" s="5" t="str">
        <f t="shared" si="5"/>
        <v/>
      </c>
      <c r="V26" s="5" t="str">
        <f t="shared" si="7"/>
        <v/>
      </c>
      <c r="W26" t="str">
        <f t="shared" si="8"/>
        <v/>
      </c>
    </row>
    <row r="27" spans="1:23">
      <c r="A27" s="2" t="str">
        <f>IF(CLEANED_DATA!A27="","",CLEANED_DATA!A27)</f>
        <v/>
      </c>
      <c r="B27" s="2" t="str">
        <f>IF($A27="","",CLEANED_DATA!D27)</f>
        <v/>
      </c>
      <c r="C27" s="2" t="str">
        <f>IF($A27="","",CLEANED_DATA!G27)</f>
        <v/>
      </c>
      <c r="D27" s="5" t="str">
        <f t="shared" si="0"/>
        <v/>
      </c>
      <c r="E27" s="6" t="str">
        <f>IF($A27="","",IF(OR(CLEANED_DATA!D27="",CLEANED_DATA!Q27=""),"Missing ANC1 or LLIN",IF(CLEANED_DATA!D27=0,"ANC1 is 0",(CLEANED_DATA!Q27/CLEANED_DATA!D27)*100)))</f>
        <v/>
      </c>
      <c r="F27" s="2" t="str">
        <f>IF($A27="","",CLEANED_DATA!R27)</f>
        <v/>
      </c>
      <c r="G27" s="6" t="str">
        <f>IF($A27="","",CLEANED_DATA!T27)</f>
        <v/>
      </c>
      <c r="H27" s="5" t="str">
        <f t="shared" si="1"/>
        <v/>
      </c>
      <c r="I27" s="7" t="str">
        <f>IF($A27="","",CLEANED_DATA!AL27)</f>
        <v/>
      </c>
      <c r="J27" s="5" t="str">
        <f t="shared" si="2"/>
        <v/>
      </c>
      <c r="K27" s="7" t="str">
        <f>IF($A27="","",CLEANED_DATA!V27)</f>
        <v/>
      </c>
      <c r="L27" s="5" t="str">
        <f t="shared" si="6"/>
        <v/>
      </c>
      <c r="M27" s="2" t="str">
        <f>IF($A27="","",CLEANED_DATA!W27)</f>
        <v/>
      </c>
      <c r="N27" s="5" t="str">
        <f t="shared" si="3"/>
        <v/>
      </c>
      <c r="O27" s="7" t="str">
        <f>IF($A27="","",CLEANED_DATA!AM27)</f>
        <v/>
      </c>
      <c r="P27" s="2" t="str">
        <f>IF($A27="","",CLEANED_DATA!AN27)</f>
        <v/>
      </c>
      <c r="Q27" s="7" t="str">
        <f>IF($A27="","",CLEANED_DATA!AO27)</f>
        <v/>
      </c>
      <c r="R27" s="5" t="str">
        <f t="shared" si="4"/>
        <v/>
      </c>
      <c r="S27" t="str">
        <f>IF($A27="","",DQ_CHECKS!K27)</f>
        <v/>
      </c>
      <c r="T27" t="str">
        <f>IF($A27="","",N(CLEANED_DATA!AV27)+N(CLEANED_DATA!AW27)+N(CLEANED_DATA!AX27))</f>
        <v/>
      </c>
      <c r="U27" s="5" t="str">
        <f t="shared" si="5"/>
        <v/>
      </c>
      <c r="V27" s="5" t="str">
        <f t="shared" si="7"/>
        <v/>
      </c>
      <c r="W27" t="str">
        <f t="shared" si="8"/>
        <v/>
      </c>
    </row>
    <row r="28" spans="1:23">
      <c r="A28" s="2" t="str">
        <f>IF(CLEANED_DATA!A28="","",CLEANED_DATA!A28)</f>
        <v/>
      </c>
      <c r="B28" s="2" t="str">
        <f>IF($A28="","",CLEANED_DATA!D28)</f>
        <v/>
      </c>
      <c r="C28" s="2" t="str">
        <f>IF($A28="","",CLEANED_DATA!G28)</f>
        <v/>
      </c>
      <c r="D28" s="5" t="str">
        <f t="shared" si="0"/>
        <v/>
      </c>
      <c r="E28" s="6" t="str">
        <f>IF($A28="","",IF(OR(CLEANED_DATA!D28="",CLEANED_DATA!Q28=""),"Missing ANC1 or LLIN",IF(CLEANED_DATA!D28=0,"ANC1 is 0",(CLEANED_DATA!Q28/CLEANED_DATA!D28)*100)))</f>
        <v/>
      </c>
      <c r="F28" s="2" t="str">
        <f>IF($A28="","",CLEANED_DATA!R28)</f>
        <v/>
      </c>
      <c r="G28" s="6" t="str">
        <f>IF($A28="","",CLEANED_DATA!T28)</f>
        <v/>
      </c>
      <c r="H28" s="5" t="str">
        <f t="shared" si="1"/>
        <v/>
      </c>
      <c r="I28" s="7" t="str">
        <f>IF($A28="","",CLEANED_DATA!AL28)</f>
        <v/>
      </c>
      <c r="J28" s="5" t="str">
        <f t="shared" si="2"/>
        <v/>
      </c>
      <c r="K28" s="7" t="str">
        <f>IF($A28="","",CLEANED_DATA!V28)</f>
        <v/>
      </c>
      <c r="L28" s="5" t="str">
        <f t="shared" si="6"/>
        <v/>
      </c>
      <c r="M28" s="2" t="str">
        <f>IF($A28="","",CLEANED_DATA!W28)</f>
        <v/>
      </c>
      <c r="N28" s="5" t="str">
        <f t="shared" si="3"/>
        <v/>
      </c>
      <c r="O28" s="7" t="str">
        <f>IF($A28="","",CLEANED_DATA!AM28)</f>
        <v/>
      </c>
      <c r="P28" s="2" t="str">
        <f>IF($A28="","",CLEANED_DATA!AN28)</f>
        <v/>
      </c>
      <c r="Q28" s="7" t="str">
        <f>IF($A28="","",CLEANED_DATA!AO28)</f>
        <v/>
      </c>
      <c r="R28" s="5" t="str">
        <f t="shared" si="4"/>
        <v/>
      </c>
      <c r="S28" t="str">
        <f>IF($A28="","",DQ_CHECKS!K28)</f>
        <v/>
      </c>
      <c r="T28" t="str">
        <f>IF($A28="","",N(CLEANED_DATA!AV28)+N(CLEANED_DATA!AW28)+N(CLEANED_DATA!AX28))</f>
        <v/>
      </c>
      <c r="U28" s="5" t="str">
        <f t="shared" si="5"/>
        <v/>
      </c>
      <c r="V28" s="5" t="str">
        <f t="shared" si="7"/>
        <v/>
      </c>
      <c r="W28" t="str">
        <f t="shared" si="8"/>
        <v/>
      </c>
    </row>
    <row r="29" spans="1:23">
      <c r="A29" s="2" t="str">
        <f>IF(CLEANED_DATA!A29="","",CLEANED_DATA!A29)</f>
        <v/>
      </c>
      <c r="B29" s="2" t="str">
        <f>IF($A29="","",CLEANED_DATA!D29)</f>
        <v/>
      </c>
      <c r="C29" s="2" t="str">
        <f>IF($A29="","",CLEANED_DATA!G29)</f>
        <v/>
      </c>
      <c r="D29" s="5" t="str">
        <f t="shared" si="0"/>
        <v/>
      </c>
      <c r="E29" s="6" t="str">
        <f>IF($A29="","",IF(OR(CLEANED_DATA!D29="",CLEANED_DATA!Q29=""),"Missing ANC1 or LLIN",IF(CLEANED_DATA!D29=0,"ANC1 is 0",(CLEANED_DATA!Q29/CLEANED_DATA!D29)*100)))</f>
        <v/>
      </c>
      <c r="F29" s="2" t="str">
        <f>IF($A29="","",CLEANED_DATA!R29)</f>
        <v/>
      </c>
      <c r="G29" s="6" t="str">
        <f>IF($A29="","",CLEANED_DATA!T29)</f>
        <v/>
      </c>
      <c r="H29" s="5" t="str">
        <f t="shared" si="1"/>
        <v/>
      </c>
      <c r="I29" s="7" t="str">
        <f>IF($A29="","",CLEANED_DATA!AL29)</f>
        <v/>
      </c>
      <c r="J29" s="5" t="str">
        <f t="shared" si="2"/>
        <v/>
      </c>
      <c r="K29" s="7" t="str">
        <f>IF($A29="","",CLEANED_DATA!V29)</f>
        <v/>
      </c>
      <c r="L29" s="5" t="str">
        <f t="shared" si="6"/>
        <v/>
      </c>
      <c r="M29" s="2" t="str">
        <f>IF($A29="","",CLEANED_DATA!W29)</f>
        <v/>
      </c>
      <c r="N29" s="5" t="str">
        <f t="shared" si="3"/>
        <v/>
      </c>
      <c r="O29" s="7" t="str">
        <f>IF($A29="","",CLEANED_DATA!AM29)</f>
        <v/>
      </c>
      <c r="P29" s="2" t="str">
        <f>IF($A29="","",CLEANED_DATA!AN29)</f>
        <v/>
      </c>
      <c r="Q29" s="7" t="str">
        <f>IF($A29="","",CLEANED_DATA!AO29)</f>
        <v/>
      </c>
      <c r="R29" s="5" t="str">
        <f t="shared" si="4"/>
        <v/>
      </c>
      <c r="S29" t="str">
        <f>IF($A29="","",DQ_CHECKS!K29)</f>
        <v/>
      </c>
      <c r="T29" t="str">
        <f>IF($A29="","",N(CLEANED_DATA!AV29)+N(CLEANED_DATA!AW29)+N(CLEANED_DATA!AX29))</f>
        <v/>
      </c>
      <c r="U29" s="5" t="str">
        <f t="shared" si="5"/>
        <v/>
      </c>
      <c r="V29" s="5" t="str">
        <f t="shared" si="7"/>
        <v/>
      </c>
      <c r="W29" t="str">
        <f t="shared" si="8"/>
        <v/>
      </c>
    </row>
    <row r="30" spans="1:23">
      <c r="A30" s="2" t="str">
        <f>IF(CLEANED_DATA!A30="","",CLEANED_DATA!A30)</f>
        <v/>
      </c>
      <c r="B30" s="2" t="str">
        <f>IF($A30="","",CLEANED_DATA!D30)</f>
        <v/>
      </c>
      <c r="C30" s="2" t="str">
        <f>IF($A30="","",CLEANED_DATA!G30)</f>
        <v/>
      </c>
      <c r="D30" s="5" t="str">
        <f t="shared" si="0"/>
        <v/>
      </c>
      <c r="E30" s="6" t="str">
        <f>IF($A30="","",IF(OR(CLEANED_DATA!D30="",CLEANED_DATA!Q30=""),"Missing ANC1 or LLIN",IF(CLEANED_DATA!D30=0,"ANC1 is 0",(CLEANED_DATA!Q30/CLEANED_DATA!D30)*100)))</f>
        <v/>
      </c>
      <c r="F30" s="2" t="str">
        <f>IF($A30="","",CLEANED_DATA!R30)</f>
        <v/>
      </c>
      <c r="G30" s="6" t="str">
        <f>IF($A30="","",CLEANED_DATA!T30)</f>
        <v/>
      </c>
      <c r="H30" s="5" t="str">
        <f t="shared" si="1"/>
        <v/>
      </c>
      <c r="I30" s="7" t="str">
        <f>IF($A30="","",CLEANED_DATA!AL30)</f>
        <v/>
      </c>
      <c r="J30" s="5" t="str">
        <f t="shared" si="2"/>
        <v/>
      </c>
      <c r="K30" s="7" t="str">
        <f>IF($A30="","",CLEANED_DATA!V30)</f>
        <v/>
      </c>
      <c r="L30" s="5" t="str">
        <f t="shared" si="6"/>
        <v/>
      </c>
      <c r="M30" s="2" t="str">
        <f>IF($A30="","",CLEANED_DATA!W30)</f>
        <v/>
      </c>
      <c r="N30" s="5" t="str">
        <f t="shared" si="3"/>
        <v/>
      </c>
      <c r="O30" s="7" t="str">
        <f>IF($A30="","",CLEANED_DATA!AM30)</f>
        <v/>
      </c>
      <c r="P30" s="2" t="str">
        <f>IF($A30="","",CLEANED_DATA!AN30)</f>
        <v/>
      </c>
      <c r="Q30" s="7" t="str">
        <f>IF($A30="","",CLEANED_DATA!AO30)</f>
        <v/>
      </c>
      <c r="R30" s="5" t="str">
        <f t="shared" si="4"/>
        <v/>
      </c>
      <c r="S30" t="str">
        <f>IF($A30="","",DQ_CHECKS!K30)</f>
        <v/>
      </c>
      <c r="T30" t="str">
        <f>IF($A30="","",N(CLEANED_DATA!AV30)+N(CLEANED_DATA!AW30)+N(CLEANED_DATA!AX30))</f>
        <v/>
      </c>
      <c r="U30" s="5" t="str">
        <f t="shared" si="5"/>
        <v/>
      </c>
      <c r="V30" s="5" t="str">
        <f t="shared" si="7"/>
        <v/>
      </c>
      <c r="W30" t="str">
        <f t="shared" si="8"/>
        <v/>
      </c>
    </row>
    <row r="31" spans="1:23">
      <c r="A31" s="2" t="str">
        <f>IF(CLEANED_DATA!A31="","",CLEANED_DATA!A31)</f>
        <v/>
      </c>
      <c r="B31" s="2" t="str">
        <f>IF($A31="","",CLEANED_DATA!D31)</f>
        <v/>
      </c>
      <c r="C31" s="2" t="str">
        <f>IF($A31="","",CLEANED_DATA!G31)</f>
        <v/>
      </c>
      <c r="D31" s="5" t="str">
        <f t="shared" si="0"/>
        <v/>
      </c>
      <c r="E31" s="6" t="str">
        <f>IF($A31="","",IF(OR(CLEANED_DATA!D31="",CLEANED_DATA!Q31=""),"Missing ANC1 or LLIN",IF(CLEANED_DATA!D31=0,"ANC1 is 0",(CLEANED_DATA!Q31/CLEANED_DATA!D31)*100)))</f>
        <v/>
      </c>
      <c r="F31" s="2" t="str">
        <f>IF($A31="","",CLEANED_DATA!R31)</f>
        <v/>
      </c>
      <c r="G31" s="6" t="str">
        <f>IF($A31="","",CLEANED_DATA!T31)</f>
        <v/>
      </c>
      <c r="H31" s="5" t="str">
        <f t="shared" si="1"/>
        <v/>
      </c>
      <c r="I31" s="7" t="str">
        <f>IF($A31="","",CLEANED_DATA!AL31)</f>
        <v/>
      </c>
      <c r="J31" s="5" t="str">
        <f t="shared" si="2"/>
        <v/>
      </c>
      <c r="K31" s="7" t="str">
        <f>IF($A31="","",CLEANED_DATA!V31)</f>
        <v/>
      </c>
      <c r="L31" s="5" t="str">
        <f t="shared" si="6"/>
        <v/>
      </c>
      <c r="M31" s="2" t="str">
        <f>IF($A31="","",CLEANED_DATA!W31)</f>
        <v/>
      </c>
      <c r="N31" s="5" t="str">
        <f t="shared" si="3"/>
        <v/>
      </c>
      <c r="O31" s="7" t="str">
        <f>IF($A31="","",CLEANED_DATA!AM31)</f>
        <v/>
      </c>
      <c r="P31" s="2" t="str">
        <f>IF($A31="","",CLEANED_DATA!AN31)</f>
        <v/>
      </c>
      <c r="Q31" s="7" t="str">
        <f>IF($A31="","",CLEANED_DATA!AO31)</f>
        <v/>
      </c>
      <c r="R31" s="5" t="str">
        <f t="shared" si="4"/>
        <v/>
      </c>
      <c r="S31" t="str">
        <f>IF($A31="","",DQ_CHECKS!K31)</f>
        <v/>
      </c>
      <c r="T31" t="str">
        <f>IF($A31="","",N(CLEANED_DATA!AV31)+N(CLEANED_DATA!AW31)+N(CLEANED_DATA!AX31))</f>
        <v/>
      </c>
      <c r="U31" s="5" t="str">
        <f t="shared" si="5"/>
        <v/>
      </c>
      <c r="V31" s="5" t="str">
        <f t="shared" si="7"/>
        <v/>
      </c>
      <c r="W31" t="str">
        <f t="shared" si="8"/>
        <v/>
      </c>
    </row>
    <row r="32" spans="1:23">
      <c r="A32" s="2" t="str">
        <f>IF(CLEANED_DATA!A32="","",CLEANED_DATA!A32)</f>
        <v/>
      </c>
      <c r="B32" s="2" t="str">
        <f>IF($A32="","",CLEANED_DATA!D32)</f>
        <v/>
      </c>
      <c r="C32" s="2" t="str">
        <f>IF($A32="","",CLEANED_DATA!G32)</f>
        <v/>
      </c>
      <c r="D32" s="5" t="str">
        <f t="shared" si="0"/>
        <v/>
      </c>
      <c r="E32" s="6" t="str">
        <f>IF($A32="","",IF(OR(CLEANED_DATA!D32="",CLEANED_DATA!Q32=""),"Missing ANC1 or LLIN",IF(CLEANED_DATA!D32=0,"ANC1 is 0",(CLEANED_DATA!Q32/CLEANED_DATA!D32)*100)))</f>
        <v/>
      </c>
      <c r="F32" s="2" t="str">
        <f>IF($A32="","",CLEANED_DATA!R32)</f>
        <v/>
      </c>
      <c r="G32" s="6" t="str">
        <f>IF($A32="","",CLEANED_DATA!T32)</f>
        <v/>
      </c>
      <c r="H32" s="5" t="str">
        <f t="shared" si="1"/>
        <v/>
      </c>
      <c r="I32" s="7" t="str">
        <f>IF($A32="","",CLEANED_DATA!AL32)</f>
        <v/>
      </c>
      <c r="J32" s="5" t="str">
        <f t="shared" si="2"/>
        <v/>
      </c>
      <c r="K32" s="7" t="str">
        <f>IF($A32="","",CLEANED_DATA!V32)</f>
        <v/>
      </c>
      <c r="L32" s="5" t="str">
        <f t="shared" si="6"/>
        <v/>
      </c>
      <c r="M32" s="2" t="str">
        <f>IF($A32="","",CLEANED_DATA!W32)</f>
        <v/>
      </c>
      <c r="N32" s="5" t="str">
        <f t="shared" si="3"/>
        <v/>
      </c>
      <c r="O32" s="7" t="str">
        <f>IF($A32="","",CLEANED_DATA!AM32)</f>
        <v/>
      </c>
      <c r="P32" s="2" t="str">
        <f>IF($A32="","",CLEANED_DATA!AN32)</f>
        <v/>
      </c>
      <c r="Q32" s="7" t="str">
        <f>IF($A32="","",CLEANED_DATA!AO32)</f>
        <v/>
      </c>
      <c r="R32" s="5" t="str">
        <f t="shared" si="4"/>
        <v/>
      </c>
      <c r="S32" t="str">
        <f>IF($A32="","",DQ_CHECKS!K32)</f>
        <v/>
      </c>
      <c r="T32" t="str">
        <f>IF($A32="","",N(CLEANED_DATA!AV32)+N(CLEANED_DATA!AW32)+N(CLEANED_DATA!AX32))</f>
        <v/>
      </c>
      <c r="U32" s="5" t="str">
        <f t="shared" si="5"/>
        <v/>
      </c>
      <c r="V32" s="5" t="str">
        <f t="shared" si="7"/>
        <v/>
      </c>
      <c r="W32" t="str">
        <f t="shared" si="8"/>
        <v/>
      </c>
    </row>
    <row r="33" spans="1:23">
      <c r="A33" s="2" t="str">
        <f>IF(CLEANED_DATA!A33="","",CLEANED_DATA!A33)</f>
        <v/>
      </c>
      <c r="B33" s="2" t="str">
        <f>IF($A33="","",CLEANED_DATA!D33)</f>
        <v/>
      </c>
      <c r="C33" s="2" t="str">
        <f>IF($A33="","",CLEANED_DATA!G33)</f>
        <v/>
      </c>
      <c r="D33" s="5" t="str">
        <f t="shared" si="0"/>
        <v/>
      </c>
      <c r="E33" s="6" t="str">
        <f>IF($A33="","",IF(OR(CLEANED_DATA!D33="",CLEANED_DATA!Q33=""),"Missing ANC1 or LLIN",IF(CLEANED_DATA!D33=0,"ANC1 is 0",(CLEANED_DATA!Q33/CLEANED_DATA!D33)*100)))</f>
        <v/>
      </c>
      <c r="F33" s="2" t="str">
        <f>IF($A33="","",CLEANED_DATA!R33)</f>
        <v/>
      </c>
      <c r="G33" s="6" t="str">
        <f>IF($A33="","",CLEANED_DATA!T33)</f>
        <v/>
      </c>
      <c r="H33" s="5" t="str">
        <f t="shared" si="1"/>
        <v/>
      </c>
      <c r="I33" s="7" t="str">
        <f>IF($A33="","",CLEANED_DATA!AL33)</f>
        <v/>
      </c>
      <c r="J33" s="5" t="str">
        <f t="shared" si="2"/>
        <v/>
      </c>
      <c r="K33" s="7" t="str">
        <f>IF($A33="","",CLEANED_DATA!V33)</f>
        <v/>
      </c>
      <c r="L33" s="5" t="str">
        <f t="shared" si="6"/>
        <v/>
      </c>
      <c r="M33" s="2" t="str">
        <f>IF($A33="","",CLEANED_DATA!W33)</f>
        <v/>
      </c>
      <c r="N33" s="5" t="str">
        <f t="shared" si="3"/>
        <v/>
      </c>
      <c r="O33" s="7" t="str">
        <f>IF($A33="","",CLEANED_DATA!AM33)</f>
        <v/>
      </c>
      <c r="P33" s="2" t="str">
        <f>IF($A33="","",CLEANED_DATA!AN33)</f>
        <v/>
      </c>
      <c r="Q33" s="7" t="str">
        <f>IF($A33="","",CLEANED_DATA!AO33)</f>
        <v/>
      </c>
      <c r="R33" s="5" t="str">
        <f t="shared" si="4"/>
        <v/>
      </c>
      <c r="S33" t="str">
        <f>IF($A33="","",DQ_CHECKS!K33)</f>
        <v/>
      </c>
      <c r="T33" t="str">
        <f>IF($A33="","",N(CLEANED_DATA!AV33)+N(CLEANED_DATA!AW33)+N(CLEANED_DATA!AX33))</f>
        <v/>
      </c>
      <c r="U33" s="5" t="str">
        <f t="shared" si="5"/>
        <v/>
      </c>
      <c r="V33" s="5" t="str">
        <f t="shared" si="7"/>
        <v/>
      </c>
      <c r="W33" t="str">
        <f t="shared" si="8"/>
        <v/>
      </c>
    </row>
    <row r="34" spans="1:23">
      <c r="A34" s="2" t="str">
        <f>IF(CLEANED_DATA!A34="","",CLEANED_DATA!A34)</f>
        <v/>
      </c>
      <c r="B34" s="2" t="str">
        <f>IF($A34="","",CLEANED_DATA!D34)</f>
        <v/>
      </c>
      <c r="C34" s="2" t="str">
        <f>IF($A34="","",CLEANED_DATA!G34)</f>
        <v/>
      </c>
      <c r="D34" s="5" t="str">
        <f t="shared" ref="D34:D65" si="9">IF($A34="","",IFERROR(C34/B34*100,""))</f>
        <v/>
      </c>
      <c r="E34" s="6" t="str">
        <f>IF($A34="","",IF(OR(CLEANED_DATA!D34="",CLEANED_DATA!Q34=""),"Missing ANC1 or LLIN",IF(CLEANED_DATA!D34=0,"ANC1 is 0",(CLEANED_DATA!Q34/CLEANED_DATA!D34)*100)))</f>
        <v/>
      </c>
      <c r="F34" s="2" t="str">
        <f>IF($A34="","",CLEANED_DATA!R34)</f>
        <v/>
      </c>
      <c r="G34" s="6" t="str">
        <f>IF($A34="","",CLEANED_DATA!T34)</f>
        <v/>
      </c>
      <c r="H34" s="5" t="str">
        <f t="shared" ref="H34:H65" si="10">IF($A34="","",IFERROR(G34/F34*100,""))</f>
        <v/>
      </c>
      <c r="I34" s="7" t="str">
        <f>IF($A34="","",CLEANED_DATA!AL34)</f>
        <v/>
      </c>
      <c r="J34" s="5" t="str">
        <f t="shared" ref="J34:J65" si="11">IF($A34="","",IFERROR(I34/F34*100,""))</f>
        <v/>
      </c>
      <c r="K34" s="7" t="str">
        <f>IF($A34="","",CLEANED_DATA!V34)</f>
        <v/>
      </c>
      <c r="L34" s="5" t="str">
        <f t="shared" ref="L34:L65" si="12">IF($A34="","",IFERROR(K34/F34*100,""))</f>
        <v/>
      </c>
      <c r="M34" s="2" t="str">
        <f>IF($A34="","",CLEANED_DATA!W34)</f>
        <v/>
      </c>
      <c r="N34" s="5" t="str">
        <f t="shared" ref="N34:N65" si="13">IF($A34="","",IFERROR(M34/F34*100,""))</f>
        <v/>
      </c>
      <c r="O34" s="7" t="str">
        <f>IF($A34="","",CLEANED_DATA!AM34)</f>
        <v/>
      </c>
      <c r="P34" s="2" t="str">
        <f>IF($A34="","",CLEANED_DATA!AN34)</f>
        <v/>
      </c>
      <c r="Q34" s="7" t="str">
        <f>IF($A34="","",CLEANED_DATA!AO34)</f>
        <v/>
      </c>
      <c r="R34" s="5" t="str">
        <f t="shared" ref="R34:R65" si="14">IF($A34="","",IFERROR(Q34/O34*100,""))</f>
        <v/>
      </c>
      <c r="S34" t="str">
        <f>IF($A34="","",DQ_CHECKS!K34)</f>
        <v/>
      </c>
      <c r="T34" t="str">
        <f>IF($A34="","",N(CLEANED_DATA!AV34)+N(CLEANED_DATA!AW34)+N(CLEANED_DATA!AX34))</f>
        <v/>
      </c>
      <c r="U34" s="5" t="str">
        <f t="shared" ref="U34:U65" si="15">IF($A34="","",IFERROR(T34/S34*100,""))</f>
        <v/>
      </c>
      <c r="V34" s="5" t="str">
        <f t="shared" si="7"/>
        <v/>
      </c>
      <c r="W34" t="str">
        <f t="shared" si="8"/>
        <v/>
      </c>
    </row>
    <row r="35" spans="1:23">
      <c r="A35" s="2" t="str">
        <f>IF(CLEANED_DATA!A35="","",CLEANED_DATA!A35)</f>
        <v/>
      </c>
      <c r="B35" s="2" t="str">
        <f>IF($A35="","",CLEANED_DATA!D35)</f>
        <v/>
      </c>
      <c r="C35" s="2" t="str">
        <f>IF($A35="","",CLEANED_DATA!G35)</f>
        <v/>
      </c>
      <c r="D35" s="5" t="str">
        <f t="shared" si="9"/>
        <v/>
      </c>
      <c r="E35" s="6" t="str">
        <f>IF($A35="","",IF(OR(CLEANED_DATA!D35="",CLEANED_DATA!Q35=""),"Missing ANC1 or LLIN",IF(CLEANED_DATA!D35=0,"ANC1 is 0",(CLEANED_DATA!Q35/CLEANED_DATA!D35)*100)))</f>
        <v/>
      </c>
      <c r="F35" s="2" t="str">
        <f>IF($A35="","",CLEANED_DATA!R35)</f>
        <v/>
      </c>
      <c r="G35" s="6" t="str">
        <f>IF($A35="","",CLEANED_DATA!T35)</f>
        <v/>
      </c>
      <c r="H35" s="5" t="str">
        <f t="shared" si="10"/>
        <v/>
      </c>
      <c r="I35" s="7" t="str">
        <f>IF($A35="","",CLEANED_DATA!AL35)</f>
        <v/>
      </c>
      <c r="J35" s="5" t="str">
        <f t="shared" si="11"/>
        <v/>
      </c>
      <c r="K35" s="7" t="str">
        <f>IF($A35="","",CLEANED_DATA!V35)</f>
        <v/>
      </c>
      <c r="L35" s="5" t="str">
        <f t="shared" si="12"/>
        <v/>
      </c>
      <c r="M35" s="2" t="str">
        <f>IF($A35="","",CLEANED_DATA!W35)</f>
        <v/>
      </c>
      <c r="N35" s="5" t="str">
        <f t="shared" si="13"/>
        <v/>
      </c>
      <c r="O35" s="7" t="str">
        <f>IF($A35="","",CLEANED_DATA!AM35)</f>
        <v/>
      </c>
      <c r="P35" s="2" t="str">
        <f>IF($A35="","",CLEANED_DATA!AN35)</f>
        <v/>
      </c>
      <c r="Q35" s="7" t="str">
        <f>IF($A35="","",CLEANED_DATA!AO35)</f>
        <v/>
      </c>
      <c r="R35" s="5" t="str">
        <f t="shared" si="14"/>
        <v/>
      </c>
      <c r="S35" t="str">
        <f>IF($A35="","",DQ_CHECKS!K35)</f>
        <v/>
      </c>
      <c r="T35" t="str">
        <f>IF($A35="","",N(CLEANED_DATA!AV35)+N(CLEANED_DATA!AW35)+N(CLEANED_DATA!AX35))</f>
        <v/>
      </c>
      <c r="U35" s="5" t="str">
        <f t="shared" si="15"/>
        <v/>
      </c>
      <c r="V35" s="5" t="str">
        <f t="shared" si="7"/>
        <v/>
      </c>
      <c r="W35" t="str">
        <f t="shared" si="8"/>
        <v/>
      </c>
    </row>
    <row r="36" spans="1:23">
      <c r="A36" s="2" t="str">
        <f>IF(CLEANED_DATA!A36="","",CLEANED_DATA!A36)</f>
        <v/>
      </c>
      <c r="B36" s="2" t="str">
        <f>IF($A36="","",CLEANED_DATA!D36)</f>
        <v/>
      </c>
      <c r="C36" s="2" t="str">
        <f>IF($A36="","",CLEANED_DATA!G36)</f>
        <v/>
      </c>
      <c r="D36" s="5" t="str">
        <f t="shared" si="9"/>
        <v/>
      </c>
      <c r="E36" s="6" t="str">
        <f>IF($A36="","",IF(OR(CLEANED_DATA!D36="",CLEANED_DATA!Q36=""),"Missing ANC1 or LLIN",IF(CLEANED_DATA!D36=0,"ANC1 is 0",(CLEANED_DATA!Q36/CLEANED_DATA!D36)*100)))</f>
        <v/>
      </c>
      <c r="F36" s="2" t="str">
        <f>IF($A36="","",CLEANED_DATA!R36)</f>
        <v/>
      </c>
      <c r="G36" s="6" t="str">
        <f>IF($A36="","",CLEANED_DATA!T36)</f>
        <v/>
      </c>
      <c r="H36" s="5" t="str">
        <f t="shared" si="10"/>
        <v/>
      </c>
      <c r="I36" s="7" t="str">
        <f>IF($A36="","",CLEANED_DATA!AL36)</f>
        <v/>
      </c>
      <c r="J36" s="5" t="str">
        <f t="shared" si="11"/>
        <v/>
      </c>
      <c r="K36" s="7" t="str">
        <f>IF($A36="","",CLEANED_DATA!V36)</f>
        <v/>
      </c>
      <c r="L36" s="5" t="str">
        <f t="shared" si="12"/>
        <v/>
      </c>
      <c r="M36" s="2" t="str">
        <f>IF($A36="","",CLEANED_DATA!W36)</f>
        <v/>
      </c>
      <c r="N36" s="5" t="str">
        <f t="shared" si="13"/>
        <v/>
      </c>
      <c r="O36" s="7" t="str">
        <f>IF($A36="","",CLEANED_DATA!AM36)</f>
        <v/>
      </c>
      <c r="P36" s="2" t="str">
        <f>IF($A36="","",CLEANED_DATA!AN36)</f>
        <v/>
      </c>
      <c r="Q36" s="7" t="str">
        <f>IF($A36="","",CLEANED_DATA!AO36)</f>
        <v/>
      </c>
      <c r="R36" s="5" t="str">
        <f t="shared" si="14"/>
        <v/>
      </c>
      <c r="S36" t="str">
        <f>IF($A36="","",DQ_CHECKS!K36)</f>
        <v/>
      </c>
      <c r="T36" t="str">
        <f>IF($A36="","",N(CLEANED_DATA!AV36)+N(CLEANED_DATA!AW36)+N(CLEANED_DATA!AX36))</f>
        <v/>
      </c>
      <c r="U36" s="5" t="str">
        <f t="shared" si="15"/>
        <v/>
      </c>
      <c r="V36" s="5" t="str">
        <f t="shared" si="7"/>
        <v/>
      </c>
      <c r="W36" t="str">
        <f t="shared" si="8"/>
        <v/>
      </c>
    </row>
    <row r="37" spans="1:23">
      <c r="A37" s="2" t="str">
        <f>IF(CLEANED_DATA!A37="","",CLEANED_DATA!A37)</f>
        <v/>
      </c>
      <c r="B37" s="2" t="str">
        <f>IF($A37="","",CLEANED_DATA!D37)</f>
        <v/>
      </c>
      <c r="C37" s="2" t="str">
        <f>IF($A37="","",CLEANED_DATA!G37)</f>
        <v/>
      </c>
      <c r="D37" s="5" t="str">
        <f t="shared" si="9"/>
        <v/>
      </c>
      <c r="E37" s="6" t="str">
        <f>IF($A37="","",IF(OR(CLEANED_DATA!D37="",CLEANED_DATA!Q37=""),"Missing ANC1 or LLIN",IF(CLEANED_DATA!D37=0,"ANC1 is 0",(CLEANED_DATA!Q37/CLEANED_DATA!D37)*100)))</f>
        <v/>
      </c>
      <c r="F37" s="2" t="str">
        <f>IF($A37="","",CLEANED_DATA!R37)</f>
        <v/>
      </c>
      <c r="G37" s="6" t="str">
        <f>IF($A37="","",CLEANED_DATA!T37)</f>
        <v/>
      </c>
      <c r="H37" s="5" t="str">
        <f t="shared" si="10"/>
        <v/>
      </c>
      <c r="I37" s="7" t="str">
        <f>IF($A37="","",CLEANED_DATA!AL37)</f>
        <v/>
      </c>
      <c r="J37" s="5" t="str">
        <f t="shared" si="11"/>
        <v/>
      </c>
      <c r="K37" s="7" t="str">
        <f>IF($A37="","",CLEANED_DATA!V37)</f>
        <v/>
      </c>
      <c r="L37" s="5" t="str">
        <f t="shared" si="12"/>
        <v/>
      </c>
      <c r="M37" s="2" t="str">
        <f>IF($A37="","",CLEANED_DATA!W37)</f>
        <v/>
      </c>
      <c r="N37" s="5" t="str">
        <f t="shared" si="13"/>
        <v/>
      </c>
      <c r="O37" s="7" t="str">
        <f>IF($A37="","",CLEANED_DATA!AM37)</f>
        <v/>
      </c>
      <c r="P37" s="2" t="str">
        <f>IF($A37="","",CLEANED_DATA!AN37)</f>
        <v/>
      </c>
      <c r="Q37" s="7" t="str">
        <f>IF($A37="","",CLEANED_DATA!AO37)</f>
        <v/>
      </c>
      <c r="R37" s="5" t="str">
        <f t="shared" si="14"/>
        <v/>
      </c>
      <c r="S37" t="str">
        <f>IF($A37="","",DQ_CHECKS!K37)</f>
        <v/>
      </c>
      <c r="T37" t="str">
        <f>IF($A37="","",N(CLEANED_DATA!AV37)+N(CLEANED_DATA!AW37)+N(CLEANED_DATA!AX37))</f>
        <v/>
      </c>
      <c r="U37" s="5" t="str">
        <f t="shared" si="15"/>
        <v/>
      </c>
      <c r="V37" s="5" t="str">
        <f t="shared" si="7"/>
        <v/>
      </c>
      <c r="W37" t="str">
        <f t="shared" si="8"/>
        <v/>
      </c>
    </row>
    <row r="38" spans="1:23">
      <c r="A38" s="2" t="str">
        <f>IF(CLEANED_DATA!A38="","",CLEANED_DATA!A38)</f>
        <v/>
      </c>
      <c r="B38" s="2" t="str">
        <f>IF($A38="","",CLEANED_DATA!D38)</f>
        <v/>
      </c>
      <c r="C38" s="2" t="str">
        <f>IF($A38="","",CLEANED_DATA!G38)</f>
        <v/>
      </c>
      <c r="D38" s="5" t="str">
        <f t="shared" si="9"/>
        <v/>
      </c>
      <c r="E38" s="6" t="str">
        <f>IF($A38="","",IF(OR(CLEANED_DATA!D38="",CLEANED_DATA!Q38=""),"Missing ANC1 or LLIN",IF(CLEANED_DATA!D38=0,"ANC1 is 0",(CLEANED_DATA!Q38/CLEANED_DATA!D38)*100)))</f>
        <v/>
      </c>
      <c r="F38" s="2" t="str">
        <f>IF($A38="","",CLEANED_DATA!R38)</f>
        <v/>
      </c>
      <c r="G38" s="6" t="str">
        <f>IF($A38="","",CLEANED_DATA!T38)</f>
        <v/>
      </c>
      <c r="H38" s="5" t="str">
        <f t="shared" si="10"/>
        <v/>
      </c>
      <c r="I38" s="7" t="str">
        <f>IF($A38="","",CLEANED_DATA!AL38)</f>
        <v/>
      </c>
      <c r="J38" s="5" t="str">
        <f t="shared" si="11"/>
        <v/>
      </c>
      <c r="K38" s="7" t="str">
        <f>IF($A38="","",CLEANED_DATA!V38)</f>
        <v/>
      </c>
      <c r="L38" s="5" t="str">
        <f t="shared" si="12"/>
        <v/>
      </c>
      <c r="M38" s="2" t="str">
        <f>IF($A38="","",CLEANED_DATA!W38)</f>
        <v/>
      </c>
      <c r="N38" s="5" t="str">
        <f t="shared" si="13"/>
        <v/>
      </c>
      <c r="O38" s="7" t="str">
        <f>IF($A38="","",CLEANED_DATA!AM38)</f>
        <v/>
      </c>
      <c r="P38" s="2" t="str">
        <f>IF($A38="","",CLEANED_DATA!AN38)</f>
        <v/>
      </c>
      <c r="Q38" s="7" t="str">
        <f>IF($A38="","",CLEANED_DATA!AO38)</f>
        <v/>
      </c>
      <c r="R38" s="5" t="str">
        <f t="shared" si="14"/>
        <v/>
      </c>
      <c r="S38" t="str">
        <f>IF($A38="","",DQ_CHECKS!K38)</f>
        <v/>
      </c>
      <c r="T38" t="str">
        <f>IF($A38="","",N(CLEANED_DATA!AV38)+N(CLEANED_DATA!AW38)+N(CLEANED_DATA!AX38))</f>
        <v/>
      </c>
      <c r="U38" s="5" t="str">
        <f t="shared" si="15"/>
        <v/>
      </c>
      <c r="V38" s="5" t="str">
        <f t="shared" si="7"/>
        <v/>
      </c>
      <c r="W38" t="str">
        <f t="shared" si="8"/>
        <v/>
      </c>
    </row>
    <row r="39" spans="1:23">
      <c r="A39" s="2" t="str">
        <f>IF(CLEANED_DATA!A39="","",CLEANED_DATA!A39)</f>
        <v/>
      </c>
      <c r="B39" s="2" t="str">
        <f>IF($A39="","",CLEANED_DATA!D39)</f>
        <v/>
      </c>
      <c r="C39" s="2" t="str">
        <f>IF($A39="","",CLEANED_DATA!G39)</f>
        <v/>
      </c>
      <c r="D39" s="5" t="str">
        <f t="shared" si="9"/>
        <v/>
      </c>
      <c r="E39" s="6" t="str">
        <f>IF($A39="","",IF(OR(CLEANED_DATA!D39="",CLEANED_DATA!Q39=""),"Missing ANC1 or LLIN",IF(CLEANED_DATA!D39=0,"ANC1 is 0",(CLEANED_DATA!Q39/CLEANED_DATA!D39)*100)))</f>
        <v/>
      </c>
      <c r="F39" s="2" t="str">
        <f>IF($A39="","",CLEANED_DATA!R39)</f>
        <v/>
      </c>
      <c r="G39" s="6" t="str">
        <f>IF($A39="","",CLEANED_DATA!T39)</f>
        <v/>
      </c>
      <c r="H39" s="5" t="str">
        <f t="shared" si="10"/>
        <v/>
      </c>
      <c r="I39" s="7" t="str">
        <f>IF($A39="","",CLEANED_DATA!AL39)</f>
        <v/>
      </c>
      <c r="J39" s="5" t="str">
        <f t="shared" si="11"/>
        <v/>
      </c>
      <c r="K39" s="7" t="str">
        <f>IF($A39="","",CLEANED_DATA!V39)</f>
        <v/>
      </c>
      <c r="L39" s="5" t="str">
        <f t="shared" si="12"/>
        <v/>
      </c>
      <c r="M39" s="2" t="str">
        <f>IF($A39="","",CLEANED_DATA!W39)</f>
        <v/>
      </c>
      <c r="N39" s="5" t="str">
        <f t="shared" si="13"/>
        <v/>
      </c>
      <c r="O39" s="7" t="str">
        <f>IF($A39="","",CLEANED_DATA!AM39)</f>
        <v/>
      </c>
      <c r="P39" s="2" t="str">
        <f>IF($A39="","",CLEANED_DATA!AN39)</f>
        <v/>
      </c>
      <c r="Q39" s="7" t="str">
        <f>IF($A39="","",CLEANED_DATA!AO39)</f>
        <v/>
      </c>
      <c r="R39" s="5" t="str">
        <f t="shared" si="14"/>
        <v/>
      </c>
      <c r="S39" t="str">
        <f>IF($A39="","",DQ_CHECKS!K39)</f>
        <v/>
      </c>
      <c r="T39" t="str">
        <f>IF($A39="","",N(CLEANED_DATA!AV39)+N(CLEANED_DATA!AW39)+N(CLEANED_DATA!AX39))</f>
        <v/>
      </c>
      <c r="U39" s="5" t="str">
        <f t="shared" si="15"/>
        <v/>
      </c>
      <c r="V39" s="5" t="str">
        <f t="shared" si="7"/>
        <v/>
      </c>
      <c r="W39" t="str">
        <f t="shared" si="8"/>
        <v/>
      </c>
    </row>
    <row r="40" spans="1:23">
      <c r="A40" s="2" t="str">
        <f>IF(CLEANED_DATA!A40="","",CLEANED_DATA!A40)</f>
        <v/>
      </c>
      <c r="B40" s="2" t="str">
        <f>IF($A40="","",CLEANED_DATA!D40)</f>
        <v/>
      </c>
      <c r="C40" s="2" t="str">
        <f>IF($A40="","",CLEANED_DATA!G40)</f>
        <v/>
      </c>
      <c r="D40" s="5" t="str">
        <f t="shared" si="9"/>
        <v/>
      </c>
      <c r="E40" s="6" t="str">
        <f>IF($A40="","",IF(OR(CLEANED_DATA!D40="",CLEANED_DATA!Q40=""),"Missing ANC1 or LLIN",IF(CLEANED_DATA!D40=0,"ANC1 is 0",(CLEANED_DATA!Q40/CLEANED_DATA!D40)*100)))</f>
        <v/>
      </c>
      <c r="F40" s="2" t="str">
        <f>IF($A40="","",CLEANED_DATA!R40)</f>
        <v/>
      </c>
      <c r="G40" s="6" t="str">
        <f>IF($A40="","",CLEANED_DATA!T40)</f>
        <v/>
      </c>
      <c r="H40" s="5" t="str">
        <f t="shared" si="10"/>
        <v/>
      </c>
      <c r="I40" s="7" t="str">
        <f>IF($A40="","",CLEANED_DATA!AL40)</f>
        <v/>
      </c>
      <c r="J40" s="5" t="str">
        <f t="shared" si="11"/>
        <v/>
      </c>
      <c r="K40" s="7" t="str">
        <f>IF($A40="","",CLEANED_DATA!V40)</f>
        <v/>
      </c>
      <c r="L40" s="5" t="str">
        <f t="shared" si="12"/>
        <v/>
      </c>
      <c r="M40" s="2" t="str">
        <f>IF($A40="","",CLEANED_DATA!W40)</f>
        <v/>
      </c>
      <c r="N40" s="5" t="str">
        <f t="shared" si="13"/>
        <v/>
      </c>
      <c r="O40" s="7" t="str">
        <f>IF($A40="","",CLEANED_DATA!AM40)</f>
        <v/>
      </c>
      <c r="P40" s="2" t="str">
        <f>IF($A40="","",CLEANED_DATA!AN40)</f>
        <v/>
      </c>
      <c r="Q40" s="7" t="str">
        <f>IF($A40="","",CLEANED_DATA!AO40)</f>
        <v/>
      </c>
      <c r="R40" s="5" t="str">
        <f t="shared" si="14"/>
        <v/>
      </c>
      <c r="S40" t="str">
        <f>IF($A40="","",DQ_CHECKS!K40)</f>
        <v/>
      </c>
      <c r="T40" t="str">
        <f>IF($A40="","",N(CLEANED_DATA!AV40)+N(CLEANED_DATA!AW40)+N(CLEANED_DATA!AX40))</f>
        <v/>
      </c>
      <c r="U40" s="5" t="str">
        <f t="shared" si="15"/>
        <v/>
      </c>
      <c r="V40" s="5" t="str">
        <f t="shared" si="7"/>
        <v/>
      </c>
      <c r="W40" t="str">
        <f t="shared" si="8"/>
        <v/>
      </c>
    </row>
    <row r="41" spans="1:23">
      <c r="A41" s="2" t="str">
        <f>IF(CLEANED_DATA!A41="","",CLEANED_DATA!A41)</f>
        <v/>
      </c>
      <c r="B41" s="2" t="str">
        <f>IF($A41="","",CLEANED_DATA!D41)</f>
        <v/>
      </c>
      <c r="C41" s="2" t="str">
        <f>IF($A41="","",CLEANED_DATA!G41)</f>
        <v/>
      </c>
      <c r="D41" s="5" t="str">
        <f t="shared" si="9"/>
        <v/>
      </c>
      <c r="E41" s="6" t="str">
        <f>IF($A41="","",IF(OR(CLEANED_DATA!D41="",CLEANED_DATA!Q41=""),"Missing ANC1 or LLIN",IF(CLEANED_DATA!D41=0,"ANC1 is 0",(CLEANED_DATA!Q41/CLEANED_DATA!D41)*100)))</f>
        <v/>
      </c>
      <c r="F41" s="2" t="str">
        <f>IF($A41="","",CLEANED_DATA!R41)</f>
        <v/>
      </c>
      <c r="G41" s="6" t="str">
        <f>IF($A41="","",CLEANED_DATA!T41)</f>
        <v/>
      </c>
      <c r="H41" s="5" t="str">
        <f t="shared" si="10"/>
        <v/>
      </c>
      <c r="I41" s="7" t="str">
        <f>IF($A41="","",CLEANED_DATA!AL41)</f>
        <v/>
      </c>
      <c r="J41" s="5" t="str">
        <f t="shared" si="11"/>
        <v/>
      </c>
      <c r="K41" s="7" t="str">
        <f>IF($A41="","",CLEANED_DATA!V41)</f>
        <v/>
      </c>
      <c r="L41" s="5" t="str">
        <f t="shared" si="12"/>
        <v/>
      </c>
      <c r="M41" s="2" t="str">
        <f>IF($A41="","",CLEANED_DATA!W41)</f>
        <v/>
      </c>
      <c r="N41" s="5" t="str">
        <f t="shared" si="13"/>
        <v/>
      </c>
      <c r="O41" s="7" t="str">
        <f>IF($A41="","",CLEANED_DATA!AM41)</f>
        <v/>
      </c>
      <c r="P41" s="2" t="str">
        <f>IF($A41="","",CLEANED_DATA!AN41)</f>
        <v/>
      </c>
      <c r="Q41" s="7" t="str">
        <f>IF($A41="","",CLEANED_DATA!AO41)</f>
        <v/>
      </c>
      <c r="R41" s="5" t="str">
        <f t="shared" si="14"/>
        <v/>
      </c>
      <c r="S41" t="str">
        <f>IF($A41="","",DQ_CHECKS!K41)</f>
        <v/>
      </c>
      <c r="T41" t="str">
        <f>IF($A41="","",N(CLEANED_DATA!AV41)+N(CLEANED_DATA!AW41)+N(CLEANED_DATA!AX41))</f>
        <v/>
      </c>
      <c r="U41" s="5" t="str">
        <f t="shared" si="15"/>
        <v/>
      </c>
      <c r="V41" s="5" t="str">
        <f t="shared" si="7"/>
        <v/>
      </c>
      <c r="W41" t="str">
        <f t="shared" si="8"/>
        <v/>
      </c>
    </row>
    <row r="42" spans="1:23">
      <c r="A42" s="2" t="str">
        <f>IF(CLEANED_DATA!A42="","",CLEANED_DATA!A42)</f>
        <v/>
      </c>
      <c r="B42" s="2" t="str">
        <f>IF($A42="","",CLEANED_DATA!D42)</f>
        <v/>
      </c>
      <c r="C42" s="2" t="str">
        <f>IF($A42="","",CLEANED_DATA!G42)</f>
        <v/>
      </c>
      <c r="D42" s="5" t="str">
        <f t="shared" si="9"/>
        <v/>
      </c>
      <c r="E42" s="6" t="str">
        <f>IF($A42="","",IF(OR(CLEANED_DATA!D42="",CLEANED_DATA!Q42=""),"Missing ANC1 or LLIN",IF(CLEANED_DATA!D42=0,"ANC1 is 0",(CLEANED_DATA!Q42/CLEANED_DATA!D42)*100)))</f>
        <v/>
      </c>
      <c r="F42" s="2" t="str">
        <f>IF($A42="","",CLEANED_DATA!R42)</f>
        <v/>
      </c>
      <c r="G42" s="6" t="str">
        <f>IF($A42="","",CLEANED_DATA!T42)</f>
        <v/>
      </c>
      <c r="H42" s="5" t="str">
        <f t="shared" si="10"/>
        <v/>
      </c>
      <c r="I42" s="7" t="str">
        <f>IF($A42="","",CLEANED_DATA!AL42)</f>
        <v/>
      </c>
      <c r="J42" s="5" t="str">
        <f t="shared" si="11"/>
        <v/>
      </c>
      <c r="K42" s="7" t="str">
        <f>IF($A42="","",CLEANED_DATA!V42)</f>
        <v/>
      </c>
      <c r="L42" s="5" t="str">
        <f t="shared" si="12"/>
        <v/>
      </c>
      <c r="M42" s="2" t="str">
        <f>IF($A42="","",CLEANED_DATA!W42)</f>
        <v/>
      </c>
      <c r="N42" s="5" t="str">
        <f t="shared" si="13"/>
        <v/>
      </c>
      <c r="O42" s="7" t="str">
        <f>IF($A42="","",CLEANED_DATA!AM42)</f>
        <v/>
      </c>
      <c r="P42" s="2" t="str">
        <f>IF($A42="","",CLEANED_DATA!AN42)</f>
        <v/>
      </c>
      <c r="Q42" s="7" t="str">
        <f>IF($A42="","",CLEANED_DATA!AO42)</f>
        <v/>
      </c>
      <c r="R42" s="5" t="str">
        <f t="shared" si="14"/>
        <v/>
      </c>
      <c r="S42" t="str">
        <f>IF($A42="","",DQ_CHECKS!K42)</f>
        <v/>
      </c>
      <c r="T42" t="str">
        <f>IF($A42="","",N(CLEANED_DATA!AV42)+N(CLEANED_DATA!AW42)+N(CLEANED_DATA!AX42))</f>
        <v/>
      </c>
      <c r="U42" s="5" t="str">
        <f t="shared" si="15"/>
        <v/>
      </c>
      <c r="V42" s="5" t="str">
        <f t="shared" si="7"/>
        <v/>
      </c>
      <c r="W42" t="str">
        <f t="shared" si="8"/>
        <v/>
      </c>
    </row>
    <row r="43" spans="1:23">
      <c r="A43" s="2" t="str">
        <f>IF(CLEANED_DATA!A43="","",CLEANED_DATA!A43)</f>
        <v/>
      </c>
      <c r="B43" s="2" t="str">
        <f>IF($A43="","",CLEANED_DATA!D43)</f>
        <v/>
      </c>
      <c r="C43" s="2" t="str">
        <f>IF($A43="","",CLEANED_DATA!G43)</f>
        <v/>
      </c>
      <c r="D43" s="5" t="str">
        <f t="shared" si="9"/>
        <v/>
      </c>
      <c r="E43" s="6" t="str">
        <f>IF($A43="","",IF(OR(CLEANED_DATA!D43="",CLEANED_DATA!Q43=""),"Missing ANC1 or LLIN",IF(CLEANED_DATA!D43=0,"ANC1 is 0",(CLEANED_DATA!Q43/CLEANED_DATA!D43)*100)))</f>
        <v/>
      </c>
      <c r="F43" s="2" t="str">
        <f>IF($A43="","",CLEANED_DATA!R43)</f>
        <v/>
      </c>
      <c r="G43" s="6" t="str">
        <f>IF($A43="","",CLEANED_DATA!T43)</f>
        <v/>
      </c>
      <c r="H43" s="5" t="str">
        <f t="shared" si="10"/>
        <v/>
      </c>
      <c r="I43" s="7" t="str">
        <f>IF($A43="","",CLEANED_DATA!AL43)</f>
        <v/>
      </c>
      <c r="J43" s="5" t="str">
        <f t="shared" si="11"/>
        <v/>
      </c>
      <c r="K43" s="7" t="str">
        <f>IF($A43="","",CLEANED_DATA!V43)</f>
        <v/>
      </c>
      <c r="L43" s="5" t="str">
        <f t="shared" si="12"/>
        <v/>
      </c>
      <c r="M43" s="2" t="str">
        <f>IF($A43="","",CLEANED_DATA!W43)</f>
        <v/>
      </c>
      <c r="N43" s="5" t="str">
        <f t="shared" si="13"/>
        <v/>
      </c>
      <c r="O43" s="7" t="str">
        <f>IF($A43="","",CLEANED_DATA!AM43)</f>
        <v/>
      </c>
      <c r="P43" s="2" t="str">
        <f>IF($A43="","",CLEANED_DATA!AN43)</f>
        <v/>
      </c>
      <c r="Q43" s="7" t="str">
        <f>IF($A43="","",CLEANED_DATA!AO43)</f>
        <v/>
      </c>
      <c r="R43" s="5" t="str">
        <f t="shared" si="14"/>
        <v/>
      </c>
      <c r="S43" t="str">
        <f>IF($A43="","",DQ_CHECKS!K43)</f>
        <v/>
      </c>
      <c r="T43" t="str">
        <f>IF($A43="","",N(CLEANED_DATA!AV43)+N(CLEANED_DATA!AW43)+N(CLEANED_DATA!AX43))</f>
        <v/>
      </c>
      <c r="U43" s="5" t="str">
        <f t="shared" si="15"/>
        <v/>
      </c>
      <c r="V43" s="5" t="str">
        <f t="shared" si="7"/>
        <v/>
      </c>
      <c r="W43" t="str">
        <f t="shared" si="8"/>
        <v/>
      </c>
    </row>
    <row r="44" spans="1:23">
      <c r="A44" s="2" t="str">
        <f>IF(CLEANED_DATA!A44="","",CLEANED_DATA!A44)</f>
        <v/>
      </c>
      <c r="B44" s="2" t="str">
        <f>IF($A44="","",CLEANED_DATA!D44)</f>
        <v/>
      </c>
      <c r="C44" s="2" t="str">
        <f>IF($A44="","",CLEANED_DATA!G44)</f>
        <v/>
      </c>
      <c r="D44" s="5" t="str">
        <f t="shared" si="9"/>
        <v/>
      </c>
      <c r="E44" s="6" t="str">
        <f>IF($A44="","",IF(OR(CLEANED_DATA!D44="",CLEANED_DATA!Q44=""),"Missing ANC1 or LLIN",IF(CLEANED_DATA!D44=0,"ANC1 is 0",(CLEANED_DATA!Q44/CLEANED_DATA!D44)*100)))</f>
        <v/>
      </c>
      <c r="F44" s="2" t="str">
        <f>IF($A44="","",CLEANED_DATA!R44)</f>
        <v/>
      </c>
      <c r="G44" s="6" t="str">
        <f>IF($A44="","",CLEANED_DATA!T44)</f>
        <v/>
      </c>
      <c r="H44" s="5" t="str">
        <f t="shared" si="10"/>
        <v/>
      </c>
      <c r="I44" s="7" t="str">
        <f>IF($A44="","",CLEANED_DATA!AL44)</f>
        <v/>
      </c>
      <c r="J44" s="5" t="str">
        <f t="shared" si="11"/>
        <v/>
      </c>
      <c r="K44" s="7" t="str">
        <f>IF($A44="","",CLEANED_DATA!V44)</f>
        <v/>
      </c>
      <c r="L44" s="5" t="str">
        <f t="shared" si="12"/>
        <v/>
      </c>
      <c r="M44" s="2" t="str">
        <f>IF($A44="","",CLEANED_DATA!W44)</f>
        <v/>
      </c>
      <c r="N44" s="5" t="str">
        <f t="shared" si="13"/>
        <v/>
      </c>
      <c r="O44" s="7" t="str">
        <f>IF($A44="","",CLEANED_DATA!AM44)</f>
        <v/>
      </c>
      <c r="P44" s="2" t="str">
        <f>IF($A44="","",CLEANED_DATA!AN44)</f>
        <v/>
      </c>
      <c r="Q44" s="7" t="str">
        <f>IF($A44="","",CLEANED_DATA!AO44)</f>
        <v/>
      </c>
      <c r="R44" s="5" t="str">
        <f t="shared" si="14"/>
        <v/>
      </c>
      <c r="S44" t="str">
        <f>IF($A44="","",DQ_CHECKS!K44)</f>
        <v/>
      </c>
      <c r="T44" t="str">
        <f>IF($A44="","",N(CLEANED_DATA!AV44)+N(CLEANED_DATA!AW44)+N(CLEANED_DATA!AX44))</f>
        <v/>
      </c>
      <c r="U44" s="5" t="str">
        <f t="shared" si="15"/>
        <v/>
      </c>
      <c r="V44" s="5" t="str">
        <f t="shared" si="7"/>
        <v/>
      </c>
      <c r="W44" t="str">
        <f t="shared" si="8"/>
        <v/>
      </c>
    </row>
    <row r="45" spans="1:23">
      <c r="A45" s="2" t="str">
        <f>IF(CLEANED_DATA!A45="","",CLEANED_DATA!A45)</f>
        <v/>
      </c>
      <c r="B45" s="2" t="str">
        <f>IF($A45="","",CLEANED_DATA!D45)</f>
        <v/>
      </c>
      <c r="C45" s="2" t="str">
        <f>IF($A45="","",CLEANED_DATA!G45)</f>
        <v/>
      </c>
      <c r="D45" s="5" t="str">
        <f t="shared" si="9"/>
        <v/>
      </c>
      <c r="E45" s="6" t="str">
        <f>IF($A45="","",IF(OR(CLEANED_DATA!D45="",CLEANED_DATA!Q45=""),"Missing ANC1 or LLIN",IF(CLEANED_DATA!D45=0,"ANC1 is 0",(CLEANED_DATA!Q45/CLEANED_DATA!D45)*100)))</f>
        <v/>
      </c>
      <c r="F45" s="2" t="str">
        <f>IF($A45="","",CLEANED_DATA!R45)</f>
        <v/>
      </c>
      <c r="G45" s="6" t="str">
        <f>IF($A45="","",CLEANED_DATA!T45)</f>
        <v/>
      </c>
      <c r="H45" s="5" t="str">
        <f t="shared" si="10"/>
        <v/>
      </c>
      <c r="I45" s="7" t="str">
        <f>IF($A45="","",CLEANED_DATA!AL45)</f>
        <v/>
      </c>
      <c r="J45" s="5" t="str">
        <f t="shared" si="11"/>
        <v/>
      </c>
      <c r="K45" s="7" t="str">
        <f>IF($A45="","",CLEANED_DATA!V45)</f>
        <v/>
      </c>
      <c r="L45" s="5" t="str">
        <f t="shared" si="12"/>
        <v/>
      </c>
      <c r="M45" s="2" t="str">
        <f>IF($A45="","",CLEANED_DATA!W45)</f>
        <v/>
      </c>
      <c r="N45" s="5" t="str">
        <f t="shared" si="13"/>
        <v/>
      </c>
      <c r="O45" s="7" t="str">
        <f>IF($A45="","",CLEANED_DATA!AM45)</f>
        <v/>
      </c>
      <c r="P45" s="2" t="str">
        <f>IF($A45="","",CLEANED_DATA!AN45)</f>
        <v/>
      </c>
      <c r="Q45" s="7" t="str">
        <f>IF($A45="","",CLEANED_DATA!AO45)</f>
        <v/>
      </c>
      <c r="R45" s="5" t="str">
        <f t="shared" si="14"/>
        <v/>
      </c>
      <c r="S45" t="str">
        <f>IF($A45="","",DQ_CHECKS!K45)</f>
        <v/>
      </c>
      <c r="T45" t="str">
        <f>IF($A45="","",N(CLEANED_DATA!AV45)+N(CLEANED_DATA!AW45)+N(CLEANED_DATA!AX45))</f>
        <v/>
      </c>
      <c r="U45" s="5" t="str">
        <f t="shared" si="15"/>
        <v/>
      </c>
      <c r="V45" s="5" t="str">
        <f t="shared" si="7"/>
        <v/>
      </c>
      <c r="W45" t="str">
        <f t="shared" si="8"/>
        <v/>
      </c>
    </row>
    <row r="46" spans="1:23">
      <c r="A46" s="2" t="str">
        <f>IF(CLEANED_DATA!A46="","",CLEANED_DATA!A46)</f>
        <v/>
      </c>
      <c r="B46" s="2" t="str">
        <f>IF($A46="","",CLEANED_DATA!D46)</f>
        <v/>
      </c>
      <c r="C46" s="2" t="str">
        <f>IF($A46="","",CLEANED_DATA!G46)</f>
        <v/>
      </c>
      <c r="D46" s="5" t="str">
        <f t="shared" si="9"/>
        <v/>
      </c>
      <c r="E46" s="6" t="str">
        <f>IF($A46="","",IF(OR(CLEANED_DATA!D46="",CLEANED_DATA!Q46=""),"Missing ANC1 or LLIN",IF(CLEANED_DATA!D46=0,"ANC1 is 0",(CLEANED_DATA!Q46/CLEANED_DATA!D46)*100)))</f>
        <v/>
      </c>
      <c r="F46" s="2" t="str">
        <f>IF($A46="","",CLEANED_DATA!R46)</f>
        <v/>
      </c>
      <c r="G46" s="6" t="str">
        <f>IF($A46="","",CLEANED_DATA!T46)</f>
        <v/>
      </c>
      <c r="H46" s="5" t="str">
        <f t="shared" si="10"/>
        <v/>
      </c>
      <c r="I46" s="7" t="str">
        <f>IF($A46="","",CLEANED_DATA!AL46)</f>
        <v/>
      </c>
      <c r="J46" s="5" t="str">
        <f t="shared" si="11"/>
        <v/>
      </c>
      <c r="K46" s="7" t="str">
        <f>IF($A46="","",CLEANED_DATA!V46)</f>
        <v/>
      </c>
      <c r="L46" s="5" t="str">
        <f t="shared" si="12"/>
        <v/>
      </c>
      <c r="M46" s="2" t="str">
        <f>IF($A46="","",CLEANED_DATA!W46)</f>
        <v/>
      </c>
      <c r="N46" s="5" t="str">
        <f t="shared" si="13"/>
        <v/>
      </c>
      <c r="O46" s="7" t="str">
        <f>IF($A46="","",CLEANED_DATA!AM46)</f>
        <v/>
      </c>
      <c r="P46" s="2" t="str">
        <f>IF($A46="","",CLEANED_DATA!AN46)</f>
        <v/>
      </c>
      <c r="Q46" s="7" t="str">
        <f>IF($A46="","",CLEANED_DATA!AO46)</f>
        <v/>
      </c>
      <c r="R46" s="5" t="str">
        <f t="shared" si="14"/>
        <v/>
      </c>
      <c r="S46" t="str">
        <f>IF($A46="","",DQ_CHECKS!K46)</f>
        <v/>
      </c>
      <c r="T46" t="str">
        <f>IF($A46="","",N(CLEANED_DATA!AV46)+N(CLEANED_DATA!AW46)+N(CLEANED_DATA!AX46))</f>
        <v/>
      </c>
      <c r="U46" s="5" t="str">
        <f t="shared" si="15"/>
        <v/>
      </c>
      <c r="V46" s="5" t="str">
        <f t="shared" si="7"/>
        <v/>
      </c>
      <c r="W46" t="str">
        <f t="shared" si="8"/>
        <v/>
      </c>
    </row>
    <row r="47" spans="1:23">
      <c r="A47" s="2" t="str">
        <f>IF(CLEANED_DATA!A47="","",CLEANED_DATA!A47)</f>
        <v/>
      </c>
      <c r="B47" s="2" t="str">
        <f>IF($A47="","",CLEANED_DATA!D47)</f>
        <v/>
      </c>
      <c r="C47" s="2" t="str">
        <f>IF($A47="","",CLEANED_DATA!G47)</f>
        <v/>
      </c>
      <c r="D47" s="5" t="str">
        <f t="shared" si="9"/>
        <v/>
      </c>
      <c r="E47" s="6" t="str">
        <f>IF($A47="","",IF(OR(CLEANED_DATA!D47="",CLEANED_DATA!Q47=""),"Missing ANC1 or LLIN",IF(CLEANED_DATA!D47=0,"ANC1 is 0",(CLEANED_DATA!Q47/CLEANED_DATA!D47)*100)))</f>
        <v/>
      </c>
      <c r="F47" s="2" t="str">
        <f>IF($A47="","",CLEANED_DATA!R47)</f>
        <v/>
      </c>
      <c r="G47" s="6" t="str">
        <f>IF($A47="","",CLEANED_DATA!T47)</f>
        <v/>
      </c>
      <c r="H47" s="5" t="str">
        <f t="shared" si="10"/>
        <v/>
      </c>
      <c r="I47" s="7" t="str">
        <f>IF($A47="","",CLEANED_DATA!AL47)</f>
        <v/>
      </c>
      <c r="J47" s="5" t="str">
        <f t="shared" si="11"/>
        <v/>
      </c>
      <c r="K47" s="7" t="str">
        <f>IF($A47="","",CLEANED_DATA!V47)</f>
        <v/>
      </c>
      <c r="L47" s="5" t="str">
        <f t="shared" si="12"/>
        <v/>
      </c>
      <c r="M47" s="2" t="str">
        <f>IF($A47="","",CLEANED_DATA!W47)</f>
        <v/>
      </c>
      <c r="N47" s="5" t="str">
        <f t="shared" si="13"/>
        <v/>
      </c>
      <c r="O47" s="7" t="str">
        <f>IF($A47="","",CLEANED_DATA!AM47)</f>
        <v/>
      </c>
      <c r="P47" s="2" t="str">
        <f>IF($A47="","",CLEANED_DATA!AN47)</f>
        <v/>
      </c>
      <c r="Q47" s="7" t="str">
        <f>IF($A47="","",CLEANED_DATA!AO47)</f>
        <v/>
      </c>
      <c r="R47" s="5" t="str">
        <f t="shared" si="14"/>
        <v/>
      </c>
      <c r="S47" t="str">
        <f>IF($A47="","",DQ_CHECKS!K47)</f>
        <v/>
      </c>
      <c r="T47" t="str">
        <f>IF($A47="","",N(CLEANED_DATA!AV47)+N(CLEANED_DATA!AW47)+N(CLEANED_DATA!AX47))</f>
        <v/>
      </c>
      <c r="U47" s="5" t="str">
        <f t="shared" si="15"/>
        <v/>
      </c>
      <c r="V47" s="5" t="str">
        <f t="shared" si="7"/>
        <v/>
      </c>
      <c r="W47" t="str">
        <f t="shared" si="8"/>
        <v/>
      </c>
    </row>
    <row r="48" spans="1:23">
      <c r="A48" s="2" t="str">
        <f>IF(CLEANED_DATA!A48="","",CLEANED_DATA!A48)</f>
        <v/>
      </c>
      <c r="B48" s="2" t="str">
        <f>IF($A48="","",CLEANED_DATA!D48)</f>
        <v/>
      </c>
      <c r="C48" s="2" t="str">
        <f>IF($A48="","",CLEANED_DATA!G48)</f>
        <v/>
      </c>
      <c r="D48" s="5" t="str">
        <f t="shared" si="9"/>
        <v/>
      </c>
      <c r="E48" s="6" t="str">
        <f>IF($A48="","",IF(OR(CLEANED_DATA!D48="",CLEANED_DATA!Q48=""),"Missing ANC1 or LLIN",IF(CLEANED_DATA!D48=0,"ANC1 is 0",(CLEANED_DATA!Q48/CLEANED_DATA!D48)*100)))</f>
        <v/>
      </c>
      <c r="F48" s="2" t="str">
        <f>IF($A48="","",CLEANED_DATA!R48)</f>
        <v/>
      </c>
      <c r="G48" s="6" t="str">
        <f>IF($A48="","",CLEANED_DATA!T48)</f>
        <v/>
      </c>
      <c r="H48" s="5" t="str">
        <f t="shared" si="10"/>
        <v/>
      </c>
      <c r="I48" s="7" t="str">
        <f>IF($A48="","",CLEANED_DATA!AL48)</f>
        <v/>
      </c>
      <c r="J48" s="5" t="str">
        <f t="shared" si="11"/>
        <v/>
      </c>
      <c r="K48" s="7" t="str">
        <f>IF($A48="","",CLEANED_DATA!V48)</f>
        <v/>
      </c>
      <c r="L48" s="5" t="str">
        <f t="shared" si="12"/>
        <v/>
      </c>
      <c r="M48" s="2" t="str">
        <f>IF($A48="","",CLEANED_DATA!W48)</f>
        <v/>
      </c>
      <c r="N48" s="5" t="str">
        <f t="shared" si="13"/>
        <v/>
      </c>
      <c r="O48" s="7" t="str">
        <f>IF($A48="","",CLEANED_DATA!AM48)</f>
        <v/>
      </c>
      <c r="P48" s="2" t="str">
        <f>IF($A48="","",CLEANED_DATA!AN48)</f>
        <v/>
      </c>
      <c r="Q48" s="7" t="str">
        <f>IF($A48="","",CLEANED_DATA!AO48)</f>
        <v/>
      </c>
      <c r="R48" s="5" t="str">
        <f t="shared" si="14"/>
        <v/>
      </c>
      <c r="S48" t="str">
        <f>IF($A48="","",DQ_CHECKS!K48)</f>
        <v/>
      </c>
      <c r="T48" t="str">
        <f>IF($A48="","",N(CLEANED_DATA!AV48)+N(CLEANED_DATA!AW48)+N(CLEANED_DATA!AX48))</f>
        <v/>
      </c>
      <c r="U48" s="5" t="str">
        <f t="shared" si="15"/>
        <v/>
      </c>
      <c r="V48" s="5" t="str">
        <f t="shared" si="7"/>
        <v/>
      </c>
      <c r="W48" t="str">
        <f t="shared" si="8"/>
        <v/>
      </c>
    </row>
    <row r="49" spans="1:23">
      <c r="A49" s="2" t="str">
        <f>IF(CLEANED_DATA!A49="","",CLEANED_DATA!A49)</f>
        <v/>
      </c>
      <c r="B49" s="2" t="str">
        <f>IF($A49="","",CLEANED_DATA!D49)</f>
        <v/>
      </c>
      <c r="C49" s="2" t="str">
        <f>IF($A49="","",CLEANED_DATA!G49)</f>
        <v/>
      </c>
      <c r="D49" s="5" t="str">
        <f t="shared" si="9"/>
        <v/>
      </c>
      <c r="E49" s="6" t="str">
        <f>IF($A49="","",IF(OR(CLEANED_DATA!D49="",CLEANED_DATA!Q49=""),"Missing ANC1 or LLIN",IF(CLEANED_DATA!D49=0,"ANC1 is 0",(CLEANED_DATA!Q49/CLEANED_DATA!D49)*100)))</f>
        <v/>
      </c>
      <c r="F49" s="2" t="str">
        <f>IF($A49="","",CLEANED_DATA!R49)</f>
        <v/>
      </c>
      <c r="G49" s="6" t="str">
        <f>IF($A49="","",CLEANED_DATA!T49)</f>
        <v/>
      </c>
      <c r="H49" s="5" t="str">
        <f t="shared" si="10"/>
        <v/>
      </c>
      <c r="I49" s="7" t="str">
        <f>IF($A49="","",CLEANED_DATA!AL49)</f>
        <v/>
      </c>
      <c r="J49" s="5" t="str">
        <f t="shared" si="11"/>
        <v/>
      </c>
      <c r="K49" s="7" t="str">
        <f>IF($A49="","",CLEANED_DATA!V49)</f>
        <v/>
      </c>
      <c r="L49" s="5" t="str">
        <f t="shared" si="12"/>
        <v/>
      </c>
      <c r="M49" s="2" t="str">
        <f>IF($A49="","",CLEANED_DATA!W49)</f>
        <v/>
      </c>
      <c r="N49" s="5" t="str">
        <f t="shared" si="13"/>
        <v/>
      </c>
      <c r="O49" s="7" t="str">
        <f>IF($A49="","",CLEANED_DATA!AM49)</f>
        <v/>
      </c>
      <c r="P49" s="2" t="str">
        <f>IF($A49="","",CLEANED_DATA!AN49)</f>
        <v/>
      </c>
      <c r="Q49" s="7" t="str">
        <f>IF($A49="","",CLEANED_DATA!AO49)</f>
        <v/>
      </c>
      <c r="R49" s="5" t="str">
        <f t="shared" si="14"/>
        <v/>
      </c>
      <c r="S49" t="str">
        <f>IF($A49="","",DQ_CHECKS!K49)</f>
        <v/>
      </c>
      <c r="T49" t="str">
        <f>IF($A49="","",N(CLEANED_DATA!AV49)+N(CLEANED_DATA!AW49)+N(CLEANED_DATA!AX49))</f>
        <v/>
      </c>
      <c r="U49" s="5" t="str">
        <f t="shared" si="15"/>
        <v/>
      </c>
      <c r="V49" s="5" t="str">
        <f t="shared" si="7"/>
        <v/>
      </c>
      <c r="W49" t="str">
        <f t="shared" si="8"/>
        <v/>
      </c>
    </row>
    <row r="50" spans="1:23">
      <c r="A50" s="2" t="str">
        <f>IF(CLEANED_DATA!A50="","",CLEANED_DATA!A50)</f>
        <v/>
      </c>
      <c r="B50" s="2" t="str">
        <f>IF($A50="","",CLEANED_DATA!D50)</f>
        <v/>
      </c>
      <c r="C50" s="2" t="str">
        <f>IF($A50="","",CLEANED_DATA!G50)</f>
        <v/>
      </c>
      <c r="D50" s="5" t="str">
        <f t="shared" si="9"/>
        <v/>
      </c>
      <c r="E50" s="6" t="str">
        <f>IF($A50="","",IF(OR(CLEANED_DATA!D50="",CLEANED_DATA!Q50=""),"Missing ANC1 or LLIN",IF(CLEANED_DATA!D50=0,"ANC1 is 0",(CLEANED_DATA!Q50/CLEANED_DATA!D50)*100)))</f>
        <v/>
      </c>
      <c r="F50" s="2" t="str">
        <f>IF($A50="","",CLEANED_DATA!R50)</f>
        <v/>
      </c>
      <c r="G50" s="6" t="str">
        <f>IF($A50="","",CLEANED_DATA!T50)</f>
        <v/>
      </c>
      <c r="H50" s="5" t="str">
        <f t="shared" si="10"/>
        <v/>
      </c>
      <c r="I50" s="7" t="str">
        <f>IF($A50="","",CLEANED_DATA!AL50)</f>
        <v/>
      </c>
      <c r="J50" s="5" t="str">
        <f t="shared" si="11"/>
        <v/>
      </c>
      <c r="K50" s="7" t="str">
        <f>IF($A50="","",CLEANED_DATA!V50)</f>
        <v/>
      </c>
      <c r="L50" s="5" t="str">
        <f t="shared" si="12"/>
        <v/>
      </c>
      <c r="M50" s="2" t="str">
        <f>IF($A50="","",CLEANED_DATA!W50)</f>
        <v/>
      </c>
      <c r="N50" s="5" t="str">
        <f t="shared" si="13"/>
        <v/>
      </c>
      <c r="O50" s="7" t="str">
        <f>IF($A50="","",CLEANED_DATA!AM50)</f>
        <v/>
      </c>
      <c r="P50" s="2" t="str">
        <f>IF($A50="","",CLEANED_DATA!AN50)</f>
        <v/>
      </c>
      <c r="Q50" s="7" t="str">
        <f>IF($A50="","",CLEANED_DATA!AO50)</f>
        <v/>
      </c>
      <c r="R50" s="5" t="str">
        <f t="shared" si="14"/>
        <v/>
      </c>
      <c r="S50" t="str">
        <f>IF($A50="","",DQ_CHECKS!K50)</f>
        <v/>
      </c>
      <c r="T50" t="str">
        <f>IF($A50="","",N(CLEANED_DATA!AV50)+N(CLEANED_DATA!AW50)+N(CLEANED_DATA!AX50))</f>
        <v/>
      </c>
      <c r="U50" s="5" t="str">
        <f t="shared" si="15"/>
        <v/>
      </c>
      <c r="V50" s="5" t="str">
        <f t="shared" si="7"/>
        <v/>
      </c>
      <c r="W50" t="str">
        <f t="shared" si="8"/>
        <v/>
      </c>
    </row>
    <row r="51" spans="1:23">
      <c r="A51" s="2" t="str">
        <f>IF(CLEANED_DATA!A51="","",CLEANED_DATA!A51)</f>
        <v/>
      </c>
      <c r="B51" s="2" t="str">
        <f>IF($A51="","",CLEANED_DATA!D51)</f>
        <v/>
      </c>
      <c r="C51" s="2" t="str">
        <f>IF($A51="","",CLEANED_DATA!G51)</f>
        <v/>
      </c>
      <c r="D51" s="5" t="str">
        <f t="shared" si="9"/>
        <v/>
      </c>
      <c r="E51" s="6" t="str">
        <f>IF($A51="","",IF(OR(CLEANED_DATA!D51="",CLEANED_DATA!Q51=""),"Missing ANC1 or LLIN",IF(CLEANED_DATA!D51=0,"ANC1 is 0",(CLEANED_DATA!Q51/CLEANED_DATA!D51)*100)))</f>
        <v/>
      </c>
      <c r="F51" s="2" t="str">
        <f>IF($A51="","",CLEANED_DATA!R51)</f>
        <v/>
      </c>
      <c r="G51" s="6" t="str">
        <f>IF($A51="","",CLEANED_DATA!T51)</f>
        <v/>
      </c>
      <c r="H51" s="5" t="str">
        <f t="shared" si="10"/>
        <v/>
      </c>
      <c r="I51" s="7" t="str">
        <f>IF($A51="","",CLEANED_DATA!AL51)</f>
        <v/>
      </c>
      <c r="J51" s="5" t="str">
        <f t="shared" si="11"/>
        <v/>
      </c>
      <c r="K51" s="7" t="str">
        <f>IF($A51="","",CLEANED_DATA!V51)</f>
        <v/>
      </c>
      <c r="L51" s="5" t="str">
        <f t="shared" si="12"/>
        <v/>
      </c>
      <c r="M51" s="2" t="str">
        <f>IF($A51="","",CLEANED_DATA!W51)</f>
        <v/>
      </c>
      <c r="N51" s="5" t="str">
        <f t="shared" si="13"/>
        <v/>
      </c>
      <c r="O51" s="7" t="str">
        <f>IF($A51="","",CLEANED_DATA!AM51)</f>
        <v/>
      </c>
      <c r="P51" s="2" t="str">
        <f>IF($A51="","",CLEANED_DATA!AN51)</f>
        <v/>
      </c>
      <c r="Q51" s="7" t="str">
        <f>IF($A51="","",CLEANED_DATA!AO51)</f>
        <v/>
      </c>
      <c r="R51" s="5" t="str">
        <f t="shared" si="14"/>
        <v/>
      </c>
      <c r="S51" t="str">
        <f>IF($A51="","",DQ_CHECKS!K51)</f>
        <v/>
      </c>
      <c r="T51" t="str">
        <f>IF($A51="","",N(CLEANED_DATA!AV51)+N(CLEANED_DATA!AW51)+N(CLEANED_DATA!AX51))</f>
        <v/>
      </c>
      <c r="U51" s="5" t="str">
        <f t="shared" si="15"/>
        <v/>
      </c>
      <c r="V51" s="5" t="str">
        <f t="shared" si="7"/>
        <v/>
      </c>
      <c r="W51" t="str">
        <f t="shared" si="8"/>
        <v/>
      </c>
    </row>
    <row r="52" spans="1:23">
      <c r="A52" s="2" t="str">
        <f>IF(CLEANED_DATA!A52="","",CLEANED_DATA!A52)</f>
        <v/>
      </c>
      <c r="B52" s="2" t="str">
        <f>IF($A52="","",CLEANED_DATA!D52)</f>
        <v/>
      </c>
      <c r="C52" s="2" t="str">
        <f>IF($A52="","",CLEANED_DATA!G52)</f>
        <v/>
      </c>
      <c r="D52" s="5" t="str">
        <f t="shared" si="9"/>
        <v/>
      </c>
      <c r="E52" s="6" t="str">
        <f>IF($A52="","",IF(OR(CLEANED_DATA!D52="",CLEANED_DATA!Q52=""),"Missing ANC1 or LLIN",IF(CLEANED_DATA!D52=0,"ANC1 is 0",(CLEANED_DATA!Q52/CLEANED_DATA!D52)*100)))</f>
        <v/>
      </c>
      <c r="F52" s="2" t="str">
        <f>IF($A52="","",CLEANED_DATA!R52)</f>
        <v/>
      </c>
      <c r="G52" s="6" t="str">
        <f>IF($A52="","",CLEANED_DATA!T52)</f>
        <v/>
      </c>
      <c r="H52" s="5" t="str">
        <f t="shared" si="10"/>
        <v/>
      </c>
      <c r="I52" s="7" t="str">
        <f>IF($A52="","",CLEANED_DATA!AL52)</f>
        <v/>
      </c>
      <c r="J52" s="5" t="str">
        <f t="shared" si="11"/>
        <v/>
      </c>
      <c r="K52" s="7" t="str">
        <f>IF($A52="","",CLEANED_DATA!V52)</f>
        <v/>
      </c>
      <c r="L52" s="5" t="str">
        <f t="shared" si="12"/>
        <v/>
      </c>
      <c r="M52" s="2" t="str">
        <f>IF($A52="","",CLEANED_DATA!W52)</f>
        <v/>
      </c>
      <c r="N52" s="5" t="str">
        <f t="shared" si="13"/>
        <v/>
      </c>
      <c r="O52" s="7" t="str">
        <f>IF($A52="","",CLEANED_DATA!AM52)</f>
        <v/>
      </c>
      <c r="P52" s="2" t="str">
        <f>IF($A52="","",CLEANED_DATA!AN52)</f>
        <v/>
      </c>
      <c r="Q52" s="7" t="str">
        <f>IF($A52="","",CLEANED_DATA!AO52)</f>
        <v/>
      </c>
      <c r="R52" s="5" t="str">
        <f t="shared" si="14"/>
        <v/>
      </c>
      <c r="S52" t="str">
        <f>IF($A52="","",DQ_CHECKS!K52)</f>
        <v/>
      </c>
      <c r="T52" t="str">
        <f>IF($A52="","",N(CLEANED_DATA!AV52)+N(CLEANED_DATA!AW52)+N(CLEANED_DATA!AX52))</f>
        <v/>
      </c>
      <c r="U52" s="5" t="str">
        <f t="shared" si="15"/>
        <v/>
      </c>
      <c r="V52" s="5" t="str">
        <f t="shared" si="7"/>
        <v/>
      </c>
      <c r="W52" t="str">
        <f t="shared" si="8"/>
        <v/>
      </c>
    </row>
    <row r="53" spans="1:23">
      <c r="A53" s="2" t="str">
        <f>IF(CLEANED_DATA!A53="","",CLEANED_DATA!A53)</f>
        <v/>
      </c>
      <c r="B53" s="2" t="str">
        <f>IF($A53="","",CLEANED_DATA!D53)</f>
        <v/>
      </c>
      <c r="C53" s="2" t="str">
        <f>IF($A53="","",CLEANED_DATA!G53)</f>
        <v/>
      </c>
      <c r="D53" s="5" t="str">
        <f t="shared" si="9"/>
        <v/>
      </c>
      <c r="E53" s="6" t="str">
        <f>IF($A53="","",IF(OR(CLEANED_DATA!D53="",CLEANED_DATA!Q53=""),"Missing ANC1 or LLIN",IF(CLEANED_DATA!D53=0,"ANC1 is 0",(CLEANED_DATA!Q53/CLEANED_DATA!D53)*100)))</f>
        <v/>
      </c>
      <c r="F53" s="2" t="str">
        <f>IF($A53="","",CLEANED_DATA!R53)</f>
        <v/>
      </c>
      <c r="G53" s="6" t="str">
        <f>IF($A53="","",CLEANED_DATA!T53)</f>
        <v/>
      </c>
      <c r="H53" s="5" t="str">
        <f t="shared" si="10"/>
        <v/>
      </c>
      <c r="I53" s="7" t="str">
        <f>IF($A53="","",CLEANED_DATA!AL53)</f>
        <v/>
      </c>
      <c r="J53" s="5" t="str">
        <f t="shared" si="11"/>
        <v/>
      </c>
      <c r="K53" s="7" t="str">
        <f>IF($A53="","",CLEANED_DATA!V53)</f>
        <v/>
      </c>
      <c r="L53" s="5" t="str">
        <f t="shared" si="12"/>
        <v/>
      </c>
      <c r="M53" s="2" t="str">
        <f>IF($A53="","",CLEANED_DATA!W53)</f>
        <v/>
      </c>
      <c r="N53" s="5" t="str">
        <f t="shared" si="13"/>
        <v/>
      </c>
      <c r="O53" s="7" t="str">
        <f>IF($A53="","",CLEANED_DATA!AM53)</f>
        <v/>
      </c>
      <c r="P53" s="2" t="str">
        <f>IF($A53="","",CLEANED_DATA!AN53)</f>
        <v/>
      </c>
      <c r="Q53" s="7" t="str">
        <f>IF($A53="","",CLEANED_DATA!AO53)</f>
        <v/>
      </c>
      <c r="R53" s="5" t="str">
        <f t="shared" si="14"/>
        <v/>
      </c>
      <c r="S53" t="str">
        <f>IF($A53="","",DQ_CHECKS!K53)</f>
        <v/>
      </c>
      <c r="T53" t="str">
        <f>IF($A53="","",N(CLEANED_DATA!AV53)+N(CLEANED_DATA!AW53)+N(CLEANED_DATA!AX53))</f>
        <v/>
      </c>
      <c r="U53" s="5" t="str">
        <f t="shared" si="15"/>
        <v/>
      </c>
      <c r="V53" s="5" t="str">
        <f t="shared" si="7"/>
        <v/>
      </c>
      <c r="W53" t="str">
        <f t="shared" si="8"/>
        <v/>
      </c>
    </row>
    <row r="54" spans="1:23">
      <c r="A54" s="2" t="str">
        <f>IF(CLEANED_DATA!A54="","",CLEANED_DATA!A54)</f>
        <v/>
      </c>
      <c r="B54" s="2" t="str">
        <f>IF($A54="","",CLEANED_DATA!D54)</f>
        <v/>
      </c>
      <c r="C54" s="2" t="str">
        <f>IF($A54="","",CLEANED_DATA!G54)</f>
        <v/>
      </c>
      <c r="D54" s="5" t="str">
        <f t="shared" si="9"/>
        <v/>
      </c>
      <c r="E54" s="6" t="str">
        <f>IF($A54="","",IF(OR(CLEANED_DATA!D54="",CLEANED_DATA!Q54=""),"Missing ANC1 or LLIN",IF(CLEANED_DATA!D54=0,"ANC1 is 0",(CLEANED_DATA!Q54/CLEANED_DATA!D54)*100)))</f>
        <v/>
      </c>
      <c r="F54" s="2" t="str">
        <f>IF($A54="","",CLEANED_DATA!R54)</f>
        <v/>
      </c>
      <c r="G54" s="6" t="str">
        <f>IF($A54="","",CLEANED_DATA!T54)</f>
        <v/>
      </c>
      <c r="H54" s="5" t="str">
        <f t="shared" si="10"/>
        <v/>
      </c>
      <c r="I54" s="7" t="str">
        <f>IF($A54="","",CLEANED_DATA!AL54)</f>
        <v/>
      </c>
      <c r="J54" s="5" t="str">
        <f t="shared" si="11"/>
        <v/>
      </c>
      <c r="K54" s="7" t="str">
        <f>IF($A54="","",CLEANED_DATA!V54)</f>
        <v/>
      </c>
      <c r="L54" s="5" t="str">
        <f t="shared" si="12"/>
        <v/>
      </c>
      <c r="M54" s="2" t="str">
        <f>IF($A54="","",CLEANED_DATA!W54)</f>
        <v/>
      </c>
      <c r="N54" s="5" t="str">
        <f t="shared" si="13"/>
        <v/>
      </c>
      <c r="O54" s="7" t="str">
        <f>IF($A54="","",CLEANED_DATA!AM54)</f>
        <v/>
      </c>
      <c r="P54" s="2" t="str">
        <f>IF($A54="","",CLEANED_DATA!AN54)</f>
        <v/>
      </c>
      <c r="Q54" s="7" t="str">
        <f>IF($A54="","",CLEANED_DATA!AO54)</f>
        <v/>
      </c>
      <c r="R54" s="5" t="str">
        <f t="shared" si="14"/>
        <v/>
      </c>
      <c r="S54" t="str">
        <f>IF($A54="","",DQ_CHECKS!K54)</f>
        <v/>
      </c>
      <c r="T54" t="str">
        <f>IF($A54="","",N(CLEANED_DATA!AV54)+N(CLEANED_DATA!AW54)+N(CLEANED_DATA!AX54))</f>
        <v/>
      </c>
      <c r="U54" s="5" t="str">
        <f t="shared" si="15"/>
        <v/>
      </c>
      <c r="V54" s="5" t="str">
        <f t="shared" si="7"/>
        <v/>
      </c>
      <c r="W54" t="str">
        <f t="shared" si="8"/>
        <v/>
      </c>
    </row>
    <row r="55" spans="1:23">
      <c r="A55" s="2" t="str">
        <f>IF(CLEANED_DATA!A55="","",CLEANED_DATA!A55)</f>
        <v/>
      </c>
      <c r="B55" s="2" t="str">
        <f>IF($A55="","",CLEANED_DATA!D55)</f>
        <v/>
      </c>
      <c r="C55" s="2" t="str">
        <f>IF($A55="","",CLEANED_DATA!G55)</f>
        <v/>
      </c>
      <c r="D55" s="5" t="str">
        <f t="shared" si="9"/>
        <v/>
      </c>
      <c r="E55" s="6" t="str">
        <f>IF($A55="","",IF(OR(CLEANED_DATA!D55="",CLEANED_DATA!Q55=""),"Missing ANC1 or LLIN",IF(CLEANED_DATA!D55=0,"ANC1 is 0",(CLEANED_DATA!Q55/CLEANED_DATA!D55)*100)))</f>
        <v/>
      </c>
      <c r="F55" s="2" t="str">
        <f>IF($A55="","",CLEANED_DATA!R55)</f>
        <v/>
      </c>
      <c r="G55" s="6" t="str">
        <f>IF($A55="","",CLEANED_DATA!T55)</f>
        <v/>
      </c>
      <c r="H55" s="5" t="str">
        <f t="shared" si="10"/>
        <v/>
      </c>
      <c r="I55" s="7" t="str">
        <f>IF($A55="","",CLEANED_DATA!AL55)</f>
        <v/>
      </c>
      <c r="J55" s="5" t="str">
        <f t="shared" si="11"/>
        <v/>
      </c>
      <c r="K55" s="7" t="str">
        <f>IF($A55="","",CLEANED_DATA!V55)</f>
        <v/>
      </c>
      <c r="L55" s="5" t="str">
        <f t="shared" si="12"/>
        <v/>
      </c>
      <c r="M55" s="2" t="str">
        <f>IF($A55="","",CLEANED_DATA!W55)</f>
        <v/>
      </c>
      <c r="N55" s="5" t="str">
        <f t="shared" si="13"/>
        <v/>
      </c>
      <c r="O55" s="7" t="str">
        <f>IF($A55="","",CLEANED_DATA!AM55)</f>
        <v/>
      </c>
      <c r="P55" s="2" t="str">
        <f>IF($A55="","",CLEANED_DATA!AN55)</f>
        <v/>
      </c>
      <c r="Q55" s="7" t="str">
        <f>IF($A55="","",CLEANED_DATA!AO55)</f>
        <v/>
      </c>
      <c r="R55" s="5" t="str">
        <f t="shared" si="14"/>
        <v/>
      </c>
      <c r="S55" t="str">
        <f>IF($A55="","",DQ_CHECKS!K55)</f>
        <v/>
      </c>
      <c r="T55" t="str">
        <f>IF($A55="","",N(CLEANED_DATA!AV55)+N(CLEANED_DATA!AW55)+N(CLEANED_DATA!AX55))</f>
        <v/>
      </c>
      <c r="U55" s="5" t="str">
        <f t="shared" si="15"/>
        <v/>
      </c>
      <c r="V55" s="5" t="str">
        <f t="shared" si="7"/>
        <v/>
      </c>
      <c r="W55" t="str">
        <f t="shared" si="8"/>
        <v/>
      </c>
    </row>
    <row r="56" spans="1:23">
      <c r="A56" s="2" t="str">
        <f>IF(CLEANED_DATA!A56="","",CLEANED_DATA!A56)</f>
        <v/>
      </c>
      <c r="B56" s="2" t="str">
        <f>IF($A56="","",CLEANED_DATA!D56)</f>
        <v/>
      </c>
      <c r="C56" s="2" t="str">
        <f>IF($A56="","",CLEANED_DATA!G56)</f>
        <v/>
      </c>
      <c r="D56" s="5" t="str">
        <f t="shared" si="9"/>
        <v/>
      </c>
      <c r="E56" s="6" t="str">
        <f>IF($A56="","",IF(OR(CLEANED_DATA!D56="",CLEANED_DATA!Q56=""),"Missing ANC1 or LLIN",IF(CLEANED_DATA!D56=0,"ANC1 is 0",(CLEANED_DATA!Q56/CLEANED_DATA!D56)*100)))</f>
        <v/>
      </c>
      <c r="F56" s="2" t="str">
        <f>IF($A56="","",CLEANED_DATA!R56)</f>
        <v/>
      </c>
      <c r="G56" s="6" t="str">
        <f>IF($A56="","",CLEANED_DATA!T56)</f>
        <v/>
      </c>
      <c r="H56" s="5" t="str">
        <f t="shared" si="10"/>
        <v/>
      </c>
      <c r="I56" s="7" t="str">
        <f>IF($A56="","",CLEANED_DATA!AL56)</f>
        <v/>
      </c>
      <c r="J56" s="5" t="str">
        <f t="shared" si="11"/>
        <v/>
      </c>
      <c r="K56" s="7" t="str">
        <f>IF($A56="","",CLEANED_DATA!V56)</f>
        <v/>
      </c>
      <c r="L56" s="5" t="str">
        <f t="shared" si="12"/>
        <v/>
      </c>
      <c r="M56" s="2" t="str">
        <f>IF($A56="","",CLEANED_DATA!W56)</f>
        <v/>
      </c>
      <c r="N56" s="5" t="str">
        <f t="shared" si="13"/>
        <v/>
      </c>
      <c r="O56" s="7" t="str">
        <f>IF($A56="","",CLEANED_DATA!AM56)</f>
        <v/>
      </c>
      <c r="P56" s="2" t="str">
        <f>IF($A56="","",CLEANED_DATA!AN56)</f>
        <v/>
      </c>
      <c r="Q56" s="7" t="str">
        <f>IF($A56="","",CLEANED_DATA!AO56)</f>
        <v/>
      </c>
      <c r="R56" s="5" t="str">
        <f t="shared" si="14"/>
        <v/>
      </c>
      <c r="S56" t="str">
        <f>IF($A56="","",DQ_CHECKS!K56)</f>
        <v/>
      </c>
      <c r="T56" t="str">
        <f>IF($A56="","",N(CLEANED_DATA!AV56)+N(CLEANED_DATA!AW56)+N(CLEANED_DATA!AX56))</f>
        <v/>
      </c>
      <c r="U56" s="5" t="str">
        <f t="shared" si="15"/>
        <v/>
      </c>
      <c r="V56" s="5" t="str">
        <f t="shared" si="7"/>
        <v/>
      </c>
      <c r="W56" t="str">
        <f t="shared" si="8"/>
        <v/>
      </c>
    </row>
    <row r="57" spans="1:23">
      <c r="A57" s="2" t="str">
        <f>IF(CLEANED_DATA!A57="","",CLEANED_DATA!A57)</f>
        <v/>
      </c>
      <c r="B57" s="2" t="str">
        <f>IF($A57="","",CLEANED_DATA!D57)</f>
        <v/>
      </c>
      <c r="C57" s="2" t="str">
        <f>IF($A57="","",CLEANED_DATA!G57)</f>
        <v/>
      </c>
      <c r="D57" s="5" t="str">
        <f t="shared" si="9"/>
        <v/>
      </c>
      <c r="E57" s="6" t="str">
        <f>IF($A57="","",IF(OR(CLEANED_DATA!D57="",CLEANED_DATA!Q57=""),"Missing ANC1 or LLIN",IF(CLEANED_DATA!D57=0,"ANC1 is 0",(CLEANED_DATA!Q57/CLEANED_DATA!D57)*100)))</f>
        <v/>
      </c>
      <c r="F57" s="2" t="str">
        <f>IF($A57="","",CLEANED_DATA!R57)</f>
        <v/>
      </c>
      <c r="G57" s="6" t="str">
        <f>IF($A57="","",CLEANED_DATA!T57)</f>
        <v/>
      </c>
      <c r="H57" s="5" t="str">
        <f t="shared" si="10"/>
        <v/>
      </c>
      <c r="I57" s="7" t="str">
        <f>IF($A57="","",CLEANED_DATA!AL57)</f>
        <v/>
      </c>
      <c r="J57" s="5" t="str">
        <f t="shared" si="11"/>
        <v/>
      </c>
      <c r="K57" s="7" t="str">
        <f>IF($A57="","",CLEANED_DATA!V57)</f>
        <v/>
      </c>
      <c r="L57" s="5" t="str">
        <f t="shared" si="12"/>
        <v/>
      </c>
      <c r="M57" s="2" t="str">
        <f>IF($A57="","",CLEANED_DATA!W57)</f>
        <v/>
      </c>
      <c r="N57" s="5" t="str">
        <f t="shared" si="13"/>
        <v/>
      </c>
      <c r="O57" s="7" t="str">
        <f>IF($A57="","",CLEANED_DATA!AM57)</f>
        <v/>
      </c>
      <c r="P57" s="2" t="str">
        <f>IF($A57="","",CLEANED_DATA!AN57)</f>
        <v/>
      </c>
      <c r="Q57" s="7" t="str">
        <f>IF($A57="","",CLEANED_DATA!AO57)</f>
        <v/>
      </c>
      <c r="R57" s="5" t="str">
        <f t="shared" si="14"/>
        <v/>
      </c>
      <c r="S57" t="str">
        <f>IF($A57="","",DQ_CHECKS!K57)</f>
        <v/>
      </c>
      <c r="T57" t="str">
        <f>IF($A57="","",N(CLEANED_DATA!AV57)+N(CLEANED_DATA!AW57)+N(CLEANED_DATA!AX57))</f>
        <v/>
      </c>
      <c r="U57" s="5" t="str">
        <f t="shared" si="15"/>
        <v/>
      </c>
      <c r="V57" s="5" t="str">
        <f t="shared" si="7"/>
        <v/>
      </c>
      <c r="W57" t="str">
        <f t="shared" si="8"/>
        <v/>
      </c>
    </row>
    <row r="58" spans="1:23">
      <c r="A58" s="2" t="str">
        <f>IF(CLEANED_DATA!A58="","",CLEANED_DATA!A58)</f>
        <v/>
      </c>
      <c r="B58" s="2" t="str">
        <f>IF($A58="","",CLEANED_DATA!D58)</f>
        <v/>
      </c>
      <c r="C58" s="2" t="str">
        <f>IF($A58="","",CLEANED_DATA!G58)</f>
        <v/>
      </c>
      <c r="D58" s="5" t="str">
        <f t="shared" si="9"/>
        <v/>
      </c>
      <c r="E58" s="6" t="str">
        <f>IF($A58="","",IF(OR(CLEANED_DATA!D58="",CLEANED_DATA!Q58=""),"Missing ANC1 or LLIN",IF(CLEANED_DATA!D58=0,"ANC1 is 0",(CLEANED_DATA!Q58/CLEANED_DATA!D58)*100)))</f>
        <v/>
      </c>
      <c r="F58" s="2" t="str">
        <f>IF($A58="","",CLEANED_DATA!R58)</f>
        <v/>
      </c>
      <c r="G58" s="6" t="str">
        <f>IF($A58="","",CLEANED_DATA!T58)</f>
        <v/>
      </c>
      <c r="H58" s="5" t="str">
        <f t="shared" si="10"/>
        <v/>
      </c>
      <c r="I58" s="7" t="str">
        <f>IF($A58="","",CLEANED_DATA!AL58)</f>
        <v/>
      </c>
      <c r="J58" s="5" t="str">
        <f t="shared" si="11"/>
        <v/>
      </c>
      <c r="K58" s="7" t="str">
        <f>IF($A58="","",CLEANED_DATA!V58)</f>
        <v/>
      </c>
      <c r="L58" s="5" t="str">
        <f t="shared" si="12"/>
        <v/>
      </c>
      <c r="M58" s="2" t="str">
        <f>IF($A58="","",CLEANED_DATA!W58)</f>
        <v/>
      </c>
      <c r="N58" s="5" t="str">
        <f t="shared" si="13"/>
        <v/>
      </c>
      <c r="O58" s="7" t="str">
        <f>IF($A58="","",CLEANED_DATA!AM58)</f>
        <v/>
      </c>
      <c r="P58" s="2" t="str">
        <f>IF($A58="","",CLEANED_DATA!AN58)</f>
        <v/>
      </c>
      <c r="Q58" s="7" t="str">
        <f>IF($A58="","",CLEANED_DATA!AO58)</f>
        <v/>
      </c>
      <c r="R58" s="5" t="str">
        <f t="shared" si="14"/>
        <v/>
      </c>
      <c r="S58" t="str">
        <f>IF($A58="","",DQ_CHECKS!K58)</f>
        <v/>
      </c>
      <c r="T58" t="str">
        <f>IF($A58="","",N(CLEANED_DATA!AV58)+N(CLEANED_DATA!AW58)+N(CLEANED_DATA!AX58))</f>
        <v/>
      </c>
      <c r="U58" s="5" t="str">
        <f t="shared" si="15"/>
        <v/>
      </c>
      <c r="V58" s="5" t="str">
        <f t="shared" si="7"/>
        <v/>
      </c>
      <c r="W58" t="str">
        <f t="shared" si="8"/>
        <v/>
      </c>
    </row>
    <row r="59" spans="1:23">
      <c r="A59" s="2" t="str">
        <f>IF(CLEANED_DATA!A59="","",CLEANED_DATA!A59)</f>
        <v/>
      </c>
      <c r="B59" s="2" t="str">
        <f>IF($A59="","",CLEANED_DATA!D59)</f>
        <v/>
      </c>
      <c r="C59" s="2" t="str">
        <f>IF($A59="","",CLEANED_DATA!G59)</f>
        <v/>
      </c>
      <c r="D59" s="5" t="str">
        <f t="shared" si="9"/>
        <v/>
      </c>
      <c r="E59" s="6" t="str">
        <f>IF($A59="","",IF(OR(CLEANED_DATA!D59="",CLEANED_DATA!Q59=""),"Missing ANC1 or LLIN",IF(CLEANED_DATA!D59=0,"ANC1 is 0",(CLEANED_DATA!Q59/CLEANED_DATA!D59)*100)))</f>
        <v/>
      </c>
      <c r="F59" s="2" t="str">
        <f>IF($A59="","",CLEANED_DATA!R59)</f>
        <v/>
      </c>
      <c r="G59" s="6" t="str">
        <f>IF($A59="","",CLEANED_DATA!T59)</f>
        <v/>
      </c>
      <c r="H59" s="5" t="str">
        <f t="shared" si="10"/>
        <v/>
      </c>
      <c r="I59" s="7" t="str">
        <f>IF($A59="","",CLEANED_DATA!AL59)</f>
        <v/>
      </c>
      <c r="J59" s="5" t="str">
        <f t="shared" si="11"/>
        <v/>
      </c>
      <c r="K59" s="7" t="str">
        <f>IF($A59="","",CLEANED_DATA!V59)</f>
        <v/>
      </c>
      <c r="L59" s="5" t="str">
        <f t="shared" si="12"/>
        <v/>
      </c>
      <c r="M59" s="2" t="str">
        <f>IF($A59="","",CLEANED_DATA!W59)</f>
        <v/>
      </c>
      <c r="N59" s="5" t="str">
        <f t="shared" si="13"/>
        <v/>
      </c>
      <c r="O59" s="7" t="str">
        <f>IF($A59="","",CLEANED_DATA!AM59)</f>
        <v/>
      </c>
      <c r="P59" s="2" t="str">
        <f>IF($A59="","",CLEANED_DATA!AN59)</f>
        <v/>
      </c>
      <c r="Q59" s="7" t="str">
        <f>IF($A59="","",CLEANED_DATA!AO59)</f>
        <v/>
      </c>
      <c r="R59" s="5" t="str">
        <f t="shared" si="14"/>
        <v/>
      </c>
      <c r="S59" t="str">
        <f>IF($A59="","",DQ_CHECKS!K59)</f>
        <v/>
      </c>
      <c r="T59" t="str">
        <f>IF($A59="","",N(CLEANED_DATA!AV59)+N(CLEANED_DATA!AW59)+N(CLEANED_DATA!AX59))</f>
        <v/>
      </c>
      <c r="U59" s="5" t="str">
        <f t="shared" si="15"/>
        <v/>
      </c>
      <c r="V59" s="5" t="str">
        <f t="shared" si="7"/>
        <v/>
      </c>
      <c r="W59" t="str">
        <f t="shared" si="8"/>
        <v/>
      </c>
    </row>
    <row r="60" spans="1:23">
      <c r="A60" s="2" t="str">
        <f>IF(CLEANED_DATA!A60="","",CLEANED_DATA!A60)</f>
        <v/>
      </c>
      <c r="B60" s="2" t="str">
        <f>IF($A60="","",CLEANED_DATA!D60)</f>
        <v/>
      </c>
      <c r="C60" s="2" t="str">
        <f>IF($A60="","",CLEANED_DATA!G60)</f>
        <v/>
      </c>
      <c r="D60" s="5" t="str">
        <f t="shared" si="9"/>
        <v/>
      </c>
      <c r="E60" s="6" t="str">
        <f>IF($A60="","",IF(OR(CLEANED_DATA!D60="",CLEANED_DATA!Q60=""),"Missing ANC1 or LLIN",IF(CLEANED_DATA!D60=0,"ANC1 is 0",(CLEANED_DATA!Q60/CLEANED_DATA!D60)*100)))</f>
        <v/>
      </c>
      <c r="F60" s="2" t="str">
        <f>IF($A60="","",CLEANED_DATA!R60)</f>
        <v/>
      </c>
      <c r="G60" s="6" t="str">
        <f>IF($A60="","",CLEANED_DATA!T60)</f>
        <v/>
      </c>
      <c r="H60" s="5" t="str">
        <f t="shared" si="10"/>
        <v/>
      </c>
      <c r="I60" s="7" t="str">
        <f>IF($A60="","",CLEANED_DATA!AL60)</f>
        <v/>
      </c>
      <c r="J60" s="5" t="str">
        <f t="shared" si="11"/>
        <v/>
      </c>
      <c r="K60" s="7" t="str">
        <f>IF($A60="","",CLEANED_DATA!V60)</f>
        <v/>
      </c>
      <c r="L60" s="5" t="str">
        <f t="shared" si="12"/>
        <v/>
      </c>
      <c r="M60" s="2" t="str">
        <f>IF($A60="","",CLEANED_DATA!W60)</f>
        <v/>
      </c>
      <c r="N60" s="5" t="str">
        <f t="shared" si="13"/>
        <v/>
      </c>
      <c r="O60" s="7" t="str">
        <f>IF($A60="","",CLEANED_DATA!AM60)</f>
        <v/>
      </c>
      <c r="P60" s="2" t="str">
        <f>IF($A60="","",CLEANED_DATA!AN60)</f>
        <v/>
      </c>
      <c r="Q60" s="7" t="str">
        <f>IF($A60="","",CLEANED_DATA!AO60)</f>
        <v/>
      </c>
      <c r="R60" s="5" t="str">
        <f t="shared" si="14"/>
        <v/>
      </c>
      <c r="S60" t="str">
        <f>IF($A60="","",DQ_CHECKS!K60)</f>
        <v/>
      </c>
      <c r="T60" t="str">
        <f>IF($A60="","",N(CLEANED_DATA!AV60)+N(CLEANED_DATA!AW60)+N(CLEANED_DATA!AX60))</f>
        <v/>
      </c>
      <c r="U60" s="5" t="str">
        <f t="shared" si="15"/>
        <v/>
      </c>
      <c r="V60" s="5" t="str">
        <f t="shared" si="7"/>
        <v/>
      </c>
      <c r="W60" t="str">
        <f t="shared" si="8"/>
        <v/>
      </c>
    </row>
    <row r="61" spans="1:23">
      <c r="A61" s="2" t="str">
        <f>IF(CLEANED_DATA!A61="","",CLEANED_DATA!A61)</f>
        <v/>
      </c>
      <c r="B61" s="2" t="str">
        <f>IF($A61="","",CLEANED_DATA!D61)</f>
        <v/>
      </c>
      <c r="C61" s="2" t="str">
        <f>IF($A61="","",CLEANED_DATA!G61)</f>
        <v/>
      </c>
      <c r="D61" s="5" t="str">
        <f t="shared" si="9"/>
        <v/>
      </c>
      <c r="E61" s="6" t="str">
        <f>IF($A61="","",IF(OR(CLEANED_DATA!D61="",CLEANED_DATA!Q61=""),"Missing ANC1 or LLIN",IF(CLEANED_DATA!D61=0,"ANC1 is 0",(CLEANED_DATA!Q61/CLEANED_DATA!D61)*100)))</f>
        <v/>
      </c>
      <c r="F61" s="2" t="str">
        <f>IF($A61="","",CLEANED_DATA!R61)</f>
        <v/>
      </c>
      <c r="G61" s="6" t="str">
        <f>IF($A61="","",CLEANED_DATA!T61)</f>
        <v/>
      </c>
      <c r="H61" s="5" t="str">
        <f t="shared" si="10"/>
        <v/>
      </c>
      <c r="I61" s="7" t="str">
        <f>IF($A61="","",CLEANED_DATA!AL61)</f>
        <v/>
      </c>
      <c r="J61" s="5" t="str">
        <f t="shared" si="11"/>
        <v/>
      </c>
      <c r="K61" s="7" t="str">
        <f>IF($A61="","",CLEANED_DATA!V61)</f>
        <v/>
      </c>
      <c r="L61" s="5" t="str">
        <f t="shared" si="12"/>
        <v/>
      </c>
      <c r="M61" s="2" t="str">
        <f>IF($A61="","",CLEANED_DATA!W61)</f>
        <v/>
      </c>
      <c r="N61" s="5" t="str">
        <f t="shared" si="13"/>
        <v/>
      </c>
      <c r="O61" s="7" t="str">
        <f>IF($A61="","",CLEANED_DATA!AM61)</f>
        <v/>
      </c>
      <c r="P61" s="2" t="str">
        <f>IF($A61="","",CLEANED_DATA!AN61)</f>
        <v/>
      </c>
      <c r="Q61" s="7" t="str">
        <f>IF($A61="","",CLEANED_DATA!AO61)</f>
        <v/>
      </c>
      <c r="R61" s="5" t="str">
        <f t="shared" si="14"/>
        <v/>
      </c>
      <c r="S61" t="str">
        <f>IF($A61="","",DQ_CHECKS!K61)</f>
        <v/>
      </c>
      <c r="T61" t="str">
        <f>IF($A61="","",N(CLEANED_DATA!AV61)+N(CLEANED_DATA!AW61)+N(CLEANED_DATA!AX61))</f>
        <v/>
      </c>
      <c r="U61" s="5" t="str">
        <f t="shared" si="15"/>
        <v/>
      </c>
      <c r="V61" s="5" t="str">
        <f t="shared" si="7"/>
        <v/>
      </c>
      <c r="W61" t="str">
        <f t="shared" si="8"/>
        <v/>
      </c>
    </row>
    <row r="62" spans="1:23">
      <c r="A62" s="2" t="str">
        <f>IF(CLEANED_DATA!A62="","",CLEANED_DATA!A62)</f>
        <v/>
      </c>
      <c r="B62" s="2" t="str">
        <f>IF($A62="","",CLEANED_DATA!D62)</f>
        <v/>
      </c>
      <c r="C62" s="2" t="str">
        <f>IF($A62="","",CLEANED_DATA!G62)</f>
        <v/>
      </c>
      <c r="D62" s="5" t="str">
        <f t="shared" si="9"/>
        <v/>
      </c>
      <c r="E62" s="6" t="str">
        <f>IF($A62="","",IF(OR(CLEANED_DATA!D62="",CLEANED_DATA!Q62=""),"Missing ANC1 or LLIN",IF(CLEANED_DATA!D62=0,"ANC1 is 0",(CLEANED_DATA!Q62/CLEANED_DATA!D62)*100)))</f>
        <v/>
      </c>
      <c r="F62" s="2" t="str">
        <f>IF($A62="","",CLEANED_DATA!R62)</f>
        <v/>
      </c>
      <c r="G62" s="6" t="str">
        <f>IF($A62="","",CLEANED_DATA!T62)</f>
        <v/>
      </c>
      <c r="H62" s="5" t="str">
        <f t="shared" si="10"/>
        <v/>
      </c>
      <c r="I62" s="7" t="str">
        <f>IF($A62="","",CLEANED_DATA!AL62)</f>
        <v/>
      </c>
      <c r="J62" s="5" t="str">
        <f t="shared" si="11"/>
        <v/>
      </c>
      <c r="K62" s="7" t="str">
        <f>IF($A62="","",CLEANED_DATA!V62)</f>
        <v/>
      </c>
      <c r="L62" s="5" t="str">
        <f t="shared" si="12"/>
        <v/>
      </c>
      <c r="M62" s="2" t="str">
        <f>IF($A62="","",CLEANED_DATA!W62)</f>
        <v/>
      </c>
      <c r="N62" s="5" t="str">
        <f t="shared" si="13"/>
        <v/>
      </c>
      <c r="O62" s="7" t="str">
        <f>IF($A62="","",CLEANED_DATA!AM62)</f>
        <v/>
      </c>
      <c r="P62" s="2" t="str">
        <f>IF($A62="","",CLEANED_DATA!AN62)</f>
        <v/>
      </c>
      <c r="Q62" s="7" t="str">
        <f>IF($A62="","",CLEANED_DATA!AO62)</f>
        <v/>
      </c>
      <c r="R62" s="5" t="str">
        <f t="shared" si="14"/>
        <v/>
      </c>
      <c r="S62" t="str">
        <f>IF($A62="","",DQ_CHECKS!K62)</f>
        <v/>
      </c>
      <c r="T62" t="str">
        <f>IF($A62="","",N(CLEANED_DATA!AV62)+N(CLEANED_DATA!AW62)+N(CLEANED_DATA!AX62))</f>
        <v/>
      </c>
      <c r="U62" s="5" t="str">
        <f t="shared" si="15"/>
        <v/>
      </c>
      <c r="V62" s="5" t="str">
        <f t="shared" si="7"/>
        <v/>
      </c>
      <c r="W62" t="str">
        <f t="shared" si="8"/>
        <v/>
      </c>
    </row>
    <row r="63" spans="1:23">
      <c r="A63" s="2" t="str">
        <f>IF(CLEANED_DATA!A63="","",CLEANED_DATA!A63)</f>
        <v/>
      </c>
      <c r="B63" s="2" t="str">
        <f>IF($A63="","",CLEANED_DATA!D63)</f>
        <v/>
      </c>
      <c r="C63" s="2" t="str">
        <f>IF($A63="","",CLEANED_DATA!G63)</f>
        <v/>
      </c>
      <c r="D63" s="5" t="str">
        <f t="shared" si="9"/>
        <v/>
      </c>
      <c r="E63" s="6" t="str">
        <f>IF($A63="","",IF(OR(CLEANED_DATA!D63="",CLEANED_DATA!Q63=""),"Missing ANC1 or LLIN",IF(CLEANED_DATA!D63=0,"ANC1 is 0",(CLEANED_DATA!Q63/CLEANED_DATA!D63)*100)))</f>
        <v/>
      </c>
      <c r="F63" s="2" t="str">
        <f>IF($A63="","",CLEANED_DATA!R63)</f>
        <v/>
      </c>
      <c r="G63" s="6" t="str">
        <f>IF($A63="","",CLEANED_DATA!T63)</f>
        <v/>
      </c>
      <c r="H63" s="5" t="str">
        <f t="shared" si="10"/>
        <v/>
      </c>
      <c r="I63" s="7" t="str">
        <f>IF($A63="","",CLEANED_DATA!AL63)</f>
        <v/>
      </c>
      <c r="J63" s="5" t="str">
        <f t="shared" si="11"/>
        <v/>
      </c>
      <c r="K63" s="7" t="str">
        <f>IF($A63="","",CLEANED_DATA!V63)</f>
        <v/>
      </c>
      <c r="L63" s="5" t="str">
        <f t="shared" si="12"/>
        <v/>
      </c>
      <c r="M63" s="2" t="str">
        <f>IF($A63="","",CLEANED_DATA!W63)</f>
        <v/>
      </c>
      <c r="N63" s="5" t="str">
        <f t="shared" si="13"/>
        <v/>
      </c>
      <c r="O63" s="7" t="str">
        <f>IF($A63="","",CLEANED_DATA!AM63)</f>
        <v/>
      </c>
      <c r="P63" s="2" t="str">
        <f>IF($A63="","",CLEANED_DATA!AN63)</f>
        <v/>
      </c>
      <c r="Q63" s="7" t="str">
        <f>IF($A63="","",CLEANED_DATA!AO63)</f>
        <v/>
      </c>
      <c r="R63" s="5" t="str">
        <f t="shared" si="14"/>
        <v/>
      </c>
      <c r="S63" t="str">
        <f>IF($A63="","",DQ_CHECKS!K63)</f>
        <v/>
      </c>
      <c r="T63" t="str">
        <f>IF($A63="","",N(CLEANED_DATA!AV63)+N(CLEANED_DATA!AW63)+N(CLEANED_DATA!AX63))</f>
        <v/>
      </c>
      <c r="U63" s="5" t="str">
        <f t="shared" si="15"/>
        <v/>
      </c>
      <c r="V63" s="5" t="str">
        <f t="shared" si="7"/>
        <v/>
      </c>
      <c r="W63" t="str">
        <f t="shared" si="8"/>
        <v/>
      </c>
    </row>
    <row r="64" spans="1:23">
      <c r="A64" s="2" t="str">
        <f>IF(CLEANED_DATA!A64="","",CLEANED_DATA!A64)</f>
        <v/>
      </c>
      <c r="B64" s="2" t="str">
        <f>IF($A64="","",CLEANED_DATA!D64)</f>
        <v/>
      </c>
      <c r="C64" s="2" t="str">
        <f>IF($A64="","",CLEANED_DATA!G64)</f>
        <v/>
      </c>
      <c r="D64" s="5" t="str">
        <f t="shared" si="9"/>
        <v/>
      </c>
      <c r="E64" s="6" t="str">
        <f>IF($A64="","",IF(OR(CLEANED_DATA!D64="",CLEANED_DATA!Q64=""),"Missing ANC1 or LLIN",IF(CLEANED_DATA!D64=0,"ANC1 is 0",(CLEANED_DATA!Q64/CLEANED_DATA!D64)*100)))</f>
        <v/>
      </c>
      <c r="F64" s="2" t="str">
        <f>IF($A64="","",CLEANED_DATA!R64)</f>
        <v/>
      </c>
      <c r="G64" s="6" t="str">
        <f>IF($A64="","",CLEANED_DATA!T64)</f>
        <v/>
      </c>
      <c r="H64" s="5" t="str">
        <f t="shared" si="10"/>
        <v/>
      </c>
      <c r="I64" s="7" t="str">
        <f>IF($A64="","",CLEANED_DATA!AL64)</f>
        <v/>
      </c>
      <c r="J64" s="5" t="str">
        <f t="shared" si="11"/>
        <v/>
      </c>
      <c r="K64" s="7" t="str">
        <f>IF($A64="","",CLEANED_DATA!V64)</f>
        <v/>
      </c>
      <c r="L64" s="5" t="str">
        <f t="shared" si="12"/>
        <v/>
      </c>
      <c r="M64" s="2" t="str">
        <f>IF($A64="","",CLEANED_DATA!W64)</f>
        <v/>
      </c>
      <c r="N64" s="5" t="str">
        <f t="shared" si="13"/>
        <v/>
      </c>
      <c r="O64" s="7" t="str">
        <f>IF($A64="","",CLEANED_DATA!AM64)</f>
        <v/>
      </c>
      <c r="P64" s="2" t="str">
        <f>IF($A64="","",CLEANED_DATA!AN64)</f>
        <v/>
      </c>
      <c r="Q64" s="7" t="str">
        <f>IF($A64="","",CLEANED_DATA!AO64)</f>
        <v/>
      </c>
      <c r="R64" s="5" t="str">
        <f t="shared" si="14"/>
        <v/>
      </c>
      <c r="S64" t="str">
        <f>IF($A64="","",DQ_CHECKS!K64)</f>
        <v/>
      </c>
      <c r="T64" t="str">
        <f>IF($A64="","",N(CLEANED_DATA!AV64)+N(CLEANED_DATA!AW64)+N(CLEANED_DATA!AX64))</f>
        <v/>
      </c>
      <c r="U64" s="5" t="str">
        <f t="shared" si="15"/>
        <v/>
      </c>
      <c r="V64" s="5" t="str">
        <f t="shared" si="7"/>
        <v/>
      </c>
      <c r="W64" t="str">
        <f t="shared" si="8"/>
        <v/>
      </c>
    </row>
    <row r="65" spans="1:23">
      <c r="A65" s="2" t="str">
        <f>IF(CLEANED_DATA!A65="","",CLEANED_DATA!A65)</f>
        <v/>
      </c>
      <c r="B65" s="2" t="str">
        <f>IF($A65="","",CLEANED_DATA!D65)</f>
        <v/>
      </c>
      <c r="C65" s="2" t="str">
        <f>IF($A65="","",CLEANED_DATA!G65)</f>
        <v/>
      </c>
      <c r="D65" s="5" t="str">
        <f t="shared" si="9"/>
        <v/>
      </c>
      <c r="E65" s="6" t="str">
        <f>IF($A65="","",IF(OR(CLEANED_DATA!D65="",CLEANED_DATA!Q65=""),"Missing ANC1 or LLIN",IF(CLEANED_DATA!D65=0,"ANC1 is 0",(CLEANED_DATA!Q65/CLEANED_DATA!D65)*100)))</f>
        <v/>
      </c>
      <c r="F65" s="2" t="str">
        <f>IF($A65="","",CLEANED_DATA!R65)</f>
        <v/>
      </c>
      <c r="G65" s="6" t="str">
        <f>IF($A65="","",CLEANED_DATA!T65)</f>
        <v/>
      </c>
      <c r="H65" s="5" t="str">
        <f t="shared" si="10"/>
        <v/>
      </c>
      <c r="I65" s="7" t="str">
        <f>IF($A65="","",CLEANED_DATA!AL65)</f>
        <v/>
      </c>
      <c r="J65" s="5" t="str">
        <f t="shared" si="11"/>
        <v/>
      </c>
      <c r="K65" s="7" t="str">
        <f>IF($A65="","",CLEANED_DATA!V65)</f>
        <v/>
      </c>
      <c r="L65" s="5" t="str">
        <f t="shared" si="12"/>
        <v/>
      </c>
      <c r="M65" s="2" t="str">
        <f>IF($A65="","",CLEANED_DATA!W65)</f>
        <v/>
      </c>
      <c r="N65" s="5" t="str">
        <f t="shared" si="13"/>
        <v/>
      </c>
      <c r="O65" s="7" t="str">
        <f>IF($A65="","",CLEANED_DATA!AM65)</f>
        <v/>
      </c>
      <c r="P65" s="2" t="str">
        <f>IF($A65="","",CLEANED_DATA!AN65)</f>
        <v/>
      </c>
      <c r="Q65" s="7" t="str">
        <f>IF($A65="","",CLEANED_DATA!AO65)</f>
        <v/>
      </c>
      <c r="R65" s="5" t="str">
        <f t="shared" si="14"/>
        <v/>
      </c>
      <c r="S65" t="str">
        <f>IF($A65="","",DQ_CHECKS!K65)</f>
        <v/>
      </c>
      <c r="T65" t="str">
        <f>IF($A65="","",N(CLEANED_DATA!AV65)+N(CLEANED_DATA!AW65)+N(CLEANED_DATA!AX65))</f>
        <v/>
      </c>
      <c r="U65" s="5" t="str">
        <f t="shared" si="15"/>
        <v/>
      </c>
      <c r="V65" s="5" t="str">
        <f t="shared" si="7"/>
        <v/>
      </c>
      <c r="W65" t="str">
        <f t="shared" si="8"/>
        <v/>
      </c>
    </row>
    <row r="66" spans="1:23">
      <c r="A66" s="2" t="str">
        <f>IF(CLEANED_DATA!A66="","",CLEANED_DATA!A66)</f>
        <v/>
      </c>
      <c r="B66" s="2" t="str">
        <f>IF($A66="","",CLEANED_DATA!D66)</f>
        <v/>
      </c>
      <c r="C66" s="2" t="str">
        <f>IF($A66="","",CLEANED_DATA!G66)</f>
        <v/>
      </c>
      <c r="D66" s="5" t="str">
        <f t="shared" ref="D66:D97" si="16">IF($A66="","",IFERROR(C66/B66*100,""))</f>
        <v/>
      </c>
      <c r="E66" s="6" t="str">
        <f>IF($A66="","",IF(OR(CLEANED_DATA!D66="",CLEANED_DATA!Q66=""),"Missing ANC1 or LLIN",IF(CLEANED_DATA!D66=0,"ANC1 is 0",(CLEANED_DATA!Q66/CLEANED_DATA!D66)*100)))</f>
        <v/>
      </c>
      <c r="F66" s="2" t="str">
        <f>IF($A66="","",CLEANED_DATA!R66)</f>
        <v/>
      </c>
      <c r="G66" s="6" t="str">
        <f>IF($A66="","",CLEANED_DATA!T66)</f>
        <v/>
      </c>
      <c r="H66" s="5" t="str">
        <f t="shared" ref="H66:H97" si="17">IF($A66="","",IFERROR(G66/F66*100,""))</f>
        <v/>
      </c>
      <c r="I66" s="7" t="str">
        <f>IF($A66="","",CLEANED_DATA!AL66)</f>
        <v/>
      </c>
      <c r="J66" s="5" t="str">
        <f t="shared" ref="J66:J97" si="18">IF($A66="","",IFERROR(I66/F66*100,""))</f>
        <v/>
      </c>
      <c r="K66" s="7" t="str">
        <f>IF($A66="","",CLEANED_DATA!V66)</f>
        <v/>
      </c>
      <c r="L66" s="5" t="str">
        <f t="shared" ref="L66:L97" si="19">IF($A66="","",IFERROR(K66/F66*100,""))</f>
        <v/>
      </c>
      <c r="M66" s="2" t="str">
        <f>IF($A66="","",CLEANED_DATA!W66)</f>
        <v/>
      </c>
      <c r="N66" s="5" t="str">
        <f t="shared" ref="N66:N97" si="20">IF($A66="","",IFERROR(M66/F66*100,""))</f>
        <v/>
      </c>
      <c r="O66" s="7" t="str">
        <f>IF($A66="","",CLEANED_DATA!AM66)</f>
        <v/>
      </c>
      <c r="P66" s="2" t="str">
        <f>IF($A66="","",CLEANED_DATA!AN66)</f>
        <v/>
      </c>
      <c r="Q66" s="7" t="str">
        <f>IF($A66="","",CLEANED_DATA!AO66)</f>
        <v/>
      </c>
      <c r="R66" s="5" t="str">
        <f t="shared" ref="R66:R97" si="21">IF($A66="","",IFERROR(Q66/O66*100,""))</f>
        <v/>
      </c>
      <c r="S66" t="str">
        <f>IF($A66="","",DQ_CHECKS!K66)</f>
        <v/>
      </c>
      <c r="T66" t="str">
        <f>IF($A66="","",N(CLEANED_DATA!AV66)+N(CLEANED_DATA!AW66)+N(CLEANED_DATA!AX66))</f>
        <v/>
      </c>
      <c r="U66" s="5" t="str">
        <f t="shared" ref="U66:U97" si="22">IF($A66="","",IFERROR(T66/S66*100,""))</f>
        <v/>
      </c>
      <c r="V66" s="5" t="str">
        <f t="shared" si="7"/>
        <v/>
      </c>
      <c r="W66" t="str">
        <f t="shared" si="8"/>
        <v/>
      </c>
    </row>
    <row r="67" spans="1:23">
      <c r="A67" s="2" t="str">
        <f>IF(CLEANED_DATA!A67="","",CLEANED_DATA!A67)</f>
        <v/>
      </c>
      <c r="B67" s="2" t="str">
        <f>IF($A67="","",CLEANED_DATA!D67)</f>
        <v/>
      </c>
      <c r="C67" s="2" t="str">
        <f>IF($A67="","",CLEANED_DATA!G67)</f>
        <v/>
      </c>
      <c r="D67" s="5" t="str">
        <f t="shared" si="16"/>
        <v/>
      </c>
      <c r="E67" s="6" t="str">
        <f>IF($A67="","",IF(OR(CLEANED_DATA!D67="",CLEANED_DATA!Q67=""),"Missing ANC1 or LLIN",IF(CLEANED_DATA!D67=0,"ANC1 is 0",(CLEANED_DATA!Q67/CLEANED_DATA!D67)*100)))</f>
        <v/>
      </c>
      <c r="F67" s="2" t="str">
        <f>IF($A67="","",CLEANED_DATA!R67)</f>
        <v/>
      </c>
      <c r="G67" s="6" t="str">
        <f>IF($A67="","",CLEANED_DATA!T67)</f>
        <v/>
      </c>
      <c r="H67" s="5" t="str">
        <f t="shared" si="17"/>
        <v/>
      </c>
      <c r="I67" s="7" t="str">
        <f>IF($A67="","",CLEANED_DATA!AL67)</f>
        <v/>
      </c>
      <c r="J67" s="5" t="str">
        <f t="shared" si="18"/>
        <v/>
      </c>
      <c r="K67" s="7" t="str">
        <f>IF($A67="","",CLEANED_DATA!V67)</f>
        <v/>
      </c>
      <c r="L67" s="5" t="str">
        <f t="shared" si="19"/>
        <v/>
      </c>
      <c r="M67" s="2" t="str">
        <f>IF($A67="","",CLEANED_DATA!W67)</f>
        <v/>
      </c>
      <c r="N67" s="5" t="str">
        <f t="shared" si="20"/>
        <v/>
      </c>
      <c r="O67" s="7" t="str">
        <f>IF($A67="","",CLEANED_DATA!AM67)</f>
        <v/>
      </c>
      <c r="P67" s="2" t="str">
        <f>IF($A67="","",CLEANED_DATA!AN67)</f>
        <v/>
      </c>
      <c r="Q67" s="7" t="str">
        <f>IF($A67="","",CLEANED_DATA!AO67)</f>
        <v/>
      </c>
      <c r="R67" s="5" t="str">
        <f t="shared" si="21"/>
        <v/>
      </c>
      <c r="S67" t="str">
        <f>IF($A67="","",DQ_CHECKS!K67)</f>
        <v/>
      </c>
      <c r="T67" t="str">
        <f>IF($A67="","",N(CLEANED_DATA!AV67)+N(CLEANED_DATA!AW67)+N(CLEANED_DATA!AX67))</f>
        <v/>
      </c>
      <c r="U67" s="5" t="str">
        <f t="shared" si="22"/>
        <v/>
      </c>
      <c r="V67" s="5" t="str">
        <f t="shared" ref="V67:V130" si="23">IF($A67="","",IF(
(IF(ISNUMBER(IFERROR(VALUE(D67),"")),1,0)+IF(ISNUMBER(IFERROR(VALUE(E67),"")),1,0)+IF(ISNUMBER(IFERROR(VALUE(H67),"")),1,0)+IF(ISNUMBER(IFERROR(VALUE(J67),"")),1,0)+IF(ISNUMBER(IFERROR(VALUE(R67),"")),1,0)+IF(ISNUMBER(IFERROR(VALUE(U67),"")),1,0)+IF(ISNUMBER(IFERROR(VALUE(L67),"")),1,0))=0,
"Insufficient data",
ROUND(
(
IFERROR(VALUE(D67),0)+
IFERROR(VALUE(E67),0)+
IFERROR(VALUE(H67),0)+
IFERROR(VALUE(J67),0)+
IFERROR(VALUE(R67),0)+
IFERROR(VALUE(U67),0)+
IF(IFERROR(VALUE(L67),999)&lt;20,100,0)
)/
(
IF(ISNUMBER(IFERROR(VALUE(D67),"")),1,0)+
IF(ISNUMBER(IFERROR(VALUE(E67),"")),1,0)+
IF(ISNUMBER(IFERROR(VALUE(H67),"")),1,0)+
IF(ISNUMBER(IFERROR(VALUE(J67),"")),1,0)+
IF(ISNUMBER(IFERROR(VALUE(R67),"")),1,0)+
IF(ISNUMBER(IFERROR(VALUE(U67),"")),1,0)+
IF(ISNUMBER(IFERROR(VALUE(L67),"")),1,0)
),1)))</f>
        <v/>
      </c>
      <c r="W67" t="str">
        <f t="shared" ref="W67:W130" si="24">IF($A67="","",IF(V67="Insufficient data","Insufficient data",IF(V67&lt;50,"Red / Critical",IF(V67&lt;80,"Yellow / Moderate","Green / Good"))))</f>
        <v/>
      </c>
    </row>
    <row r="68" spans="1:23">
      <c r="A68" s="2" t="str">
        <f>IF(CLEANED_DATA!A68="","",CLEANED_DATA!A68)</f>
        <v/>
      </c>
      <c r="B68" s="2" t="str">
        <f>IF($A68="","",CLEANED_DATA!D68)</f>
        <v/>
      </c>
      <c r="C68" s="2" t="str">
        <f>IF($A68="","",CLEANED_DATA!G68)</f>
        <v/>
      </c>
      <c r="D68" s="5" t="str">
        <f t="shared" si="16"/>
        <v/>
      </c>
      <c r="E68" s="6" t="str">
        <f>IF($A68="","",IF(OR(CLEANED_DATA!D68="",CLEANED_DATA!Q68=""),"Missing ANC1 or LLIN",IF(CLEANED_DATA!D68=0,"ANC1 is 0",(CLEANED_DATA!Q68/CLEANED_DATA!D68)*100)))</f>
        <v/>
      </c>
      <c r="F68" s="2" t="str">
        <f>IF($A68="","",CLEANED_DATA!R68)</f>
        <v/>
      </c>
      <c r="G68" s="6" t="str">
        <f>IF($A68="","",CLEANED_DATA!T68)</f>
        <v/>
      </c>
      <c r="H68" s="5" t="str">
        <f t="shared" si="17"/>
        <v/>
      </c>
      <c r="I68" s="7" t="str">
        <f>IF($A68="","",CLEANED_DATA!AL68)</f>
        <v/>
      </c>
      <c r="J68" s="5" t="str">
        <f t="shared" si="18"/>
        <v/>
      </c>
      <c r="K68" s="7" t="str">
        <f>IF($A68="","",CLEANED_DATA!V68)</f>
        <v/>
      </c>
      <c r="L68" s="5" t="str">
        <f t="shared" si="19"/>
        <v/>
      </c>
      <c r="M68" s="2" t="str">
        <f>IF($A68="","",CLEANED_DATA!W68)</f>
        <v/>
      </c>
      <c r="N68" s="5" t="str">
        <f t="shared" si="20"/>
        <v/>
      </c>
      <c r="O68" s="7" t="str">
        <f>IF($A68="","",CLEANED_DATA!AM68)</f>
        <v/>
      </c>
      <c r="P68" s="2" t="str">
        <f>IF($A68="","",CLEANED_DATA!AN68)</f>
        <v/>
      </c>
      <c r="Q68" s="7" t="str">
        <f>IF($A68="","",CLEANED_DATA!AO68)</f>
        <v/>
      </c>
      <c r="R68" s="5" t="str">
        <f t="shared" si="21"/>
        <v/>
      </c>
      <c r="S68" t="str">
        <f>IF($A68="","",DQ_CHECKS!K68)</f>
        <v/>
      </c>
      <c r="T68" t="str">
        <f>IF($A68="","",N(CLEANED_DATA!AV68)+N(CLEANED_DATA!AW68)+N(CLEANED_DATA!AX68))</f>
        <v/>
      </c>
      <c r="U68" s="5" t="str">
        <f t="shared" si="22"/>
        <v/>
      </c>
      <c r="V68" s="5" t="str">
        <f t="shared" si="23"/>
        <v/>
      </c>
      <c r="W68" t="str">
        <f t="shared" si="24"/>
        <v/>
      </c>
    </row>
    <row r="69" spans="1:23">
      <c r="A69" s="2" t="str">
        <f>IF(CLEANED_DATA!A69="","",CLEANED_DATA!A69)</f>
        <v/>
      </c>
      <c r="B69" s="2" t="str">
        <f>IF($A69="","",CLEANED_DATA!D69)</f>
        <v/>
      </c>
      <c r="C69" s="2" t="str">
        <f>IF($A69="","",CLEANED_DATA!G69)</f>
        <v/>
      </c>
      <c r="D69" s="5" t="str">
        <f t="shared" si="16"/>
        <v/>
      </c>
      <c r="E69" s="6" t="str">
        <f>IF($A69="","",IF(OR(CLEANED_DATA!D69="",CLEANED_DATA!Q69=""),"Missing ANC1 or LLIN",IF(CLEANED_DATA!D69=0,"ANC1 is 0",(CLEANED_DATA!Q69/CLEANED_DATA!D69)*100)))</f>
        <v/>
      </c>
      <c r="F69" s="2" t="str">
        <f>IF($A69="","",CLEANED_DATA!R69)</f>
        <v/>
      </c>
      <c r="G69" s="6" t="str">
        <f>IF($A69="","",CLEANED_DATA!T69)</f>
        <v/>
      </c>
      <c r="H69" s="5" t="str">
        <f t="shared" si="17"/>
        <v/>
      </c>
      <c r="I69" s="7" t="str">
        <f>IF($A69="","",CLEANED_DATA!AL69)</f>
        <v/>
      </c>
      <c r="J69" s="5" t="str">
        <f t="shared" si="18"/>
        <v/>
      </c>
      <c r="K69" s="7" t="str">
        <f>IF($A69="","",CLEANED_DATA!V69)</f>
        <v/>
      </c>
      <c r="L69" s="5" t="str">
        <f t="shared" si="19"/>
        <v/>
      </c>
      <c r="M69" s="2" t="str">
        <f>IF($A69="","",CLEANED_DATA!W69)</f>
        <v/>
      </c>
      <c r="N69" s="5" t="str">
        <f t="shared" si="20"/>
        <v/>
      </c>
      <c r="O69" s="7" t="str">
        <f>IF($A69="","",CLEANED_DATA!AM69)</f>
        <v/>
      </c>
      <c r="P69" s="2" t="str">
        <f>IF($A69="","",CLEANED_DATA!AN69)</f>
        <v/>
      </c>
      <c r="Q69" s="7" t="str">
        <f>IF($A69="","",CLEANED_DATA!AO69)</f>
        <v/>
      </c>
      <c r="R69" s="5" t="str">
        <f t="shared" si="21"/>
        <v/>
      </c>
      <c r="S69" t="str">
        <f>IF($A69="","",DQ_CHECKS!K69)</f>
        <v/>
      </c>
      <c r="T69" t="str">
        <f>IF($A69="","",N(CLEANED_DATA!AV69)+N(CLEANED_DATA!AW69)+N(CLEANED_DATA!AX69))</f>
        <v/>
      </c>
      <c r="U69" s="5" t="str">
        <f t="shared" si="22"/>
        <v/>
      </c>
      <c r="V69" s="5" t="str">
        <f t="shared" si="23"/>
        <v/>
      </c>
      <c r="W69" t="str">
        <f t="shared" si="24"/>
        <v/>
      </c>
    </row>
    <row r="70" spans="1:23">
      <c r="A70" s="2" t="str">
        <f>IF(CLEANED_DATA!A70="","",CLEANED_DATA!A70)</f>
        <v/>
      </c>
      <c r="B70" s="2" t="str">
        <f>IF($A70="","",CLEANED_DATA!D70)</f>
        <v/>
      </c>
      <c r="C70" s="2" t="str">
        <f>IF($A70="","",CLEANED_DATA!G70)</f>
        <v/>
      </c>
      <c r="D70" s="5" t="str">
        <f t="shared" si="16"/>
        <v/>
      </c>
      <c r="E70" s="6" t="str">
        <f>IF($A70="","",IF(OR(CLEANED_DATA!D70="",CLEANED_DATA!Q70=""),"Missing ANC1 or LLIN",IF(CLEANED_DATA!D70=0,"ANC1 is 0",(CLEANED_DATA!Q70/CLEANED_DATA!D70)*100)))</f>
        <v/>
      </c>
      <c r="F70" s="2" t="str">
        <f>IF($A70="","",CLEANED_DATA!R70)</f>
        <v/>
      </c>
      <c r="G70" s="6" t="str">
        <f>IF($A70="","",CLEANED_DATA!T70)</f>
        <v/>
      </c>
      <c r="H70" s="5" t="str">
        <f t="shared" si="17"/>
        <v/>
      </c>
      <c r="I70" s="7" t="str">
        <f>IF($A70="","",CLEANED_DATA!AL70)</f>
        <v/>
      </c>
      <c r="J70" s="5" t="str">
        <f t="shared" si="18"/>
        <v/>
      </c>
      <c r="K70" s="7" t="str">
        <f>IF($A70="","",CLEANED_DATA!V70)</f>
        <v/>
      </c>
      <c r="L70" s="5" t="str">
        <f t="shared" si="19"/>
        <v/>
      </c>
      <c r="M70" s="2" t="str">
        <f>IF($A70="","",CLEANED_DATA!W70)</f>
        <v/>
      </c>
      <c r="N70" s="5" t="str">
        <f t="shared" si="20"/>
        <v/>
      </c>
      <c r="O70" s="7" t="str">
        <f>IF($A70="","",CLEANED_DATA!AM70)</f>
        <v/>
      </c>
      <c r="P70" s="2" t="str">
        <f>IF($A70="","",CLEANED_DATA!AN70)</f>
        <v/>
      </c>
      <c r="Q70" s="7" t="str">
        <f>IF($A70="","",CLEANED_DATA!AO70)</f>
        <v/>
      </c>
      <c r="R70" s="5" t="str">
        <f t="shared" si="21"/>
        <v/>
      </c>
      <c r="S70" t="str">
        <f>IF($A70="","",DQ_CHECKS!K70)</f>
        <v/>
      </c>
      <c r="T70" t="str">
        <f>IF($A70="","",N(CLEANED_DATA!AV70)+N(CLEANED_DATA!AW70)+N(CLEANED_DATA!AX70))</f>
        <v/>
      </c>
      <c r="U70" s="5" t="str">
        <f t="shared" si="22"/>
        <v/>
      </c>
      <c r="V70" s="5" t="str">
        <f t="shared" si="23"/>
        <v/>
      </c>
      <c r="W70" t="str">
        <f t="shared" si="24"/>
        <v/>
      </c>
    </row>
    <row r="71" spans="1:23">
      <c r="A71" s="2" t="str">
        <f>IF(CLEANED_DATA!A71="","",CLEANED_DATA!A71)</f>
        <v/>
      </c>
      <c r="B71" s="2" t="str">
        <f>IF($A71="","",CLEANED_DATA!D71)</f>
        <v/>
      </c>
      <c r="C71" s="2" t="str">
        <f>IF($A71="","",CLEANED_DATA!G71)</f>
        <v/>
      </c>
      <c r="D71" s="5" t="str">
        <f t="shared" si="16"/>
        <v/>
      </c>
      <c r="E71" s="6" t="str">
        <f>IF($A71="","",IF(OR(CLEANED_DATA!D71="",CLEANED_DATA!Q71=""),"Missing ANC1 or LLIN",IF(CLEANED_DATA!D71=0,"ANC1 is 0",(CLEANED_DATA!Q71/CLEANED_DATA!D71)*100)))</f>
        <v/>
      </c>
      <c r="F71" s="2" t="str">
        <f>IF($A71="","",CLEANED_DATA!R71)</f>
        <v/>
      </c>
      <c r="G71" s="6" t="str">
        <f>IF($A71="","",CLEANED_DATA!T71)</f>
        <v/>
      </c>
      <c r="H71" s="5" t="str">
        <f t="shared" si="17"/>
        <v/>
      </c>
      <c r="I71" s="7" t="str">
        <f>IF($A71="","",CLEANED_DATA!AL71)</f>
        <v/>
      </c>
      <c r="J71" s="5" t="str">
        <f t="shared" si="18"/>
        <v/>
      </c>
      <c r="K71" s="7" t="str">
        <f>IF($A71="","",CLEANED_DATA!V71)</f>
        <v/>
      </c>
      <c r="L71" s="5" t="str">
        <f t="shared" si="19"/>
        <v/>
      </c>
      <c r="M71" s="2" t="str">
        <f>IF($A71="","",CLEANED_DATA!W71)</f>
        <v/>
      </c>
      <c r="N71" s="5" t="str">
        <f t="shared" si="20"/>
        <v/>
      </c>
      <c r="O71" s="7" t="str">
        <f>IF($A71="","",CLEANED_DATA!AM71)</f>
        <v/>
      </c>
      <c r="P71" s="2" t="str">
        <f>IF($A71="","",CLEANED_DATA!AN71)</f>
        <v/>
      </c>
      <c r="Q71" s="7" t="str">
        <f>IF($A71="","",CLEANED_DATA!AO71)</f>
        <v/>
      </c>
      <c r="R71" s="5" t="str">
        <f t="shared" si="21"/>
        <v/>
      </c>
      <c r="S71" t="str">
        <f>IF($A71="","",DQ_CHECKS!K71)</f>
        <v/>
      </c>
      <c r="T71" t="str">
        <f>IF($A71="","",N(CLEANED_DATA!AV71)+N(CLEANED_DATA!AW71)+N(CLEANED_DATA!AX71))</f>
        <v/>
      </c>
      <c r="U71" s="5" t="str">
        <f t="shared" si="22"/>
        <v/>
      </c>
      <c r="V71" s="5" t="str">
        <f t="shared" si="23"/>
        <v/>
      </c>
      <c r="W71" t="str">
        <f t="shared" si="24"/>
        <v/>
      </c>
    </row>
    <row r="72" spans="1:23">
      <c r="A72" s="2" t="str">
        <f>IF(CLEANED_DATA!A72="","",CLEANED_DATA!A72)</f>
        <v/>
      </c>
      <c r="B72" s="2" t="str">
        <f>IF($A72="","",CLEANED_DATA!D72)</f>
        <v/>
      </c>
      <c r="C72" s="2" t="str">
        <f>IF($A72="","",CLEANED_DATA!G72)</f>
        <v/>
      </c>
      <c r="D72" s="5" t="str">
        <f t="shared" si="16"/>
        <v/>
      </c>
      <c r="E72" s="6" t="str">
        <f>IF($A72="","",IF(OR(CLEANED_DATA!D72="",CLEANED_DATA!Q72=""),"Missing ANC1 or LLIN",IF(CLEANED_DATA!D72=0,"ANC1 is 0",(CLEANED_DATA!Q72/CLEANED_DATA!D72)*100)))</f>
        <v/>
      </c>
      <c r="F72" s="2" t="str">
        <f>IF($A72="","",CLEANED_DATA!R72)</f>
        <v/>
      </c>
      <c r="G72" s="6" t="str">
        <f>IF($A72="","",CLEANED_DATA!T72)</f>
        <v/>
      </c>
      <c r="H72" s="5" t="str">
        <f t="shared" si="17"/>
        <v/>
      </c>
      <c r="I72" s="7" t="str">
        <f>IF($A72="","",CLEANED_DATA!AL72)</f>
        <v/>
      </c>
      <c r="J72" s="5" t="str">
        <f t="shared" si="18"/>
        <v/>
      </c>
      <c r="K72" s="7" t="str">
        <f>IF($A72="","",CLEANED_DATA!V72)</f>
        <v/>
      </c>
      <c r="L72" s="5" t="str">
        <f t="shared" si="19"/>
        <v/>
      </c>
      <c r="M72" s="2" t="str">
        <f>IF($A72="","",CLEANED_DATA!W72)</f>
        <v/>
      </c>
      <c r="N72" s="5" t="str">
        <f t="shared" si="20"/>
        <v/>
      </c>
      <c r="O72" s="7" t="str">
        <f>IF($A72="","",CLEANED_DATA!AM72)</f>
        <v/>
      </c>
      <c r="P72" s="2" t="str">
        <f>IF($A72="","",CLEANED_DATA!AN72)</f>
        <v/>
      </c>
      <c r="Q72" s="7" t="str">
        <f>IF($A72="","",CLEANED_DATA!AO72)</f>
        <v/>
      </c>
      <c r="R72" s="5" t="str">
        <f t="shared" si="21"/>
        <v/>
      </c>
      <c r="S72" t="str">
        <f>IF($A72="","",DQ_CHECKS!K72)</f>
        <v/>
      </c>
      <c r="T72" t="str">
        <f>IF($A72="","",N(CLEANED_DATA!AV72)+N(CLEANED_DATA!AW72)+N(CLEANED_DATA!AX72))</f>
        <v/>
      </c>
      <c r="U72" s="5" t="str">
        <f t="shared" si="22"/>
        <v/>
      </c>
      <c r="V72" s="5" t="str">
        <f t="shared" si="23"/>
        <v/>
      </c>
      <c r="W72" t="str">
        <f t="shared" si="24"/>
        <v/>
      </c>
    </row>
    <row r="73" spans="1:23">
      <c r="A73" s="2" t="str">
        <f>IF(CLEANED_DATA!A73="","",CLEANED_DATA!A73)</f>
        <v/>
      </c>
      <c r="B73" s="2" t="str">
        <f>IF($A73="","",CLEANED_DATA!D73)</f>
        <v/>
      </c>
      <c r="C73" s="2" t="str">
        <f>IF($A73="","",CLEANED_DATA!G73)</f>
        <v/>
      </c>
      <c r="D73" s="5" t="str">
        <f t="shared" si="16"/>
        <v/>
      </c>
      <c r="E73" s="6" t="str">
        <f>IF($A73="","",IF(OR(CLEANED_DATA!D73="",CLEANED_DATA!Q73=""),"Missing ANC1 or LLIN",IF(CLEANED_DATA!D73=0,"ANC1 is 0",(CLEANED_DATA!Q73/CLEANED_DATA!D73)*100)))</f>
        <v/>
      </c>
      <c r="F73" s="2" t="str">
        <f>IF($A73="","",CLEANED_DATA!R73)</f>
        <v/>
      </c>
      <c r="G73" s="6" t="str">
        <f>IF($A73="","",CLEANED_DATA!T73)</f>
        <v/>
      </c>
      <c r="H73" s="5" t="str">
        <f t="shared" si="17"/>
        <v/>
      </c>
      <c r="I73" s="7" t="str">
        <f>IF($A73="","",CLEANED_DATA!AL73)</f>
        <v/>
      </c>
      <c r="J73" s="5" t="str">
        <f t="shared" si="18"/>
        <v/>
      </c>
      <c r="K73" s="7" t="str">
        <f>IF($A73="","",CLEANED_DATA!V73)</f>
        <v/>
      </c>
      <c r="L73" s="5" t="str">
        <f t="shared" si="19"/>
        <v/>
      </c>
      <c r="M73" s="2" t="str">
        <f>IF($A73="","",CLEANED_DATA!W73)</f>
        <v/>
      </c>
      <c r="N73" s="5" t="str">
        <f t="shared" si="20"/>
        <v/>
      </c>
      <c r="O73" s="7" t="str">
        <f>IF($A73="","",CLEANED_DATA!AM73)</f>
        <v/>
      </c>
      <c r="P73" s="2" t="str">
        <f>IF($A73="","",CLEANED_DATA!AN73)</f>
        <v/>
      </c>
      <c r="Q73" s="7" t="str">
        <f>IF($A73="","",CLEANED_DATA!AO73)</f>
        <v/>
      </c>
      <c r="R73" s="5" t="str">
        <f t="shared" si="21"/>
        <v/>
      </c>
      <c r="S73" t="str">
        <f>IF($A73="","",DQ_CHECKS!K73)</f>
        <v/>
      </c>
      <c r="T73" t="str">
        <f>IF($A73="","",N(CLEANED_DATA!AV73)+N(CLEANED_DATA!AW73)+N(CLEANED_DATA!AX73))</f>
        <v/>
      </c>
      <c r="U73" s="5" t="str">
        <f t="shared" si="22"/>
        <v/>
      </c>
      <c r="V73" s="5" t="str">
        <f t="shared" si="23"/>
        <v/>
      </c>
      <c r="W73" t="str">
        <f t="shared" si="24"/>
        <v/>
      </c>
    </row>
    <row r="74" spans="1:23">
      <c r="A74" s="2" t="str">
        <f>IF(CLEANED_DATA!A74="","",CLEANED_DATA!A74)</f>
        <v/>
      </c>
      <c r="B74" s="2" t="str">
        <f>IF($A74="","",CLEANED_DATA!D74)</f>
        <v/>
      </c>
      <c r="C74" s="2" t="str">
        <f>IF($A74="","",CLEANED_DATA!G74)</f>
        <v/>
      </c>
      <c r="D74" s="5" t="str">
        <f t="shared" si="16"/>
        <v/>
      </c>
      <c r="E74" s="6" t="str">
        <f>IF($A74="","",IF(OR(CLEANED_DATA!D74="",CLEANED_DATA!Q74=""),"Missing ANC1 or LLIN",IF(CLEANED_DATA!D74=0,"ANC1 is 0",(CLEANED_DATA!Q74/CLEANED_DATA!D74)*100)))</f>
        <v/>
      </c>
      <c r="F74" s="2" t="str">
        <f>IF($A74="","",CLEANED_DATA!R74)</f>
        <v/>
      </c>
      <c r="G74" s="6" t="str">
        <f>IF($A74="","",CLEANED_DATA!T74)</f>
        <v/>
      </c>
      <c r="H74" s="5" t="str">
        <f t="shared" si="17"/>
        <v/>
      </c>
      <c r="I74" s="7" t="str">
        <f>IF($A74="","",CLEANED_DATA!AL74)</f>
        <v/>
      </c>
      <c r="J74" s="5" t="str">
        <f t="shared" si="18"/>
        <v/>
      </c>
      <c r="K74" s="7" t="str">
        <f>IF($A74="","",CLEANED_DATA!V74)</f>
        <v/>
      </c>
      <c r="L74" s="5" t="str">
        <f t="shared" si="19"/>
        <v/>
      </c>
      <c r="M74" s="2" t="str">
        <f>IF($A74="","",CLEANED_DATA!W74)</f>
        <v/>
      </c>
      <c r="N74" s="5" t="str">
        <f t="shared" si="20"/>
        <v/>
      </c>
      <c r="O74" s="7" t="str">
        <f>IF($A74="","",CLEANED_DATA!AM74)</f>
        <v/>
      </c>
      <c r="P74" s="2" t="str">
        <f>IF($A74="","",CLEANED_DATA!AN74)</f>
        <v/>
      </c>
      <c r="Q74" s="7" t="str">
        <f>IF($A74="","",CLEANED_DATA!AO74)</f>
        <v/>
      </c>
      <c r="R74" s="5" t="str">
        <f t="shared" si="21"/>
        <v/>
      </c>
      <c r="S74" t="str">
        <f>IF($A74="","",DQ_CHECKS!K74)</f>
        <v/>
      </c>
      <c r="T74" t="str">
        <f>IF($A74="","",N(CLEANED_DATA!AV74)+N(CLEANED_DATA!AW74)+N(CLEANED_DATA!AX74))</f>
        <v/>
      </c>
      <c r="U74" s="5" t="str">
        <f t="shared" si="22"/>
        <v/>
      </c>
      <c r="V74" s="5" t="str">
        <f t="shared" si="23"/>
        <v/>
      </c>
      <c r="W74" t="str">
        <f t="shared" si="24"/>
        <v/>
      </c>
    </row>
    <row r="75" spans="1:23">
      <c r="A75" s="2" t="str">
        <f>IF(CLEANED_DATA!A75="","",CLEANED_DATA!A75)</f>
        <v/>
      </c>
      <c r="B75" s="2" t="str">
        <f>IF($A75="","",CLEANED_DATA!D75)</f>
        <v/>
      </c>
      <c r="C75" s="2" t="str">
        <f>IF($A75="","",CLEANED_DATA!G75)</f>
        <v/>
      </c>
      <c r="D75" s="5" t="str">
        <f t="shared" si="16"/>
        <v/>
      </c>
      <c r="E75" s="6" t="str">
        <f>IF($A75="","",IF(OR(CLEANED_DATA!D75="",CLEANED_DATA!Q75=""),"Missing ANC1 or LLIN",IF(CLEANED_DATA!D75=0,"ANC1 is 0",(CLEANED_DATA!Q75/CLEANED_DATA!D75)*100)))</f>
        <v/>
      </c>
      <c r="F75" s="2" t="str">
        <f>IF($A75="","",CLEANED_DATA!R75)</f>
        <v/>
      </c>
      <c r="G75" s="6" t="str">
        <f>IF($A75="","",CLEANED_DATA!T75)</f>
        <v/>
      </c>
      <c r="H75" s="5" t="str">
        <f t="shared" si="17"/>
        <v/>
      </c>
      <c r="I75" s="7" t="str">
        <f>IF($A75="","",CLEANED_DATA!AL75)</f>
        <v/>
      </c>
      <c r="J75" s="5" t="str">
        <f t="shared" si="18"/>
        <v/>
      </c>
      <c r="K75" s="7" t="str">
        <f>IF($A75="","",CLEANED_DATA!V75)</f>
        <v/>
      </c>
      <c r="L75" s="5" t="str">
        <f t="shared" si="19"/>
        <v/>
      </c>
      <c r="M75" s="2" t="str">
        <f>IF($A75="","",CLEANED_DATA!W75)</f>
        <v/>
      </c>
      <c r="N75" s="5" t="str">
        <f t="shared" si="20"/>
        <v/>
      </c>
      <c r="O75" s="7" t="str">
        <f>IF($A75="","",CLEANED_DATA!AM75)</f>
        <v/>
      </c>
      <c r="P75" s="2" t="str">
        <f>IF($A75="","",CLEANED_DATA!AN75)</f>
        <v/>
      </c>
      <c r="Q75" s="7" t="str">
        <f>IF($A75="","",CLEANED_DATA!AO75)</f>
        <v/>
      </c>
      <c r="R75" s="5" t="str">
        <f t="shared" si="21"/>
        <v/>
      </c>
      <c r="S75" t="str">
        <f>IF($A75="","",DQ_CHECKS!K75)</f>
        <v/>
      </c>
      <c r="T75" t="str">
        <f>IF($A75="","",N(CLEANED_DATA!AV75)+N(CLEANED_DATA!AW75)+N(CLEANED_DATA!AX75))</f>
        <v/>
      </c>
      <c r="U75" s="5" t="str">
        <f t="shared" si="22"/>
        <v/>
      </c>
      <c r="V75" s="5" t="str">
        <f t="shared" si="23"/>
        <v/>
      </c>
      <c r="W75" t="str">
        <f t="shared" si="24"/>
        <v/>
      </c>
    </row>
    <row r="76" spans="1:23">
      <c r="A76" s="2" t="str">
        <f>IF(CLEANED_DATA!A76="","",CLEANED_DATA!A76)</f>
        <v/>
      </c>
      <c r="B76" s="2" t="str">
        <f>IF($A76="","",CLEANED_DATA!D76)</f>
        <v/>
      </c>
      <c r="C76" s="2" t="str">
        <f>IF($A76="","",CLEANED_DATA!G76)</f>
        <v/>
      </c>
      <c r="D76" s="5" t="str">
        <f t="shared" si="16"/>
        <v/>
      </c>
      <c r="E76" s="6" t="str">
        <f>IF($A76="","",IF(OR(CLEANED_DATA!D76="",CLEANED_DATA!Q76=""),"Missing ANC1 or LLIN",IF(CLEANED_DATA!D76=0,"ANC1 is 0",(CLEANED_DATA!Q76/CLEANED_DATA!D76)*100)))</f>
        <v/>
      </c>
      <c r="F76" s="2" t="str">
        <f>IF($A76="","",CLEANED_DATA!R76)</f>
        <v/>
      </c>
      <c r="G76" s="6" t="str">
        <f>IF($A76="","",CLEANED_DATA!T76)</f>
        <v/>
      </c>
      <c r="H76" s="5" t="str">
        <f t="shared" si="17"/>
        <v/>
      </c>
      <c r="I76" s="7" t="str">
        <f>IF($A76="","",CLEANED_DATA!AL76)</f>
        <v/>
      </c>
      <c r="J76" s="5" t="str">
        <f t="shared" si="18"/>
        <v/>
      </c>
      <c r="K76" s="7" t="str">
        <f>IF($A76="","",CLEANED_DATA!V76)</f>
        <v/>
      </c>
      <c r="L76" s="5" t="str">
        <f t="shared" si="19"/>
        <v/>
      </c>
      <c r="M76" s="2" t="str">
        <f>IF($A76="","",CLEANED_DATA!W76)</f>
        <v/>
      </c>
      <c r="N76" s="5" t="str">
        <f t="shared" si="20"/>
        <v/>
      </c>
      <c r="O76" s="7" t="str">
        <f>IF($A76="","",CLEANED_DATA!AM76)</f>
        <v/>
      </c>
      <c r="P76" s="2" t="str">
        <f>IF($A76="","",CLEANED_DATA!AN76)</f>
        <v/>
      </c>
      <c r="Q76" s="7" t="str">
        <f>IF($A76="","",CLEANED_DATA!AO76)</f>
        <v/>
      </c>
      <c r="R76" s="5" t="str">
        <f t="shared" si="21"/>
        <v/>
      </c>
      <c r="S76" t="str">
        <f>IF($A76="","",DQ_CHECKS!K76)</f>
        <v/>
      </c>
      <c r="T76" t="str">
        <f>IF($A76="","",N(CLEANED_DATA!AV76)+N(CLEANED_DATA!AW76)+N(CLEANED_DATA!AX76))</f>
        <v/>
      </c>
      <c r="U76" s="5" t="str">
        <f t="shared" si="22"/>
        <v/>
      </c>
      <c r="V76" s="5" t="str">
        <f t="shared" si="23"/>
        <v/>
      </c>
      <c r="W76" t="str">
        <f t="shared" si="24"/>
        <v/>
      </c>
    </row>
    <row r="77" spans="1:23">
      <c r="A77" s="2" t="str">
        <f>IF(CLEANED_DATA!A77="","",CLEANED_DATA!A77)</f>
        <v/>
      </c>
      <c r="B77" s="2" t="str">
        <f>IF($A77="","",CLEANED_DATA!D77)</f>
        <v/>
      </c>
      <c r="C77" s="2" t="str">
        <f>IF($A77="","",CLEANED_DATA!G77)</f>
        <v/>
      </c>
      <c r="D77" s="5" t="str">
        <f t="shared" si="16"/>
        <v/>
      </c>
      <c r="E77" s="6" t="str">
        <f>IF($A77="","",IF(OR(CLEANED_DATA!D77="",CLEANED_DATA!Q77=""),"Missing ANC1 or LLIN",IF(CLEANED_DATA!D77=0,"ANC1 is 0",(CLEANED_DATA!Q77/CLEANED_DATA!D77)*100)))</f>
        <v/>
      </c>
      <c r="F77" s="2" t="str">
        <f>IF($A77="","",CLEANED_DATA!R77)</f>
        <v/>
      </c>
      <c r="G77" s="6" t="str">
        <f>IF($A77="","",CLEANED_DATA!T77)</f>
        <v/>
      </c>
      <c r="H77" s="5" t="str">
        <f t="shared" si="17"/>
        <v/>
      </c>
      <c r="I77" s="7" t="str">
        <f>IF($A77="","",CLEANED_DATA!AL77)</f>
        <v/>
      </c>
      <c r="J77" s="5" t="str">
        <f t="shared" si="18"/>
        <v/>
      </c>
      <c r="K77" s="7" t="str">
        <f>IF($A77="","",CLEANED_DATA!V77)</f>
        <v/>
      </c>
      <c r="L77" s="5" t="str">
        <f t="shared" si="19"/>
        <v/>
      </c>
      <c r="M77" s="2" t="str">
        <f>IF($A77="","",CLEANED_DATA!W77)</f>
        <v/>
      </c>
      <c r="N77" s="5" t="str">
        <f t="shared" si="20"/>
        <v/>
      </c>
      <c r="O77" s="7" t="str">
        <f>IF($A77="","",CLEANED_DATA!AM77)</f>
        <v/>
      </c>
      <c r="P77" s="2" t="str">
        <f>IF($A77="","",CLEANED_DATA!AN77)</f>
        <v/>
      </c>
      <c r="Q77" s="7" t="str">
        <f>IF($A77="","",CLEANED_DATA!AO77)</f>
        <v/>
      </c>
      <c r="R77" s="5" t="str">
        <f t="shared" si="21"/>
        <v/>
      </c>
      <c r="S77" t="str">
        <f>IF($A77="","",DQ_CHECKS!K77)</f>
        <v/>
      </c>
      <c r="T77" t="str">
        <f>IF($A77="","",N(CLEANED_DATA!AV77)+N(CLEANED_DATA!AW77)+N(CLEANED_DATA!AX77))</f>
        <v/>
      </c>
      <c r="U77" s="5" t="str">
        <f t="shared" si="22"/>
        <v/>
      </c>
      <c r="V77" s="5" t="str">
        <f t="shared" si="23"/>
        <v/>
      </c>
      <c r="W77" t="str">
        <f t="shared" si="24"/>
        <v/>
      </c>
    </row>
    <row r="78" spans="1:23">
      <c r="A78" s="2" t="str">
        <f>IF(CLEANED_DATA!A78="","",CLEANED_DATA!A78)</f>
        <v/>
      </c>
      <c r="B78" s="2" t="str">
        <f>IF($A78="","",CLEANED_DATA!D78)</f>
        <v/>
      </c>
      <c r="C78" s="2" t="str">
        <f>IF($A78="","",CLEANED_DATA!G78)</f>
        <v/>
      </c>
      <c r="D78" s="5" t="str">
        <f t="shared" si="16"/>
        <v/>
      </c>
      <c r="E78" s="6" t="str">
        <f>IF($A78="","",IF(OR(CLEANED_DATA!D78="",CLEANED_DATA!Q78=""),"Missing ANC1 or LLIN",IF(CLEANED_DATA!D78=0,"ANC1 is 0",(CLEANED_DATA!Q78/CLEANED_DATA!D78)*100)))</f>
        <v/>
      </c>
      <c r="F78" s="2" t="str">
        <f>IF($A78="","",CLEANED_DATA!R78)</f>
        <v/>
      </c>
      <c r="G78" s="6" t="str">
        <f>IF($A78="","",CLEANED_DATA!T78)</f>
        <v/>
      </c>
      <c r="H78" s="5" t="str">
        <f t="shared" si="17"/>
        <v/>
      </c>
      <c r="I78" s="7" t="str">
        <f>IF($A78="","",CLEANED_DATA!AL78)</f>
        <v/>
      </c>
      <c r="J78" s="5" t="str">
        <f t="shared" si="18"/>
        <v/>
      </c>
      <c r="K78" s="7" t="str">
        <f>IF($A78="","",CLEANED_DATA!V78)</f>
        <v/>
      </c>
      <c r="L78" s="5" t="str">
        <f t="shared" si="19"/>
        <v/>
      </c>
      <c r="M78" s="2" t="str">
        <f>IF($A78="","",CLEANED_DATA!W78)</f>
        <v/>
      </c>
      <c r="N78" s="5" t="str">
        <f t="shared" si="20"/>
        <v/>
      </c>
      <c r="O78" s="7" t="str">
        <f>IF($A78="","",CLEANED_DATA!AM78)</f>
        <v/>
      </c>
      <c r="P78" s="2" t="str">
        <f>IF($A78="","",CLEANED_DATA!AN78)</f>
        <v/>
      </c>
      <c r="Q78" s="7" t="str">
        <f>IF($A78="","",CLEANED_DATA!AO78)</f>
        <v/>
      </c>
      <c r="R78" s="5" t="str">
        <f t="shared" si="21"/>
        <v/>
      </c>
      <c r="S78" t="str">
        <f>IF($A78="","",DQ_CHECKS!K78)</f>
        <v/>
      </c>
      <c r="T78" t="str">
        <f>IF($A78="","",N(CLEANED_DATA!AV78)+N(CLEANED_DATA!AW78)+N(CLEANED_DATA!AX78))</f>
        <v/>
      </c>
      <c r="U78" s="5" t="str">
        <f t="shared" si="22"/>
        <v/>
      </c>
      <c r="V78" s="5" t="str">
        <f t="shared" si="23"/>
        <v/>
      </c>
      <c r="W78" t="str">
        <f t="shared" si="24"/>
        <v/>
      </c>
    </row>
    <row r="79" spans="1:23">
      <c r="A79" s="2" t="str">
        <f>IF(CLEANED_DATA!A79="","",CLEANED_DATA!A79)</f>
        <v/>
      </c>
      <c r="B79" s="2" t="str">
        <f>IF($A79="","",CLEANED_DATA!D79)</f>
        <v/>
      </c>
      <c r="C79" s="2" t="str">
        <f>IF($A79="","",CLEANED_DATA!G79)</f>
        <v/>
      </c>
      <c r="D79" s="5" t="str">
        <f t="shared" si="16"/>
        <v/>
      </c>
      <c r="E79" s="6" t="str">
        <f>IF($A79="","",IF(OR(CLEANED_DATA!D79="",CLEANED_DATA!Q79=""),"Missing ANC1 or LLIN",IF(CLEANED_DATA!D79=0,"ANC1 is 0",(CLEANED_DATA!Q79/CLEANED_DATA!D79)*100)))</f>
        <v/>
      </c>
      <c r="F79" s="2" t="str">
        <f>IF($A79="","",CLEANED_DATA!R79)</f>
        <v/>
      </c>
      <c r="G79" s="6" t="str">
        <f>IF($A79="","",CLEANED_DATA!T79)</f>
        <v/>
      </c>
      <c r="H79" s="5" t="str">
        <f t="shared" si="17"/>
        <v/>
      </c>
      <c r="I79" s="7" t="str">
        <f>IF($A79="","",CLEANED_DATA!AL79)</f>
        <v/>
      </c>
      <c r="J79" s="5" t="str">
        <f t="shared" si="18"/>
        <v/>
      </c>
      <c r="K79" s="7" t="str">
        <f>IF($A79="","",CLEANED_DATA!V79)</f>
        <v/>
      </c>
      <c r="L79" s="5" t="str">
        <f t="shared" si="19"/>
        <v/>
      </c>
      <c r="M79" s="2" t="str">
        <f>IF($A79="","",CLEANED_DATA!W79)</f>
        <v/>
      </c>
      <c r="N79" s="5" t="str">
        <f t="shared" si="20"/>
        <v/>
      </c>
      <c r="O79" s="7" t="str">
        <f>IF($A79="","",CLEANED_DATA!AM79)</f>
        <v/>
      </c>
      <c r="P79" s="2" t="str">
        <f>IF($A79="","",CLEANED_DATA!AN79)</f>
        <v/>
      </c>
      <c r="Q79" s="7" t="str">
        <f>IF($A79="","",CLEANED_DATA!AO79)</f>
        <v/>
      </c>
      <c r="R79" s="5" t="str">
        <f t="shared" si="21"/>
        <v/>
      </c>
      <c r="S79" t="str">
        <f>IF($A79="","",DQ_CHECKS!K79)</f>
        <v/>
      </c>
      <c r="T79" t="str">
        <f>IF($A79="","",N(CLEANED_DATA!AV79)+N(CLEANED_DATA!AW79)+N(CLEANED_DATA!AX79))</f>
        <v/>
      </c>
      <c r="U79" s="5" t="str">
        <f t="shared" si="22"/>
        <v/>
      </c>
      <c r="V79" s="5" t="str">
        <f t="shared" si="23"/>
        <v/>
      </c>
      <c r="W79" t="str">
        <f t="shared" si="24"/>
        <v/>
      </c>
    </row>
    <row r="80" spans="1:23">
      <c r="A80" s="2" t="str">
        <f>IF(CLEANED_DATA!A80="","",CLEANED_DATA!A80)</f>
        <v/>
      </c>
      <c r="B80" s="2" t="str">
        <f>IF($A80="","",CLEANED_DATA!D80)</f>
        <v/>
      </c>
      <c r="C80" s="2" t="str">
        <f>IF($A80="","",CLEANED_DATA!G80)</f>
        <v/>
      </c>
      <c r="D80" s="5" t="str">
        <f t="shared" si="16"/>
        <v/>
      </c>
      <c r="E80" s="6" t="str">
        <f>IF($A80="","",IF(OR(CLEANED_DATA!D80="",CLEANED_DATA!Q80=""),"Missing ANC1 or LLIN",IF(CLEANED_DATA!D80=0,"ANC1 is 0",(CLEANED_DATA!Q80/CLEANED_DATA!D80)*100)))</f>
        <v/>
      </c>
      <c r="F80" s="2" t="str">
        <f>IF($A80="","",CLEANED_DATA!R80)</f>
        <v/>
      </c>
      <c r="G80" s="6" t="str">
        <f>IF($A80="","",CLEANED_DATA!T80)</f>
        <v/>
      </c>
      <c r="H80" s="5" t="str">
        <f t="shared" si="17"/>
        <v/>
      </c>
      <c r="I80" s="7" t="str">
        <f>IF($A80="","",CLEANED_DATA!AL80)</f>
        <v/>
      </c>
      <c r="J80" s="5" t="str">
        <f t="shared" si="18"/>
        <v/>
      </c>
      <c r="K80" s="7" t="str">
        <f>IF($A80="","",CLEANED_DATA!V80)</f>
        <v/>
      </c>
      <c r="L80" s="5" t="str">
        <f t="shared" si="19"/>
        <v/>
      </c>
      <c r="M80" s="2" t="str">
        <f>IF($A80="","",CLEANED_DATA!W80)</f>
        <v/>
      </c>
      <c r="N80" s="5" t="str">
        <f t="shared" si="20"/>
        <v/>
      </c>
      <c r="O80" s="7" t="str">
        <f>IF($A80="","",CLEANED_DATA!AM80)</f>
        <v/>
      </c>
      <c r="P80" s="2" t="str">
        <f>IF($A80="","",CLEANED_DATA!AN80)</f>
        <v/>
      </c>
      <c r="Q80" s="7" t="str">
        <f>IF($A80="","",CLEANED_DATA!AO80)</f>
        <v/>
      </c>
      <c r="R80" s="5" t="str">
        <f t="shared" si="21"/>
        <v/>
      </c>
      <c r="S80" t="str">
        <f>IF($A80="","",DQ_CHECKS!K80)</f>
        <v/>
      </c>
      <c r="T80" t="str">
        <f>IF($A80="","",N(CLEANED_DATA!AV80)+N(CLEANED_DATA!AW80)+N(CLEANED_DATA!AX80))</f>
        <v/>
      </c>
      <c r="U80" s="5" t="str">
        <f t="shared" si="22"/>
        <v/>
      </c>
      <c r="V80" s="5" t="str">
        <f t="shared" si="23"/>
        <v/>
      </c>
      <c r="W80" t="str">
        <f t="shared" si="24"/>
        <v/>
      </c>
    </row>
    <row r="81" spans="1:23">
      <c r="A81" s="2" t="str">
        <f>IF(CLEANED_DATA!A81="","",CLEANED_DATA!A81)</f>
        <v/>
      </c>
      <c r="B81" s="2" t="str">
        <f>IF($A81="","",CLEANED_DATA!D81)</f>
        <v/>
      </c>
      <c r="C81" s="2" t="str">
        <f>IF($A81="","",CLEANED_DATA!G81)</f>
        <v/>
      </c>
      <c r="D81" s="5" t="str">
        <f t="shared" si="16"/>
        <v/>
      </c>
      <c r="E81" s="6" t="str">
        <f>IF($A81="","",IF(OR(CLEANED_DATA!D81="",CLEANED_DATA!Q81=""),"Missing ANC1 or LLIN",IF(CLEANED_DATA!D81=0,"ANC1 is 0",(CLEANED_DATA!Q81/CLEANED_DATA!D81)*100)))</f>
        <v/>
      </c>
      <c r="F81" s="2" t="str">
        <f>IF($A81="","",CLEANED_DATA!R81)</f>
        <v/>
      </c>
      <c r="G81" s="6" t="str">
        <f>IF($A81="","",CLEANED_DATA!T81)</f>
        <v/>
      </c>
      <c r="H81" s="5" t="str">
        <f t="shared" si="17"/>
        <v/>
      </c>
      <c r="I81" s="7" t="str">
        <f>IF($A81="","",CLEANED_DATA!AL81)</f>
        <v/>
      </c>
      <c r="J81" s="5" t="str">
        <f t="shared" si="18"/>
        <v/>
      </c>
      <c r="K81" s="7" t="str">
        <f>IF($A81="","",CLEANED_DATA!V81)</f>
        <v/>
      </c>
      <c r="L81" s="5" t="str">
        <f t="shared" si="19"/>
        <v/>
      </c>
      <c r="M81" s="2" t="str">
        <f>IF($A81="","",CLEANED_DATA!W81)</f>
        <v/>
      </c>
      <c r="N81" s="5" t="str">
        <f t="shared" si="20"/>
        <v/>
      </c>
      <c r="O81" s="7" t="str">
        <f>IF($A81="","",CLEANED_DATA!AM81)</f>
        <v/>
      </c>
      <c r="P81" s="2" t="str">
        <f>IF($A81="","",CLEANED_DATA!AN81)</f>
        <v/>
      </c>
      <c r="Q81" s="7" t="str">
        <f>IF($A81="","",CLEANED_DATA!AO81)</f>
        <v/>
      </c>
      <c r="R81" s="5" t="str">
        <f t="shared" si="21"/>
        <v/>
      </c>
      <c r="S81" t="str">
        <f>IF($A81="","",DQ_CHECKS!K81)</f>
        <v/>
      </c>
      <c r="T81" t="str">
        <f>IF($A81="","",N(CLEANED_DATA!AV81)+N(CLEANED_DATA!AW81)+N(CLEANED_DATA!AX81))</f>
        <v/>
      </c>
      <c r="U81" s="5" t="str">
        <f t="shared" si="22"/>
        <v/>
      </c>
      <c r="V81" s="5" t="str">
        <f t="shared" si="23"/>
        <v/>
      </c>
      <c r="W81" t="str">
        <f t="shared" si="24"/>
        <v/>
      </c>
    </row>
    <row r="82" spans="1:23">
      <c r="A82" s="2" t="str">
        <f>IF(CLEANED_DATA!A82="","",CLEANED_DATA!A82)</f>
        <v/>
      </c>
      <c r="B82" s="2" t="str">
        <f>IF($A82="","",CLEANED_DATA!D82)</f>
        <v/>
      </c>
      <c r="C82" s="2" t="str">
        <f>IF($A82="","",CLEANED_DATA!G82)</f>
        <v/>
      </c>
      <c r="D82" s="5" t="str">
        <f t="shared" si="16"/>
        <v/>
      </c>
      <c r="E82" s="6" t="str">
        <f>IF($A82="","",IF(OR(CLEANED_DATA!D82="",CLEANED_DATA!Q82=""),"Missing ANC1 or LLIN",IF(CLEANED_DATA!D82=0,"ANC1 is 0",(CLEANED_DATA!Q82/CLEANED_DATA!D82)*100)))</f>
        <v/>
      </c>
      <c r="F82" s="2" t="str">
        <f>IF($A82="","",CLEANED_DATA!R82)</f>
        <v/>
      </c>
      <c r="G82" s="6" t="str">
        <f>IF($A82="","",CLEANED_DATA!T82)</f>
        <v/>
      </c>
      <c r="H82" s="5" t="str">
        <f t="shared" si="17"/>
        <v/>
      </c>
      <c r="I82" s="7" t="str">
        <f>IF($A82="","",CLEANED_DATA!AL82)</f>
        <v/>
      </c>
      <c r="J82" s="5" t="str">
        <f t="shared" si="18"/>
        <v/>
      </c>
      <c r="K82" s="7" t="str">
        <f>IF($A82="","",CLEANED_DATA!V82)</f>
        <v/>
      </c>
      <c r="L82" s="5" t="str">
        <f t="shared" si="19"/>
        <v/>
      </c>
      <c r="M82" s="2" t="str">
        <f>IF($A82="","",CLEANED_DATA!W82)</f>
        <v/>
      </c>
      <c r="N82" s="5" t="str">
        <f t="shared" si="20"/>
        <v/>
      </c>
      <c r="O82" s="7" t="str">
        <f>IF($A82="","",CLEANED_DATA!AM82)</f>
        <v/>
      </c>
      <c r="P82" s="2" t="str">
        <f>IF($A82="","",CLEANED_DATA!AN82)</f>
        <v/>
      </c>
      <c r="Q82" s="7" t="str">
        <f>IF($A82="","",CLEANED_DATA!AO82)</f>
        <v/>
      </c>
      <c r="R82" s="5" t="str">
        <f t="shared" si="21"/>
        <v/>
      </c>
      <c r="S82" t="str">
        <f>IF($A82="","",DQ_CHECKS!K82)</f>
        <v/>
      </c>
      <c r="T82" t="str">
        <f>IF($A82="","",N(CLEANED_DATA!AV82)+N(CLEANED_DATA!AW82)+N(CLEANED_DATA!AX82))</f>
        <v/>
      </c>
      <c r="U82" s="5" t="str">
        <f t="shared" si="22"/>
        <v/>
      </c>
      <c r="V82" s="5" t="str">
        <f t="shared" si="23"/>
        <v/>
      </c>
      <c r="W82" t="str">
        <f t="shared" si="24"/>
        <v/>
      </c>
    </row>
    <row r="83" spans="1:23">
      <c r="A83" s="2" t="str">
        <f>IF(CLEANED_DATA!A83="","",CLEANED_DATA!A83)</f>
        <v/>
      </c>
      <c r="B83" s="2" t="str">
        <f>IF($A83="","",CLEANED_DATA!D83)</f>
        <v/>
      </c>
      <c r="C83" s="2" t="str">
        <f>IF($A83="","",CLEANED_DATA!G83)</f>
        <v/>
      </c>
      <c r="D83" s="5" t="str">
        <f t="shared" si="16"/>
        <v/>
      </c>
      <c r="E83" s="6" t="str">
        <f>IF($A83="","",IF(OR(CLEANED_DATA!D83="",CLEANED_DATA!Q83=""),"Missing ANC1 or LLIN",IF(CLEANED_DATA!D83=0,"ANC1 is 0",(CLEANED_DATA!Q83/CLEANED_DATA!D83)*100)))</f>
        <v/>
      </c>
      <c r="F83" s="2" t="str">
        <f>IF($A83="","",CLEANED_DATA!R83)</f>
        <v/>
      </c>
      <c r="G83" s="6" t="str">
        <f>IF($A83="","",CLEANED_DATA!T83)</f>
        <v/>
      </c>
      <c r="H83" s="5" t="str">
        <f t="shared" si="17"/>
        <v/>
      </c>
      <c r="I83" s="7" t="str">
        <f>IF($A83="","",CLEANED_DATA!AL83)</f>
        <v/>
      </c>
      <c r="J83" s="5" t="str">
        <f t="shared" si="18"/>
        <v/>
      </c>
      <c r="K83" s="7" t="str">
        <f>IF($A83="","",CLEANED_DATA!V83)</f>
        <v/>
      </c>
      <c r="L83" s="5" t="str">
        <f t="shared" si="19"/>
        <v/>
      </c>
      <c r="M83" s="2" t="str">
        <f>IF($A83="","",CLEANED_DATA!W83)</f>
        <v/>
      </c>
      <c r="N83" s="5" t="str">
        <f t="shared" si="20"/>
        <v/>
      </c>
      <c r="O83" s="7" t="str">
        <f>IF($A83="","",CLEANED_DATA!AM83)</f>
        <v/>
      </c>
      <c r="P83" s="2" t="str">
        <f>IF($A83="","",CLEANED_DATA!AN83)</f>
        <v/>
      </c>
      <c r="Q83" s="7" t="str">
        <f>IF($A83="","",CLEANED_DATA!AO83)</f>
        <v/>
      </c>
      <c r="R83" s="5" t="str">
        <f t="shared" si="21"/>
        <v/>
      </c>
      <c r="S83" t="str">
        <f>IF($A83="","",DQ_CHECKS!K83)</f>
        <v/>
      </c>
      <c r="T83" t="str">
        <f>IF($A83="","",N(CLEANED_DATA!AV83)+N(CLEANED_DATA!AW83)+N(CLEANED_DATA!AX83))</f>
        <v/>
      </c>
      <c r="U83" s="5" t="str">
        <f t="shared" si="22"/>
        <v/>
      </c>
      <c r="V83" s="5" t="str">
        <f t="shared" si="23"/>
        <v/>
      </c>
      <c r="W83" t="str">
        <f t="shared" si="24"/>
        <v/>
      </c>
    </row>
    <row r="84" spans="1:23">
      <c r="A84" s="2" t="str">
        <f>IF(CLEANED_DATA!A84="","",CLEANED_DATA!A84)</f>
        <v/>
      </c>
      <c r="B84" s="2" t="str">
        <f>IF($A84="","",CLEANED_DATA!D84)</f>
        <v/>
      </c>
      <c r="C84" s="2" t="str">
        <f>IF($A84="","",CLEANED_DATA!G84)</f>
        <v/>
      </c>
      <c r="D84" s="5" t="str">
        <f t="shared" si="16"/>
        <v/>
      </c>
      <c r="E84" s="6" t="str">
        <f>IF($A84="","",IF(OR(CLEANED_DATA!D84="",CLEANED_DATA!Q84=""),"Missing ANC1 or LLIN",IF(CLEANED_DATA!D84=0,"ANC1 is 0",(CLEANED_DATA!Q84/CLEANED_DATA!D84)*100)))</f>
        <v/>
      </c>
      <c r="F84" s="2" t="str">
        <f>IF($A84="","",CLEANED_DATA!R84)</f>
        <v/>
      </c>
      <c r="G84" s="6" t="str">
        <f>IF($A84="","",CLEANED_DATA!T84)</f>
        <v/>
      </c>
      <c r="H84" s="5" t="str">
        <f t="shared" si="17"/>
        <v/>
      </c>
      <c r="I84" s="7" t="str">
        <f>IF($A84="","",CLEANED_DATA!AL84)</f>
        <v/>
      </c>
      <c r="J84" s="5" t="str">
        <f t="shared" si="18"/>
        <v/>
      </c>
      <c r="K84" s="7" t="str">
        <f>IF($A84="","",CLEANED_DATA!V84)</f>
        <v/>
      </c>
      <c r="L84" s="5" t="str">
        <f t="shared" si="19"/>
        <v/>
      </c>
      <c r="M84" s="2" t="str">
        <f>IF($A84="","",CLEANED_DATA!W84)</f>
        <v/>
      </c>
      <c r="N84" s="5" t="str">
        <f t="shared" si="20"/>
        <v/>
      </c>
      <c r="O84" s="7" t="str">
        <f>IF($A84="","",CLEANED_DATA!AM84)</f>
        <v/>
      </c>
      <c r="P84" s="2" t="str">
        <f>IF($A84="","",CLEANED_DATA!AN84)</f>
        <v/>
      </c>
      <c r="Q84" s="7" t="str">
        <f>IF($A84="","",CLEANED_DATA!AO84)</f>
        <v/>
      </c>
      <c r="R84" s="5" t="str">
        <f t="shared" si="21"/>
        <v/>
      </c>
      <c r="S84" t="str">
        <f>IF($A84="","",DQ_CHECKS!K84)</f>
        <v/>
      </c>
      <c r="T84" t="str">
        <f>IF($A84="","",N(CLEANED_DATA!AV84)+N(CLEANED_DATA!AW84)+N(CLEANED_DATA!AX84))</f>
        <v/>
      </c>
      <c r="U84" s="5" t="str">
        <f t="shared" si="22"/>
        <v/>
      </c>
      <c r="V84" s="5" t="str">
        <f t="shared" si="23"/>
        <v/>
      </c>
      <c r="W84" t="str">
        <f t="shared" si="24"/>
        <v/>
      </c>
    </row>
    <row r="85" spans="1:23">
      <c r="A85" s="2" t="str">
        <f>IF(CLEANED_DATA!A85="","",CLEANED_DATA!A85)</f>
        <v/>
      </c>
      <c r="B85" s="2" t="str">
        <f>IF($A85="","",CLEANED_DATA!D85)</f>
        <v/>
      </c>
      <c r="C85" s="2" t="str">
        <f>IF($A85="","",CLEANED_DATA!G85)</f>
        <v/>
      </c>
      <c r="D85" s="5" t="str">
        <f t="shared" si="16"/>
        <v/>
      </c>
      <c r="E85" s="6" t="str">
        <f>IF($A85="","",IF(OR(CLEANED_DATA!D85="",CLEANED_DATA!Q85=""),"Missing ANC1 or LLIN",IF(CLEANED_DATA!D85=0,"ANC1 is 0",(CLEANED_DATA!Q85/CLEANED_DATA!D85)*100)))</f>
        <v/>
      </c>
      <c r="F85" s="2" t="str">
        <f>IF($A85="","",CLEANED_DATA!R85)</f>
        <v/>
      </c>
      <c r="G85" s="6" t="str">
        <f>IF($A85="","",CLEANED_DATA!T85)</f>
        <v/>
      </c>
      <c r="H85" s="5" t="str">
        <f t="shared" si="17"/>
        <v/>
      </c>
      <c r="I85" s="7" t="str">
        <f>IF($A85="","",CLEANED_DATA!AL85)</f>
        <v/>
      </c>
      <c r="J85" s="5" t="str">
        <f t="shared" si="18"/>
        <v/>
      </c>
      <c r="K85" s="7" t="str">
        <f>IF($A85="","",CLEANED_DATA!V85)</f>
        <v/>
      </c>
      <c r="L85" s="5" t="str">
        <f t="shared" si="19"/>
        <v/>
      </c>
      <c r="M85" s="2" t="str">
        <f>IF($A85="","",CLEANED_DATA!W85)</f>
        <v/>
      </c>
      <c r="N85" s="5" t="str">
        <f t="shared" si="20"/>
        <v/>
      </c>
      <c r="O85" s="7" t="str">
        <f>IF($A85="","",CLEANED_DATA!AM85)</f>
        <v/>
      </c>
      <c r="P85" s="2" t="str">
        <f>IF($A85="","",CLEANED_DATA!AN85)</f>
        <v/>
      </c>
      <c r="Q85" s="7" t="str">
        <f>IF($A85="","",CLEANED_DATA!AO85)</f>
        <v/>
      </c>
      <c r="R85" s="5" t="str">
        <f t="shared" si="21"/>
        <v/>
      </c>
      <c r="S85" t="str">
        <f>IF($A85="","",DQ_CHECKS!K85)</f>
        <v/>
      </c>
      <c r="T85" t="str">
        <f>IF($A85="","",N(CLEANED_DATA!AV85)+N(CLEANED_DATA!AW85)+N(CLEANED_DATA!AX85))</f>
        <v/>
      </c>
      <c r="U85" s="5" t="str">
        <f t="shared" si="22"/>
        <v/>
      </c>
      <c r="V85" s="5" t="str">
        <f t="shared" si="23"/>
        <v/>
      </c>
      <c r="W85" t="str">
        <f t="shared" si="24"/>
        <v/>
      </c>
    </row>
    <row r="86" spans="1:23">
      <c r="A86" s="2" t="str">
        <f>IF(CLEANED_DATA!A86="","",CLEANED_DATA!A86)</f>
        <v/>
      </c>
      <c r="B86" s="2" t="str">
        <f>IF($A86="","",CLEANED_DATA!D86)</f>
        <v/>
      </c>
      <c r="C86" s="2" t="str">
        <f>IF($A86="","",CLEANED_DATA!G86)</f>
        <v/>
      </c>
      <c r="D86" s="5" t="str">
        <f t="shared" si="16"/>
        <v/>
      </c>
      <c r="E86" s="6" t="str">
        <f>IF($A86="","",IF(OR(CLEANED_DATA!D86="",CLEANED_DATA!Q86=""),"Missing ANC1 or LLIN",IF(CLEANED_DATA!D86=0,"ANC1 is 0",(CLEANED_DATA!Q86/CLEANED_DATA!D86)*100)))</f>
        <v/>
      </c>
      <c r="F86" s="2" t="str">
        <f>IF($A86="","",CLEANED_DATA!R86)</f>
        <v/>
      </c>
      <c r="G86" s="6" t="str">
        <f>IF($A86="","",CLEANED_DATA!T86)</f>
        <v/>
      </c>
      <c r="H86" s="5" t="str">
        <f t="shared" si="17"/>
        <v/>
      </c>
      <c r="I86" s="7" t="str">
        <f>IF($A86="","",CLEANED_DATA!AL86)</f>
        <v/>
      </c>
      <c r="J86" s="5" t="str">
        <f t="shared" si="18"/>
        <v/>
      </c>
      <c r="K86" s="7" t="str">
        <f>IF($A86="","",CLEANED_DATA!V86)</f>
        <v/>
      </c>
      <c r="L86" s="5" t="str">
        <f t="shared" si="19"/>
        <v/>
      </c>
      <c r="M86" s="2" t="str">
        <f>IF($A86="","",CLEANED_DATA!W86)</f>
        <v/>
      </c>
      <c r="N86" s="5" t="str">
        <f t="shared" si="20"/>
        <v/>
      </c>
      <c r="O86" s="7" t="str">
        <f>IF($A86="","",CLEANED_DATA!AM86)</f>
        <v/>
      </c>
      <c r="P86" s="2" t="str">
        <f>IF($A86="","",CLEANED_DATA!AN86)</f>
        <v/>
      </c>
      <c r="Q86" s="7" t="str">
        <f>IF($A86="","",CLEANED_DATA!AO86)</f>
        <v/>
      </c>
      <c r="R86" s="5" t="str">
        <f t="shared" si="21"/>
        <v/>
      </c>
      <c r="S86" t="str">
        <f>IF($A86="","",DQ_CHECKS!K86)</f>
        <v/>
      </c>
      <c r="T86" t="str">
        <f>IF($A86="","",N(CLEANED_DATA!AV86)+N(CLEANED_DATA!AW86)+N(CLEANED_DATA!AX86))</f>
        <v/>
      </c>
      <c r="U86" s="5" t="str">
        <f t="shared" si="22"/>
        <v/>
      </c>
      <c r="V86" s="5" t="str">
        <f t="shared" si="23"/>
        <v/>
      </c>
      <c r="W86" t="str">
        <f t="shared" si="24"/>
        <v/>
      </c>
    </row>
    <row r="87" spans="1:23">
      <c r="A87" s="2" t="str">
        <f>IF(CLEANED_DATA!A87="","",CLEANED_DATA!A87)</f>
        <v/>
      </c>
      <c r="B87" s="2" t="str">
        <f>IF($A87="","",CLEANED_DATA!D87)</f>
        <v/>
      </c>
      <c r="C87" s="2" t="str">
        <f>IF($A87="","",CLEANED_DATA!G87)</f>
        <v/>
      </c>
      <c r="D87" s="5" t="str">
        <f t="shared" si="16"/>
        <v/>
      </c>
      <c r="E87" s="6" t="str">
        <f>IF($A87="","",IF(OR(CLEANED_DATA!D87="",CLEANED_DATA!Q87=""),"Missing ANC1 or LLIN",IF(CLEANED_DATA!D87=0,"ANC1 is 0",(CLEANED_DATA!Q87/CLEANED_DATA!D87)*100)))</f>
        <v/>
      </c>
      <c r="F87" s="2" t="str">
        <f>IF($A87="","",CLEANED_DATA!R87)</f>
        <v/>
      </c>
      <c r="G87" s="6" t="str">
        <f>IF($A87="","",CLEANED_DATA!T87)</f>
        <v/>
      </c>
      <c r="H87" s="5" t="str">
        <f t="shared" si="17"/>
        <v/>
      </c>
      <c r="I87" s="7" t="str">
        <f>IF($A87="","",CLEANED_DATA!AL87)</f>
        <v/>
      </c>
      <c r="J87" s="5" t="str">
        <f t="shared" si="18"/>
        <v/>
      </c>
      <c r="K87" s="7" t="str">
        <f>IF($A87="","",CLEANED_DATA!V87)</f>
        <v/>
      </c>
      <c r="L87" s="5" t="str">
        <f t="shared" si="19"/>
        <v/>
      </c>
      <c r="M87" s="2" t="str">
        <f>IF($A87="","",CLEANED_DATA!W87)</f>
        <v/>
      </c>
      <c r="N87" s="5" t="str">
        <f t="shared" si="20"/>
        <v/>
      </c>
      <c r="O87" s="7" t="str">
        <f>IF($A87="","",CLEANED_DATA!AM87)</f>
        <v/>
      </c>
      <c r="P87" s="2" t="str">
        <f>IF($A87="","",CLEANED_DATA!AN87)</f>
        <v/>
      </c>
      <c r="Q87" s="7" t="str">
        <f>IF($A87="","",CLEANED_DATA!AO87)</f>
        <v/>
      </c>
      <c r="R87" s="5" t="str">
        <f t="shared" si="21"/>
        <v/>
      </c>
      <c r="S87" t="str">
        <f>IF($A87="","",DQ_CHECKS!K87)</f>
        <v/>
      </c>
      <c r="T87" t="str">
        <f>IF($A87="","",N(CLEANED_DATA!AV87)+N(CLEANED_DATA!AW87)+N(CLEANED_DATA!AX87))</f>
        <v/>
      </c>
      <c r="U87" s="5" t="str">
        <f t="shared" si="22"/>
        <v/>
      </c>
      <c r="V87" s="5" t="str">
        <f t="shared" si="23"/>
        <v/>
      </c>
      <c r="W87" t="str">
        <f t="shared" si="24"/>
        <v/>
      </c>
    </row>
    <row r="88" spans="1:23">
      <c r="A88" s="2" t="str">
        <f>IF(CLEANED_DATA!A88="","",CLEANED_DATA!A88)</f>
        <v/>
      </c>
      <c r="B88" s="2" t="str">
        <f>IF($A88="","",CLEANED_DATA!D88)</f>
        <v/>
      </c>
      <c r="C88" s="2" t="str">
        <f>IF($A88="","",CLEANED_DATA!G88)</f>
        <v/>
      </c>
      <c r="D88" s="5" t="str">
        <f t="shared" si="16"/>
        <v/>
      </c>
      <c r="E88" s="6" t="str">
        <f>IF($A88="","",IF(OR(CLEANED_DATA!D88="",CLEANED_DATA!Q88=""),"Missing ANC1 or LLIN",IF(CLEANED_DATA!D88=0,"ANC1 is 0",(CLEANED_DATA!Q88/CLEANED_DATA!D88)*100)))</f>
        <v/>
      </c>
      <c r="F88" s="2" t="str">
        <f>IF($A88="","",CLEANED_DATA!R88)</f>
        <v/>
      </c>
      <c r="G88" s="6" t="str">
        <f>IF($A88="","",CLEANED_DATA!T88)</f>
        <v/>
      </c>
      <c r="H88" s="5" t="str">
        <f t="shared" si="17"/>
        <v/>
      </c>
      <c r="I88" s="7" t="str">
        <f>IF($A88="","",CLEANED_DATA!AL88)</f>
        <v/>
      </c>
      <c r="J88" s="5" t="str">
        <f t="shared" si="18"/>
        <v/>
      </c>
      <c r="K88" s="7" t="str">
        <f>IF($A88="","",CLEANED_DATA!V88)</f>
        <v/>
      </c>
      <c r="L88" s="5" t="str">
        <f t="shared" si="19"/>
        <v/>
      </c>
      <c r="M88" s="2" t="str">
        <f>IF($A88="","",CLEANED_DATA!W88)</f>
        <v/>
      </c>
      <c r="N88" s="5" t="str">
        <f t="shared" si="20"/>
        <v/>
      </c>
      <c r="O88" s="7" t="str">
        <f>IF($A88="","",CLEANED_DATA!AM88)</f>
        <v/>
      </c>
      <c r="P88" s="2" t="str">
        <f>IF($A88="","",CLEANED_DATA!AN88)</f>
        <v/>
      </c>
      <c r="Q88" s="7" t="str">
        <f>IF($A88="","",CLEANED_DATA!AO88)</f>
        <v/>
      </c>
      <c r="R88" s="5" t="str">
        <f t="shared" si="21"/>
        <v/>
      </c>
      <c r="S88" t="str">
        <f>IF($A88="","",DQ_CHECKS!K88)</f>
        <v/>
      </c>
      <c r="T88" t="str">
        <f>IF($A88="","",N(CLEANED_DATA!AV88)+N(CLEANED_DATA!AW88)+N(CLEANED_DATA!AX88))</f>
        <v/>
      </c>
      <c r="U88" s="5" t="str">
        <f t="shared" si="22"/>
        <v/>
      </c>
      <c r="V88" s="5" t="str">
        <f t="shared" si="23"/>
        <v/>
      </c>
      <c r="W88" t="str">
        <f t="shared" si="24"/>
        <v/>
      </c>
    </row>
    <row r="89" spans="1:23">
      <c r="A89" s="2" t="str">
        <f>IF(CLEANED_DATA!A89="","",CLEANED_DATA!A89)</f>
        <v/>
      </c>
      <c r="B89" s="2" t="str">
        <f>IF($A89="","",CLEANED_DATA!D89)</f>
        <v/>
      </c>
      <c r="C89" s="2" t="str">
        <f>IF($A89="","",CLEANED_DATA!G89)</f>
        <v/>
      </c>
      <c r="D89" s="5" t="str">
        <f t="shared" si="16"/>
        <v/>
      </c>
      <c r="E89" s="6" t="str">
        <f>IF($A89="","",IF(OR(CLEANED_DATA!D89="",CLEANED_DATA!Q89=""),"Missing ANC1 or LLIN",IF(CLEANED_DATA!D89=0,"ANC1 is 0",(CLEANED_DATA!Q89/CLEANED_DATA!D89)*100)))</f>
        <v/>
      </c>
      <c r="F89" s="2" t="str">
        <f>IF($A89="","",CLEANED_DATA!R89)</f>
        <v/>
      </c>
      <c r="G89" s="6" t="str">
        <f>IF($A89="","",CLEANED_DATA!T89)</f>
        <v/>
      </c>
      <c r="H89" s="5" t="str">
        <f t="shared" si="17"/>
        <v/>
      </c>
      <c r="I89" s="7" t="str">
        <f>IF($A89="","",CLEANED_DATA!AL89)</f>
        <v/>
      </c>
      <c r="J89" s="5" t="str">
        <f t="shared" si="18"/>
        <v/>
      </c>
      <c r="K89" s="7" t="str">
        <f>IF($A89="","",CLEANED_DATA!V89)</f>
        <v/>
      </c>
      <c r="L89" s="5" t="str">
        <f t="shared" si="19"/>
        <v/>
      </c>
      <c r="M89" s="2" t="str">
        <f>IF($A89="","",CLEANED_DATA!W89)</f>
        <v/>
      </c>
      <c r="N89" s="5" t="str">
        <f t="shared" si="20"/>
        <v/>
      </c>
      <c r="O89" s="7" t="str">
        <f>IF($A89="","",CLEANED_DATA!AM89)</f>
        <v/>
      </c>
      <c r="P89" s="2" t="str">
        <f>IF($A89="","",CLEANED_DATA!AN89)</f>
        <v/>
      </c>
      <c r="Q89" s="7" t="str">
        <f>IF($A89="","",CLEANED_DATA!AO89)</f>
        <v/>
      </c>
      <c r="R89" s="5" t="str">
        <f t="shared" si="21"/>
        <v/>
      </c>
      <c r="S89" t="str">
        <f>IF($A89="","",DQ_CHECKS!K89)</f>
        <v/>
      </c>
      <c r="T89" t="str">
        <f>IF($A89="","",N(CLEANED_DATA!AV89)+N(CLEANED_DATA!AW89)+N(CLEANED_DATA!AX89))</f>
        <v/>
      </c>
      <c r="U89" s="5" t="str">
        <f t="shared" si="22"/>
        <v/>
      </c>
      <c r="V89" s="5" t="str">
        <f t="shared" si="23"/>
        <v/>
      </c>
      <c r="W89" t="str">
        <f t="shared" si="24"/>
        <v/>
      </c>
    </row>
    <row r="90" spans="1:23">
      <c r="A90" s="2" t="str">
        <f>IF(CLEANED_DATA!A90="","",CLEANED_DATA!A90)</f>
        <v/>
      </c>
      <c r="B90" s="2" t="str">
        <f>IF($A90="","",CLEANED_DATA!D90)</f>
        <v/>
      </c>
      <c r="C90" s="2" t="str">
        <f>IF($A90="","",CLEANED_DATA!G90)</f>
        <v/>
      </c>
      <c r="D90" s="5" t="str">
        <f t="shared" si="16"/>
        <v/>
      </c>
      <c r="E90" s="6" t="str">
        <f>IF($A90="","",IF(OR(CLEANED_DATA!D90="",CLEANED_DATA!Q90=""),"Missing ANC1 or LLIN",IF(CLEANED_DATA!D90=0,"ANC1 is 0",(CLEANED_DATA!Q90/CLEANED_DATA!D90)*100)))</f>
        <v/>
      </c>
      <c r="F90" s="2" t="str">
        <f>IF($A90="","",CLEANED_DATA!R90)</f>
        <v/>
      </c>
      <c r="G90" s="6" t="str">
        <f>IF($A90="","",CLEANED_DATA!T90)</f>
        <v/>
      </c>
      <c r="H90" s="5" t="str">
        <f t="shared" si="17"/>
        <v/>
      </c>
      <c r="I90" s="7" t="str">
        <f>IF($A90="","",CLEANED_DATA!AL90)</f>
        <v/>
      </c>
      <c r="J90" s="5" t="str">
        <f t="shared" si="18"/>
        <v/>
      </c>
      <c r="K90" s="7" t="str">
        <f>IF($A90="","",CLEANED_DATA!V90)</f>
        <v/>
      </c>
      <c r="L90" s="5" t="str">
        <f t="shared" si="19"/>
        <v/>
      </c>
      <c r="M90" s="2" t="str">
        <f>IF($A90="","",CLEANED_DATA!W90)</f>
        <v/>
      </c>
      <c r="N90" s="5" t="str">
        <f t="shared" si="20"/>
        <v/>
      </c>
      <c r="O90" s="7" t="str">
        <f>IF($A90="","",CLEANED_DATA!AM90)</f>
        <v/>
      </c>
      <c r="P90" s="2" t="str">
        <f>IF($A90="","",CLEANED_DATA!AN90)</f>
        <v/>
      </c>
      <c r="Q90" s="7" t="str">
        <f>IF($A90="","",CLEANED_DATA!AO90)</f>
        <v/>
      </c>
      <c r="R90" s="5" t="str">
        <f t="shared" si="21"/>
        <v/>
      </c>
      <c r="S90" t="str">
        <f>IF($A90="","",DQ_CHECKS!K90)</f>
        <v/>
      </c>
      <c r="T90" t="str">
        <f>IF($A90="","",N(CLEANED_DATA!AV90)+N(CLEANED_DATA!AW90)+N(CLEANED_DATA!AX90))</f>
        <v/>
      </c>
      <c r="U90" s="5" t="str">
        <f t="shared" si="22"/>
        <v/>
      </c>
      <c r="V90" s="5" t="str">
        <f t="shared" si="23"/>
        <v/>
      </c>
      <c r="W90" t="str">
        <f t="shared" si="24"/>
        <v/>
      </c>
    </row>
    <row r="91" spans="1:23">
      <c r="A91" s="2" t="str">
        <f>IF(CLEANED_DATA!A91="","",CLEANED_DATA!A91)</f>
        <v/>
      </c>
      <c r="B91" s="2" t="str">
        <f>IF($A91="","",CLEANED_DATA!D91)</f>
        <v/>
      </c>
      <c r="C91" s="2" t="str">
        <f>IF($A91="","",CLEANED_DATA!G91)</f>
        <v/>
      </c>
      <c r="D91" s="5" t="str">
        <f t="shared" si="16"/>
        <v/>
      </c>
      <c r="E91" s="6" t="str">
        <f>IF($A91="","",IF(OR(CLEANED_DATA!D91="",CLEANED_DATA!Q91=""),"Missing ANC1 or LLIN",IF(CLEANED_DATA!D91=0,"ANC1 is 0",(CLEANED_DATA!Q91/CLEANED_DATA!D91)*100)))</f>
        <v/>
      </c>
      <c r="F91" s="2" t="str">
        <f>IF($A91="","",CLEANED_DATA!R91)</f>
        <v/>
      </c>
      <c r="G91" s="6" t="str">
        <f>IF($A91="","",CLEANED_DATA!T91)</f>
        <v/>
      </c>
      <c r="H91" s="5" t="str">
        <f t="shared" si="17"/>
        <v/>
      </c>
      <c r="I91" s="7" t="str">
        <f>IF($A91="","",CLEANED_DATA!AL91)</f>
        <v/>
      </c>
      <c r="J91" s="5" t="str">
        <f t="shared" si="18"/>
        <v/>
      </c>
      <c r="K91" s="7" t="str">
        <f>IF($A91="","",CLEANED_DATA!V91)</f>
        <v/>
      </c>
      <c r="L91" s="5" t="str">
        <f t="shared" si="19"/>
        <v/>
      </c>
      <c r="M91" s="2" t="str">
        <f>IF($A91="","",CLEANED_DATA!W91)</f>
        <v/>
      </c>
      <c r="N91" s="5" t="str">
        <f t="shared" si="20"/>
        <v/>
      </c>
      <c r="O91" s="7" t="str">
        <f>IF($A91="","",CLEANED_DATA!AM91)</f>
        <v/>
      </c>
      <c r="P91" s="2" t="str">
        <f>IF($A91="","",CLEANED_DATA!AN91)</f>
        <v/>
      </c>
      <c r="Q91" s="7" t="str">
        <f>IF($A91="","",CLEANED_DATA!AO91)</f>
        <v/>
      </c>
      <c r="R91" s="5" t="str">
        <f t="shared" si="21"/>
        <v/>
      </c>
      <c r="S91" t="str">
        <f>IF($A91="","",DQ_CHECKS!K91)</f>
        <v/>
      </c>
      <c r="T91" t="str">
        <f>IF($A91="","",N(CLEANED_DATA!AV91)+N(CLEANED_DATA!AW91)+N(CLEANED_DATA!AX91))</f>
        <v/>
      </c>
      <c r="U91" s="5" t="str">
        <f t="shared" si="22"/>
        <v/>
      </c>
      <c r="V91" s="5" t="str">
        <f t="shared" si="23"/>
        <v/>
      </c>
      <c r="W91" t="str">
        <f t="shared" si="24"/>
        <v/>
      </c>
    </row>
    <row r="92" spans="1:23">
      <c r="A92" s="2" t="str">
        <f>IF(CLEANED_DATA!A92="","",CLEANED_DATA!A92)</f>
        <v/>
      </c>
      <c r="B92" s="2" t="str">
        <f>IF($A92="","",CLEANED_DATA!D92)</f>
        <v/>
      </c>
      <c r="C92" s="2" t="str">
        <f>IF($A92="","",CLEANED_DATA!G92)</f>
        <v/>
      </c>
      <c r="D92" s="5" t="str">
        <f t="shared" si="16"/>
        <v/>
      </c>
      <c r="E92" s="6" t="str">
        <f>IF($A92="","",IF(OR(CLEANED_DATA!D92="",CLEANED_DATA!Q92=""),"Missing ANC1 or LLIN",IF(CLEANED_DATA!D92=0,"ANC1 is 0",(CLEANED_DATA!Q92/CLEANED_DATA!D92)*100)))</f>
        <v/>
      </c>
      <c r="F92" s="2" t="str">
        <f>IF($A92="","",CLEANED_DATA!R92)</f>
        <v/>
      </c>
      <c r="G92" s="6" t="str">
        <f>IF($A92="","",CLEANED_DATA!T92)</f>
        <v/>
      </c>
      <c r="H92" s="5" t="str">
        <f t="shared" si="17"/>
        <v/>
      </c>
      <c r="I92" s="7" t="str">
        <f>IF($A92="","",CLEANED_DATA!AL92)</f>
        <v/>
      </c>
      <c r="J92" s="5" t="str">
        <f t="shared" si="18"/>
        <v/>
      </c>
      <c r="K92" s="7" t="str">
        <f>IF($A92="","",CLEANED_DATA!V92)</f>
        <v/>
      </c>
      <c r="L92" s="5" t="str">
        <f t="shared" si="19"/>
        <v/>
      </c>
      <c r="M92" s="2" t="str">
        <f>IF($A92="","",CLEANED_DATA!W92)</f>
        <v/>
      </c>
      <c r="N92" s="5" t="str">
        <f t="shared" si="20"/>
        <v/>
      </c>
      <c r="O92" s="7" t="str">
        <f>IF($A92="","",CLEANED_DATA!AM92)</f>
        <v/>
      </c>
      <c r="P92" s="2" t="str">
        <f>IF($A92="","",CLEANED_DATA!AN92)</f>
        <v/>
      </c>
      <c r="Q92" s="7" t="str">
        <f>IF($A92="","",CLEANED_DATA!AO92)</f>
        <v/>
      </c>
      <c r="R92" s="5" t="str">
        <f t="shared" si="21"/>
        <v/>
      </c>
      <c r="S92" t="str">
        <f>IF($A92="","",DQ_CHECKS!K92)</f>
        <v/>
      </c>
      <c r="T92" t="str">
        <f>IF($A92="","",N(CLEANED_DATA!AV92)+N(CLEANED_DATA!AW92)+N(CLEANED_DATA!AX92))</f>
        <v/>
      </c>
      <c r="U92" s="5" t="str">
        <f t="shared" si="22"/>
        <v/>
      </c>
      <c r="V92" s="5" t="str">
        <f t="shared" si="23"/>
        <v/>
      </c>
      <c r="W92" t="str">
        <f t="shared" si="24"/>
        <v/>
      </c>
    </row>
    <row r="93" spans="1:23">
      <c r="A93" s="2" t="str">
        <f>IF(CLEANED_DATA!A93="","",CLEANED_DATA!A93)</f>
        <v/>
      </c>
      <c r="B93" s="2" t="str">
        <f>IF($A93="","",CLEANED_DATA!D93)</f>
        <v/>
      </c>
      <c r="C93" s="2" t="str">
        <f>IF($A93="","",CLEANED_DATA!G93)</f>
        <v/>
      </c>
      <c r="D93" s="5" t="str">
        <f t="shared" si="16"/>
        <v/>
      </c>
      <c r="E93" s="6" t="str">
        <f>IF($A93="","",IF(OR(CLEANED_DATA!D93="",CLEANED_DATA!Q93=""),"Missing ANC1 or LLIN",IF(CLEANED_DATA!D93=0,"ANC1 is 0",(CLEANED_DATA!Q93/CLEANED_DATA!D93)*100)))</f>
        <v/>
      </c>
      <c r="F93" s="2" t="str">
        <f>IF($A93="","",CLEANED_DATA!R93)</f>
        <v/>
      </c>
      <c r="G93" s="6" t="str">
        <f>IF($A93="","",CLEANED_DATA!T93)</f>
        <v/>
      </c>
      <c r="H93" s="5" t="str">
        <f t="shared" si="17"/>
        <v/>
      </c>
      <c r="I93" s="7" t="str">
        <f>IF($A93="","",CLEANED_DATA!AL93)</f>
        <v/>
      </c>
      <c r="J93" s="5" t="str">
        <f t="shared" si="18"/>
        <v/>
      </c>
      <c r="K93" s="7" t="str">
        <f>IF($A93="","",CLEANED_DATA!V93)</f>
        <v/>
      </c>
      <c r="L93" s="5" t="str">
        <f t="shared" si="19"/>
        <v/>
      </c>
      <c r="M93" s="2" t="str">
        <f>IF($A93="","",CLEANED_DATA!W93)</f>
        <v/>
      </c>
      <c r="N93" s="5" t="str">
        <f t="shared" si="20"/>
        <v/>
      </c>
      <c r="O93" s="7" t="str">
        <f>IF($A93="","",CLEANED_DATA!AM93)</f>
        <v/>
      </c>
      <c r="P93" s="2" t="str">
        <f>IF($A93="","",CLEANED_DATA!AN93)</f>
        <v/>
      </c>
      <c r="Q93" s="7" t="str">
        <f>IF($A93="","",CLEANED_DATA!AO93)</f>
        <v/>
      </c>
      <c r="R93" s="5" t="str">
        <f t="shared" si="21"/>
        <v/>
      </c>
      <c r="S93" t="str">
        <f>IF($A93="","",DQ_CHECKS!K93)</f>
        <v/>
      </c>
      <c r="T93" t="str">
        <f>IF($A93="","",N(CLEANED_DATA!AV93)+N(CLEANED_DATA!AW93)+N(CLEANED_DATA!AX93))</f>
        <v/>
      </c>
      <c r="U93" s="5" t="str">
        <f t="shared" si="22"/>
        <v/>
      </c>
      <c r="V93" s="5" t="str">
        <f t="shared" si="23"/>
        <v/>
      </c>
      <c r="W93" t="str">
        <f t="shared" si="24"/>
        <v/>
      </c>
    </row>
    <row r="94" spans="1:23">
      <c r="A94" s="2" t="str">
        <f>IF(CLEANED_DATA!A94="","",CLEANED_DATA!A94)</f>
        <v/>
      </c>
      <c r="B94" s="2" t="str">
        <f>IF($A94="","",CLEANED_DATA!D94)</f>
        <v/>
      </c>
      <c r="C94" s="2" t="str">
        <f>IF($A94="","",CLEANED_DATA!G94)</f>
        <v/>
      </c>
      <c r="D94" s="5" t="str">
        <f t="shared" si="16"/>
        <v/>
      </c>
      <c r="E94" s="6" t="str">
        <f>IF($A94="","",IF(OR(CLEANED_DATA!D94="",CLEANED_DATA!Q94=""),"Missing ANC1 or LLIN",IF(CLEANED_DATA!D94=0,"ANC1 is 0",(CLEANED_DATA!Q94/CLEANED_DATA!D94)*100)))</f>
        <v/>
      </c>
      <c r="F94" s="2" t="str">
        <f>IF($A94="","",CLEANED_DATA!R94)</f>
        <v/>
      </c>
      <c r="G94" s="6" t="str">
        <f>IF($A94="","",CLEANED_DATA!T94)</f>
        <v/>
      </c>
      <c r="H94" s="5" t="str">
        <f t="shared" si="17"/>
        <v/>
      </c>
      <c r="I94" s="7" t="str">
        <f>IF($A94="","",CLEANED_DATA!AL94)</f>
        <v/>
      </c>
      <c r="J94" s="5" t="str">
        <f t="shared" si="18"/>
        <v/>
      </c>
      <c r="K94" s="7" t="str">
        <f>IF($A94="","",CLEANED_DATA!V94)</f>
        <v/>
      </c>
      <c r="L94" s="5" t="str">
        <f t="shared" si="19"/>
        <v/>
      </c>
      <c r="M94" s="2" t="str">
        <f>IF($A94="","",CLEANED_DATA!W94)</f>
        <v/>
      </c>
      <c r="N94" s="5" t="str">
        <f t="shared" si="20"/>
        <v/>
      </c>
      <c r="O94" s="7" t="str">
        <f>IF($A94="","",CLEANED_DATA!AM94)</f>
        <v/>
      </c>
      <c r="P94" s="2" t="str">
        <f>IF($A94="","",CLEANED_DATA!AN94)</f>
        <v/>
      </c>
      <c r="Q94" s="7" t="str">
        <f>IF($A94="","",CLEANED_DATA!AO94)</f>
        <v/>
      </c>
      <c r="R94" s="5" t="str">
        <f t="shared" si="21"/>
        <v/>
      </c>
      <c r="S94" t="str">
        <f>IF($A94="","",DQ_CHECKS!K94)</f>
        <v/>
      </c>
      <c r="T94" t="str">
        <f>IF($A94="","",N(CLEANED_DATA!AV94)+N(CLEANED_DATA!AW94)+N(CLEANED_DATA!AX94))</f>
        <v/>
      </c>
      <c r="U94" s="5" t="str">
        <f t="shared" si="22"/>
        <v/>
      </c>
      <c r="V94" s="5" t="str">
        <f t="shared" si="23"/>
        <v/>
      </c>
      <c r="W94" t="str">
        <f t="shared" si="24"/>
        <v/>
      </c>
    </row>
    <row r="95" spans="1:23">
      <c r="A95" s="2" t="str">
        <f>IF(CLEANED_DATA!A95="","",CLEANED_DATA!A95)</f>
        <v/>
      </c>
      <c r="B95" s="2" t="str">
        <f>IF($A95="","",CLEANED_DATA!D95)</f>
        <v/>
      </c>
      <c r="C95" s="2" t="str">
        <f>IF($A95="","",CLEANED_DATA!G95)</f>
        <v/>
      </c>
      <c r="D95" s="5" t="str">
        <f t="shared" si="16"/>
        <v/>
      </c>
      <c r="E95" s="6" t="str">
        <f>IF($A95="","",IF(OR(CLEANED_DATA!D95="",CLEANED_DATA!Q95=""),"Missing ANC1 or LLIN",IF(CLEANED_DATA!D95=0,"ANC1 is 0",(CLEANED_DATA!Q95/CLEANED_DATA!D95)*100)))</f>
        <v/>
      </c>
      <c r="F95" s="2" t="str">
        <f>IF($A95="","",CLEANED_DATA!R95)</f>
        <v/>
      </c>
      <c r="G95" s="6" t="str">
        <f>IF($A95="","",CLEANED_DATA!T95)</f>
        <v/>
      </c>
      <c r="H95" s="5" t="str">
        <f t="shared" si="17"/>
        <v/>
      </c>
      <c r="I95" s="7" t="str">
        <f>IF($A95="","",CLEANED_DATA!AL95)</f>
        <v/>
      </c>
      <c r="J95" s="5" t="str">
        <f t="shared" si="18"/>
        <v/>
      </c>
      <c r="K95" s="7" t="str">
        <f>IF($A95="","",CLEANED_DATA!V95)</f>
        <v/>
      </c>
      <c r="L95" s="5" t="str">
        <f t="shared" si="19"/>
        <v/>
      </c>
      <c r="M95" s="2" t="str">
        <f>IF($A95="","",CLEANED_DATA!W95)</f>
        <v/>
      </c>
      <c r="N95" s="5" t="str">
        <f t="shared" si="20"/>
        <v/>
      </c>
      <c r="O95" s="7" t="str">
        <f>IF($A95="","",CLEANED_DATA!AM95)</f>
        <v/>
      </c>
      <c r="P95" s="2" t="str">
        <f>IF($A95="","",CLEANED_DATA!AN95)</f>
        <v/>
      </c>
      <c r="Q95" s="7" t="str">
        <f>IF($A95="","",CLEANED_DATA!AO95)</f>
        <v/>
      </c>
      <c r="R95" s="5" t="str">
        <f t="shared" si="21"/>
        <v/>
      </c>
      <c r="S95" t="str">
        <f>IF($A95="","",DQ_CHECKS!K95)</f>
        <v/>
      </c>
      <c r="T95" t="str">
        <f>IF($A95="","",N(CLEANED_DATA!AV95)+N(CLEANED_DATA!AW95)+N(CLEANED_DATA!AX95))</f>
        <v/>
      </c>
      <c r="U95" s="5" t="str">
        <f t="shared" si="22"/>
        <v/>
      </c>
      <c r="V95" s="5" t="str">
        <f t="shared" si="23"/>
        <v/>
      </c>
      <c r="W95" t="str">
        <f t="shared" si="24"/>
        <v/>
      </c>
    </row>
    <row r="96" spans="1:23">
      <c r="A96" s="2" t="str">
        <f>IF(CLEANED_DATA!A96="","",CLEANED_DATA!A96)</f>
        <v/>
      </c>
      <c r="B96" s="2" t="str">
        <f>IF($A96="","",CLEANED_DATA!D96)</f>
        <v/>
      </c>
      <c r="C96" s="2" t="str">
        <f>IF($A96="","",CLEANED_DATA!G96)</f>
        <v/>
      </c>
      <c r="D96" s="5" t="str">
        <f t="shared" si="16"/>
        <v/>
      </c>
      <c r="E96" s="6" t="str">
        <f>IF($A96="","",IF(OR(CLEANED_DATA!D96="",CLEANED_DATA!Q96=""),"Missing ANC1 or LLIN",IF(CLEANED_DATA!D96=0,"ANC1 is 0",(CLEANED_DATA!Q96/CLEANED_DATA!D96)*100)))</f>
        <v/>
      </c>
      <c r="F96" s="2" t="str">
        <f>IF($A96="","",CLEANED_DATA!R96)</f>
        <v/>
      </c>
      <c r="G96" s="6" t="str">
        <f>IF($A96="","",CLEANED_DATA!T96)</f>
        <v/>
      </c>
      <c r="H96" s="5" t="str">
        <f t="shared" si="17"/>
        <v/>
      </c>
      <c r="I96" s="7" t="str">
        <f>IF($A96="","",CLEANED_DATA!AL96)</f>
        <v/>
      </c>
      <c r="J96" s="5" t="str">
        <f t="shared" si="18"/>
        <v/>
      </c>
      <c r="K96" s="7" t="str">
        <f>IF($A96="","",CLEANED_DATA!V96)</f>
        <v/>
      </c>
      <c r="L96" s="5" t="str">
        <f t="shared" si="19"/>
        <v/>
      </c>
      <c r="M96" s="2" t="str">
        <f>IF($A96="","",CLEANED_DATA!W96)</f>
        <v/>
      </c>
      <c r="N96" s="5" t="str">
        <f t="shared" si="20"/>
        <v/>
      </c>
      <c r="O96" s="7" t="str">
        <f>IF($A96="","",CLEANED_DATA!AM96)</f>
        <v/>
      </c>
      <c r="P96" s="2" t="str">
        <f>IF($A96="","",CLEANED_DATA!AN96)</f>
        <v/>
      </c>
      <c r="Q96" s="7" t="str">
        <f>IF($A96="","",CLEANED_DATA!AO96)</f>
        <v/>
      </c>
      <c r="R96" s="5" t="str">
        <f t="shared" si="21"/>
        <v/>
      </c>
      <c r="S96" t="str">
        <f>IF($A96="","",DQ_CHECKS!K96)</f>
        <v/>
      </c>
      <c r="T96" t="str">
        <f>IF($A96="","",N(CLEANED_DATA!AV96)+N(CLEANED_DATA!AW96)+N(CLEANED_DATA!AX96))</f>
        <v/>
      </c>
      <c r="U96" s="5" t="str">
        <f t="shared" si="22"/>
        <v/>
      </c>
      <c r="V96" s="5" t="str">
        <f t="shared" si="23"/>
        <v/>
      </c>
      <c r="W96" t="str">
        <f t="shared" si="24"/>
        <v/>
      </c>
    </row>
    <row r="97" spans="1:23">
      <c r="A97" s="2" t="str">
        <f>IF(CLEANED_DATA!A97="","",CLEANED_DATA!A97)</f>
        <v/>
      </c>
      <c r="B97" s="2" t="str">
        <f>IF($A97="","",CLEANED_DATA!D97)</f>
        <v/>
      </c>
      <c r="C97" s="2" t="str">
        <f>IF($A97="","",CLEANED_DATA!G97)</f>
        <v/>
      </c>
      <c r="D97" s="5" t="str">
        <f t="shared" si="16"/>
        <v/>
      </c>
      <c r="E97" s="6" t="str">
        <f>IF($A97="","",IF(OR(CLEANED_DATA!D97="",CLEANED_DATA!Q97=""),"Missing ANC1 or LLIN",IF(CLEANED_DATA!D97=0,"ANC1 is 0",(CLEANED_DATA!Q97/CLEANED_DATA!D97)*100)))</f>
        <v/>
      </c>
      <c r="F97" s="2" t="str">
        <f>IF($A97="","",CLEANED_DATA!R97)</f>
        <v/>
      </c>
      <c r="G97" s="6" t="str">
        <f>IF($A97="","",CLEANED_DATA!T97)</f>
        <v/>
      </c>
      <c r="H97" s="5" t="str">
        <f t="shared" si="17"/>
        <v/>
      </c>
      <c r="I97" s="7" t="str">
        <f>IF($A97="","",CLEANED_DATA!AL97)</f>
        <v/>
      </c>
      <c r="J97" s="5" t="str">
        <f t="shared" si="18"/>
        <v/>
      </c>
      <c r="K97" s="7" t="str">
        <f>IF($A97="","",CLEANED_DATA!V97)</f>
        <v/>
      </c>
      <c r="L97" s="5" t="str">
        <f t="shared" si="19"/>
        <v/>
      </c>
      <c r="M97" s="2" t="str">
        <f>IF($A97="","",CLEANED_DATA!W97)</f>
        <v/>
      </c>
      <c r="N97" s="5" t="str">
        <f t="shared" si="20"/>
        <v/>
      </c>
      <c r="O97" s="7" t="str">
        <f>IF($A97="","",CLEANED_DATA!AM97)</f>
        <v/>
      </c>
      <c r="P97" s="2" t="str">
        <f>IF($A97="","",CLEANED_DATA!AN97)</f>
        <v/>
      </c>
      <c r="Q97" s="7" t="str">
        <f>IF($A97="","",CLEANED_DATA!AO97)</f>
        <v/>
      </c>
      <c r="R97" s="5" t="str">
        <f t="shared" si="21"/>
        <v/>
      </c>
      <c r="S97" t="str">
        <f>IF($A97="","",DQ_CHECKS!K97)</f>
        <v/>
      </c>
      <c r="T97" t="str">
        <f>IF($A97="","",N(CLEANED_DATA!AV97)+N(CLEANED_DATA!AW97)+N(CLEANED_DATA!AX97))</f>
        <v/>
      </c>
      <c r="U97" s="5" t="str">
        <f t="shared" si="22"/>
        <v/>
      </c>
      <c r="V97" s="5" t="str">
        <f t="shared" si="23"/>
        <v/>
      </c>
      <c r="W97" t="str">
        <f t="shared" si="24"/>
        <v/>
      </c>
    </row>
    <row r="98" spans="1:23">
      <c r="A98" s="2" t="str">
        <f>IF(CLEANED_DATA!A98="","",CLEANED_DATA!A98)</f>
        <v/>
      </c>
      <c r="B98" s="2" t="str">
        <f>IF($A98="","",CLEANED_DATA!D98)</f>
        <v/>
      </c>
      <c r="C98" s="2" t="str">
        <f>IF($A98="","",CLEANED_DATA!G98)</f>
        <v/>
      </c>
      <c r="D98" s="5" t="str">
        <f t="shared" ref="D98:D129" si="25">IF($A98="","",IFERROR(C98/B98*100,""))</f>
        <v/>
      </c>
      <c r="E98" s="6" t="str">
        <f>IF($A98="","",IF(OR(CLEANED_DATA!D98="",CLEANED_DATA!Q98=""),"Missing ANC1 or LLIN",IF(CLEANED_DATA!D98=0,"ANC1 is 0",(CLEANED_DATA!Q98/CLEANED_DATA!D98)*100)))</f>
        <v/>
      </c>
      <c r="F98" s="2" t="str">
        <f>IF($A98="","",CLEANED_DATA!R98)</f>
        <v/>
      </c>
      <c r="G98" s="6" t="str">
        <f>IF($A98="","",CLEANED_DATA!T98)</f>
        <v/>
      </c>
      <c r="H98" s="5" t="str">
        <f t="shared" ref="H98:H129" si="26">IF($A98="","",IFERROR(G98/F98*100,""))</f>
        <v/>
      </c>
      <c r="I98" s="7" t="str">
        <f>IF($A98="","",CLEANED_DATA!AL98)</f>
        <v/>
      </c>
      <c r="J98" s="5" t="str">
        <f t="shared" ref="J98:J129" si="27">IF($A98="","",IFERROR(I98/F98*100,""))</f>
        <v/>
      </c>
      <c r="K98" s="7" t="str">
        <f>IF($A98="","",CLEANED_DATA!V98)</f>
        <v/>
      </c>
      <c r="L98" s="5" t="str">
        <f t="shared" ref="L98:L129" si="28">IF($A98="","",IFERROR(K98/F98*100,""))</f>
        <v/>
      </c>
      <c r="M98" s="2" t="str">
        <f>IF($A98="","",CLEANED_DATA!W98)</f>
        <v/>
      </c>
      <c r="N98" s="5" t="str">
        <f t="shared" ref="N98:N129" si="29">IF($A98="","",IFERROR(M98/F98*100,""))</f>
        <v/>
      </c>
      <c r="O98" s="7" t="str">
        <f>IF($A98="","",CLEANED_DATA!AM98)</f>
        <v/>
      </c>
      <c r="P98" s="2" t="str">
        <f>IF($A98="","",CLEANED_DATA!AN98)</f>
        <v/>
      </c>
      <c r="Q98" s="7" t="str">
        <f>IF($A98="","",CLEANED_DATA!AO98)</f>
        <v/>
      </c>
      <c r="R98" s="5" t="str">
        <f t="shared" ref="R98:R129" si="30">IF($A98="","",IFERROR(Q98/O98*100,""))</f>
        <v/>
      </c>
      <c r="S98" t="str">
        <f>IF($A98="","",DQ_CHECKS!K98)</f>
        <v/>
      </c>
      <c r="T98" t="str">
        <f>IF($A98="","",N(CLEANED_DATA!AV98)+N(CLEANED_DATA!AW98)+N(CLEANED_DATA!AX98))</f>
        <v/>
      </c>
      <c r="U98" s="5" t="str">
        <f t="shared" ref="U98:U129" si="31">IF($A98="","",IFERROR(T98/S98*100,""))</f>
        <v/>
      </c>
      <c r="V98" s="5" t="str">
        <f t="shared" si="23"/>
        <v/>
      </c>
      <c r="W98" t="str">
        <f t="shared" si="24"/>
        <v/>
      </c>
    </row>
    <row r="99" spans="1:23">
      <c r="A99" s="2" t="str">
        <f>IF(CLEANED_DATA!A99="","",CLEANED_DATA!A99)</f>
        <v/>
      </c>
      <c r="B99" s="2" t="str">
        <f>IF($A99="","",CLEANED_DATA!D99)</f>
        <v/>
      </c>
      <c r="C99" s="2" t="str">
        <f>IF($A99="","",CLEANED_DATA!G99)</f>
        <v/>
      </c>
      <c r="D99" s="5" t="str">
        <f t="shared" si="25"/>
        <v/>
      </c>
      <c r="E99" s="6" t="str">
        <f>IF($A99="","",IF(OR(CLEANED_DATA!D99="",CLEANED_DATA!Q99=""),"Missing ANC1 or LLIN",IF(CLEANED_DATA!D99=0,"ANC1 is 0",(CLEANED_DATA!Q99/CLEANED_DATA!D99)*100)))</f>
        <v/>
      </c>
      <c r="F99" s="2" t="str">
        <f>IF($A99="","",CLEANED_DATA!R99)</f>
        <v/>
      </c>
      <c r="G99" s="6" t="str">
        <f>IF($A99="","",CLEANED_DATA!T99)</f>
        <v/>
      </c>
      <c r="H99" s="5" t="str">
        <f t="shared" si="26"/>
        <v/>
      </c>
      <c r="I99" s="7" t="str">
        <f>IF($A99="","",CLEANED_DATA!AL99)</f>
        <v/>
      </c>
      <c r="J99" s="5" t="str">
        <f t="shared" si="27"/>
        <v/>
      </c>
      <c r="K99" s="7" t="str">
        <f>IF($A99="","",CLEANED_DATA!V99)</f>
        <v/>
      </c>
      <c r="L99" s="5" t="str">
        <f t="shared" si="28"/>
        <v/>
      </c>
      <c r="M99" s="2" t="str">
        <f>IF($A99="","",CLEANED_DATA!W99)</f>
        <v/>
      </c>
      <c r="N99" s="5" t="str">
        <f t="shared" si="29"/>
        <v/>
      </c>
      <c r="O99" s="7" t="str">
        <f>IF($A99="","",CLEANED_DATA!AM99)</f>
        <v/>
      </c>
      <c r="P99" s="2" t="str">
        <f>IF($A99="","",CLEANED_DATA!AN99)</f>
        <v/>
      </c>
      <c r="Q99" s="7" t="str">
        <f>IF($A99="","",CLEANED_DATA!AO99)</f>
        <v/>
      </c>
      <c r="R99" s="5" t="str">
        <f t="shared" si="30"/>
        <v/>
      </c>
      <c r="S99" t="str">
        <f>IF($A99="","",DQ_CHECKS!K99)</f>
        <v/>
      </c>
      <c r="T99" t="str">
        <f>IF($A99="","",N(CLEANED_DATA!AV99)+N(CLEANED_DATA!AW99)+N(CLEANED_DATA!AX99))</f>
        <v/>
      </c>
      <c r="U99" s="5" t="str">
        <f t="shared" si="31"/>
        <v/>
      </c>
      <c r="V99" s="5" t="str">
        <f t="shared" si="23"/>
        <v/>
      </c>
      <c r="W99" t="str">
        <f t="shared" si="24"/>
        <v/>
      </c>
    </row>
    <row r="100" spans="1:23">
      <c r="A100" s="2" t="str">
        <f>IF(CLEANED_DATA!A100="","",CLEANED_DATA!A100)</f>
        <v/>
      </c>
      <c r="B100" s="2" t="str">
        <f>IF($A100="","",CLEANED_DATA!D100)</f>
        <v/>
      </c>
      <c r="C100" s="2" t="str">
        <f>IF($A100="","",CLEANED_DATA!G100)</f>
        <v/>
      </c>
      <c r="D100" s="5" t="str">
        <f t="shared" si="25"/>
        <v/>
      </c>
      <c r="E100" s="6" t="str">
        <f>IF($A100="","",IF(OR(CLEANED_DATA!D100="",CLEANED_DATA!Q100=""),"Missing ANC1 or LLIN",IF(CLEANED_DATA!D100=0,"ANC1 is 0",(CLEANED_DATA!Q100/CLEANED_DATA!D100)*100)))</f>
        <v/>
      </c>
      <c r="F100" s="2" t="str">
        <f>IF($A100="","",CLEANED_DATA!R100)</f>
        <v/>
      </c>
      <c r="G100" s="6" t="str">
        <f>IF($A100="","",CLEANED_DATA!T100)</f>
        <v/>
      </c>
      <c r="H100" s="5" t="str">
        <f t="shared" si="26"/>
        <v/>
      </c>
      <c r="I100" s="7" t="str">
        <f>IF($A100="","",CLEANED_DATA!AL100)</f>
        <v/>
      </c>
      <c r="J100" s="5" t="str">
        <f t="shared" si="27"/>
        <v/>
      </c>
      <c r="K100" s="7" t="str">
        <f>IF($A100="","",CLEANED_DATA!V100)</f>
        <v/>
      </c>
      <c r="L100" s="5" t="str">
        <f t="shared" si="28"/>
        <v/>
      </c>
      <c r="M100" s="2" t="str">
        <f>IF($A100="","",CLEANED_DATA!W100)</f>
        <v/>
      </c>
      <c r="N100" s="5" t="str">
        <f t="shared" si="29"/>
        <v/>
      </c>
      <c r="O100" s="7" t="str">
        <f>IF($A100="","",CLEANED_DATA!AM100)</f>
        <v/>
      </c>
      <c r="P100" s="2" t="str">
        <f>IF($A100="","",CLEANED_DATA!AN100)</f>
        <v/>
      </c>
      <c r="Q100" s="7" t="str">
        <f>IF($A100="","",CLEANED_DATA!AO100)</f>
        <v/>
      </c>
      <c r="R100" s="5" t="str">
        <f t="shared" si="30"/>
        <v/>
      </c>
      <c r="S100" t="str">
        <f>IF($A100="","",DQ_CHECKS!K100)</f>
        <v/>
      </c>
      <c r="T100" t="str">
        <f>IF($A100="","",N(CLEANED_DATA!AV100)+N(CLEANED_DATA!AW100)+N(CLEANED_DATA!AX100))</f>
        <v/>
      </c>
      <c r="U100" s="5" t="str">
        <f t="shared" si="31"/>
        <v/>
      </c>
      <c r="V100" s="5" t="str">
        <f t="shared" si="23"/>
        <v/>
      </c>
      <c r="W100" t="str">
        <f t="shared" si="24"/>
        <v/>
      </c>
    </row>
    <row r="101" spans="1:23">
      <c r="A101" s="2" t="str">
        <f>IF(CLEANED_DATA!A101="","",CLEANED_DATA!A101)</f>
        <v/>
      </c>
      <c r="B101" s="2" t="str">
        <f>IF($A101="","",CLEANED_DATA!D101)</f>
        <v/>
      </c>
      <c r="C101" s="2" t="str">
        <f>IF($A101="","",CLEANED_DATA!G101)</f>
        <v/>
      </c>
      <c r="D101" s="5" t="str">
        <f t="shared" si="25"/>
        <v/>
      </c>
      <c r="E101" s="6" t="str">
        <f>IF($A101="","",IF(OR(CLEANED_DATA!D101="",CLEANED_DATA!Q101=""),"Missing ANC1 or LLIN",IF(CLEANED_DATA!D101=0,"ANC1 is 0",(CLEANED_DATA!Q101/CLEANED_DATA!D101)*100)))</f>
        <v/>
      </c>
      <c r="F101" s="2" t="str">
        <f>IF($A101="","",CLEANED_DATA!R101)</f>
        <v/>
      </c>
      <c r="G101" s="6" t="str">
        <f>IF($A101="","",CLEANED_DATA!T101)</f>
        <v/>
      </c>
      <c r="H101" s="5" t="str">
        <f t="shared" si="26"/>
        <v/>
      </c>
      <c r="I101" s="7" t="str">
        <f>IF($A101="","",CLEANED_DATA!AL101)</f>
        <v/>
      </c>
      <c r="J101" s="5" t="str">
        <f t="shared" si="27"/>
        <v/>
      </c>
      <c r="K101" s="7" t="str">
        <f>IF($A101="","",CLEANED_DATA!V101)</f>
        <v/>
      </c>
      <c r="L101" s="5" t="str">
        <f t="shared" si="28"/>
        <v/>
      </c>
      <c r="M101" s="2" t="str">
        <f>IF($A101="","",CLEANED_DATA!W101)</f>
        <v/>
      </c>
      <c r="N101" s="5" t="str">
        <f t="shared" si="29"/>
        <v/>
      </c>
      <c r="O101" s="7" t="str">
        <f>IF($A101="","",CLEANED_DATA!AM101)</f>
        <v/>
      </c>
      <c r="P101" s="2" t="str">
        <f>IF($A101="","",CLEANED_DATA!AN101)</f>
        <v/>
      </c>
      <c r="Q101" s="7" t="str">
        <f>IF($A101="","",CLEANED_DATA!AO101)</f>
        <v/>
      </c>
      <c r="R101" s="5" t="str">
        <f t="shared" si="30"/>
        <v/>
      </c>
      <c r="S101" t="str">
        <f>IF($A101="","",DQ_CHECKS!K101)</f>
        <v/>
      </c>
      <c r="T101" t="str">
        <f>IF($A101="","",N(CLEANED_DATA!AV101)+N(CLEANED_DATA!AW101)+N(CLEANED_DATA!AX101))</f>
        <v/>
      </c>
      <c r="U101" s="5" t="str">
        <f t="shared" si="31"/>
        <v/>
      </c>
      <c r="V101" s="5" t="str">
        <f t="shared" si="23"/>
        <v/>
      </c>
      <c r="W101" t="str">
        <f t="shared" si="24"/>
        <v/>
      </c>
    </row>
    <row r="102" spans="1:23">
      <c r="A102" s="2" t="str">
        <f>IF(CLEANED_DATA!A102="","",CLEANED_DATA!A102)</f>
        <v/>
      </c>
      <c r="B102" s="2" t="str">
        <f>IF($A102="","",CLEANED_DATA!D102)</f>
        <v/>
      </c>
      <c r="C102" s="2" t="str">
        <f>IF($A102="","",CLEANED_DATA!G102)</f>
        <v/>
      </c>
      <c r="D102" s="5" t="str">
        <f t="shared" si="25"/>
        <v/>
      </c>
      <c r="E102" s="6" t="str">
        <f>IF($A102="","",IF(OR(CLEANED_DATA!D102="",CLEANED_DATA!Q102=""),"Missing ANC1 or LLIN",IF(CLEANED_DATA!D102=0,"ANC1 is 0",(CLEANED_DATA!Q102/CLEANED_DATA!D102)*100)))</f>
        <v/>
      </c>
      <c r="F102" s="2" t="str">
        <f>IF($A102="","",CLEANED_DATA!R102)</f>
        <v/>
      </c>
      <c r="G102" s="6" t="str">
        <f>IF($A102="","",CLEANED_DATA!T102)</f>
        <v/>
      </c>
      <c r="H102" s="5" t="str">
        <f t="shared" si="26"/>
        <v/>
      </c>
      <c r="I102" s="7" t="str">
        <f>IF($A102="","",CLEANED_DATA!AL102)</f>
        <v/>
      </c>
      <c r="J102" s="5" t="str">
        <f t="shared" si="27"/>
        <v/>
      </c>
      <c r="K102" s="7" t="str">
        <f>IF($A102="","",CLEANED_DATA!V102)</f>
        <v/>
      </c>
      <c r="L102" s="5" t="str">
        <f t="shared" si="28"/>
        <v/>
      </c>
      <c r="M102" s="2" t="str">
        <f>IF($A102="","",CLEANED_DATA!W102)</f>
        <v/>
      </c>
      <c r="N102" s="5" t="str">
        <f t="shared" si="29"/>
        <v/>
      </c>
      <c r="O102" s="7" t="str">
        <f>IF($A102="","",CLEANED_DATA!AM102)</f>
        <v/>
      </c>
      <c r="P102" s="2" t="str">
        <f>IF($A102="","",CLEANED_DATA!AN102)</f>
        <v/>
      </c>
      <c r="Q102" s="7" t="str">
        <f>IF($A102="","",CLEANED_DATA!AO102)</f>
        <v/>
      </c>
      <c r="R102" s="5" t="str">
        <f t="shared" si="30"/>
        <v/>
      </c>
      <c r="S102" t="str">
        <f>IF($A102="","",DQ_CHECKS!K102)</f>
        <v/>
      </c>
      <c r="T102" t="str">
        <f>IF($A102="","",N(CLEANED_DATA!AV102)+N(CLEANED_DATA!AW102)+N(CLEANED_DATA!AX102))</f>
        <v/>
      </c>
      <c r="U102" s="5" t="str">
        <f t="shared" si="31"/>
        <v/>
      </c>
      <c r="V102" s="5" t="str">
        <f t="shared" si="23"/>
        <v/>
      </c>
      <c r="W102" t="str">
        <f t="shared" si="24"/>
        <v/>
      </c>
    </row>
    <row r="103" spans="1:23">
      <c r="A103" s="2" t="str">
        <f>IF(CLEANED_DATA!A103="","",CLEANED_DATA!A103)</f>
        <v/>
      </c>
      <c r="B103" s="2" t="str">
        <f>IF($A103="","",CLEANED_DATA!D103)</f>
        <v/>
      </c>
      <c r="C103" s="2" t="str">
        <f>IF($A103="","",CLEANED_DATA!G103)</f>
        <v/>
      </c>
      <c r="D103" s="5" t="str">
        <f t="shared" si="25"/>
        <v/>
      </c>
      <c r="E103" s="6" t="str">
        <f>IF($A103="","",IF(OR(CLEANED_DATA!D103="",CLEANED_DATA!Q103=""),"Missing ANC1 or LLIN",IF(CLEANED_DATA!D103=0,"ANC1 is 0",(CLEANED_DATA!Q103/CLEANED_DATA!D103)*100)))</f>
        <v/>
      </c>
      <c r="F103" s="2" t="str">
        <f>IF($A103="","",CLEANED_DATA!R103)</f>
        <v/>
      </c>
      <c r="G103" s="6" t="str">
        <f>IF($A103="","",CLEANED_DATA!T103)</f>
        <v/>
      </c>
      <c r="H103" s="5" t="str">
        <f t="shared" si="26"/>
        <v/>
      </c>
      <c r="I103" s="7" t="str">
        <f>IF($A103="","",CLEANED_DATA!AL103)</f>
        <v/>
      </c>
      <c r="J103" s="5" t="str">
        <f t="shared" si="27"/>
        <v/>
      </c>
      <c r="K103" s="7" t="str">
        <f>IF($A103="","",CLEANED_DATA!V103)</f>
        <v/>
      </c>
      <c r="L103" s="5" t="str">
        <f t="shared" si="28"/>
        <v/>
      </c>
      <c r="M103" s="2" t="str">
        <f>IF($A103="","",CLEANED_DATA!W103)</f>
        <v/>
      </c>
      <c r="N103" s="5" t="str">
        <f t="shared" si="29"/>
        <v/>
      </c>
      <c r="O103" s="7" t="str">
        <f>IF($A103="","",CLEANED_DATA!AM103)</f>
        <v/>
      </c>
      <c r="P103" s="2" t="str">
        <f>IF($A103="","",CLEANED_DATA!AN103)</f>
        <v/>
      </c>
      <c r="Q103" s="7" t="str">
        <f>IF($A103="","",CLEANED_DATA!AO103)</f>
        <v/>
      </c>
      <c r="R103" s="5" t="str">
        <f t="shared" si="30"/>
        <v/>
      </c>
      <c r="S103" t="str">
        <f>IF($A103="","",DQ_CHECKS!K103)</f>
        <v/>
      </c>
      <c r="T103" t="str">
        <f>IF($A103="","",N(CLEANED_DATA!AV103)+N(CLEANED_DATA!AW103)+N(CLEANED_DATA!AX103))</f>
        <v/>
      </c>
      <c r="U103" s="5" t="str">
        <f t="shared" si="31"/>
        <v/>
      </c>
      <c r="V103" s="5" t="str">
        <f t="shared" si="23"/>
        <v/>
      </c>
      <c r="W103" t="str">
        <f t="shared" si="24"/>
        <v/>
      </c>
    </row>
    <row r="104" spans="1:23">
      <c r="A104" s="2" t="str">
        <f>IF(CLEANED_DATA!A104="","",CLEANED_DATA!A104)</f>
        <v/>
      </c>
      <c r="B104" s="2" t="str">
        <f>IF($A104="","",CLEANED_DATA!D104)</f>
        <v/>
      </c>
      <c r="C104" s="2" t="str">
        <f>IF($A104="","",CLEANED_DATA!G104)</f>
        <v/>
      </c>
      <c r="D104" s="5" t="str">
        <f t="shared" si="25"/>
        <v/>
      </c>
      <c r="E104" s="6" t="str">
        <f>IF($A104="","",IF(OR(CLEANED_DATA!D104="",CLEANED_DATA!Q104=""),"Missing ANC1 or LLIN",IF(CLEANED_DATA!D104=0,"ANC1 is 0",(CLEANED_DATA!Q104/CLEANED_DATA!D104)*100)))</f>
        <v/>
      </c>
      <c r="F104" s="2" t="str">
        <f>IF($A104="","",CLEANED_DATA!R104)</f>
        <v/>
      </c>
      <c r="G104" s="6" t="str">
        <f>IF($A104="","",CLEANED_DATA!T104)</f>
        <v/>
      </c>
      <c r="H104" s="5" t="str">
        <f t="shared" si="26"/>
        <v/>
      </c>
      <c r="I104" s="7" t="str">
        <f>IF($A104="","",CLEANED_DATA!AL104)</f>
        <v/>
      </c>
      <c r="J104" s="5" t="str">
        <f t="shared" si="27"/>
        <v/>
      </c>
      <c r="K104" s="7" t="str">
        <f>IF($A104="","",CLEANED_DATA!V104)</f>
        <v/>
      </c>
      <c r="L104" s="5" t="str">
        <f t="shared" si="28"/>
        <v/>
      </c>
      <c r="M104" s="2" t="str">
        <f>IF($A104="","",CLEANED_DATA!W104)</f>
        <v/>
      </c>
      <c r="N104" s="5" t="str">
        <f t="shared" si="29"/>
        <v/>
      </c>
      <c r="O104" s="7" t="str">
        <f>IF($A104="","",CLEANED_DATA!AM104)</f>
        <v/>
      </c>
      <c r="P104" s="2" t="str">
        <f>IF($A104="","",CLEANED_DATA!AN104)</f>
        <v/>
      </c>
      <c r="Q104" s="7" t="str">
        <f>IF($A104="","",CLEANED_DATA!AO104)</f>
        <v/>
      </c>
      <c r="R104" s="5" t="str">
        <f t="shared" si="30"/>
        <v/>
      </c>
      <c r="S104" t="str">
        <f>IF($A104="","",DQ_CHECKS!K104)</f>
        <v/>
      </c>
      <c r="T104" t="str">
        <f>IF($A104="","",N(CLEANED_DATA!AV104)+N(CLEANED_DATA!AW104)+N(CLEANED_DATA!AX104))</f>
        <v/>
      </c>
      <c r="U104" s="5" t="str">
        <f t="shared" si="31"/>
        <v/>
      </c>
      <c r="V104" s="5" t="str">
        <f t="shared" si="23"/>
        <v/>
      </c>
      <c r="W104" t="str">
        <f t="shared" si="24"/>
        <v/>
      </c>
    </row>
    <row r="105" spans="1:23">
      <c r="A105" s="2" t="str">
        <f>IF(CLEANED_DATA!A105="","",CLEANED_DATA!A105)</f>
        <v/>
      </c>
      <c r="B105" s="2" t="str">
        <f>IF($A105="","",CLEANED_DATA!D105)</f>
        <v/>
      </c>
      <c r="C105" s="2" t="str">
        <f>IF($A105="","",CLEANED_DATA!G105)</f>
        <v/>
      </c>
      <c r="D105" s="5" t="str">
        <f t="shared" si="25"/>
        <v/>
      </c>
      <c r="E105" s="6" t="str">
        <f>IF($A105="","",IF(OR(CLEANED_DATA!D105="",CLEANED_DATA!Q105=""),"Missing ANC1 or LLIN",IF(CLEANED_DATA!D105=0,"ANC1 is 0",(CLEANED_DATA!Q105/CLEANED_DATA!D105)*100)))</f>
        <v/>
      </c>
      <c r="F105" s="2" t="str">
        <f>IF($A105="","",CLEANED_DATA!R105)</f>
        <v/>
      </c>
      <c r="G105" s="6" t="str">
        <f>IF($A105="","",CLEANED_DATA!T105)</f>
        <v/>
      </c>
      <c r="H105" s="5" t="str">
        <f t="shared" si="26"/>
        <v/>
      </c>
      <c r="I105" s="7" t="str">
        <f>IF($A105="","",CLEANED_DATA!AL105)</f>
        <v/>
      </c>
      <c r="J105" s="5" t="str">
        <f t="shared" si="27"/>
        <v/>
      </c>
      <c r="K105" s="7" t="str">
        <f>IF($A105="","",CLEANED_DATA!V105)</f>
        <v/>
      </c>
      <c r="L105" s="5" t="str">
        <f t="shared" si="28"/>
        <v/>
      </c>
      <c r="M105" s="2" t="str">
        <f>IF($A105="","",CLEANED_DATA!W105)</f>
        <v/>
      </c>
      <c r="N105" s="5" t="str">
        <f t="shared" si="29"/>
        <v/>
      </c>
      <c r="O105" s="7" t="str">
        <f>IF($A105="","",CLEANED_DATA!AM105)</f>
        <v/>
      </c>
      <c r="P105" s="2" t="str">
        <f>IF($A105="","",CLEANED_DATA!AN105)</f>
        <v/>
      </c>
      <c r="Q105" s="7" t="str">
        <f>IF($A105="","",CLEANED_DATA!AO105)</f>
        <v/>
      </c>
      <c r="R105" s="5" t="str">
        <f t="shared" si="30"/>
        <v/>
      </c>
      <c r="S105" t="str">
        <f>IF($A105="","",DQ_CHECKS!K105)</f>
        <v/>
      </c>
      <c r="T105" t="str">
        <f>IF($A105="","",N(CLEANED_DATA!AV105)+N(CLEANED_DATA!AW105)+N(CLEANED_DATA!AX105))</f>
        <v/>
      </c>
      <c r="U105" s="5" t="str">
        <f t="shared" si="31"/>
        <v/>
      </c>
      <c r="V105" s="5" t="str">
        <f t="shared" si="23"/>
        <v/>
      </c>
      <c r="W105" t="str">
        <f t="shared" si="24"/>
        <v/>
      </c>
    </row>
    <row r="106" spans="1:23">
      <c r="A106" s="2" t="str">
        <f>IF(CLEANED_DATA!A106="","",CLEANED_DATA!A106)</f>
        <v/>
      </c>
      <c r="B106" s="2" t="str">
        <f>IF($A106="","",CLEANED_DATA!D106)</f>
        <v/>
      </c>
      <c r="C106" s="2" t="str">
        <f>IF($A106="","",CLEANED_DATA!G106)</f>
        <v/>
      </c>
      <c r="D106" s="5" t="str">
        <f t="shared" si="25"/>
        <v/>
      </c>
      <c r="E106" s="6" t="str">
        <f>IF($A106="","",IF(OR(CLEANED_DATA!D106="",CLEANED_DATA!Q106=""),"Missing ANC1 or LLIN",IF(CLEANED_DATA!D106=0,"ANC1 is 0",(CLEANED_DATA!Q106/CLEANED_DATA!D106)*100)))</f>
        <v/>
      </c>
      <c r="F106" s="2" t="str">
        <f>IF($A106="","",CLEANED_DATA!R106)</f>
        <v/>
      </c>
      <c r="G106" s="6" t="str">
        <f>IF($A106="","",CLEANED_DATA!T106)</f>
        <v/>
      </c>
      <c r="H106" s="5" t="str">
        <f t="shared" si="26"/>
        <v/>
      </c>
      <c r="I106" s="7" t="str">
        <f>IF($A106="","",CLEANED_DATA!AL106)</f>
        <v/>
      </c>
      <c r="J106" s="5" t="str">
        <f t="shared" si="27"/>
        <v/>
      </c>
      <c r="K106" s="7" t="str">
        <f>IF($A106="","",CLEANED_DATA!V106)</f>
        <v/>
      </c>
      <c r="L106" s="5" t="str">
        <f t="shared" si="28"/>
        <v/>
      </c>
      <c r="M106" s="2" t="str">
        <f>IF($A106="","",CLEANED_DATA!W106)</f>
        <v/>
      </c>
      <c r="N106" s="5" t="str">
        <f t="shared" si="29"/>
        <v/>
      </c>
      <c r="O106" s="7" t="str">
        <f>IF($A106="","",CLEANED_DATA!AM106)</f>
        <v/>
      </c>
      <c r="P106" s="2" t="str">
        <f>IF($A106="","",CLEANED_DATA!AN106)</f>
        <v/>
      </c>
      <c r="Q106" s="7" t="str">
        <f>IF($A106="","",CLEANED_DATA!AO106)</f>
        <v/>
      </c>
      <c r="R106" s="5" t="str">
        <f t="shared" si="30"/>
        <v/>
      </c>
      <c r="S106" t="str">
        <f>IF($A106="","",DQ_CHECKS!K106)</f>
        <v/>
      </c>
      <c r="T106" t="str">
        <f>IF($A106="","",N(CLEANED_DATA!AV106)+N(CLEANED_DATA!AW106)+N(CLEANED_DATA!AX106))</f>
        <v/>
      </c>
      <c r="U106" s="5" t="str">
        <f t="shared" si="31"/>
        <v/>
      </c>
      <c r="V106" s="5" t="str">
        <f t="shared" si="23"/>
        <v/>
      </c>
      <c r="W106" t="str">
        <f t="shared" si="24"/>
        <v/>
      </c>
    </row>
    <row r="107" spans="1:23">
      <c r="A107" s="2" t="str">
        <f>IF(CLEANED_DATA!A107="","",CLEANED_DATA!A107)</f>
        <v/>
      </c>
      <c r="B107" s="2" t="str">
        <f>IF($A107="","",CLEANED_DATA!D107)</f>
        <v/>
      </c>
      <c r="C107" s="2" t="str">
        <f>IF($A107="","",CLEANED_DATA!G107)</f>
        <v/>
      </c>
      <c r="D107" s="5" t="str">
        <f t="shared" si="25"/>
        <v/>
      </c>
      <c r="E107" s="6" t="str">
        <f>IF($A107="","",IF(OR(CLEANED_DATA!D107="",CLEANED_DATA!Q107=""),"Missing ANC1 or LLIN",IF(CLEANED_DATA!D107=0,"ANC1 is 0",(CLEANED_DATA!Q107/CLEANED_DATA!D107)*100)))</f>
        <v/>
      </c>
      <c r="F107" s="2" t="str">
        <f>IF($A107="","",CLEANED_DATA!R107)</f>
        <v/>
      </c>
      <c r="G107" s="6" t="str">
        <f>IF($A107="","",CLEANED_DATA!T107)</f>
        <v/>
      </c>
      <c r="H107" s="5" t="str">
        <f t="shared" si="26"/>
        <v/>
      </c>
      <c r="I107" s="7" t="str">
        <f>IF($A107="","",CLEANED_DATA!AL107)</f>
        <v/>
      </c>
      <c r="J107" s="5" t="str">
        <f t="shared" si="27"/>
        <v/>
      </c>
      <c r="K107" s="7" t="str">
        <f>IF($A107="","",CLEANED_DATA!V107)</f>
        <v/>
      </c>
      <c r="L107" s="5" t="str">
        <f t="shared" si="28"/>
        <v/>
      </c>
      <c r="M107" s="2" t="str">
        <f>IF($A107="","",CLEANED_DATA!W107)</f>
        <v/>
      </c>
      <c r="N107" s="5" t="str">
        <f t="shared" si="29"/>
        <v/>
      </c>
      <c r="O107" s="7" t="str">
        <f>IF($A107="","",CLEANED_DATA!AM107)</f>
        <v/>
      </c>
      <c r="P107" s="2" t="str">
        <f>IF($A107="","",CLEANED_DATA!AN107)</f>
        <v/>
      </c>
      <c r="Q107" s="7" t="str">
        <f>IF($A107="","",CLEANED_DATA!AO107)</f>
        <v/>
      </c>
      <c r="R107" s="5" t="str">
        <f t="shared" si="30"/>
        <v/>
      </c>
      <c r="S107" t="str">
        <f>IF($A107="","",DQ_CHECKS!K107)</f>
        <v/>
      </c>
      <c r="T107" t="str">
        <f>IF($A107="","",N(CLEANED_DATA!AV107)+N(CLEANED_DATA!AW107)+N(CLEANED_DATA!AX107))</f>
        <v/>
      </c>
      <c r="U107" s="5" t="str">
        <f t="shared" si="31"/>
        <v/>
      </c>
      <c r="V107" s="5" t="str">
        <f t="shared" si="23"/>
        <v/>
      </c>
      <c r="W107" t="str">
        <f t="shared" si="24"/>
        <v/>
      </c>
    </row>
    <row r="108" spans="1:23">
      <c r="A108" s="2" t="str">
        <f>IF(CLEANED_DATA!A108="","",CLEANED_DATA!A108)</f>
        <v/>
      </c>
      <c r="B108" s="2" t="str">
        <f>IF($A108="","",CLEANED_DATA!D108)</f>
        <v/>
      </c>
      <c r="C108" s="2" t="str">
        <f>IF($A108="","",CLEANED_DATA!G108)</f>
        <v/>
      </c>
      <c r="D108" s="5" t="str">
        <f t="shared" si="25"/>
        <v/>
      </c>
      <c r="E108" s="6" t="str">
        <f>IF($A108="","",IF(OR(CLEANED_DATA!D108="",CLEANED_DATA!Q108=""),"Missing ANC1 or LLIN",IF(CLEANED_DATA!D108=0,"ANC1 is 0",(CLEANED_DATA!Q108/CLEANED_DATA!D108)*100)))</f>
        <v/>
      </c>
      <c r="F108" s="2" t="str">
        <f>IF($A108="","",CLEANED_DATA!R108)</f>
        <v/>
      </c>
      <c r="G108" s="6" t="str">
        <f>IF($A108="","",CLEANED_DATA!T108)</f>
        <v/>
      </c>
      <c r="H108" s="5" t="str">
        <f t="shared" si="26"/>
        <v/>
      </c>
      <c r="I108" s="7" t="str">
        <f>IF($A108="","",CLEANED_DATA!AL108)</f>
        <v/>
      </c>
      <c r="J108" s="5" t="str">
        <f t="shared" si="27"/>
        <v/>
      </c>
      <c r="K108" s="7" t="str">
        <f>IF($A108="","",CLEANED_DATA!V108)</f>
        <v/>
      </c>
      <c r="L108" s="5" t="str">
        <f t="shared" si="28"/>
        <v/>
      </c>
      <c r="M108" s="2" t="str">
        <f>IF($A108="","",CLEANED_DATA!W108)</f>
        <v/>
      </c>
      <c r="N108" s="5" t="str">
        <f t="shared" si="29"/>
        <v/>
      </c>
      <c r="O108" s="7" t="str">
        <f>IF($A108="","",CLEANED_DATA!AM108)</f>
        <v/>
      </c>
      <c r="P108" s="2" t="str">
        <f>IF($A108="","",CLEANED_DATA!AN108)</f>
        <v/>
      </c>
      <c r="Q108" s="7" t="str">
        <f>IF($A108="","",CLEANED_DATA!AO108)</f>
        <v/>
      </c>
      <c r="R108" s="5" t="str">
        <f t="shared" si="30"/>
        <v/>
      </c>
      <c r="S108" t="str">
        <f>IF($A108="","",DQ_CHECKS!K108)</f>
        <v/>
      </c>
      <c r="T108" t="str">
        <f>IF($A108="","",N(CLEANED_DATA!AV108)+N(CLEANED_DATA!AW108)+N(CLEANED_DATA!AX108))</f>
        <v/>
      </c>
      <c r="U108" s="5" t="str">
        <f t="shared" si="31"/>
        <v/>
      </c>
      <c r="V108" s="5" t="str">
        <f t="shared" si="23"/>
        <v/>
      </c>
      <c r="W108" t="str">
        <f t="shared" si="24"/>
        <v/>
      </c>
    </row>
    <row r="109" spans="1:23">
      <c r="A109" s="2" t="str">
        <f>IF(CLEANED_DATA!A109="","",CLEANED_DATA!A109)</f>
        <v/>
      </c>
      <c r="B109" s="2" t="str">
        <f>IF($A109="","",CLEANED_DATA!D109)</f>
        <v/>
      </c>
      <c r="C109" s="2" t="str">
        <f>IF($A109="","",CLEANED_DATA!G109)</f>
        <v/>
      </c>
      <c r="D109" s="5" t="str">
        <f t="shared" si="25"/>
        <v/>
      </c>
      <c r="E109" s="6" t="str">
        <f>IF($A109="","",IF(OR(CLEANED_DATA!D109="",CLEANED_DATA!Q109=""),"Missing ANC1 or LLIN",IF(CLEANED_DATA!D109=0,"ANC1 is 0",(CLEANED_DATA!Q109/CLEANED_DATA!D109)*100)))</f>
        <v/>
      </c>
      <c r="F109" s="2" t="str">
        <f>IF($A109="","",CLEANED_DATA!R109)</f>
        <v/>
      </c>
      <c r="G109" s="6" t="str">
        <f>IF($A109="","",CLEANED_DATA!T109)</f>
        <v/>
      </c>
      <c r="H109" s="5" t="str">
        <f t="shared" si="26"/>
        <v/>
      </c>
      <c r="I109" s="7" t="str">
        <f>IF($A109="","",CLEANED_DATA!AL109)</f>
        <v/>
      </c>
      <c r="J109" s="5" t="str">
        <f t="shared" si="27"/>
        <v/>
      </c>
      <c r="K109" s="7" t="str">
        <f>IF($A109="","",CLEANED_DATA!V109)</f>
        <v/>
      </c>
      <c r="L109" s="5" t="str">
        <f t="shared" si="28"/>
        <v/>
      </c>
      <c r="M109" s="2" t="str">
        <f>IF($A109="","",CLEANED_DATA!W109)</f>
        <v/>
      </c>
      <c r="N109" s="5" t="str">
        <f t="shared" si="29"/>
        <v/>
      </c>
      <c r="O109" s="7" t="str">
        <f>IF($A109="","",CLEANED_DATA!AM109)</f>
        <v/>
      </c>
      <c r="P109" s="2" t="str">
        <f>IF($A109="","",CLEANED_DATA!AN109)</f>
        <v/>
      </c>
      <c r="Q109" s="7" t="str">
        <f>IF($A109="","",CLEANED_DATA!AO109)</f>
        <v/>
      </c>
      <c r="R109" s="5" t="str">
        <f t="shared" si="30"/>
        <v/>
      </c>
      <c r="S109" t="str">
        <f>IF($A109="","",DQ_CHECKS!K109)</f>
        <v/>
      </c>
      <c r="T109" t="str">
        <f>IF($A109="","",N(CLEANED_DATA!AV109)+N(CLEANED_DATA!AW109)+N(CLEANED_DATA!AX109))</f>
        <v/>
      </c>
      <c r="U109" s="5" t="str">
        <f t="shared" si="31"/>
        <v/>
      </c>
      <c r="V109" s="5" t="str">
        <f t="shared" si="23"/>
        <v/>
      </c>
      <c r="W109" t="str">
        <f t="shared" si="24"/>
        <v/>
      </c>
    </row>
    <row r="110" spans="1:23">
      <c r="A110" s="2" t="str">
        <f>IF(CLEANED_DATA!A110="","",CLEANED_DATA!A110)</f>
        <v/>
      </c>
      <c r="B110" s="2" t="str">
        <f>IF($A110="","",CLEANED_DATA!D110)</f>
        <v/>
      </c>
      <c r="C110" s="2" t="str">
        <f>IF($A110="","",CLEANED_DATA!G110)</f>
        <v/>
      </c>
      <c r="D110" s="5" t="str">
        <f t="shared" si="25"/>
        <v/>
      </c>
      <c r="E110" s="6" t="str">
        <f>IF($A110="","",IF(OR(CLEANED_DATA!D110="",CLEANED_DATA!Q110=""),"Missing ANC1 or LLIN",IF(CLEANED_DATA!D110=0,"ANC1 is 0",(CLEANED_DATA!Q110/CLEANED_DATA!D110)*100)))</f>
        <v/>
      </c>
      <c r="F110" s="2" t="str">
        <f>IF($A110="","",CLEANED_DATA!R110)</f>
        <v/>
      </c>
      <c r="G110" s="6" t="str">
        <f>IF($A110="","",CLEANED_DATA!T110)</f>
        <v/>
      </c>
      <c r="H110" s="5" t="str">
        <f t="shared" si="26"/>
        <v/>
      </c>
      <c r="I110" s="7" t="str">
        <f>IF($A110="","",CLEANED_DATA!AL110)</f>
        <v/>
      </c>
      <c r="J110" s="5" t="str">
        <f t="shared" si="27"/>
        <v/>
      </c>
      <c r="K110" s="7" t="str">
        <f>IF($A110="","",CLEANED_DATA!V110)</f>
        <v/>
      </c>
      <c r="L110" s="5" t="str">
        <f t="shared" si="28"/>
        <v/>
      </c>
      <c r="M110" s="2" t="str">
        <f>IF($A110="","",CLEANED_DATA!W110)</f>
        <v/>
      </c>
      <c r="N110" s="5" t="str">
        <f t="shared" si="29"/>
        <v/>
      </c>
      <c r="O110" s="7" t="str">
        <f>IF($A110="","",CLEANED_DATA!AM110)</f>
        <v/>
      </c>
      <c r="P110" s="2" t="str">
        <f>IF($A110="","",CLEANED_DATA!AN110)</f>
        <v/>
      </c>
      <c r="Q110" s="7" t="str">
        <f>IF($A110="","",CLEANED_DATA!AO110)</f>
        <v/>
      </c>
      <c r="R110" s="5" t="str">
        <f t="shared" si="30"/>
        <v/>
      </c>
      <c r="S110" t="str">
        <f>IF($A110="","",DQ_CHECKS!K110)</f>
        <v/>
      </c>
      <c r="T110" t="str">
        <f>IF($A110="","",N(CLEANED_DATA!AV110)+N(CLEANED_DATA!AW110)+N(CLEANED_DATA!AX110))</f>
        <v/>
      </c>
      <c r="U110" s="5" t="str">
        <f t="shared" si="31"/>
        <v/>
      </c>
      <c r="V110" s="5" t="str">
        <f t="shared" si="23"/>
        <v/>
      </c>
      <c r="W110" t="str">
        <f t="shared" si="24"/>
        <v/>
      </c>
    </row>
    <row r="111" spans="1:23">
      <c r="A111" s="2" t="str">
        <f>IF(CLEANED_DATA!A111="","",CLEANED_DATA!A111)</f>
        <v/>
      </c>
      <c r="B111" s="2" t="str">
        <f>IF($A111="","",CLEANED_DATA!D111)</f>
        <v/>
      </c>
      <c r="C111" s="2" t="str">
        <f>IF($A111="","",CLEANED_DATA!G111)</f>
        <v/>
      </c>
      <c r="D111" s="5" t="str">
        <f t="shared" si="25"/>
        <v/>
      </c>
      <c r="E111" s="6" t="str">
        <f>IF($A111="","",IF(OR(CLEANED_DATA!D111="",CLEANED_DATA!Q111=""),"Missing ANC1 or LLIN",IF(CLEANED_DATA!D111=0,"ANC1 is 0",(CLEANED_DATA!Q111/CLEANED_DATA!D111)*100)))</f>
        <v/>
      </c>
      <c r="F111" s="2" t="str">
        <f>IF($A111="","",CLEANED_DATA!R111)</f>
        <v/>
      </c>
      <c r="G111" s="6" t="str">
        <f>IF($A111="","",CLEANED_DATA!T111)</f>
        <v/>
      </c>
      <c r="H111" s="5" t="str">
        <f t="shared" si="26"/>
        <v/>
      </c>
      <c r="I111" s="7" t="str">
        <f>IF($A111="","",CLEANED_DATA!AL111)</f>
        <v/>
      </c>
      <c r="J111" s="5" t="str">
        <f t="shared" si="27"/>
        <v/>
      </c>
      <c r="K111" s="7" t="str">
        <f>IF($A111="","",CLEANED_DATA!V111)</f>
        <v/>
      </c>
      <c r="L111" s="5" t="str">
        <f t="shared" si="28"/>
        <v/>
      </c>
      <c r="M111" s="2" t="str">
        <f>IF($A111="","",CLEANED_DATA!W111)</f>
        <v/>
      </c>
      <c r="N111" s="5" t="str">
        <f t="shared" si="29"/>
        <v/>
      </c>
      <c r="O111" s="7" t="str">
        <f>IF($A111="","",CLEANED_DATA!AM111)</f>
        <v/>
      </c>
      <c r="P111" s="2" t="str">
        <f>IF($A111="","",CLEANED_DATA!AN111)</f>
        <v/>
      </c>
      <c r="Q111" s="7" t="str">
        <f>IF($A111="","",CLEANED_DATA!AO111)</f>
        <v/>
      </c>
      <c r="R111" s="5" t="str">
        <f t="shared" si="30"/>
        <v/>
      </c>
      <c r="S111" t="str">
        <f>IF($A111="","",DQ_CHECKS!K111)</f>
        <v/>
      </c>
      <c r="T111" t="str">
        <f>IF($A111="","",N(CLEANED_DATA!AV111)+N(CLEANED_DATA!AW111)+N(CLEANED_DATA!AX111))</f>
        <v/>
      </c>
      <c r="U111" s="5" t="str">
        <f t="shared" si="31"/>
        <v/>
      </c>
      <c r="V111" s="5" t="str">
        <f t="shared" si="23"/>
        <v/>
      </c>
      <c r="W111" t="str">
        <f t="shared" si="24"/>
        <v/>
      </c>
    </row>
    <row r="112" spans="1:23">
      <c r="A112" s="2" t="str">
        <f>IF(CLEANED_DATA!A112="","",CLEANED_DATA!A112)</f>
        <v/>
      </c>
      <c r="B112" s="2" t="str">
        <f>IF($A112="","",CLEANED_DATA!D112)</f>
        <v/>
      </c>
      <c r="C112" s="2" t="str">
        <f>IF($A112="","",CLEANED_DATA!G112)</f>
        <v/>
      </c>
      <c r="D112" s="5" t="str">
        <f t="shared" si="25"/>
        <v/>
      </c>
      <c r="E112" s="6" t="str">
        <f>IF($A112="","",IF(OR(CLEANED_DATA!D112="",CLEANED_DATA!Q112=""),"Missing ANC1 or LLIN",IF(CLEANED_DATA!D112=0,"ANC1 is 0",(CLEANED_DATA!Q112/CLEANED_DATA!D112)*100)))</f>
        <v/>
      </c>
      <c r="F112" s="2" t="str">
        <f>IF($A112="","",CLEANED_DATA!R112)</f>
        <v/>
      </c>
      <c r="G112" s="6" t="str">
        <f>IF($A112="","",CLEANED_DATA!T112)</f>
        <v/>
      </c>
      <c r="H112" s="5" t="str">
        <f t="shared" si="26"/>
        <v/>
      </c>
      <c r="I112" s="7" t="str">
        <f>IF($A112="","",CLEANED_DATA!AL112)</f>
        <v/>
      </c>
      <c r="J112" s="5" t="str">
        <f t="shared" si="27"/>
        <v/>
      </c>
      <c r="K112" s="7" t="str">
        <f>IF($A112="","",CLEANED_DATA!V112)</f>
        <v/>
      </c>
      <c r="L112" s="5" t="str">
        <f t="shared" si="28"/>
        <v/>
      </c>
      <c r="M112" s="2" t="str">
        <f>IF($A112="","",CLEANED_DATA!W112)</f>
        <v/>
      </c>
      <c r="N112" s="5" t="str">
        <f t="shared" si="29"/>
        <v/>
      </c>
      <c r="O112" s="7" t="str">
        <f>IF($A112="","",CLEANED_DATA!AM112)</f>
        <v/>
      </c>
      <c r="P112" s="2" t="str">
        <f>IF($A112="","",CLEANED_DATA!AN112)</f>
        <v/>
      </c>
      <c r="Q112" s="7" t="str">
        <f>IF($A112="","",CLEANED_DATA!AO112)</f>
        <v/>
      </c>
      <c r="R112" s="5" t="str">
        <f t="shared" si="30"/>
        <v/>
      </c>
      <c r="S112" t="str">
        <f>IF($A112="","",DQ_CHECKS!K112)</f>
        <v/>
      </c>
      <c r="T112" t="str">
        <f>IF($A112="","",N(CLEANED_DATA!AV112)+N(CLEANED_DATA!AW112)+N(CLEANED_DATA!AX112))</f>
        <v/>
      </c>
      <c r="U112" s="5" t="str">
        <f t="shared" si="31"/>
        <v/>
      </c>
      <c r="V112" s="5" t="str">
        <f t="shared" si="23"/>
        <v/>
      </c>
      <c r="W112" t="str">
        <f t="shared" si="24"/>
        <v/>
      </c>
    </row>
    <row r="113" spans="1:23">
      <c r="A113" s="2" t="str">
        <f>IF(CLEANED_DATA!A113="","",CLEANED_DATA!A113)</f>
        <v/>
      </c>
      <c r="B113" s="2" t="str">
        <f>IF($A113="","",CLEANED_DATA!D113)</f>
        <v/>
      </c>
      <c r="C113" s="2" t="str">
        <f>IF($A113="","",CLEANED_DATA!G113)</f>
        <v/>
      </c>
      <c r="D113" s="5" t="str">
        <f t="shared" si="25"/>
        <v/>
      </c>
      <c r="E113" s="6" t="str">
        <f>IF($A113="","",IF(OR(CLEANED_DATA!D113="",CLEANED_DATA!Q113=""),"Missing ANC1 or LLIN",IF(CLEANED_DATA!D113=0,"ANC1 is 0",(CLEANED_DATA!Q113/CLEANED_DATA!D113)*100)))</f>
        <v/>
      </c>
      <c r="F113" s="2" t="str">
        <f>IF($A113="","",CLEANED_DATA!R113)</f>
        <v/>
      </c>
      <c r="G113" s="6" t="str">
        <f>IF($A113="","",CLEANED_DATA!T113)</f>
        <v/>
      </c>
      <c r="H113" s="5" t="str">
        <f t="shared" si="26"/>
        <v/>
      </c>
      <c r="I113" s="7" t="str">
        <f>IF($A113="","",CLEANED_DATA!AL113)</f>
        <v/>
      </c>
      <c r="J113" s="5" t="str">
        <f t="shared" si="27"/>
        <v/>
      </c>
      <c r="K113" s="7" t="str">
        <f>IF($A113="","",CLEANED_DATA!V113)</f>
        <v/>
      </c>
      <c r="L113" s="5" t="str">
        <f t="shared" si="28"/>
        <v/>
      </c>
      <c r="M113" s="2" t="str">
        <f>IF($A113="","",CLEANED_DATA!W113)</f>
        <v/>
      </c>
      <c r="N113" s="5" t="str">
        <f t="shared" si="29"/>
        <v/>
      </c>
      <c r="O113" s="7" t="str">
        <f>IF($A113="","",CLEANED_DATA!AM113)</f>
        <v/>
      </c>
      <c r="P113" s="2" t="str">
        <f>IF($A113="","",CLEANED_DATA!AN113)</f>
        <v/>
      </c>
      <c r="Q113" s="7" t="str">
        <f>IF($A113="","",CLEANED_DATA!AO113)</f>
        <v/>
      </c>
      <c r="R113" s="5" t="str">
        <f t="shared" si="30"/>
        <v/>
      </c>
      <c r="S113" t="str">
        <f>IF($A113="","",DQ_CHECKS!K113)</f>
        <v/>
      </c>
      <c r="T113" t="str">
        <f>IF($A113="","",N(CLEANED_DATA!AV113)+N(CLEANED_DATA!AW113)+N(CLEANED_DATA!AX113))</f>
        <v/>
      </c>
      <c r="U113" s="5" t="str">
        <f t="shared" si="31"/>
        <v/>
      </c>
      <c r="V113" s="5" t="str">
        <f t="shared" si="23"/>
        <v/>
      </c>
      <c r="W113" t="str">
        <f t="shared" si="24"/>
        <v/>
      </c>
    </row>
    <row r="114" spans="1:23">
      <c r="A114" s="2" t="str">
        <f>IF(CLEANED_DATA!A114="","",CLEANED_DATA!A114)</f>
        <v/>
      </c>
      <c r="B114" s="2" t="str">
        <f>IF($A114="","",CLEANED_DATA!D114)</f>
        <v/>
      </c>
      <c r="C114" s="2" t="str">
        <f>IF($A114="","",CLEANED_DATA!G114)</f>
        <v/>
      </c>
      <c r="D114" s="5" t="str">
        <f t="shared" si="25"/>
        <v/>
      </c>
      <c r="E114" s="6" t="str">
        <f>IF($A114="","",IF(OR(CLEANED_DATA!D114="",CLEANED_DATA!Q114=""),"Missing ANC1 or LLIN",IF(CLEANED_DATA!D114=0,"ANC1 is 0",(CLEANED_DATA!Q114/CLEANED_DATA!D114)*100)))</f>
        <v/>
      </c>
      <c r="F114" s="2" t="str">
        <f>IF($A114="","",CLEANED_DATA!R114)</f>
        <v/>
      </c>
      <c r="G114" s="6" t="str">
        <f>IF($A114="","",CLEANED_DATA!T114)</f>
        <v/>
      </c>
      <c r="H114" s="5" t="str">
        <f t="shared" si="26"/>
        <v/>
      </c>
      <c r="I114" s="7" t="str">
        <f>IF($A114="","",CLEANED_DATA!AL114)</f>
        <v/>
      </c>
      <c r="J114" s="5" t="str">
        <f t="shared" si="27"/>
        <v/>
      </c>
      <c r="K114" s="7" t="str">
        <f>IF($A114="","",CLEANED_DATA!V114)</f>
        <v/>
      </c>
      <c r="L114" s="5" t="str">
        <f t="shared" si="28"/>
        <v/>
      </c>
      <c r="M114" s="2" t="str">
        <f>IF($A114="","",CLEANED_DATA!W114)</f>
        <v/>
      </c>
      <c r="N114" s="5" t="str">
        <f t="shared" si="29"/>
        <v/>
      </c>
      <c r="O114" s="7" t="str">
        <f>IF($A114="","",CLEANED_DATA!AM114)</f>
        <v/>
      </c>
      <c r="P114" s="2" t="str">
        <f>IF($A114="","",CLEANED_DATA!AN114)</f>
        <v/>
      </c>
      <c r="Q114" s="7" t="str">
        <f>IF($A114="","",CLEANED_DATA!AO114)</f>
        <v/>
      </c>
      <c r="R114" s="5" t="str">
        <f t="shared" si="30"/>
        <v/>
      </c>
      <c r="S114" t="str">
        <f>IF($A114="","",DQ_CHECKS!K114)</f>
        <v/>
      </c>
      <c r="T114" t="str">
        <f>IF($A114="","",N(CLEANED_DATA!AV114)+N(CLEANED_DATA!AW114)+N(CLEANED_DATA!AX114))</f>
        <v/>
      </c>
      <c r="U114" s="5" t="str">
        <f t="shared" si="31"/>
        <v/>
      </c>
      <c r="V114" s="5" t="str">
        <f t="shared" si="23"/>
        <v/>
      </c>
      <c r="W114" t="str">
        <f t="shared" si="24"/>
        <v/>
      </c>
    </row>
    <row r="115" spans="1:23">
      <c r="A115" s="2" t="str">
        <f>IF(CLEANED_DATA!A115="","",CLEANED_DATA!A115)</f>
        <v/>
      </c>
      <c r="B115" s="2" t="str">
        <f>IF($A115="","",CLEANED_DATA!D115)</f>
        <v/>
      </c>
      <c r="C115" s="2" t="str">
        <f>IF($A115="","",CLEANED_DATA!G115)</f>
        <v/>
      </c>
      <c r="D115" s="5" t="str">
        <f t="shared" si="25"/>
        <v/>
      </c>
      <c r="E115" s="6" t="str">
        <f>IF($A115="","",IF(OR(CLEANED_DATA!D115="",CLEANED_DATA!Q115=""),"Missing ANC1 or LLIN",IF(CLEANED_DATA!D115=0,"ANC1 is 0",(CLEANED_DATA!Q115/CLEANED_DATA!D115)*100)))</f>
        <v/>
      </c>
      <c r="F115" s="2" t="str">
        <f>IF($A115="","",CLEANED_DATA!R115)</f>
        <v/>
      </c>
      <c r="G115" s="6" t="str">
        <f>IF($A115="","",CLEANED_DATA!T115)</f>
        <v/>
      </c>
      <c r="H115" s="5" t="str">
        <f t="shared" si="26"/>
        <v/>
      </c>
      <c r="I115" s="7" t="str">
        <f>IF($A115="","",CLEANED_DATA!AL115)</f>
        <v/>
      </c>
      <c r="J115" s="5" t="str">
        <f t="shared" si="27"/>
        <v/>
      </c>
      <c r="K115" s="7" t="str">
        <f>IF($A115="","",CLEANED_DATA!V115)</f>
        <v/>
      </c>
      <c r="L115" s="5" t="str">
        <f t="shared" si="28"/>
        <v/>
      </c>
      <c r="M115" s="2" t="str">
        <f>IF($A115="","",CLEANED_DATA!W115)</f>
        <v/>
      </c>
      <c r="N115" s="5" t="str">
        <f t="shared" si="29"/>
        <v/>
      </c>
      <c r="O115" s="7" t="str">
        <f>IF($A115="","",CLEANED_DATA!AM115)</f>
        <v/>
      </c>
      <c r="P115" s="2" t="str">
        <f>IF($A115="","",CLEANED_DATA!AN115)</f>
        <v/>
      </c>
      <c r="Q115" s="7" t="str">
        <f>IF($A115="","",CLEANED_DATA!AO115)</f>
        <v/>
      </c>
      <c r="R115" s="5" t="str">
        <f t="shared" si="30"/>
        <v/>
      </c>
      <c r="S115" t="str">
        <f>IF($A115="","",DQ_CHECKS!K115)</f>
        <v/>
      </c>
      <c r="T115" t="str">
        <f>IF($A115="","",N(CLEANED_DATA!AV115)+N(CLEANED_DATA!AW115)+N(CLEANED_DATA!AX115))</f>
        <v/>
      </c>
      <c r="U115" s="5" t="str">
        <f t="shared" si="31"/>
        <v/>
      </c>
      <c r="V115" s="5" t="str">
        <f t="shared" si="23"/>
        <v/>
      </c>
      <c r="W115" t="str">
        <f t="shared" si="24"/>
        <v/>
      </c>
    </row>
    <row r="116" spans="1:23">
      <c r="A116" s="2" t="str">
        <f>IF(CLEANED_DATA!A116="","",CLEANED_DATA!A116)</f>
        <v/>
      </c>
      <c r="B116" s="2" t="str">
        <f>IF($A116="","",CLEANED_DATA!D116)</f>
        <v/>
      </c>
      <c r="C116" s="2" t="str">
        <f>IF($A116="","",CLEANED_DATA!G116)</f>
        <v/>
      </c>
      <c r="D116" s="5" t="str">
        <f t="shared" si="25"/>
        <v/>
      </c>
      <c r="E116" s="6" t="str">
        <f>IF($A116="","",IF(OR(CLEANED_DATA!D116="",CLEANED_DATA!Q116=""),"Missing ANC1 or LLIN",IF(CLEANED_DATA!D116=0,"ANC1 is 0",(CLEANED_DATA!Q116/CLEANED_DATA!D116)*100)))</f>
        <v/>
      </c>
      <c r="F116" s="2" t="str">
        <f>IF($A116="","",CLEANED_DATA!R116)</f>
        <v/>
      </c>
      <c r="G116" s="6" t="str">
        <f>IF($A116="","",CLEANED_DATA!T116)</f>
        <v/>
      </c>
      <c r="H116" s="5" t="str">
        <f t="shared" si="26"/>
        <v/>
      </c>
      <c r="I116" s="7" t="str">
        <f>IF($A116="","",CLEANED_DATA!AL116)</f>
        <v/>
      </c>
      <c r="J116" s="5" t="str">
        <f t="shared" si="27"/>
        <v/>
      </c>
      <c r="K116" s="7" t="str">
        <f>IF($A116="","",CLEANED_DATA!V116)</f>
        <v/>
      </c>
      <c r="L116" s="5" t="str">
        <f t="shared" si="28"/>
        <v/>
      </c>
      <c r="M116" s="2" t="str">
        <f>IF($A116="","",CLEANED_DATA!W116)</f>
        <v/>
      </c>
      <c r="N116" s="5" t="str">
        <f t="shared" si="29"/>
        <v/>
      </c>
      <c r="O116" s="7" t="str">
        <f>IF($A116="","",CLEANED_DATA!AM116)</f>
        <v/>
      </c>
      <c r="P116" s="2" t="str">
        <f>IF($A116="","",CLEANED_DATA!AN116)</f>
        <v/>
      </c>
      <c r="Q116" s="7" t="str">
        <f>IF($A116="","",CLEANED_DATA!AO116)</f>
        <v/>
      </c>
      <c r="R116" s="5" t="str">
        <f t="shared" si="30"/>
        <v/>
      </c>
      <c r="S116" t="str">
        <f>IF($A116="","",DQ_CHECKS!K116)</f>
        <v/>
      </c>
      <c r="T116" t="str">
        <f>IF($A116="","",N(CLEANED_DATA!AV116)+N(CLEANED_DATA!AW116)+N(CLEANED_DATA!AX116))</f>
        <v/>
      </c>
      <c r="U116" s="5" t="str">
        <f t="shared" si="31"/>
        <v/>
      </c>
      <c r="V116" s="5" t="str">
        <f t="shared" si="23"/>
        <v/>
      </c>
      <c r="W116" t="str">
        <f t="shared" si="24"/>
        <v/>
      </c>
    </row>
    <row r="117" spans="1:23">
      <c r="A117" s="2" t="str">
        <f>IF(CLEANED_DATA!A117="","",CLEANED_DATA!A117)</f>
        <v/>
      </c>
      <c r="B117" s="2" t="str">
        <f>IF($A117="","",CLEANED_DATA!D117)</f>
        <v/>
      </c>
      <c r="C117" s="2" t="str">
        <f>IF($A117="","",CLEANED_DATA!G117)</f>
        <v/>
      </c>
      <c r="D117" s="5" t="str">
        <f t="shared" si="25"/>
        <v/>
      </c>
      <c r="E117" s="6" t="str">
        <f>IF($A117="","",IF(OR(CLEANED_DATA!D117="",CLEANED_DATA!Q117=""),"Missing ANC1 or LLIN",IF(CLEANED_DATA!D117=0,"ANC1 is 0",(CLEANED_DATA!Q117/CLEANED_DATA!D117)*100)))</f>
        <v/>
      </c>
      <c r="F117" s="2" t="str">
        <f>IF($A117="","",CLEANED_DATA!R117)</f>
        <v/>
      </c>
      <c r="G117" s="6" t="str">
        <f>IF($A117="","",CLEANED_DATA!T117)</f>
        <v/>
      </c>
      <c r="H117" s="5" t="str">
        <f t="shared" si="26"/>
        <v/>
      </c>
      <c r="I117" s="7" t="str">
        <f>IF($A117="","",CLEANED_DATA!AL117)</f>
        <v/>
      </c>
      <c r="J117" s="5" t="str">
        <f t="shared" si="27"/>
        <v/>
      </c>
      <c r="K117" s="7" t="str">
        <f>IF($A117="","",CLEANED_DATA!V117)</f>
        <v/>
      </c>
      <c r="L117" s="5" t="str">
        <f t="shared" si="28"/>
        <v/>
      </c>
      <c r="M117" s="2" t="str">
        <f>IF($A117="","",CLEANED_DATA!W117)</f>
        <v/>
      </c>
      <c r="N117" s="5" t="str">
        <f t="shared" si="29"/>
        <v/>
      </c>
      <c r="O117" s="7" t="str">
        <f>IF($A117="","",CLEANED_DATA!AM117)</f>
        <v/>
      </c>
      <c r="P117" s="2" t="str">
        <f>IF($A117="","",CLEANED_DATA!AN117)</f>
        <v/>
      </c>
      <c r="Q117" s="7" t="str">
        <f>IF($A117="","",CLEANED_DATA!AO117)</f>
        <v/>
      </c>
      <c r="R117" s="5" t="str">
        <f t="shared" si="30"/>
        <v/>
      </c>
      <c r="S117" t="str">
        <f>IF($A117="","",DQ_CHECKS!K117)</f>
        <v/>
      </c>
      <c r="T117" t="str">
        <f>IF($A117="","",N(CLEANED_DATA!AV117)+N(CLEANED_DATA!AW117)+N(CLEANED_DATA!AX117))</f>
        <v/>
      </c>
      <c r="U117" s="5" t="str">
        <f t="shared" si="31"/>
        <v/>
      </c>
      <c r="V117" s="5" t="str">
        <f t="shared" si="23"/>
        <v/>
      </c>
      <c r="W117" t="str">
        <f t="shared" si="24"/>
        <v/>
      </c>
    </row>
    <row r="118" spans="1:23">
      <c r="A118" s="2" t="str">
        <f>IF(CLEANED_DATA!A118="","",CLEANED_DATA!A118)</f>
        <v/>
      </c>
      <c r="B118" s="2" t="str">
        <f>IF($A118="","",CLEANED_DATA!D118)</f>
        <v/>
      </c>
      <c r="C118" s="2" t="str">
        <f>IF($A118="","",CLEANED_DATA!G118)</f>
        <v/>
      </c>
      <c r="D118" s="5" t="str">
        <f t="shared" si="25"/>
        <v/>
      </c>
      <c r="E118" s="6" t="str">
        <f>IF($A118="","",IF(OR(CLEANED_DATA!D118="",CLEANED_DATA!Q118=""),"Missing ANC1 or LLIN",IF(CLEANED_DATA!D118=0,"ANC1 is 0",(CLEANED_DATA!Q118/CLEANED_DATA!D118)*100)))</f>
        <v/>
      </c>
      <c r="F118" s="2" t="str">
        <f>IF($A118="","",CLEANED_DATA!R118)</f>
        <v/>
      </c>
      <c r="G118" s="6" t="str">
        <f>IF($A118="","",CLEANED_DATA!T118)</f>
        <v/>
      </c>
      <c r="H118" s="5" t="str">
        <f t="shared" si="26"/>
        <v/>
      </c>
      <c r="I118" s="7" t="str">
        <f>IF($A118="","",CLEANED_DATA!AL118)</f>
        <v/>
      </c>
      <c r="J118" s="5" t="str">
        <f t="shared" si="27"/>
        <v/>
      </c>
      <c r="K118" s="7" t="str">
        <f>IF($A118="","",CLEANED_DATA!V118)</f>
        <v/>
      </c>
      <c r="L118" s="5" t="str">
        <f t="shared" si="28"/>
        <v/>
      </c>
      <c r="M118" s="2" t="str">
        <f>IF($A118="","",CLEANED_DATA!W118)</f>
        <v/>
      </c>
      <c r="N118" s="5" t="str">
        <f t="shared" si="29"/>
        <v/>
      </c>
      <c r="O118" s="7" t="str">
        <f>IF($A118="","",CLEANED_DATA!AM118)</f>
        <v/>
      </c>
      <c r="P118" s="2" t="str">
        <f>IF($A118="","",CLEANED_DATA!AN118)</f>
        <v/>
      </c>
      <c r="Q118" s="7" t="str">
        <f>IF($A118="","",CLEANED_DATA!AO118)</f>
        <v/>
      </c>
      <c r="R118" s="5" t="str">
        <f t="shared" si="30"/>
        <v/>
      </c>
      <c r="S118" t="str">
        <f>IF($A118="","",DQ_CHECKS!K118)</f>
        <v/>
      </c>
      <c r="T118" t="str">
        <f>IF($A118="","",N(CLEANED_DATA!AV118)+N(CLEANED_DATA!AW118)+N(CLEANED_DATA!AX118))</f>
        <v/>
      </c>
      <c r="U118" s="5" t="str">
        <f t="shared" si="31"/>
        <v/>
      </c>
      <c r="V118" s="5" t="str">
        <f t="shared" si="23"/>
        <v/>
      </c>
      <c r="W118" t="str">
        <f t="shared" si="24"/>
        <v/>
      </c>
    </row>
    <row r="119" spans="1:23">
      <c r="A119" s="2" t="str">
        <f>IF(CLEANED_DATA!A119="","",CLEANED_DATA!A119)</f>
        <v/>
      </c>
      <c r="B119" s="2" t="str">
        <f>IF($A119="","",CLEANED_DATA!D119)</f>
        <v/>
      </c>
      <c r="C119" s="2" t="str">
        <f>IF($A119="","",CLEANED_DATA!G119)</f>
        <v/>
      </c>
      <c r="D119" s="5" t="str">
        <f t="shared" si="25"/>
        <v/>
      </c>
      <c r="E119" s="6" t="str">
        <f>IF($A119="","",IF(OR(CLEANED_DATA!D119="",CLEANED_DATA!Q119=""),"Missing ANC1 or LLIN",IF(CLEANED_DATA!D119=0,"ANC1 is 0",(CLEANED_DATA!Q119/CLEANED_DATA!D119)*100)))</f>
        <v/>
      </c>
      <c r="F119" s="2" t="str">
        <f>IF($A119="","",CLEANED_DATA!R119)</f>
        <v/>
      </c>
      <c r="G119" s="6" t="str">
        <f>IF($A119="","",CLEANED_DATA!T119)</f>
        <v/>
      </c>
      <c r="H119" s="5" t="str">
        <f t="shared" si="26"/>
        <v/>
      </c>
      <c r="I119" s="7" t="str">
        <f>IF($A119="","",CLEANED_DATA!AL119)</f>
        <v/>
      </c>
      <c r="J119" s="5" t="str">
        <f t="shared" si="27"/>
        <v/>
      </c>
      <c r="K119" s="7" t="str">
        <f>IF($A119="","",CLEANED_DATA!V119)</f>
        <v/>
      </c>
      <c r="L119" s="5" t="str">
        <f t="shared" si="28"/>
        <v/>
      </c>
      <c r="M119" s="2" t="str">
        <f>IF($A119="","",CLEANED_DATA!W119)</f>
        <v/>
      </c>
      <c r="N119" s="5" t="str">
        <f t="shared" si="29"/>
        <v/>
      </c>
      <c r="O119" s="7" t="str">
        <f>IF($A119="","",CLEANED_DATA!AM119)</f>
        <v/>
      </c>
      <c r="P119" s="2" t="str">
        <f>IF($A119="","",CLEANED_DATA!AN119)</f>
        <v/>
      </c>
      <c r="Q119" s="7" t="str">
        <f>IF($A119="","",CLEANED_DATA!AO119)</f>
        <v/>
      </c>
      <c r="R119" s="5" t="str">
        <f t="shared" si="30"/>
        <v/>
      </c>
      <c r="S119" t="str">
        <f>IF($A119="","",DQ_CHECKS!K119)</f>
        <v/>
      </c>
      <c r="T119" t="str">
        <f>IF($A119="","",N(CLEANED_DATA!AV119)+N(CLEANED_DATA!AW119)+N(CLEANED_DATA!AX119))</f>
        <v/>
      </c>
      <c r="U119" s="5" t="str">
        <f t="shared" si="31"/>
        <v/>
      </c>
      <c r="V119" s="5" t="str">
        <f t="shared" si="23"/>
        <v/>
      </c>
      <c r="W119" t="str">
        <f t="shared" si="24"/>
        <v/>
      </c>
    </row>
    <row r="120" spans="1:23">
      <c r="A120" s="2" t="str">
        <f>IF(CLEANED_DATA!A120="","",CLEANED_DATA!A120)</f>
        <v/>
      </c>
      <c r="B120" s="2" t="str">
        <f>IF($A120="","",CLEANED_DATA!D120)</f>
        <v/>
      </c>
      <c r="C120" s="2" t="str">
        <f>IF($A120="","",CLEANED_DATA!G120)</f>
        <v/>
      </c>
      <c r="D120" s="5" t="str">
        <f t="shared" si="25"/>
        <v/>
      </c>
      <c r="E120" s="6" t="str">
        <f>IF($A120="","",IF(OR(CLEANED_DATA!D120="",CLEANED_DATA!Q120=""),"Missing ANC1 or LLIN",IF(CLEANED_DATA!D120=0,"ANC1 is 0",(CLEANED_DATA!Q120/CLEANED_DATA!D120)*100)))</f>
        <v/>
      </c>
      <c r="F120" s="2" t="str">
        <f>IF($A120="","",CLEANED_DATA!R120)</f>
        <v/>
      </c>
      <c r="G120" s="6" t="str">
        <f>IF($A120="","",CLEANED_DATA!T120)</f>
        <v/>
      </c>
      <c r="H120" s="5" t="str">
        <f t="shared" si="26"/>
        <v/>
      </c>
      <c r="I120" s="7" t="str">
        <f>IF($A120="","",CLEANED_DATA!AL120)</f>
        <v/>
      </c>
      <c r="J120" s="5" t="str">
        <f t="shared" si="27"/>
        <v/>
      </c>
      <c r="K120" s="7" t="str">
        <f>IF($A120="","",CLEANED_DATA!V120)</f>
        <v/>
      </c>
      <c r="L120" s="5" t="str">
        <f t="shared" si="28"/>
        <v/>
      </c>
      <c r="M120" s="2" t="str">
        <f>IF($A120="","",CLEANED_DATA!W120)</f>
        <v/>
      </c>
      <c r="N120" s="5" t="str">
        <f t="shared" si="29"/>
        <v/>
      </c>
      <c r="O120" s="7" t="str">
        <f>IF($A120="","",CLEANED_DATA!AM120)</f>
        <v/>
      </c>
      <c r="P120" s="2" t="str">
        <f>IF($A120="","",CLEANED_DATA!AN120)</f>
        <v/>
      </c>
      <c r="Q120" s="7" t="str">
        <f>IF($A120="","",CLEANED_DATA!AO120)</f>
        <v/>
      </c>
      <c r="R120" s="5" t="str">
        <f t="shared" si="30"/>
        <v/>
      </c>
      <c r="S120" t="str">
        <f>IF($A120="","",DQ_CHECKS!K120)</f>
        <v/>
      </c>
      <c r="T120" t="str">
        <f>IF($A120="","",N(CLEANED_DATA!AV120)+N(CLEANED_DATA!AW120)+N(CLEANED_DATA!AX120))</f>
        <v/>
      </c>
      <c r="U120" s="5" t="str">
        <f t="shared" si="31"/>
        <v/>
      </c>
      <c r="V120" s="5" t="str">
        <f t="shared" si="23"/>
        <v/>
      </c>
      <c r="W120" t="str">
        <f t="shared" si="24"/>
        <v/>
      </c>
    </row>
    <row r="121" spans="1:23">
      <c r="A121" s="2" t="str">
        <f>IF(CLEANED_DATA!A121="","",CLEANED_DATA!A121)</f>
        <v/>
      </c>
      <c r="B121" s="2" t="str">
        <f>IF($A121="","",CLEANED_DATA!D121)</f>
        <v/>
      </c>
      <c r="C121" s="2" t="str">
        <f>IF($A121="","",CLEANED_DATA!G121)</f>
        <v/>
      </c>
      <c r="D121" s="5" t="str">
        <f t="shared" si="25"/>
        <v/>
      </c>
      <c r="E121" s="6" t="str">
        <f>IF($A121="","",IF(OR(CLEANED_DATA!D121="",CLEANED_DATA!Q121=""),"Missing ANC1 or LLIN",IF(CLEANED_DATA!D121=0,"ANC1 is 0",(CLEANED_DATA!Q121/CLEANED_DATA!D121)*100)))</f>
        <v/>
      </c>
      <c r="F121" s="2" t="str">
        <f>IF($A121="","",CLEANED_DATA!R121)</f>
        <v/>
      </c>
      <c r="G121" s="6" t="str">
        <f>IF($A121="","",CLEANED_DATA!T121)</f>
        <v/>
      </c>
      <c r="H121" s="5" t="str">
        <f t="shared" si="26"/>
        <v/>
      </c>
      <c r="I121" s="7" t="str">
        <f>IF($A121="","",CLEANED_DATA!AL121)</f>
        <v/>
      </c>
      <c r="J121" s="5" t="str">
        <f t="shared" si="27"/>
        <v/>
      </c>
      <c r="K121" s="7" t="str">
        <f>IF($A121="","",CLEANED_DATA!V121)</f>
        <v/>
      </c>
      <c r="L121" s="5" t="str">
        <f t="shared" si="28"/>
        <v/>
      </c>
      <c r="M121" s="2" t="str">
        <f>IF($A121="","",CLEANED_DATA!W121)</f>
        <v/>
      </c>
      <c r="N121" s="5" t="str">
        <f t="shared" si="29"/>
        <v/>
      </c>
      <c r="O121" s="7" t="str">
        <f>IF($A121="","",CLEANED_DATA!AM121)</f>
        <v/>
      </c>
      <c r="P121" s="2" t="str">
        <f>IF($A121="","",CLEANED_DATA!AN121)</f>
        <v/>
      </c>
      <c r="Q121" s="7" t="str">
        <f>IF($A121="","",CLEANED_DATA!AO121)</f>
        <v/>
      </c>
      <c r="R121" s="5" t="str">
        <f t="shared" si="30"/>
        <v/>
      </c>
      <c r="S121" t="str">
        <f>IF($A121="","",DQ_CHECKS!K121)</f>
        <v/>
      </c>
      <c r="T121" t="str">
        <f>IF($A121="","",N(CLEANED_DATA!AV121)+N(CLEANED_DATA!AW121)+N(CLEANED_DATA!AX121))</f>
        <v/>
      </c>
      <c r="U121" s="5" t="str">
        <f t="shared" si="31"/>
        <v/>
      </c>
      <c r="V121" s="5" t="str">
        <f t="shared" si="23"/>
        <v/>
      </c>
      <c r="W121" t="str">
        <f t="shared" si="24"/>
        <v/>
      </c>
    </row>
    <row r="122" spans="1:23">
      <c r="A122" s="2" t="str">
        <f>IF(CLEANED_DATA!A122="","",CLEANED_DATA!A122)</f>
        <v/>
      </c>
      <c r="B122" s="2" t="str">
        <f>IF($A122="","",CLEANED_DATA!D122)</f>
        <v/>
      </c>
      <c r="C122" s="2" t="str">
        <f>IF($A122="","",CLEANED_DATA!G122)</f>
        <v/>
      </c>
      <c r="D122" s="5" t="str">
        <f t="shared" si="25"/>
        <v/>
      </c>
      <c r="E122" s="6" t="str">
        <f>IF($A122="","",IF(OR(CLEANED_DATA!D122="",CLEANED_DATA!Q122=""),"Missing ANC1 or LLIN",IF(CLEANED_DATA!D122=0,"ANC1 is 0",(CLEANED_DATA!Q122/CLEANED_DATA!D122)*100)))</f>
        <v/>
      </c>
      <c r="F122" s="2" t="str">
        <f>IF($A122="","",CLEANED_DATA!R122)</f>
        <v/>
      </c>
      <c r="G122" s="6" t="str">
        <f>IF($A122="","",CLEANED_DATA!T122)</f>
        <v/>
      </c>
      <c r="H122" s="5" t="str">
        <f t="shared" si="26"/>
        <v/>
      </c>
      <c r="I122" s="7" t="str">
        <f>IF($A122="","",CLEANED_DATA!AL122)</f>
        <v/>
      </c>
      <c r="J122" s="5" t="str">
        <f t="shared" si="27"/>
        <v/>
      </c>
      <c r="K122" s="7" t="str">
        <f>IF($A122="","",CLEANED_DATA!V122)</f>
        <v/>
      </c>
      <c r="L122" s="5" t="str">
        <f t="shared" si="28"/>
        <v/>
      </c>
      <c r="M122" s="2" t="str">
        <f>IF($A122="","",CLEANED_DATA!W122)</f>
        <v/>
      </c>
      <c r="N122" s="5" t="str">
        <f t="shared" si="29"/>
        <v/>
      </c>
      <c r="O122" s="7" t="str">
        <f>IF($A122="","",CLEANED_DATA!AM122)</f>
        <v/>
      </c>
      <c r="P122" s="2" t="str">
        <f>IF($A122="","",CLEANED_DATA!AN122)</f>
        <v/>
      </c>
      <c r="Q122" s="7" t="str">
        <f>IF($A122="","",CLEANED_DATA!AO122)</f>
        <v/>
      </c>
      <c r="R122" s="5" t="str">
        <f t="shared" si="30"/>
        <v/>
      </c>
      <c r="S122" t="str">
        <f>IF($A122="","",DQ_CHECKS!K122)</f>
        <v/>
      </c>
      <c r="T122" t="str">
        <f>IF($A122="","",N(CLEANED_DATA!AV122)+N(CLEANED_DATA!AW122)+N(CLEANED_DATA!AX122))</f>
        <v/>
      </c>
      <c r="U122" s="5" t="str">
        <f t="shared" si="31"/>
        <v/>
      </c>
      <c r="V122" s="5" t="str">
        <f t="shared" si="23"/>
        <v/>
      </c>
      <c r="W122" t="str">
        <f t="shared" si="24"/>
        <v/>
      </c>
    </row>
    <row r="123" spans="1:23">
      <c r="A123" s="2" t="str">
        <f>IF(CLEANED_DATA!A123="","",CLEANED_DATA!A123)</f>
        <v/>
      </c>
      <c r="B123" s="2" t="str">
        <f>IF($A123="","",CLEANED_DATA!D123)</f>
        <v/>
      </c>
      <c r="C123" s="2" t="str">
        <f>IF($A123="","",CLEANED_DATA!G123)</f>
        <v/>
      </c>
      <c r="D123" s="5" t="str">
        <f t="shared" si="25"/>
        <v/>
      </c>
      <c r="E123" s="6" t="str">
        <f>IF($A123="","",IF(OR(CLEANED_DATA!D123="",CLEANED_DATA!Q123=""),"Missing ANC1 or LLIN",IF(CLEANED_DATA!D123=0,"ANC1 is 0",(CLEANED_DATA!Q123/CLEANED_DATA!D123)*100)))</f>
        <v/>
      </c>
      <c r="F123" s="2" t="str">
        <f>IF($A123="","",CLEANED_DATA!R123)</f>
        <v/>
      </c>
      <c r="G123" s="6" t="str">
        <f>IF($A123="","",CLEANED_DATA!T123)</f>
        <v/>
      </c>
      <c r="H123" s="5" t="str">
        <f t="shared" si="26"/>
        <v/>
      </c>
      <c r="I123" s="7" t="str">
        <f>IF($A123="","",CLEANED_DATA!AL123)</f>
        <v/>
      </c>
      <c r="J123" s="5" t="str">
        <f t="shared" si="27"/>
        <v/>
      </c>
      <c r="K123" s="7" t="str">
        <f>IF($A123="","",CLEANED_DATA!V123)</f>
        <v/>
      </c>
      <c r="L123" s="5" t="str">
        <f t="shared" si="28"/>
        <v/>
      </c>
      <c r="M123" s="2" t="str">
        <f>IF($A123="","",CLEANED_DATA!W123)</f>
        <v/>
      </c>
      <c r="N123" s="5" t="str">
        <f t="shared" si="29"/>
        <v/>
      </c>
      <c r="O123" s="7" t="str">
        <f>IF($A123="","",CLEANED_DATA!AM123)</f>
        <v/>
      </c>
      <c r="P123" s="2" t="str">
        <f>IF($A123="","",CLEANED_DATA!AN123)</f>
        <v/>
      </c>
      <c r="Q123" s="7" t="str">
        <f>IF($A123="","",CLEANED_DATA!AO123)</f>
        <v/>
      </c>
      <c r="R123" s="5" t="str">
        <f t="shared" si="30"/>
        <v/>
      </c>
      <c r="S123" t="str">
        <f>IF($A123="","",DQ_CHECKS!K123)</f>
        <v/>
      </c>
      <c r="T123" t="str">
        <f>IF($A123="","",N(CLEANED_DATA!AV123)+N(CLEANED_DATA!AW123)+N(CLEANED_DATA!AX123))</f>
        <v/>
      </c>
      <c r="U123" s="5" t="str">
        <f t="shared" si="31"/>
        <v/>
      </c>
      <c r="V123" s="5" t="str">
        <f t="shared" si="23"/>
        <v/>
      </c>
      <c r="W123" t="str">
        <f t="shared" si="24"/>
        <v/>
      </c>
    </row>
    <row r="124" spans="1:23">
      <c r="A124" s="2" t="str">
        <f>IF(CLEANED_DATA!A124="","",CLEANED_DATA!A124)</f>
        <v/>
      </c>
      <c r="B124" s="2" t="str">
        <f>IF($A124="","",CLEANED_DATA!D124)</f>
        <v/>
      </c>
      <c r="C124" s="2" t="str">
        <f>IF($A124="","",CLEANED_DATA!G124)</f>
        <v/>
      </c>
      <c r="D124" s="5" t="str">
        <f t="shared" si="25"/>
        <v/>
      </c>
      <c r="E124" s="6" t="str">
        <f>IF($A124="","",IF(OR(CLEANED_DATA!D124="",CLEANED_DATA!Q124=""),"Missing ANC1 or LLIN",IF(CLEANED_DATA!D124=0,"ANC1 is 0",(CLEANED_DATA!Q124/CLEANED_DATA!D124)*100)))</f>
        <v/>
      </c>
      <c r="F124" s="2" t="str">
        <f>IF($A124="","",CLEANED_DATA!R124)</f>
        <v/>
      </c>
      <c r="G124" s="6" t="str">
        <f>IF($A124="","",CLEANED_DATA!T124)</f>
        <v/>
      </c>
      <c r="H124" s="5" t="str">
        <f t="shared" si="26"/>
        <v/>
      </c>
      <c r="I124" s="7" t="str">
        <f>IF($A124="","",CLEANED_DATA!AL124)</f>
        <v/>
      </c>
      <c r="J124" s="5" t="str">
        <f t="shared" si="27"/>
        <v/>
      </c>
      <c r="K124" s="7" t="str">
        <f>IF($A124="","",CLEANED_DATA!V124)</f>
        <v/>
      </c>
      <c r="L124" s="5" t="str">
        <f t="shared" si="28"/>
        <v/>
      </c>
      <c r="M124" s="2" t="str">
        <f>IF($A124="","",CLEANED_DATA!W124)</f>
        <v/>
      </c>
      <c r="N124" s="5" t="str">
        <f t="shared" si="29"/>
        <v/>
      </c>
      <c r="O124" s="7" t="str">
        <f>IF($A124="","",CLEANED_DATA!AM124)</f>
        <v/>
      </c>
      <c r="P124" s="2" t="str">
        <f>IF($A124="","",CLEANED_DATA!AN124)</f>
        <v/>
      </c>
      <c r="Q124" s="7" t="str">
        <f>IF($A124="","",CLEANED_DATA!AO124)</f>
        <v/>
      </c>
      <c r="R124" s="5" t="str">
        <f t="shared" si="30"/>
        <v/>
      </c>
      <c r="S124" t="str">
        <f>IF($A124="","",DQ_CHECKS!K124)</f>
        <v/>
      </c>
      <c r="T124" t="str">
        <f>IF($A124="","",N(CLEANED_DATA!AV124)+N(CLEANED_DATA!AW124)+N(CLEANED_DATA!AX124))</f>
        <v/>
      </c>
      <c r="U124" s="5" t="str">
        <f t="shared" si="31"/>
        <v/>
      </c>
      <c r="V124" s="5" t="str">
        <f t="shared" si="23"/>
        <v/>
      </c>
      <c r="W124" t="str">
        <f t="shared" si="24"/>
        <v/>
      </c>
    </row>
    <row r="125" spans="1:23">
      <c r="A125" s="2" t="str">
        <f>IF(CLEANED_DATA!A125="","",CLEANED_DATA!A125)</f>
        <v/>
      </c>
      <c r="B125" s="2" t="str">
        <f>IF($A125="","",CLEANED_DATA!D125)</f>
        <v/>
      </c>
      <c r="C125" s="2" t="str">
        <f>IF($A125="","",CLEANED_DATA!G125)</f>
        <v/>
      </c>
      <c r="D125" s="5" t="str">
        <f t="shared" si="25"/>
        <v/>
      </c>
      <c r="E125" s="6" t="str">
        <f>IF($A125="","",IF(OR(CLEANED_DATA!D125="",CLEANED_DATA!Q125=""),"Missing ANC1 or LLIN",IF(CLEANED_DATA!D125=0,"ANC1 is 0",(CLEANED_DATA!Q125/CLEANED_DATA!D125)*100)))</f>
        <v/>
      </c>
      <c r="F125" s="2" t="str">
        <f>IF($A125="","",CLEANED_DATA!R125)</f>
        <v/>
      </c>
      <c r="G125" s="6" t="str">
        <f>IF($A125="","",CLEANED_DATA!T125)</f>
        <v/>
      </c>
      <c r="H125" s="5" t="str">
        <f t="shared" si="26"/>
        <v/>
      </c>
      <c r="I125" s="7" t="str">
        <f>IF($A125="","",CLEANED_DATA!AL125)</f>
        <v/>
      </c>
      <c r="J125" s="5" t="str">
        <f t="shared" si="27"/>
        <v/>
      </c>
      <c r="K125" s="7" t="str">
        <f>IF($A125="","",CLEANED_DATA!V125)</f>
        <v/>
      </c>
      <c r="L125" s="5" t="str">
        <f t="shared" si="28"/>
        <v/>
      </c>
      <c r="M125" s="2" t="str">
        <f>IF($A125="","",CLEANED_DATA!W125)</f>
        <v/>
      </c>
      <c r="N125" s="5" t="str">
        <f t="shared" si="29"/>
        <v/>
      </c>
      <c r="O125" s="7" t="str">
        <f>IF($A125="","",CLEANED_DATA!AM125)</f>
        <v/>
      </c>
      <c r="P125" s="2" t="str">
        <f>IF($A125="","",CLEANED_DATA!AN125)</f>
        <v/>
      </c>
      <c r="Q125" s="7" t="str">
        <f>IF($A125="","",CLEANED_DATA!AO125)</f>
        <v/>
      </c>
      <c r="R125" s="5" t="str">
        <f t="shared" si="30"/>
        <v/>
      </c>
      <c r="S125" t="str">
        <f>IF($A125="","",DQ_CHECKS!K125)</f>
        <v/>
      </c>
      <c r="T125" t="str">
        <f>IF($A125="","",N(CLEANED_DATA!AV125)+N(CLEANED_DATA!AW125)+N(CLEANED_DATA!AX125))</f>
        <v/>
      </c>
      <c r="U125" s="5" t="str">
        <f t="shared" si="31"/>
        <v/>
      </c>
      <c r="V125" s="5" t="str">
        <f t="shared" si="23"/>
        <v/>
      </c>
      <c r="W125" t="str">
        <f t="shared" si="24"/>
        <v/>
      </c>
    </row>
    <row r="126" spans="1:23">
      <c r="A126" s="2" t="str">
        <f>IF(CLEANED_DATA!A126="","",CLEANED_DATA!A126)</f>
        <v/>
      </c>
      <c r="B126" s="2" t="str">
        <f>IF($A126="","",CLEANED_DATA!D126)</f>
        <v/>
      </c>
      <c r="C126" s="2" t="str">
        <f>IF($A126="","",CLEANED_DATA!G126)</f>
        <v/>
      </c>
      <c r="D126" s="5" t="str">
        <f t="shared" si="25"/>
        <v/>
      </c>
      <c r="E126" s="6" t="str">
        <f>IF($A126="","",IF(OR(CLEANED_DATA!D126="",CLEANED_DATA!Q126=""),"Missing ANC1 or LLIN",IF(CLEANED_DATA!D126=0,"ANC1 is 0",(CLEANED_DATA!Q126/CLEANED_DATA!D126)*100)))</f>
        <v/>
      </c>
      <c r="F126" s="2" t="str">
        <f>IF($A126="","",CLEANED_DATA!R126)</f>
        <v/>
      </c>
      <c r="G126" s="6" t="str">
        <f>IF($A126="","",CLEANED_DATA!T126)</f>
        <v/>
      </c>
      <c r="H126" s="5" t="str">
        <f t="shared" si="26"/>
        <v/>
      </c>
      <c r="I126" s="7" t="str">
        <f>IF($A126="","",CLEANED_DATA!AL126)</f>
        <v/>
      </c>
      <c r="J126" s="5" t="str">
        <f t="shared" si="27"/>
        <v/>
      </c>
      <c r="K126" s="7" t="str">
        <f>IF($A126="","",CLEANED_DATA!V126)</f>
        <v/>
      </c>
      <c r="L126" s="5" t="str">
        <f t="shared" si="28"/>
        <v/>
      </c>
      <c r="M126" s="2" t="str">
        <f>IF($A126="","",CLEANED_DATA!W126)</f>
        <v/>
      </c>
      <c r="N126" s="5" t="str">
        <f t="shared" si="29"/>
        <v/>
      </c>
      <c r="O126" s="7" t="str">
        <f>IF($A126="","",CLEANED_DATA!AM126)</f>
        <v/>
      </c>
      <c r="P126" s="2" t="str">
        <f>IF($A126="","",CLEANED_DATA!AN126)</f>
        <v/>
      </c>
      <c r="Q126" s="7" t="str">
        <f>IF($A126="","",CLEANED_DATA!AO126)</f>
        <v/>
      </c>
      <c r="R126" s="5" t="str">
        <f t="shared" si="30"/>
        <v/>
      </c>
      <c r="S126" t="str">
        <f>IF($A126="","",DQ_CHECKS!K126)</f>
        <v/>
      </c>
      <c r="T126" t="str">
        <f>IF($A126="","",N(CLEANED_DATA!AV126)+N(CLEANED_DATA!AW126)+N(CLEANED_DATA!AX126))</f>
        <v/>
      </c>
      <c r="U126" s="5" t="str">
        <f t="shared" si="31"/>
        <v/>
      </c>
      <c r="V126" s="5" t="str">
        <f t="shared" si="23"/>
        <v/>
      </c>
      <c r="W126" t="str">
        <f t="shared" si="24"/>
        <v/>
      </c>
    </row>
    <row r="127" spans="1:23">
      <c r="A127" s="2" t="str">
        <f>IF(CLEANED_DATA!A127="","",CLEANED_DATA!A127)</f>
        <v/>
      </c>
      <c r="B127" s="2" t="str">
        <f>IF($A127="","",CLEANED_DATA!D127)</f>
        <v/>
      </c>
      <c r="C127" s="2" t="str">
        <f>IF($A127="","",CLEANED_DATA!G127)</f>
        <v/>
      </c>
      <c r="D127" s="5" t="str">
        <f t="shared" si="25"/>
        <v/>
      </c>
      <c r="E127" s="6" t="str">
        <f>IF($A127="","",IF(OR(CLEANED_DATA!D127="",CLEANED_DATA!Q127=""),"Missing ANC1 or LLIN",IF(CLEANED_DATA!D127=0,"ANC1 is 0",(CLEANED_DATA!Q127/CLEANED_DATA!D127)*100)))</f>
        <v/>
      </c>
      <c r="F127" s="2" t="str">
        <f>IF($A127="","",CLEANED_DATA!R127)</f>
        <v/>
      </c>
      <c r="G127" s="6" t="str">
        <f>IF($A127="","",CLEANED_DATA!T127)</f>
        <v/>
      </c>
      <c r="H127" s="5" t="str">
        <f t="shared" si="26"/>
        <v/>
      </c>
      <c r="I127" s="7" t="str">
        <f>IF($A127="","",CLEANED_DATA!AL127)</f>
        <v/>
      </c>
      <c r="J127" s="5" t="str">
        <f t="shared" si="27"/>
        <v/>
      </c>
      <c r="K127" s="7" t="str">
        <f>IF($A127="","",CLEANED_DATA!V127)</f>
        <v/>
      </c>
      <c r="L127" s="5" t="str">
        <f t="shared" si="28"/>
        <v/>
      </c>
      <c r="M127" s="2" t="str">
        <f>IF($A127="","",CLEANED_DATA!W127)</f>
        <v/>
      </c>
      <c r="N127" s="5" t="str">
        <f t="shared" si="29"/>
        <v/>
      </c>
      <c r="O127" s="7" t="str">
        <f>IF($A127="","",CLEANED_DATA!AM127)</f>
        <v/>
      </c>
      <c r="P127" s="2" t="str">
        <f>IF($A127="","",CLEANED_DATA!AN127)</f>
        <v/>
      </c>
      <c r="Q127" s="7" t="str">
        <f>IF($A127="","",CLEANED_DATA!AO127)</f>
        <v/>
      </c>
      <c r="R127" s="5" t="str">
        <f t="shared" si="30"/>
        <v/>
      </c>
      <c r="S127" t="str">
        <f>IF($A127="","",DQ_CHECKS!K127)</f>
        <v/>
      </c>
      <c r="T127" t="str">
        <f>IF($A127="","",N(CLEANED_DATA!AV127)+N(CLEANED_DATA!AW127)+N(CLEANED_DATA!AX127))</f>
        <v/>
      </c>
      <c r="U127" s="5" t="str">
        <f t="shared" si="31"/>
        <v/>
      </c>
      <c r="V127" s="5" t="str">
        <f t="shared" si="23"/>
        <v/>
      </c>
      <c r="W127" t="str">
        <f t="shared" si="24"/>
        <v/>
      </c>
    </row>
    <row r="128" spans="1:23">
      <c r="A128" s="2" t="str">
        <f>IF(CLEANED_DATA!A128="","",CLEANED_DATA!A128)</f>
        <v/>
      </c>
      <c r="B128" s="2" t="str">
        <f>IF($A128="","",CLEANED_DATA!D128)</f>
        <v/>
      </c>
      <c r="C128" s="2" t="str">
        <f>IF($A128="","",CLEANED_DATA!G128)</f>
        <v/>
      </c>
      <c r="D128" s="5" t="str">
        <f t="shared" si="25"/>
        <v/>
      </c>
      <c r="E128" s="6" t="str">
        <f>IF($A128="","",IF(OR(CLEANED_DATA!D128="",CLEANED_DATA!Q128=""),"Missing ANC1 or LLIN",IF(CLEANED_DATA!D128=0,"ANC1 is 0",(CLEANED_DATA!Q128/CLEANED_DATA!D128)*100)))</f>
        <v/>
      </c>
      <c r="F128" s="2" t="str">
        <f>IF($A128="","",CLEANED_DATA!R128)</f>
        <v/>
      </c>
      <c r="G128" s="6" t="str">
        <f>IF($A128="","",CLEANED_DATA!T128)</f>
        <v/>
      </c>
      <c r="H128" s="5" t="str">
        <f t="shared" si="26"/>
        <v/>
      </c>
      <c r="I128" s="7" t="str">
        <f>IF($A128="","",CLEANED_DATA!AL128)</f>
        <v/>
      </c>
      <c r="J128" s="5" t="str">
        <f t="shared" si="27"/>
        <v/>
      </c>
      <c r="K128" s="7" t="str">
        <f>IF($A128="","",CLEANED_DATA!V128)</f>
        <v/>
      </c>
      <c r="L128" s="5" t="str">
        <f t="shared" si="28"/>
        <v/>
      </c>
      <c r="M128" s="2" t="str">
        <f>IF($A128="","",CLEANED_DATA!W128)</f>
        <v/>
      </c>
      <c r="N128" s="5" t="str">
        <f t="shared" si="29"/>
        <v/>
      </c>
      <c r="O128" s="7" t="str">
        <f>IF($A128="","",CLEANED_DATA!AM128)</f>
        <v/>
      </c>
      <c r="P128" s="2" t="str">
        <f>IF($A128="","",CLEANED_DATA!AN128)</f>
        <v/>
      </c>
      <c r="Q128" s="7" t="str">
        <f>IF($A128="","",CLEANED_DATA!AO128)</f>
        <v/>
      </c>
      <c r="R128" s="5" t="str">
        <f t="shared" si="30"/>
        <v/>
      </c>
      <c r="S128" t="str">
        <f>IF($A128="","",DQ_CHECKS!K128)</f>
        <v/>
      </c>
      <c r="T128" t="str">
        <f>IF($A128="","",N(CLEANED_DATA!AV128)+N(CLEANED_DATA!AW128)+N(CLEANED_DATA!AX128))</f>
        <v/>
      </c>
      <c r="U128" s="5" t="str">
        <f t="shared" si="31"/>
        <v/>
      </c>
      <c r="V128" s="5" t="str">
        <f t="shared" si="23"/>
        <v/>
      </c>
      <c r="W128" t="str">
        <f t="shared" si="24"/>
        <v/>
      </c>
    </row>
    <row r="129" spans="1:23">
      <c r="A129" s="2" t="str">
        <f>IF(CLEANED_DATA!A129="","",CLEANED_DATA!A129)</f>
        <v/>
      </c>
      <c r="B129" s="2" t="str">
        <f>IF($A129="","",CLEANED_DATA!D129)</f>
        <v/>
      </c>
      <c r="C129" s="2" t="str">
        <f>IF($A129="","",CLEANED_DATA!G129)</f>
        <v/>
      </c>
      <c r="D129" s="5" t="str">
        <f t="shared" si="25"/>
        <v/>
      </c>
      <c r="E129" s="6" t="str">
        <f>IF($A129="","",IF(OR(CLEANED_DATA!D129="",CLEANED_DATA!Q129=""),"Missing ANC1 or LLIN",IF(CLEANED_DATA!D129=0,"ANC1 is 0",(CLEANED_DATA!Q129/CLEANED_DATA!D129)*100)))</f>
        <v/>
      </c>
      <c r="F129" s="2" t="str">
        <f>IF($A129="","",CLEANED_DATA!R129)</f>
        <v/>
      </c>
      <c r="G129" s="6" t="str">
        <f>IF($A129="","",CLEANED_DATA!T129)</f>
        <v/>
      </c>
      <c r="H129" s="5" t="str">
        <f t="shared" si="26"/>
        <v/>
      </c>
      <c r="I129" s="7" t="str">
        <f>IF($A129="","",CLEANED_DATA!AL129)</f>
        <v/>
      </c>
      <c r="J129" s="5" t="str">
        <f t="shared" si="27"/>
        <v/>
      </c>
      <c r="K129" s="7" t="str">
        <f>IF($A129="","",CLEANED_DATA!V129)</f>
        <v/>
      </c>
      <c r="L129" s="5" t="str">
        <f t="shared" si="28"/>
        <v/>
      </c>
      <c r="M129" s="2" t="str">
        <f>IF($A129="","",CLEANED_DATA!W129)</f>
        <v/>
      </c>
      <c r="N129" s="5" t="str">
        <f t="shared" si="29"/>
        <v/>
      </c>
      <c r="O129" s="7" t="str">
        <f>IF($A129="","",CLEANED_DATA!AM129)</f>
        <v/>
      </c>
      <c r="P129" s="2" t="str">
        <f>IF($A129="","",CLEANED_DATA!AN129)</f>
        <v/>
      </c>
      <c r="Q129" s="7" t="str">
        <f>IF($A129="","",CLEANED_DATA!AO129)</f>
        <v/>
      </c>
      <c r="R129" s="5" t="str">
        <f t="shared" si="30"/>
        <v/>
      </c>
      <c r="S129" t="str">
        <f>IF($A129="","",DQ_CHECKS!K129)</f>
        <v/>
      </c>
      <c r="T129" t="str">
        <f>IF($A129="","",N(CLEANED_DATA!AV129)+N(CLEANED_DATA!AW129)+N(CLEANED_DATA!AX129))</f>
        <v/>
      </c>
      <c r="U129" s="5" t="str">
        <f t="shared" si="31"/>
        <v/>
      </c>
      <c r="V129" s="5" t="str">
        <f t="shared" si="23"/>
        <v/>
      </c>
      <c r="W129" t="str">
        <f t="shared" si="24"/>
        <v/>
      </c>
    </row>
    <row r="130" spans="1:23">
      <c r="A130" s="2" t="str">
        <f>IF(CLEANED_DATA!A130="","",CLEANED_DATA!A130)</f>
        <v/>
      </c>
      <c r="B130" s="2" t="str">
        <f>IF($A130="","",CLEANED_DATA!D130)</f>
        <v/>
      </c>
      <c r="C130" s="2" t="str">
        <f>IF($A130="","",CLEANED_DATA!G130)</f>
        <v/>
      </c>
      <c r="D130" s="5" t="str">
        <f t="shared" ref="D130:D161" si="32">IF($A130="","",IFERROR(C130/B130*100,""))</f>
        <v/>
      </c>
      <c r="E130" s="6" t="str">
        <f>IF($A130="","",IF(OR(CLEANED_DATA!D130="",CLEANED_DATA!Q130=""),"Missing ANC1 or LLIN",IF(CLEANED_DATA!D130=0,"ANC1 is 0",(CLEANED_DATA!Q130/CLEANED_DATA!D130)*100)))</f>
        <v/>
      </c>
      <c r="F130" s="2" t="str">
        <f>IF($A130="","",CLEANED_DATA!R130)</f>
        <v/>
      </c>
      <c r="G130" s="6" t="str">
        <f>IF($A130="","",CLEANED_DATA!T130)</f>
        <v/>
      </c>
      <c r="H130" s="5" t="str">
        <f t="shared" ref="H130:H161" si="33">IF($A130="","",IFERROR(G130/F130*100,""))</f>
        <v/>
      </c>
      <c r="I130" s="7" t="str">
        <f>IF($A130="","",CLEANED_DATA!AL130)</f>
        <v/>
      </c>
      <c r="J130" s="5" t="str">
        <f t="shared" ref="J130:J161" si="34">IF($A130="","",IFERROR(I130/F130*100,""))</f>
        <v/>
      </c>
      <c r="K130" s="7" t="str">
        <f>IF($A130="","",CLEANED_DATA!V130)</f>
        <v/>
      </c>
      <c r="L130" s="5" t="str">
        <f t="shared" ref="L130:L161" si="35">IF($A130="","",IFERROR(K130/F130*100,""))</f>
        <v/>
      </c>
      <c r="M130" s="2" t="str">
        <f>IF($A130="","",CLEANED_DATA!W130)</f>
        <v/>
      </c>
      <c r="N130" s="5" t="str">
        <f t="shared" ref="N130:N161" si="36">IF($A130="","",IFERROR(M130/F130*100,""))</f>
        <v/>
      </c>
      <c r="O130" s="7" t="str">
        <f>IF($A130="","",CLEANED_DATA!AM130)</f>
        <v/>
      </c>
      <c r="P130" s="2" t="str">
        <f>IF($A130="","",CLEANED_DATA!AN130)</f>
        <v/>
      </c>
      <c r="Q130" s="7" t="str">
        <f>IF($A130="","",CLEANED_DATA!AO130)</f>
        <v/>
      </c>
      <c r="R130" s="5" t="str">
        <f t="shared" ref="R130:R161" si="37">IF($A130="","",IFERROR(Q130/O130*100,""))</f>
        <v/>
      </c>
      <c r="S130" t="str">
        <f>IF($A130="","",DQ_CHECKS!K130)</f>
        <v/>
      </c>
      <c r="T130" t="str">
        <f>IF($A130="","",N(CLEANED_DATA!AV130)+N(CLEANED_DATA!AW130)+N(CLEANED_DATA!AX130))</f>
        <v/>
      </c>
      <c r="U130" s="5" t="str">
        <f t="shared" ref="U130:U161" si="38">IF($A130="","",IFERROR(T130/S130*100,""))</f>
        <v/>
      </c>
      <c r="V130" s="5" t="str">
        <f t="shared" si="23"/>
        <v/>
      </c>
      <c r="W130" t="str">
        <f t="shared" si="24"/>
        <v/>
      </c>
    </row>
    <row r="131" spans="1:23">
      <c r="A131" s="2" t="str">
        <f>IF(CLEANED_DATA!A131="","",CLEANED_DATA!A131)</f>
        <v/>
      </c>
      <c r="B131" s="2" t="str">
        <f>IF($A131="","",CLEANED_DATA!D131)</f>
        <v/>
      </c>
      <c r="C131" s="2" t="str">
        <f>IF($A131="","",CLEANED_DATA!G131)</f>
        <v/>
      </c>
      <c r="D131" s="5" t="str">
        <f t="shared" si="32"/>
        <v/>
      </c>
      <c r="E131" s="6" t="str">
        <f>IF($A131="","",IF(OR(CLEANED_DATA!D131="",CLEANED_DATA!Q131=""),"Missing ANC1 or LLIN",IF(CLEANED_DATA!D131=0,"ANC1 is 0",(CLEANED_DATA!Q131/CLEANED_DATA!D131)*100)))</f>
        <v/>
      </c>
      <c r="F131" s="2" t="str">
        <f>IF($A131="","",CLEANED_DATA!R131)</f>
        <v/>
      </c>
      <c r="G131" s="6" t="str">
        <f>IF($A131="","",CLEANED_DATA!T131)</f>
        <v/>
      </c>
      <c r="H131" s="5" t="str">
        <f t="shared" si="33"/>
        <v/>
      </c>
      <c r="I131" s="7" t="str">
        <f>IF($A131="","",CLEANED_DATA!AL131)</f>
        <v/>
      </c>
      <c r="J131" s="5" t="str">
        <f t="shared" si="34"/>
        <v/>
      </c>
      <c r="K131" s="7" t="str">
        <f>IF($A131="","",CLEANED_DATA!V131)</f>
        <v/>
      </c>
      <c r="L131" s="5" t="str">
        <f t="shared" si="35"/>
        <v/>
      </c>
      <c r="M131" s="2" t="str">
        <f>IF($A131="","",CLEANED_DATA!W131)</f>
        <v/>
      </c>
      <c r="N131" s="5" t="str">
        <f t="shared" si="36"/>
        <v/>
      </c>
      <c r="O131" s="7" t="str">
        <f>IF($A131="","",CLEANED_DATA!AM131)</f>
        <v/>
      </c>
      <c r="P131" s="2" t="str">
        <f>IF($A131="","",CLEANED_DATA!AN131)</f>
        <v/>
      </c>
      <c r="Q131" s="7" t="str">
        <f>IF($A131="","",CLEANED_DATA!AO131)</f>
        <v/>
      </c>
      <c r="R131" s="5" t="str">
        <f t="shared" si="37"/>
        <v/>
      </c>
      <c r="S131" t="str">
        <f>IF($A131="","",DQ_CHECKS!K131)</f>
        <v/>
      </c>
      <c r="T131" t="str">
        <f>IF($A131="","",N(CLEANED_DATA!AV131)+N(CLEANED_DATA!AW131)+N(CLEANED_DATA!AX131))</f>
        <v/>
      </c>
      <c r="U131" s="5" t="str">
        <f t="shared" si="38"/>
        <v/>
      </c>
      <c r="V131" s="5" t="str">
        <f t="shared" ref="V131:V194" si="39">IF($A131="","",IF(
(IF(ISNUMBER(IFERROR(VALUE(D131),"")),1,0)+IF(ISNUMBER(IFERROR(VALUE(E131),"")),1,0)+IF(ISNUMBER(IFERROR(VALUE(H131),"")),1,0)+IF(ISNUMBER(IFERROR(VALUE(J131),"")),1,0)+IF(ISNUMBER(IFERROR(VALUE(R131),"")),1,0)+IF(ISNUMBER(IFERROR(VALUE(U131),"")),1,0)+IF(ISNUMBER(IFERROR(VALUE(L131),"")),1,0))=0,
"Insufficient data",
ROUND(
(
IFERROR(VALUE(D131),0)+
IFERROR(VALUE(E131),0)+
IFERROR(VALUE(H131),0)+
IFERROR(VALUE(J131),0)+
IFERROR(VALUE(R131),0)+
IFERROR(VALUE(U131),0)+
IF(IFERROR(VALUE(L131),999)&lt;20,100,0)
)/
(
IF(ISNUMBER(IFERROR(VALUE(D131),"")),1,0)+
IF(ISNUMBER(IFERROR(VALUE(E131),"")),1,0)+
IF(ISNUMBER(IFERROR(VALUE(H131),"")),1,0)+
IF(ISNUMBER(IFERROR(VALUE(J131),"")),1,0)+
IF(ISNUMBER(IFERROR(VALUE(R131),"")),1,0)+
IF(ISNUMBER(IFERROR(VALUE(U131),"")),1,0)+
IF(ISNUMBER(IFERROR(VALUE(L131),"")),1,0)
),1)))</f>
        <v/>
      </c>
      <c r="W131" t="str">
        <f t="shared" ref="W131:W194" si="40">IF($A131="","",IF(V131="Insufficient data","Insufficient data",IF(V131&lt;50,"Red / Critical",IF(V131&lt;80,"Yellow / Moderate","Green / Good"))))</f>
        <v/>
      </c>
    </row>
    <row r="132" spans="1:23">
      <c r="A132" s="2" t="str">
        <f>IF(CLEANED_DATA!A132="","",CLEANED_DATA!A132)</f>
        <v/>
      </c>
      <c r="B132" s="2" t="str">
        <f>IF($A132="","",CLEANED_DATA!D132)</f>
        <v/>
      </c>
      <c r="C132" s="2" t="str">
        <f>IF($A132="","",CLEANED_DATA!G132)</f>
        <v/>
      </c>
      <c r="D132" s="5" t="str">
        <f t="shared" si="32"/>
        <v/>
      </c>
      <c r="E132" s="6" t="str">
        <f>IF($A132="","",IF(OR(CLEANED_DATA!D132="",CLEANED_DATA!Q132=""),"Missing ANC1 or LLIN",IF(CLEANED_DATA!D132=0,"ANC1 is 0",(CLEANED_DATA!Q132/CLEANED_DATA!D132)*100)))</f>
        <v/>
      </c>
      <c r="F132" s="2" t="str">
        <f>IF($A132="","",CLEANED_DATA!R132)</f>
        <v/>
      </c>
      <c r="G132" s="6" t="str">
        <f>IF($A132="","",CLEANED_DATA!T132)</f>
        <v/>
      </c>
      <c r="H132" s="5" t="str">
        <f t="shared" si="33"/>
        <v/>
      </c>
      <c r="I132" s="7" t="str">
        <f>IF($A132="","",CLEANED_DATA!AL132)</f>
        <v/>
      </c>
      <c r="J132" s="5" t="str">
        <f t="shared" si="34"/>
        <v/>
      </c>
      <c r="K132" s="7" t="str">
        <f>IF($A132="","",CLEANED_DATA!V132)</f>
        <v/>
      </c>
      <c r="L132" s="5" t="str">
        <f t="shared" si="35"/>
        <v/>
      </c>
      <c r="M132" s="2" t="str">
        <f>IF($A132="","",CLEANED_DATA!W132)</f>
        <v/>
      </c>
      <c r="N132" s="5" t="str">
        <f t="shared" si="36"/>
        <v/>
      </c>
      <c r="O132" s="7" t="str">
        <f>IF($A132="","",CLEANED_DATA!AM132)</f>
        <v/>
      </c>
      <c r="P132" s="2" t="str">
        <f>IF($A132="","",CLEANED_DATA!AN132)</f>
        <v/>
      </c>
      <c r="Q132" s="7" t="str">
        <f>IF($A132="","",CLEANED_DATA!AO132)</f>
        <v/>
      </c>
      <c r="R132" s="5" t="str">
        <f t="shared" si="37"/>
        <v/>
      </c>
      <c r="S132" t="str">
        <f>IF($A132="","",DQ_CHECKS!K132)</f>
        <v/>
      </c>
      <c r="T132" t="str">
        <f>IF($A132="","",N(CLEANED_DATA!AV132)+N(CLEANED_DATA!AW132)+N(CLEANED_DATA!AX132))</f>
        <v/>
      </c>
      <c r="U132" s="5" t="str">
        <f t="shared" si="38"/>
        <v/>
      </c>
      <c r="V132" s="5" t="str">
        <f t="shared" si="39"/>
        <v/>
      </c>
      <c r="W132" t="str">
        <f t="shared" si="40"/>
        <v/>
      </c>
    </row>
    <row r="133" spans="1:23">
      <c r="A133" s="2" t="str">
        <f>IF(CLEANED_DATA!A133="","",CLEANED_DATA!A133)</f>
        <v/>
      </c>
      <c r="B133" s="2" t="str">
        <f>IF($A133="","",CLEANED_DATA!D133)</f>
        <v/>
      </c>
      <c r="C133" s="2" t="str">
        <f>IF($A133="","",CLEANED_DATA!G133)</f>
        <v/>
      </c>
      <c r="D133" s="5" t="str">
        <f t="shared" si="32"/>
        <v/>
      </c>
      <c r="E133" s="6" t="str">
        <f>IF($A133="","",IF(OR(CLEANED_DATA!D133="",CLEANED_DATA!Q133=""),"Missing ANC1 or LLIN",IF(CLEANED_DATA!D133=0,"ANC1 is 0",(CLEANED_DATA!Q133/CLEANED_DATA!D133)*100)))</f>
        <v/>
      </c>
      <c r="F133" s="2" t="str">
        <f>IF($A133="","",CLEANED_DATA!R133)</f>
        <v/>
      </c>
      <c r="G133" s="6" t="str">
        <f>IF($A133="","",CLEANED_DATA!T133)</f>
        <v/>
      </c>
      <c r="H133" s="5" t="str">
        <f t="shared" si="33"/>
        <v/>
      </c>
      <c r="I133" s="7" t="str">
        <f>IF($A133="","",CLEANED_DATA!AL133)</f>
        <v/>
      </c>
      <c r="J133" s="5" t="str">
        <f t="shared" si="34"/>
        <v/>
      </c>
      <c r="K133" s="7" t="str">
        <f>IF($A133="","",CLEANED_DATA!V133)</f>
        <v/>
      </c>
      <c r="L133" s="5" t="str">
        <f t="shared" si="35"/>
        <v/>
      </c>
      <c r="M133" s="2" t="str">
        <f>IF($A133="","",CLEANED_DATA!W133)</f>
        <v/>
      </c>
      <c r="N133" s="5" t="str">
        <f t="shared" si="36"/>
        <v/>
      </c>
      <c r="O133" s="7" t="str">
        <f>IF($A133="","",CLEANED_DATA!AM133)</f>
        <v/>
      </c>
      <c r="P133" s="2" t="str">
        <f>IF($A133="","",CLEANED_DATA!AN133)</f>
        <v/>
      </c>
      <c r="Q133" s="7" t="str">
        <f>IF($A133="","",CLEANED_DATA!AO133)</f>
        <v/>
      </c>
      <c r="R133" s="5" t="str">
        <f t="shared" si="37"/>
        <v/>
      </c>
      <c r="S133" t="str">
        <f>IF($A133="","",DQ_CHECKS!K133)</f>
        <v/>
      </c>
      <c r="T133" t="str">
        <f>IF($A133="","",N(CLEANED_DATA!AV133)+N(CLEANED_DATA!AW133)+N(CLEANED_DATA!AX133))</f>
        <v/>
      </c>
      <c r="U133" s="5" t="str">
        <f t="shared" si="38"/>
        <v/>
      </c>
      <c r="V133" s="5" t="str">
        <f t="shared" si="39"/>
        <v/>
      </c>
      <c r="W133" t="str">
        <f t="shared" si="40"/>
        <v/>
      </c>
    </row>
    <row r="134" spans="1:23">
      <c r="A134" s="2" t="str">
        <f>IF(CLEANED_DATA!A134="","",CLEANED_DATA!A134)</f>
        <v/>
      </c>
      <c r="B134" s="2" t="str">
        <f>IF($A134="","",CLEANED_DATA!D134)</f>
        <v/>
      </c>
      <c r="C134" s="2" t="str">
        <f>IF($A134="","",CLEANED_DATA!G134)</f>
        <v/>
      </c>
      <c r="D134" s="5" t="str">
        <f t="shared" si="32"/>
        <v/>
      </c>
      <c r="E134" s="6" t="str">
        <f>IF($A134="","",IF(OR(CLEANED_DATA!D134="",CLEANED_DATA!Q134=""),"Missing ANC1 or LLIN",IF(CLEANED_DATA!D134=0,"ANC1 is 0",(CLEANED_DATA!Q134/CLEANED_DATA!D134)*100)))</f>
        <v/>
      </c>
      <c r="F134" s="2" t="str">
        <f>IF($A134="","",CLEANED_DATA!R134)</f>
        <v/>
      </c>
      <c r="G134" s="6" t="str">
        <f>IF($A134="","",CLEANED_DATA!T134)</f>
        <v/>
      </c>
      <c r="H134" s="5" t="str">
        <f t="shared" si="33"/>
        <v/>
      </c>
      <c r="I134" s="7" t="str">
        <f>IF($A134="","",CLEANED_DATA!AL134)</f>
        <v/>
      </c>
      <c r="J134" s="5" t="str">
        <f t="shared" si="34"/>
        <v/>
      </c>
      <c r="K134" s="7" t="str">
        <f>IF($A134="","",CLEANED_DATA!V134)</f>
        <v/>
      </c>
      <c r="L134" s="5" t="str">
        <f t="shared" si="35"/>
        <v/>
      </c>
      <c r="M134" s="2" t="str">
        <f>IF($A134="","",CLEANED_DATA!W134)</f>
        <v/>
      </c>
      <c r="N134" s="5" t="str">
        <f t="shared" si="36"/>
        <v/>
      </c>
      <c r="O134" s="7" t="str">
        <f>IF($A134="","",CLEANED_DATA!AM134)</f>
        <v/>
      </c>
      <c r="P134" s="2" t="str">
        <f>IF($A134="","",CLEANED_DATA!AN134)</f>
        <v/>
      </c>
      <c r="Q134" s="7" t="str">
        <f>IF($A134="","",CLEANED_DATA!AO134)</f>
        <v/>
      </c>
      <c r="R134" s="5" t="str">
        <f t="shared" si="37"/>
        <v/>
      </c>
      <c r="S134" t="str">
        <f>IF($A134="","",DQ_CHECKS!K134)</f>
        <v/>
      </c>
      <c r="T134" t="str">
        <f>IF($A134="","",N(CLEANED_DATA!AV134)+N(CLEANED_DATA!AW134)+N(CLEANED_DATA!AX134))</f>
        <v/>
      </c>
      <c r="U134" s="5" t="str">
        <f t="shared" si="38"/>
        <v/>
      </c>
      <c r="V134" s="5" t="str">
        <f t="shared" si="39"/>
        <v/>
      </c>
      <c r="W134" t="str">
        <f t="shared" si="40"/>
        <v/>
      </c>
    </row>
    <row r="135" spans="1:23">
      <c r="A135" s="2" t="str">
        <f>IF(CLEANED_DATA!A135="","",CLEANED_DATA!A135)</f>
        <v/>
      </c>
      <c r="B135" s="2" t="str">
        <f>IF($A135="","",CLEANED_DATA!D135)</f>
        <v/>
      </c>
      <c r="C135" s="2" t="str">
        <f>IF($A135="","",CLEANED_DATA!G135)</f>
        <v/>
      </c>
      <c r="D135" s="5" t="str">
        <f t="shared" si="32"/>
        <v/>
      </c>
      <c r="E135" s="6" t="str">
        <f>IF($A135="","",IF(OR(CLEANED_DATA!D135="",CLEANED_DATA!Q135=""),"Missing ANC1 or LLIN",IF(CLEANED_DATA!D135=0,"ANC1 is 0",(CLEANED_DATA!Q135/CLEANED_DATA!D135)*100)))</f>
        <v/>
      </c>
      <c r="F135" s="2" t="str">
        <f>IF($A135="","",CLEANED_DATA!R135)</f>
        <v/>
      </c>
      <c r="G135" s="6" t="str">
        <f>IF($A135="","",CLEANED_DATA!T135)</f>
        <v/>
      </c>
      <c r="H135" s="5" t="str">
        <f t="shared" si="33"/>
        <v/>
      </c>
      <c r="I135" s="7" t="str">
        <f>IF($A135="","",CLEANED_DATA!AL135)</f>
        <v/>
      </c>
      <c r="J135" s="5" t="str">
        <f t="shared" si="34"/>
        <v/>
      </c>
      <c r="K135" s="7" t="str">
        <f>IF($A135="","",CLEANED_DATA!V135)</f>
        <v/>
      </c>
      <c r="L135" s="5" t="str">
        <f t="shared" si="35"/>
        <v/>
      </c>
      <c r="M135" s="2" t="str">
        <f>IF($A135="","",CLEANED_DATA!W135)</f>
        <v/>
      </c>
      <c r="N135" s="5" t="str">
        <f t="shared" si="36"/>
        <v/>
      </c>
      <c r="O135" s="7" t="str">
        <f>IF($A135="","",CLEANED_DATA!AM135)</f>
        <v/>
      </c>
      <c r="P135" s="2" t="str">
        <f>IF($A135="","",CLEANED_DATA!AN135)</f>
        <v/>
      </c>
      <c r="Q135" s="7" t="str">
        <f>IF($A135="","",CLEANED_DATA!AO135)</f>
        <v/>
      </c>
      <c r="R135" s="5" t="str">
        <f t="shared" si="37"/>
        <v/>
      </c>
      <c r="S135" t="str">
        <f>IF($A135="","",DQ_CHECKS!K135)</f>
        <v/>
      </c>
      <c r="T135" t="str">
        <f>IF($A135="","",N(CLEANED_DATA!AV135)+N(CLEANED_DATA!AW135)+N(CLEANED_DATA!AX135))</f>
        <v/>
      </c>
      <c r="U135" s="5" t="str">
        <f t="shared" si="38"/>
        <v/>
      </c>
      <c r="V135" s="5" t="str">
        <f t="shared" si="39"/>
        <v/>
      </c>
      <c r="W135" t="str">
        <f t="shared" si="40"/>
        <v/>
      </c>
    </row>
    <row r="136" spans="1:23">
      <c r="A136" s="2" t="str">
        <f>IF(CLEANED_DATA!A136="","",CLEANED_DATA!A136)</f>
        <v/>
      </c>
      <c r="B136" s="2" t="str">
        <f>IF($A136="","",CLEANED_DATA!D136)</f>
        <v/>
      </c>
      <c r="C136" s="2" t="str">
        <f>IF($A136="","",CLEANED_DATA!G136)</f>
        <v/>
      </c>
      <c r="D136" s="5" t="str">
        <f t="shared" si="32"/>
        <v/>
      </c>
      <c r="E136" s="6" t="str">
        <f>IF($A136="","",IF(OR(CLEANED_DATA!D136="",CLEANED_DATA!Q136=""),"Missing ANC1 or LLIN",IF(CLEANED_DATA!D136=0,"ANC1 is 0",(CLEANED_DATA!Q136/CLEANED_DATA!D136)*100)))</f>
        <v/>
      </c>
      <c r="F136" s="2" t="str">
        <f>IF($A136="","",CLEANED_DATA!R136)</f>
        <v/>
      </c>
      <c r="G136" s="6" t="str">
        <f>IF($A136="","",CLEANED_DATA!T136)</f>
        <v/>
      </c>
      <c r="H136" s="5" t="str">
        <f t="shared" si="33"/>
        <v/>
      </c>
      <c r="I136" s="7" t="str">
        <f>IF($A136="","",CLEANED_DATA!AL136)</f>
        <v/>
      </c>
      <c r="J136" s="5" t="str">
        <f t="shared" si="34"/>
        <v/>
      </c>
      <c r="K136" s="7" t="str">
        <f>IF($A136="","",CLEANED_DATA!V136)</f>
        <v/>
      </c>
      <c r="L136" s="5" t="str">
        <f t="shared" si="35"/>
        <v/>
      </c>
      <c r="M136" s="2" t="str">
        <f>IF($A136="","",CLEANED_DATA!W136)</f>
        <v/>
      </c>
      <c r="N136" s="5" t="str">
        <f t="shared" si="36"/>
        <v/>
      </c>
      <c r="O136" s="7" t="str">
        <f>IF($A136="","",CLEANED_DATA!AM136)</f>
        <v/>
      </c>
      <c r="P136" s="2" t="str">
        <f>IF($A136="","",CLEANED_DATA!AN136)</f>
        <v/>
      </c>
      <c r="Q136" s="7" t="str">
        <f>IF($A136="","",CLEANED_DATA!AO136)</f>
        <v/>
      </c>
      <c r="R136" s="5" t="str">
        <f t="shared" si="37"/>
        <v/>
      </c>
      <c r="S136" t="str">
        <f>IF($A136="","",DQ_CHECKS!K136)</f>
        <v/>
      </c>
      <c r="T136" t="str">
        <f>IF($A136="","",N(CLEANED_DATA!AV136)+N(CLEANED_DATA!AW136)+N(CLEANED_DATA!AX136))</f>
        <v/>
      </c>
      <c r="U136" s="5" t="str">
        <f t="shared" si="38"/>
        <v/>
      </c>
      <c r="V136" s="5" t="str">
        <f t="shared" si="39"/>
        <v/>
      </c>
      <c r="W136" t="str">
        <f t="shared" si="40"/>
        <v/>
      </c>
    </row>
    <row r="137" spans="1:23">
      <c r="A137" s="2" t="str">
        <f>IF(CLEANED_DATA!A137="","",CLEANED_DATA!A137)</f>
        <v/>
      </c>
      <c r="B137" s="2" t="str">
        <f>IF($A137="","",CLEANED_DATA!D137)</f>
        <v/>
      </c>
      <c r="C137" s="2" t="str">
        <f>IF($A137="","",CLEANED_DATA!G137)</f>
        <v/>
      </c>
      <c r="D137" s="5" t="str">
        <f t="shared" si="32"/>
        <v/>
      </c>
      <c r="E137" s="6" t="str">
        <f>IF($A137="","",IF(OR(CLEANED_DATA!D137="",CLEANED_DATA!Q137=""),"Missing ANC1 or LLIN",IF(CLEANED_DATA!D137=0,"ANC1 is 0",(CLEANED_DATA!Q137/CLEANED_DATA!D137)*100)))</f>
        <v/>
      </c>
      <c r="F137" s="2" t="str">
        <f>IF($A137="","",CLEANED_DATA!R137)</f>
        <v/>
      </c>
      <c r="G137" s="6" t="str">
        <f>IF($A137="","",CLEANED_DATA!T137)</f>
        <v/>
      </c>
      <c r="H137" s="5" t="str">
        <f t="shared" si="33"/>
        <v/>
      </c>
      <c r="I137" s="7" t="str">
        <f>IF($A137="","",CLEANED_DATA!AL137)</f>
        <v/>
      </c>
      <c r="J137" s="5" t="str">
        <f t="shared" si="34"/>
        <v/>
      </c>
      <c r="K137" s="7" t="str">
        <f>IF($A137="","",CLEANED_DATA!V137)</f>
        <v/>
      </c>
      <c r="L137" s="5" t="str">
        <f t="shared" si="35"/>
        <v/>
      </c>
      <c r="M137" s="2" t="str">
        <f>IF($A137="","",CLEANED_DATA!W137)</f>
        <v/>
      </c>
      <c r="N137" s="5" t="str">
        <f t="shared" si="36"/>
        <v/>
      </c>
      <c r="O137" s="7" t="str">
        <f>IF($A137="","",CLEANED_DATA!AM137)</f>
        <v/>
      </c>
      <c r="P137" s="2" t="str">
        <f>IF($A137="","",CLEANED_DATA!AN137)</f>
        <v/>
      </c>
      <c r="Q137" s="7" t="str">
        <f>IF($A137="","",CLEANED_DATA!AO137)</f>
        <v/>
      </c>
      <c r="R137" s="5" t="str">
        <f t="shared" si="37"/>
        <v/>
      </c>
      <c r="S137" t="str">
        <f>IF($A137="","",DQ_CHECKS!K137)</f>
        <v/>
      </c>
      <c r="T137" t="str">
        <f>IF($A137="","",N(CLEANED_DATA!AV137)+N(CLEANED_DATA!AW137)+N(CLEANED_DATA!AX137))</f>
        <v/>
      </c>
      <c r="U137" s="5" t="str">
        <f t="shared" si="38"/>
        <v/>
      </c>
      <c r="V137" s="5" t="str">
        <f t="shared" si="39"/>
        <v/>
      </c>
      <c r="W137" t="str">
        <f t="shared" si="40"/>
        <v/>
      </c>
    </row>
    <row r="138" spans="1:23">
      <c r="A138" s="2" t="str">
        <f>IF(CLEANED_DATA!A138="","",CLEANED_DATA!A138)</f>
        <v/>
      </c>
      <c r="B138" s="2" t="str">
        <f>IF($A138="","",CLEANED_DATA!D138)</f>
        <v/>
      </c>
      <c r="C138" s="2" t="str">
        <f>IF($A138="","",CLEANED_DATA!G138)</f>
        <v/>
      </c>
      <c r="D138" s="5" t="str">
        <f t="shared" si="32"/>
        <v/>
      </c>
      <c r="E138" s="6" t="str">
        <f>IF($A138="","",IF(OR(CLEANED_DATA!D138="",CLEANED_DATA!Q138=""),"Missing ANC1 or LLIN",IF(CLEANED_DATA!D138=0,"ANC1 is 0",(CLEANED_DATA!Q138/CLEANED_DATA!D138)*100)))</f>
        <v/>
      </c>
      <c r="F138" s="2" t="str">
        <f>IF($A138="","",CLEANED_DATA!R138)</f>
        <v/>
      </c>
      <c r="G138" s="6" t="str">
        <f>IF($A138="","",CLEANED_DATA!T138)</f>
        <v/>
      </c>
      <c r="H138" s="5" t="str">
        <f t="shared" si="33"/>
        <v/>
      </c>
      <c r="I138" s="7" t="str">
        <f>IF($A138="","",CLEANED_DATA!AL138)</f>
        <v/>
      </c>
      <c r="J138" s="5" t="str">
        <f t="shared" si="34"/>
        <v/>
      </c>
      <c r="K138" s="7" t="str">
        <f>IF($A138="","",CLEANED_DATA!V138)</f>
        <v/>
      </c>
      <c r="L138" s="5" t="str">
        <f t="shared" si="35"/>
        <v/>
      </c>
      <c r="M138" s="2" t="str">
        <f>IF($A138="","",CLEANED_DATA!W138)</f>
        <v/>
      </c>
      <c r="N138" s="5" t="str">
        <f t="shared" si="36"/>
        <v/>
      </c>
      <c r="O138" s="7" t="str">
        <f>IF($A138="","",CLEANED_DATA!AM138)</f>
        <v/>
      </c>
      <c r="P138" s="2" t="str">
        <f>IF($A138="","",CLEANED_DATA!AN138)</f>
        <v/>
      </c>
      <c r="Q138" s="7" t="str">
        <f>IF($A138="","",CLEANED_DATA!AO138)</f>
        <v/>
      </c>
      <c r="R138" s="5" t="str">
        <f t="shared" si="37"/>
        <v/>
      </c>
      <c r="S138" t="str">
        <f>IF($A138="","",DQ_CHECKS!K138)</f>
        <v/>
      </c>
      <c r="T138" t="str">
        <f>IF($A138="","",N(CLEANED_DATA!AV138)+N(CLEANED_DATA!AW138)+N(CLEANED_DATA!AX138))</f>
        <v/>
      </c>
      <c r="U138" s="5" t="str">
        <f t="shared" si="38"/>
        <v/>
      </c>
      <c r="V138" s="5" t="str">
        <f t="shared" si="39"/>
        <v/>
      </c>
      <c r="W138" t="str">
        <f t="shared" si="40"/>
        <v/>
      </c>
    </row>
    <row r="139" spans="1:23">
      <c r="A139" s="2" t="str">
        <f>IF(CLEANED_DATA!A139="","",CLEANED_DATA!A139)</f>
        <v/>
      </c>
      <c r="B139" s="2" t="str">
        <f>IF($A139="","",CLEANED_DATA!D139)</f>
        <v/>
      </c>
      <c r="C139" s="2" t="str">
        <f>IF($A139="","",CLEANED_DATA!G139)</f>
        <v/>
      </c>
      <c r="D139" s="5" t="str">
        <f t="shared" si="32"/>
        <v/>
      </c>
      <c r="E139" s="6" t="str">
        <f>IF($A139="","",IF(OR(CLEANED_DATA!D139="",CLEANED_DATA!Q139=""),"Missing ANC1 or LLIN",IF(CLEANED_DATA!D139=0,"ANC1 is 0",(CLEANED_DATA!Q139/CLEANED_DATA!D139)*100)))</f>
        <v/>
      </c>
      <c r="F139" s="2" t="str">
        <f>IF($A139="","",CLEANED_DATA!R139)</f>
        <v/>
      </c>
      <c r="G139" s="6" t="str">
        <f>IF($A139="","",CLEANED_DATA!T139)</f>
        <v/>
      </c>
      <c r="H139" s="5" t="str">
        <f t="shared" si="33"/>
        <v/>
      </c>
      <c r="I139" s="7" t="str">
        <f>IF($A139="","",CLEANED_DATA!AL139)</f>
        <v/>
      </c>
      <c r="J139" s="5" t="str">
        <f t="shared" si="34"/>
        <v/>
      </c>
      <c r="K139" s="7" t="str">
        <f>IF($A139="","",CLEANED_DATA!V139)</f>
        <v/>
      </c>
      <c r="L139" s="5" t="str">
        <f t="shared" si="35"/>
        <v/>
      </c>
      <c r="M139" s="2" t="str">
        <f>IF($A139="","",CLEANED_DATA!W139)</f>
        <v/>
      </c>
      <c r="N139" s="5" t="str">
        <f t="shared" si="36"/>
        <v/>
      </c>
      <c r="O139" s="7" t="str">
        <f>IF($A139="","",CLEANED_DATA!AM139)</f>
        <v/>
      </c>
      <c r="P139" s="2" t="str">
        <f>IF($A139="","",CLEANED_DATA!AN139)</f>
        <v/>
      </c>
      <c r="Q139" s="7" t="str">
        <f>IF($A139="","",CLEANED_DATA!AO139)</f>
        <v/>
      </c>
      <c r="R139" s="5" t="str">
        <f t="shared" si="37"/>
        <v/>
      </c>
      <c r="S139" t="str">
        <f>IF($A139="","",DQ_CHECKS!K139)</f>
        <v/>
      </c>
      <c r="T139" t="str">
        <f>IF($A139="","",N(CLEANED_DATA!AV139)+N(CLEANED_DATA!AW139)+N(CLEANED_DATA!AX139))</f>
        <v/>
      </c>
      <c r="U139" s="5" t="str">
        <f t="shared" si="38"/>
        <v/>
      </c>
      <c r="V139" s="5" t="str">
        <f t="shared" si="39"/>
        <v/>
      </c>
      <c r="W139" t="str">
        <f t="shared" si="40"/>
        <v/>
      </c>
    </row>
    <row r="140" spans="1:23">
      <c r="A140" s="2" t="str">
        <f>IF(CLEANED_DATA!A140="","",CLEANED_DATA!A140)</f>
        <v/>
      </c>
      <c r="B140" s="2" t="str">
        <f>IF($A140="","",CLEANED_DATA!D140)</f>
        <v/>
      </c>
      <c r="C140" s="2" t="str">
        <f>IF($A140="","",CLEANED_DATA!G140)</f>
        <v/>
      </c>
      <c r="D140" s="5" t="str">
        <f t="shared" si="32"/>
        <v/>
      </c>
      <c r="E140" s="6" t="str">
        <f>IF($A140="","",IF(OR(CLEANED_DATA!D140="",CLEANED_DATA!Q140=""),"Missing ANC1 or LLIN",IF(CLEANED_DATA!D140=0,"ANC1 is 0",(CLEANED_DATA!Q140/CLEANED_DATA!D140)*100)))</f>
        <v/>
      </c>
      <c r="F140" s="2" t="str">
        <f>IF($A140="","",CLEANED_DATA!R140)</f>
        <v/>
      </c>
      <c r="G140" s="6" t="str">
        <f>IF($A140="","",CLEANED_DATA!T140)</f>
        <v/>
      </c>
      <c r="H140" s="5" t="str">
        <f t="shared" si="33"/>
        <v/>
      </c>
      <c r="I140" s="7" t="str">
        <f>IF($A140="","",CLEANED_DATA!AL140)</f>
        <v/>
      </c>
      <c r="J140" s="5" t="str">
        <f t="shared" si="34"/>
        <v/>
      </c>
      <c r="K140" s="7" t="str">
        <f>IF($A140="","",CLEANED_DATA!V140)</f>
        <v/>
      </c>
      <c r="L140" s="5" t="str">
        <f t="shared" si="35"/>
        <v/>
      </c>
      <c r="M140" s="2" t="str">
        <f>IF($A140="","",CLEANED_DATA!W140)</f>
        <v/>
      </c>
      <c r="N140" s="5" t="str">
        <f t="shared" si="36"/>
        <v/>
      </c>
      <c r="O140" s="7" t="str">
        <f>IF($A140="","",CLEANED_DATA!AM140)</f>
        <v/>
      </c>
      <c r="P140" s="2" t="str">
        <f>IF($A140="","",CLEANED_DATA!AN140)</f>
        <v/>
      </c>
      <c r="Q140" s="7" t="str">
        <f>IF($A140="","",CLEANED_DATA!AO140)</f>
        <v/>
      </c>
      <c r="R140" s="5" t="str">
        <f t="shared" si="37"/>
        <v/>
      </c>
      <c r="S140" t="str">
        <f>IF($A140="","",DQ_CHECKS!K140)</f>
        <v/>
      </c>
      <c r="T140" t="str">
        <f>IF($A140="","",N(CLEANED_DATA!AV140)+N(CLEANED_DATA!AW140)+N(CLEANED_DATA!AX140))</f>
        <v/>
      </c>
      <c r="U140" s="5" t="str">
        <f t="shared" si="38"/>
        <v/>
      </c>
      <c r="V140" s="5" t="str">
        <f t="shared" si="39"/>
        <v/>
      </c>
      <c r="W140" t="str">
        <f t="shared" si="40"/>
        <v/>
      </c>
    </row>
    <row r="141" spans="1:23">
      <c r="A141" s="2" t="str">
        <f>IF(CLEANED_DATA!A141="","",CLEANED_DATA!A141)</f>
        <v/>
      </c>
      <c r="B141" s="2" t="str">
        <f>IF($A141="","",CLEANED_DATA!D141)</f>
        <v/>
      </c>
      <c r="C141" s="2" t="str">
        <f>IF($A141="","",CLEANED_DATA!G141)</f>
        <v/>
      </c>
      <c r="D141" s="5" t="str">
        <f t="shared" si="32"/>
        <v/>
      </c>
      <c r="E141" s="6" t="str">
        <f>IF($A141="","",IF(OR(CLEANED_DATA!D141="",CLEANED_DATA!Q141=""),"Missing ANC1 or LLIN",IF(CLEANED_DATA!D141=0,"ANC1 is 0",(CLEANED_DATA!Q141/CLEANED_DATA!D141)*100)))</f>
        <v/>
      </c>
      <c r="F141" s="2" t="str">
        <f>IF($A141="","",CLEANED_DATA!R141)</f>
        <v/>
      </c>
      <c r="G141" s="6" t="str">
        <f>IF($A141="","",CLEANED_DATA!T141)</f>
        <v/>
      </c>
      <c r="H141" s="5" t="str">
        <f t="shared" si="33"/>
        <v/>
      </c>
      <c r="I141" s="7" t="str">
        <f>IF($A141="","",CLEANED_DATA!AL141)</f>
        <v/>
      </c>
      <c r="J141" s="5" t="str">
        <f t="shared" si="34"/>
        <v/>
      </c>
      <c r="K141" s="7" t="str">
        <f>IF($A141="","",CLEANED_DATA!V141)</f>
        <v/>
      </c>
      <c r="L141" s="5" t="str">
        <f t="shared" si="35"/>
        <v/>
      </c>
      <c r="M141" s="2" t="str">
        <f>IF($A141="","",CLEANED_DATA!W141)</f>
        <v/>
      </c>
      <c r="N141" s="5" t="str">
        <f t="shared" si="36"/>
        <v/>
      </c>
      <c r="O141" s="7" t="str">
        <f>IF($A141="","",CLEANED_DATA!AM141)</f>
        <v/>
      </c>
      <c r="P141" s="2" t="str">
        <f>IF($A141="","",CLEANED_DATA!AN141)</f>
        <v/>
      </c>
      <c r="Q141" s="7" t="str">
        <f>IF($A141="","",CLEANED_DATA!AO141)</f>
        <v/>
      </c>
      <c r="R141" s="5" t="str">
        <f t="shared" si="37"/>
        <v/>
      </c>
      <c r="S141" t="str">
        <f>IF($A141="","",DQ_CHECKS!K141)</f>
        <v/>
      </c>
      <c r="T141" t="str">
        <f>IF($A141="","",N(CLEANED_DATA!AV141)+N(CLEANED_DATA!AW141)+N(CLEANED_DATA!AX141))</f>
        <v/>
      </c>
      <c r="U141" s="5" t="str">
        <f t="shared" si="38"/>
        <v/>
      </c>
      <c r="V141" s="5" t="str">
        <f t="shared" si="39"/>
        <v/>
      </c>
      <c r="W141" t="str">
        <f t="shared" si="40"/>
        <v/>
      </c>
    </row>
    <row r="142" spans="1:23">
      <c r="A142" s="2" t="str">
        <f>IF(CLEANED_DATA!A142="","",CLEANED_DATA!A142)</f>
        <v/>
      </c>
      <c r="B142" s="2" t="str">
        <f>IF($A142="","",CLEANED_DATA!D142)</f>
        <v/>
      </c>
      <c r="C142" s="2" t="str">
        <f>IF($A142="","",CLEANED_DATA!G142)</f>
        <v/>
      </c>
      <c r="D142" s="5" t="str">
        <f t="shared" si="32"/>
        <v/>
      </c>
      <c r="E142" s="6" t="str">
        <f>IF($A142="","",IF(OR(CLEANED_DATA!D142="",CLEANED_DATA!Q142=""),"Missing ANC1 or LLIN",IF(CLEANED_DATA!D142=0,"ANC1 is 0",(CLEANED_DATA!Q142/CLEANED_DATA!D142)*100)))</f>
        <v/>
      </c>
      <c r="F142" s="2" t="str">
        <f>IF($A142="","",CLEANED_DATA!R142)</f>
        <v/>
      </c>
      <c r="G142" s="6" t="str">
        <f>IF($A142="","",CLEANED_DATA!T142)</f>
        <v/>
      </c>
      <c r="H142" s="5" t="str">
        <f t="shared" si="33"/>
        <v/>
      </c>
      <c r="I142" s="7" t="str">
        <f>IF($A142="","",CLEANED_DATA!AL142)</f>
        <v/>
      </c>
      <c r="J142" s="5" t="str">
        <f t="shared" si="34"/>
        <v/>
      </c>
      <c r="K142" s="7" t="str">
        <f>IF($A142="","",CLEANED_DATA!V142)</f>
        <v/>
      </c>
      <c r="L142" s="5" t="str">
        <f t="shared" si="35"/>
        <v/>
      </c>
      <c r="M142" s="2" t="str">
        <f>IF($A142="","",CLEANED_DATA!W142)</f>
        <v/>
      </c>
      <c r="N142" s="5" t="str">
        <f t="shared" si="36"/>
        <v/>
      </c>
      <c r="O142" s="7" t="str">
        <f>IF($A142="","",CLEANED_DATA!AM142)</f>
        <v/>
      </c>
      <c r="P142" s="2" t="str">
        <f>IF($A142="","",CLEANED_DATA!AN142)</f>
        <v/>
      </c>
      <c r="Q142" s="7" t="str">
        <f>IF($A142="","",CLEANED_DATA!AO142)</f>
        <v/>
      </c>
      <c r="R142" s="5" t="str">
        <f t="shared" si="37"/>
        <v/>
      </c>
      <c r="S142" t="str">
        <f>IF($A142="","",DQ_CHECKS!K142)</f>
        <v/>
      </c>
      <c r="T142" t="str">
        <f>IF($A142="","",N(CLEANED_DATA!AV142)+N(CLEANED_DATA!AW142)+N(CLEANED_DATA!AX142))</f>
        <v/>
      </c>
      <c r="U142" s="5" t="str">
        <f t="shared" si="38"/>
        <v/>
      </c>
      <c r="V142" s="5" t="str">
        <f t="shared" si="39"/>
        <v/>
      </c>
      <c r="W142" t="str">
        <f t="shared" si="40"/>
        <v/>
      </c>
    </row>
    <row r="143" spans="1:23">
      <c r="A143" s="2" t="str">
        <f>IF(CLEANED_DATA!A143="","",CLEANED_DATA!A143)</f>
        <v/>
      </c>
      <c r="B143" s="2" t="str">
        <f>IF($A143="","",CLEANED_DATA!D143)</f>
        <v/>
      </c>
      <c r="C143" s="2" t="str">
        <f>IF($A143="","",CLEANED_DATA!G143)</f>
        <v/>
      </c>
      <c r="D143" s="5" t="str">
        <f t="shared" si="32"/>
        <v/>
      </c>
      <c r="E143" s="6" t="str">
        <f>IF($A143="","",IF(OR(CLEANED_DATA!D143="",CLEANED_DATA!Q143=""),"Missing ANC1 or LLIN",IF(CLEANED_DATA!D143=0,"ANC1 is 0",(CLEANED_DATA!Q143/CLEANED_DATA!D143)*100)))</f>
        <v/>
      </c>
      <c r="F143" s="2" t="str">
        <f>IF($A143="","",CLEANED_DATA!R143)</f>
        <v/>
      </c>
      <c r="G143" s="6" t="str">
        <f>IF($A143="","",CLEANED_DATA!T143)</f>
        <v/>
      </c>
      <c r="H143" s="5" t="str">
        <f t="shared" si="33"/>
        <v/>
      </c>
      <c r="I143" s="7" t="str">
        <f>IF($A143="","",CLEANED_DATA!AL143)</f>
        <v/>
      </c>
      <c r="J143" s="5" t="str">
        <f t="shared" si="34"/>
        <v/>
      </c>
      <c r="K143" s="7" t="str">
        <f>IF($A143="","",CLEANED_DATA!V143)</f>
        <v/>
      </c>
      <c r="L143" s="5" t="str">
        <f t="shared" si="35"/>
        <v/>
      </c>
      <c r="M143" s="2" t="str">
        <f>IF($A143="","",CLEANED_DATA!W143)</f>
        <v/>
      </c>
      <c r="N143" s="5" t="str">
        <f t="shared" si="36"/>
        <v/>
      </c>
      <c r="O143" s="7" t="str">
        <f>IF($A143="","",CLEANED_DATA!AM143)</f>
        <v/>
      </c>
      <c r="P143" s="2" t="str">
        <f>IF($A143="","",CLEANED_DATA!AN143)</f>
        <v/>
      </c>
      <c r="Q143" s="7" t="str">
        <f>IF($A143="","",CLEANED_DATA!AO143)</f>
        <v/>
      </c>
      <c r="R143" s="5" t="str">
        <f t="shared" si="37"/>
        <v/>
      </c>
      <c r="S143" t="str">
        <f>IF($A143="","",DQ_CHECKS!K143)</f>
        <v/>
      </c>
      <c r="T143" t="str">
        <f>IF($A143="","",N(CLEANED_DATA!AV143)+N(CLEANED_DATA!AW143)+N(CLEANED_DATA!AX143))</f>
        <v/>
      </c>
      <c r="U143" s="5" t="str">
        <f t="shared" si="38"/>
        <v/>
      </c>
      <c r="V143" s="5" t="str">
        <f t="shared" si="39"/>
        <v/>
      </c>
      <c r="W143" t="str">
        <f t="shared" si="40"/>
        <v/>
      </c>
    </row>
    <row r="144" spans="1:23">
      <c r="A144" s="2" t="str">
        <f>IF(CLEANED_DATA!A144="","",CLEANED_DATA!A144)</f>
        <v/>
      </c>
      <c r="B144" s="2" t="str">
        <f>IF($A144="","",CLEANED_DATA!D144)</f>
        <v/>
      </c>
      <c r="C144" s="2" t="str">
        <f>IF($A144="","",CLEANED_DATA!G144)</f>
        <v/>
      </c>
      <c r="D144" s="5" t="str">
        <f t="shared" si="32"/>
        <v/>
      </c>
      <c r="E144" s="6" t="str">
        <f>IF($A144="","",IF(OR(CLEANED_DATA!D144="",CLEANED_DATA!Q144=""),"Missing ANC1 or LLIN",IF(CLEANED_DATA!D144=0,"ANC1 is 0",(CLEANED_DATA!Q144/CLEANED_DATA!D144)*100)))</f>
        <v/>
      </c>
      <c r="F144" s="2" t="str">
        <f>IF($A144="","",CLEANED_DATA!R144)</f>
        <v/>
      </c>
      <c r="G144" s="6" t="str">
        <f>IF($A144="","",CLEANED_DATA!T144)</f>
        <v/>
      </c>
      <c r="H144" s="5" t="str">
        <f t="shared" si="33"/>
        <v/>
      </c>
      <c r="I144" s="7" t="str">
        <f>IF($A144="","",CLEANED_DATA!AL144)</f>
        <v/>
      </c>
      <c r="J144" s="5" t="str">
        <f t="shared" si="34"/>
        <v/>
      </c>
      <c r="K144" s="7" t="str">
        <f>IF($A144="","",CLEANED_DATA!V144)</f>
        <v/>
      </c>
      <c r="L144" s="5" t="str">
        <f t="shared" si="35"/>
        <v/>
      </c>
      <c r="M144" s="2" t="str">
        <f>IF($A144="","",CLEANED_DATA!W144)</f>
        <v/>
      </c>
      <c r="N144" s="5" t="str">
        <f t="shared" si="36"/>
        <v/>
      </c>
      <c r="O144" s="7" t="str">
        <f>IF($A144="","",CLEANED_DATA!AM144)</f>
        <v/>
      </c>
      <c r="P144" s="2" t="str">
        <f>IF($A144="","",CLEANED_DATA!AN144)</f>
        <v/>
      </c>
      <c r="Q144" s="7" t="str">
        <f>IF($A144="","",CLEANED_DATA!AO144)</f>
        <v/>
      </c>
      <c r="R144" s="5" t="str">
        <f t="shared" si="37"/>
        <v/>
      </c>
      <c r="S144" t="str">
        <f>IF($A144="","",DQ_CHECKS!K144)</f>
        <v/>
      </c>
      <c r="T144" t="str">
        <f>IF($A144="","",N(CLEANED_DATA!AV144)+N(CLEANED_DATA!AW144)+N(CLEANED_DATA!AX144))</f>
        <v/>
      </c>
      <c r="U144" s="5" t="str">
        <f t="shared" si="38"/>
        <v/>
      </c>
      <c r="V144" s="5" t="str">
        <f t="shared" si="39"/>
        <v/>
      </c>
      <c r="W144" t="str">
        <f t="shared" si="40"/>
        <v/>
      </c>
    </row>
    <row r="145" spans="1:23">
      <c r="A145" s="2" t="str">
        <f>IF(CLEANED_DATA!A145="","",CLEANED_DATA!A145)</f>
        <v/>
      </c>
      <c r="B145" s="2" t="str">
        <f>IF($A145="","",CLEANED_DATA!D145)</f>
        <v/>
      </c>
      <c r="C145" s="2" t="str">
        <f>IF($A145="","",CLEANED_DATA!G145)</f>
        <v/>
      </c>
      <c r="D145" s="5" t="str">
        <f t="shared" si="32"/>
        <v/>
      </c>
      <c r="E145" s="6" t="str">
        <f>IF($A145="","",IF(OR(CLEANED_DATA!D145="",CLEANED_DATA!Q145=""),"Missing ANC1 or LLIN",IF(CLEANED_DATA!D145=0,"ANC1 is 0",(CLEANED_DATA!Q145/CLEANED_DATA!D145)*100)))</f>
        <v/>
      </c>
      <c r="F145" s="2" t="str">
        <f>IF($A145="","",CLEANED_DATA!R145)</f>
        <v/>
      </c>
      <c r="G145" s="6" t="str">
        <f>IF($A145="","",CLEANED_DATA!T145)</f>
        <v/>
      </c>
      <c r="H145" s="5" t="str">
        <f t="shared" si="33"/>
        <v/>
      </c>
      <c r="I145" s="7" t="str">
        <f>IF($A145="","",CLEANED_DATA!AL145)</f>
        <v/>
      </c>
      <c r="J145" s="5" t="str">
        <f t="shared" si="34"/>
        <v/>
      </c>
      <c r="K145" s="7" t="str">
        <f>IF($A145="","",CLEANED_DATA!V145)</f>
        <v/>
      </c>
      <c r="L145" s="5" t="str">
        <f t="shared" si="35"/>
        <v/>
      </c>
      <c r="M145" s="2" t="str">
        <f>IF($A145="","",CLEANED_DATA!W145)</f>
        <v/>
      </c>
      <c r="N145" s="5" t="str">
        <f t="shared" si="36"/>
        <v/>
      </c>
      <c r="O145" s="7" t="str">
        <f>IF($A145="","",CLEANED_DATA!AM145)</f>
        <v/>
      </c>
      <c r="P145" s="2" t="str">
        <f>IF($A145="","",CLEANED_DATA!AN145)</f>
        <v/>
      </c>
      <c r="Q145" s="7" t="str">
        <f>IF($A145="","",CLEANED_DATA!AO145)</f>
        <v/>
      </c>
      <c r="R145" s="5" t="str">
        <f t="shared" si="37"/>
        <v/>
      </c>
      <c r="S145" t="str">
        <f>IF($A145="","",DQ_CHECKS!K145)</f>
        <v/>
      </c>
      <c r="T145" t="str">
        <f>IF($A145="","",N(CLEANED_DATA!AV145)+N(CLEANED_DATA!AW145)+N(CLEANED_DATA!AX145))</f>
        <v/>
      </c>
      <c r="U145" s="5" t="str">
        <f t="shared" si="38"/>
        <v/>
      </c>
      <c r="V145" s="5" t="str">
        <f t="shared" si="39"/>
        <v/>
      </c>
      <c r="W145" t="str">
        <f t="shared" si="40"/>
        <v/>
      </c>
    </row>
    <row r="146" spans="1:23">
      <c r="A146" s="2" t="str">
        <f>IF(CLEANED_DATA!A146="","",CLEANED_DATA!A146)</f>
        <v/>
      </c>
      <c r="B146" s="2" t="str">
        <f>IF($A146="","",CLEANED_DATA!D146)</f>
        <v/>
      </c>
      <c r="C146" s="2" t="str">
        <f>IF($A146="","",CLEANED_DATA!G146)</f>
        <v/>
      </c>
      <c r="D146" s="5" t="str">
        <f t="shared" si="32"/>
        <v/>
      </c>
      <c r="E146" s="6" t="str">
        <f>IF($A146="","",IF(OR(CLEANED_DATA!D146="",CLEANED_DATA!Q146=""),"Missing ANC1 or LLIN",IF(CLEANED_DATA!D146=0,"ANC1 is 0",(CLEANED_DATA!Q146/CLEANED_DATA!D146)*100)))</f>
        <v/>
      </c>
      <c r="F146" s="2" t="str">
        <f>IF($A146="","",CLEANED_DATA!R146)</f>
        <v/>
      </c>
      <c r="G146" s="6" t="str">
        <f>IF($A146="","",CLEANED_DATA!T146)</f>
        <v/>
      </c>
      <c r="H146" s="5" t="str">
        <f t="shared" si="33"/>
        <v/>
      </c>
      <c r="I146" s="7" t="str">
        <f>IF($A146="","",CLEANED_DATA!AL146)</f>
        <v/>
      </c>
      <c r="J146" s="5" t="str">
        <f t="shared" si="34"/>
        <v/>
      </c>
      <c r="K146" s="7" t="str">
        <f>IF($A146="","",CLEANED_DATA!V146)</f>
        <v/>
      </c>
      <c r="L146" s="5" t="str">
        <f t="shared" si="35"/>
        <v/>
      </c>
      <c r="M146" s="2" t="str">
        <f>IF($A146="","",CLEANED_DATA!W146)</f>
        <v/>
      </c>
      <c r="N146" s="5" t="str">
        <f t="shared" si="36"/>
        <v/>
      </c>
      <c r="O146" s="7" t="str">
        <f>IF($A146="","",CLEANED_DATA!AM146)</f>
        <v/>
      </c>
      <c r="P146" s="2" t="str">
        <f>IF($A146="","",CLEANED_DATA!AN146)</f>
        <v/>
      </c>
      <c r="Q146" s="7" t="str">
        <f>IF($A146="","",CLEANED_DATA!AO146)</f>
        <v/>
      </c>
      <c r="R146" s="5" t="str">
        <f t="shared" si="37"/>
        <v/>
      </c>
      <c r="S146" t="str">
        <f>IF($A146="","",DQ_CHECKS!K146)</f>
        <v/>
      </c>
      <c r="T146" t="str">
        <f>IF($A146="","",N(CLEANED_DATA!AV146)+N(CLEANED_DATA!AW146)+N(CLEANED_DATA!AX146))</f>
        <v/>
      </c>
      <c r="U146" s="5" t="str">
        <f t="shared" si="38"/>
        <v/>
      </c>
      <c r="V146" s="5" t="str">
        <f t="shared" si="39"/>
        <v/>
      </c>
      <c r="W146" t="str">
        <f t="shared" si="40"/>
        <v/>
      </c>
    </row>
    <row r="147" spans="1:23">
      <c r="A147" s="2" t="str">
        <f>IF(CLEANED_DATA!A147="","",CLEANED_DATA!A147)</f>
        <v/>
      </c>
      <c r="B147" s="2" t="str">
        <f>IF($A147="","",CLEANED_DATA!D147)</f>
        <v/>
      </c>
      <c r="C147" s="2" t="str">
        <f>IF($A147="","",CLEANED_DATA!G147)</f>
        <v/>
      </c>
      <c r="D147" s="5" t="str">
        <f t="shared" si="32"/>
        <v/>
      </c>
      <c r="E147" s="6" t="str">
        <f>IF($A147="","",IF(OR(CLEANED_DATA!D147="",CLEANED_DATA!Q147=""),"Missing ANC1 or LLIN",IF(CLEANED_DATA!D147=0,"ANC1 is 0",(CLEANED_DATA!Q147/CLEANED_DATA!D147)*100)))</f>
        <v/>
      </c>
      <c r="F147" s="2" t="str">
        <f>IF($A147="","",CLEANED_DATA!R147)</f>
        <v/>
      </c>
      <c r="G147" s="6" t="str">
        <f>IF($A147="","",CLEANED_DATA!T147)</f>
        <v/>
      </c>
      <c r="H147" s="5" t="str">
        <f t="shared" si="33"/>
        <v/>
      </c>
      <c r="I147" s="7" t="str">
        <f>IF($A147="","",CLEANED_DATA!AL147)</f>
        <v/>
      </c>
      <c r="J147" s="5" t="str">
        <f t="shared" si="34"/>
        <v/>
      </c>
      <c r="K147" s="7" t="str">
        <f>IF($A147="","",CLEANED_DATA!V147)</f>
        <v/>
      </c>
      <c r="L147" s="5" t="str">
        <f t="shared" si="35"/>
        <v/>
      </c>
      <c r="M147" s="2" t="str">
        <f>IF($A147="","",CLEANED_DATA!W147)</f>
        <v/>
      </c>
      <c r="N147" s="5" t="str">
        <f t="shared" si="36"/>
        <v/>
      </c>
      <c r="O147" s="7" t="str">
        <f>IF($A147="","",CLEANED_DATA!AM147)</f>
        <v/>
      </c>
      <c r="P147" s="2" t="str">
        <f>IF($A147="","",CLEANED_DATA!AN147)</f>
        <v/>
      </c>
      <c r="Q147" s="7" t="str">
        <f>IF($A147="","",CLEANED_DATA!AO147)</f>
        <v/>
      </c>
      <c r="R147" s="5" t="str">
        <f t="shared" si="37"/>
        <v/>
      </c>
      <c r="S147" t="str">
        <f>IF($A147="","",DQ_CHECKS!K147)</f>
        <v/>
      </c>
      <c r="T147" t="str">
        <f>IF($A147="","",N(CLEANED_DATA!AV147)+N(CLEANED_DATA!AW147)+N(CLEANED_DATA!AX147))</f>
        <v/>
      </c>
      <c r="U147" s="5" t="str">
        <f t="shared" si="38"/>
        <v/>
      </c>
      <c r="V147" s="5" t="str">
        <f t="shared" si="39"/>
        <v/>
      </c>
      <c r="W147" t="str">
        <f t="shared" si="40"/>
        <v/>
      </c>
    </row>
    <row r="148" spans="1:23">
      <c r="A148" s="2" t="str">
        <f>IF(CLEANED_DATA!A148="","",CLEANED_DATA!A148)</f>
        <v/>
      </c>
      <c r="B148" s="2" t="str">
        <f>IF($A148="","",CLEANED_DATA!D148)</f>
        <v/>
      </c>
      <c r="C148" s="2" t="str">
        <f>IF($A148="","",CLEANED_DATA!G148)</f>
        <v/>
      </c>
      <c r="D148" s="5" t="str">
        <f t="shared" si="32"/>
        <v/>
      </c>
      <c r="E148" s="6" t="str">
        <f>IF($A148="","",IF(OR(CLEANED_DATA!D148="",CLEANED_DATA!Q148=""),"Missing ANC1 or LLIN",IF(CLEANED_DATA!D148=0,"ANC1 is 0",(CLEANED_DATA!Q148/CLEANED_DATA!D148)*100)))</f>
        <v/>
      </c>
      <c r="F148" s="2" t="str">
        <f>IF($A148="","",CLEANED_DATA!R148)</f>
        <v/>
      </c>
      <c r="G148" s="6" t="str">
        <f>IF($A148="","",CLEANED_DATA!T148)</f>
        <v/>
      </c>
      <c r="H148" s="5" t="str">
        <f t="shared" si="33"/>
        <v/>
      </c>
      <c r="I148" s="7" t="str">
        <f>IF($A148="","",CLEANED_DATA!AL148)</f>
        <v/>
      </c>
      <c r="J148" s="5" t="str">
        <f t="shared" si="34"/>
        <v/>
      </c>
      <c r="K148" s="7" t="str">
        <f>IF($A148="","",CLEANED_DATA!V148)</f>
        <v/>
      </c>
      <c r="L148" s="5" t="str">
        <f t="shared" si="35"/>
        <v/>
      </c>
      <c r="M148" s="2" t="str">
        <f>IF($A148="","",CLEANED_DATA!W148)</f>
        <v/>
      </c>
      <c r="N148" s="5" t="str">
        <f t="shared" si="36"/>
        <v/>
      </c>
      <c r="O148" s="7" t="str">
        <f>IF($A148="","",CLEANED_DATA!AM148)</f>
        <v/>
      </c>
      <c r="P148" s="2" t="str">
        <f>IF($A148="","",CLEANED_DATA!AN148)</f>
        <v/>
      </c>
      <c r="Q148" s="7" t="str">
        <f>IF($A148="","",CLEANED_DATA!AO148)</f>
        <v/>
      </c>
      <c r="R148" s="5" t="str">
        <f t="shared" si="37"/>
        <v/>
      </c>
      <c r="S148" t="str">
        <f>IF($A148="","",DQ_CHECKS!K148)</f>
        <v/>
      </c>
      <c r="T148" t="str">
        <f>IF($A148="","",N(CLEANED_DATA!AV148)+N(CLEANED_DATA!AW148)+N(CLEANED_DATA!AX148))</f>
        <v/>
      </c>
      <c r="U148" s="5" t="str">
        <f t="shared" si="38"/>
        <v/>
      </c>
      <c r="V148" s="5" t="str">
        <f t="shared" si="39"/>
        <v/>
      </c>
      <c r="W148" t="str">
        <f t="shared" si="40"/>
        <v/>
      </c>
    </row>
    <row r="149" spans="1:23">
      <c r="A149" s="2" t="str">
        <f>IF(CLEANED_DATA!A149="","",CLEANED_DATA!A149)</f>
        <v/>
      </c>
      <c r="B149" s="2" t="str">
        <f>IF($A149="","",CLEANED_DATA!D149)</f>
        <v/>
      </c>
      <c r="C149" s="2" t="str">
        <f>IF($A149="","",CLEANED_DATA!G149)</f>
        <v/>
      </c>
      <c r="D149" s="5" t="str">
        <f t="shared" si="32"/>
        <v/>
      </c>
      <c r="E149" s="6" t="str">
        <f>IF($A149="","",IF(OR(CLEANED_DATA!D149="",CLEANED_DATA!Q149=""),"Missing ANC1 or LLIN",IF(CLEANED_DATA!D149=0,"ANC1 is 0",(CLEANED_DATA!Q149/CLEANED_DATA!D149)*100)))</f>
        <v/>
      </c>
      <c r="F149" s="2" t="str">
        <f>IF($A149="","",CLEANED_DATA!R149)</f>
        <v/>
      </c>
      <c r="G149" s="6" t="str">
        <f>IF($A149="","",CLEANED_DATA!T149)</f>
        <v/>
      </c>
      <c r="H149" s="5" t="str">
        <f t="shared" si="33"/>
        <v/>
      </c>
      <c r="I149" s="7" t="str">
        <f>IF($A149="","",CLEANED_DATA!AL149)</f>
        <v/>
      </c>
      <c r="J149" s="5" t="str">
        <f t="shared" si="34"/>
        <v/>
      </c>
      <c r="K149" s="7" t="str">
        <f>IF($A149="","",CLEANED_DATA!V149)</f>
        <v/>
      </c>
      <c r="L149" s="5" t="str">
        <f t="shared" si="35"/>
        <v/>
      </c>
      <c r="M149" s="2" t="str">
        <f>IF($A149="","",CLEANED_DATA!W149)</f>
        <v/>
      </c>
      <c r="N149" s="5" t="str">
        <f t="shared" si="36"/>
        <v/>
      </c>
      <c r="O149" s="7" t="str">
        <f>IF($A149="","",CLEANED_DATA!AM149)</f>
        <v/>
      </c>
      <c r="P149" s="2" t="str">
        <f>IF($A149="","",CLEANED_DATA!AN149)</f>
        <v/>
      </c>
      <c r="Q149" s="7" t="str">
        <f>IF($A149="","",CLEANED_DATA!AO149)</f>
        <v/>
      </c>
      <c r="R149" s="5" t="str">
        <f t="shared" si="37"/>
        <v/>
      </c>
      <c r="S149" t="str">
        <f>IF($A149="","",DQ_CHECKS!K149)</f>
        <v/>
      </c>
      <c r="T149" t="str">
        <f>IF($A149="","",N(CLEANED_DATA!AV149)+N(CLEANED_DATA!AW149)+N(CLEANED_DATA!AX149))</f>
        <v/>
      </c>
      <c r="U149" s="5" t="str">
        <f t="shared" si="38"/>
        <v/>
      </c>
      <c r="V149" s="5" t="str">
        <f t="shared" si="39"/>
        <v/>
      </c>
      <c r="W149" t="str">
        <f t="shared" si="40"/>
        <v/>
      </c>
    </row>
    <row r="150" spans="1:23">
      <c r="A150" s="2" t="str">
        <f>IF(CLEANED_DATA!A150="","",CLEANED_DATA!A150)</f>
        <v/>
      </c>
      <c r="B150" s="2" t="str">
        <f>IF($A150="","",CLEANED_DATA!D150)</f>
        <v/>
      </c>
      <c r="C150" s="2" t="str">
        <f>IF($A150="","",CLEANED_DATA!G150)</f>
        <v/>
      </c>
      <c r="D150" s="5" t="str">
        <f t="shared" si="32"/>
        <v/>
      </c>
      <c r="E150" s="6" t="str">
        <f>IF($A150="","",IF(OR(CLEANED_DATA!D150="",CLEANED_DATA!Q150=""),"Missing ANC1 or LLIN",IF(CLEANED_DATA!D150=0,"ANC1 is 0",(CLEANED_DATA!Q150/CLEANED_DATA!D150)*100)))</f>
        <v/>
      </c>
      <c r="F150" s="2" t="str">
        <f>IF($A150="","",CLEANED_DATA!R150)</f>
        <v/>
      </c>
      <c r="G150" s="6" t="str">
        <f>IF($A150="","",CLEANED_DATA!T150)</f>
        <v/>
      </c>
      <c r="H150" s="5" t="str">
        <f t="shared" si="33"/>
        <v/>
      </c>
      <c r="I150" s="7" t="str">
        <f>IF($A150="","",CLEANED_DATA!AL150)</f>
        <v/>
      </c>
      <c r="J150" s="5" t="str">
        <f t="shared" si="34"/>
        <v/>
      </c>
      <c r="K150" s="7" t="str">
        <f>IF($A150="","",CLEANED_DATA!V150)</f>
        <v/>
      </c>
      <c r="L150" s="5" t="str">
        <f t="shared" si="35"/>
        <v/>
      </c>
      <c r="M150" s="2" t="str">
        <f>IF($A150="","",CLEANED_DATA!W150)</f>
        <v/>
      </c>
      <c r="N150" s="5" t="str">
        <f t="shared" si="36"/>
        <v/>
      </c>
      <c r="O150" s="7" t="str">
        <f>IF($A150="","",CLEANED_DATA!AM150)</f>
        <v/>
      </c>
      <c r="P150" s="2" t="str">
        <f>IF($A150="","",CLEANED_DATA!AN150)</f>
        <v/>
      </c>
      <c r="Q150" s="7" t="str">
        <f>IF($A150="","",CLEANED_DATA!AO150)</f>
        <v/>
      </c>
      <c r="R150" s="5" t="str">
        <f t="shared" si="37"/>
        <v/>
      </c>
      <c r="S150" t="str">
        <f>IF($A150="","",DQ_CHECKS!K150)</f>
        <v/>
      </c>
      <c r="T150" t="str">
        <f>IF($A150="","",N(CLEANED_DATA!AV150)+N(CLEANED_DATA!AW150)+N(CLEANED_DATA!AX150))</f>
        <v/>
      </c>
      <c r="U150" s="5" t="str">
        <f t="shared" si="38"/>
        <v/>
      </c>
      <c r="V150" s="5" t="str">
        <f t="shared" si="39"/>
        <v/>
      </c>
      <c r="W150" t="str">
        <f t="shared" si="40"/>
        <v/>
      </c>
    </row>
    <row r="151" spans="1:23">
      <c r="A151" s="2" t="str">
        <f>IF(CLEANED_DATA!A151="","",CLEANED_DATA!A151)</f>
        <v/>
      </c>
      <c r="B151" s="2" t="str">
        <f>IF($A151="","",CLEANED_DATA!D151)</f>
        <v/>
      </c>
      <c r="C151" s="2" t="str">
        <f>IF($A151="","",CLEANED_DATA!G151)</f>
        <v/>
      </c>
      <c r="D151" s="5" t="str">
        <f t="shared" si="32"/>
        <v/>
      </c>
      <c r="E151" s="6" t="str">
        <f>IF($A151="","",IF(OR(CLEANED_DATA!D151="",CLEANED_DATA!Q151=""),"Missing ANC1 or LLIN",IF(CLEANED_DATA!D151=0,"ANC1 is 0",(CLEANED_DATA!Q151/CLEANED_DATA!D151)*100)))</f>
        <v/>
      </c>
      <c r="F151" s="2" t="str">
        <f>IF($A151="","",CLEANED_DATA!R151)</f>
        <v/>
      </c>
      <c r="G151" s="6" t="str">
        <f>IF($A151="","",CLEANED_DATA!T151)</f>
        <v/>
      </c>
      <c r="H151" s="5" t="str">
        <f t="shared" si="33"/>
        <v/>
      </c>
      <c r="I151" s="7" t="str">
        <f>IF($A151="","",CLEANED_DATA!AL151)</f>
        <v/>
      </c>
      <c r="J151" s="5" t="str">
        <f t="shared" si="34"/>
        <v/>
      </c>
      <c r="K151" s="7" t="str">
        <f>IF($A151="","",CLEANED_DATA!V151)</f>
        <v/>
      </c>
      <c r="L151" s="5" t="str">
        <f t="shared" si="35"/>
        <v/>
      </c>
      <c r="M151" s="2" t="str">
        <f>IF($A151="","",CLEANED_DATA!W151)</f>
        <v/>
      </c>
      <c r="N151" s="5" t="str">
        <f t="shared" si="36"/>
        <v/>
      </c>
      <c r="O151" s="7" t="str">
        <f>IF($A151="","",CLEANED_DATA!AM151)</f>
        <v/>
      </c>
      <c r="P151" s="2" t="str">
        <f>IF($A151="","",CLEANED_DATA!AN151)</f>
        <v/>
      </c>
      <c r="Q151" s="7" t="str">
        <f>IF($A151="","",CLEANED_DATA!AO151)</f>
        <v/>
      </c>
      <c r="R151" s="5" t="str">
        <f t="shared" si="37"/>
        <v/>
      </c>
      <c r="S151" t="str">
        <f>IF($A151="","",DQ_CHECKS!K151)</f>
        <v/>
      </c>
      <c r="T151" t="str">
        <f>IF($A151="","",N(CLEANED_DATA!AV151)+N(CLEANED_DATA!AW151)+N(CLEANED_DATA!AX151))</f>
        <v/>
      </c>
      <c r="U151" s="5" t="str">
        <f t="shared" si="38"/>
        <v/>
      </c>
      <c r="V151" s="5" t="str">
        <f t="shared" si="39"/>
        <v/>
      </c>
      <c r="W151" t="str">
        <f t="shared" si="40"/>
        <v/>
      </c>
    </row>
    <row r="152" spans="1:23">
      <c r="A152" s="2" t="str">
        <f>IF(CLEANED_DATA!A152="","",CLEANED_DATA!A152)</f>
        <v/>
      </c>
      <c r="B152" s="2" t="str">
        <f>IF($A152="","",CLEANED_DATA!D152)</f>
        <v/>
      </c>
      <c r="C152" s="2" t="str">
        <f>IF($A152="","",CLEANED_DATA!G152)</f>
        <v/>
      </c>
      <c r="D152" s="5" t="str">
        <f t="shared" si="32"/>
        <v/>
      </c>
      <c r="E152" s="6" t="str">
        <f>IF($A152="","",IF(OR(CLEANED_DATA!D152="",CLEANED_DATA!Q152=""),"Missing ANC1 or LLIN",IF(CLEANED_DATA!D152=0,"ANC1 is 0",(CLEANED_DATA!Q152/CLEANED_DATA!D152)*100)))</f>
        <v/>
      </c>
      <c r="F152" s="2" t="str">
        <f>IF($A152="","",CLEANED_DATA!R152)</f>
        <v/>
      </c>
      <c r="G152" s="6" t="str">
        <f>IF($A152="","",CLEANED_DATA!T152)</f>
        <v/>
      </c>
      <c r="H152" s="5" t="str">
        <f t="shared" si="33"/>
        <v/>
      </c>
      <c r="I152" s="7" t="str">
        <f>IF($A152="","",CLEANED_DATA!AL152)</f>
        <v/>
      </c>
      <c r="J152" s="5" t="str">
        <f t="shared" si="34"/>
        <v/>
      </c>
      <c r="K152" s="7" t="str">
        <f>IF($A152="","",CLEANED_DATA!V152)</f>
        <v/>
      </c>
      <c r="L152" s="5" t="str">
        <f t="shared" si="35"/>
        <v/>
      </c>
      <c r="M152" s="2" t="str">
        <f>IF($A152="","",CLEANED_DATA!W152)</f>
        <v/>
      </c>
      <c r="N152" s="5" t="str">
        <f t="shared" si="36"/>
        <v/>
      </c>
      <c r="O152" s="7" t="str">
        <f>IF($A152="","",CLEANED_DATA!AM152)</f>
        <v/>
      </c>
      <c r="P152" s="2" t="str">
        <f>IF($A152="","",CLEANED_DATA!AN152)</f>
        <v/>
      </c>
      <c r="Q152" s="7" t="str">
        <f>IF($A152="","",CLEANED_DATA!AO152)</f>
        <v/>
      </c>
      <c r="R152" s="5" t="str">
        <f t="shared" si="37"/>
        <v/>
      </c>
      <c r="S152" t="str">
        <f>IF($A152="","",DQ_CHECKS!K152)</f>
        <v/>
      </c>
      <c r="T152" t="str">
        <f>IF($A152="","",N(CLEANED_DATA!AV152)+N(CLEANED_DATA!AW152)+N(CLEANED_DATA!AX152))</f>
        <v/>
      </c>
      <c r="U152" s="5" t="str">
        <f t="shared" si="38"/>
        <v/>
      </c>
      <c r="V152" s="5" t="str">
        <f t="shared" si="39"/>
        <v/>
      </c>
      <c r="W152" t="str">
        <f t="shared" si="40"/>
        <v/>
      </c>
    </row>
    <row r="153" spans="1:23">
      <c r="A153" s="2" t="str">
        <f>IF(CLEANED_DATA!A153="","",CLEANED_DATA!A153)</f>
        <v/>
      </c>
      <c r="B153" s="2" t="str">
        <f>IF($A153="","",CLEANED_DATA!D153)</f>
        <v/>
      </c>
      <c r="C153" s="2" t="str">
        <f>IF($A153="","",CLEANED_DATA!G153)</f>
        <v/>
      </c>
      <c r="D153" s="5" t="str">
        <f t="shared" si="32"/>
        <v/>
      </c>
      <c r="E153" s="6" t="str">
        <f>IF($A153="","",IF(OR(CLEANED_DATA!D153="",CLEANED_DATA!Q153=""),"Missing ANC1 or LLIN",IF(CLEANED_DATA!D153=0,"ANC1 is 0",(CLEANED_DATA!Q153/CLEANED_DATA!D153)*100)))</f>
        <v/>
      </c>
      <c r="F153" s="2" t="str">
        <f>IF($A153="","",CLEANED_DATA!R153)</f>
        <v/>
      </c>
      <c r="G153" s="6" t="str">
        <f>IF($A153="","",CLEANED_DATA!T153)</f>
        <v/>
      </c>
      <c r="H153" s="5" t="str">
        <f t="shared" si="33"/>
        <v/>
      </c>
      <c r="I153" s="7" t="str">
        <f>IF($A153="","",CLEANED_DATA!AL153)</f>
        <v/>
      </c>
      <c r="J153" s="5" t="str">
        <f t="shared" si="34"/>
        <v/>
      </c>
      <c r="K153" s="7" t="str">
        <f>IF($A153="","",CLEANED_DATA!V153)</f>
        <v/>
      </c>
      <c r="L153" s="5" t="str">
        <f t="shared" si="35"/>
        <v/>
      </c>
      <c r="M153" s="2" t="str">
        <f>IF($A153="","",CLEANED_DATA!W153)</f>
        <v/>
      </c>
      <c r="N153" s="5" t="str">
        <f t="shared" si="36"/>
        <v/>
      </c>
      <c r="O153" s="7" t="str">
        <f>IF($A153="","",CLEANED_DATA!AM153)</f>
        <v/>
      </c>
      <c r="P153" s="2" t="str">
        <f>IF($A153="","",CLEANED_DATA!AN153)</f>
        <v/>
      </c>
      <c r="Q153" s="7" t="str">
        <f>IF($A153="","",CLEANED_DATA!AO153)</f>
        <v/>
      </c>
      <c r="R153" s="5" t="str">
        <f t="shared" si="37"/>
        <v/>
      </c>
      <c r="S153" t="str">
        <f>IF($A153="","",DQ_CHECKS!K153)</f>
        <v/>
      </c>
      <c r="T153" t="str">
        <f>IF($A153="","",N(CLEANED_DATA!AV153)+N(CLEANED_DATA!AW153)+N(CLEANED_DATA!AX153))</f>
        <v/>
      </c>
      <c r="U153" s="5" t="str">
        <f t="shared" si="38"/>
        <v/>
      </c>
      <c r="V153" s="5" t="str">
        <f t="shared" si="39"/>
        <v/>
      </c>
      <c r="W153" t="str">
        <f t="shared" si="40"/>
        <v/>
      </c>
    </row>
    <row r="154" spans="1:23">
      <c r="A154" s="2" t="str">
        <f>IF(CLEANED_DATA!A154="","",CLEANED_DATA!A154)</f>
        <v/>
      </c>
      <c r="B154" s="2" t="str">
        <f>IF($A154="","",CLEANED_DATA!D154)</f>
        <v/>
      </c>
      <c r="C154" s="2" t="str">
        <f>IF($A154="","",CLEANED_DATA!G154)</f>
        <v/>
      </c>
      <c r="D154" s="5" t="str">
        <f t="shared" si="32"/>
        <v/>
      </c>
      <c r="E154" s="6" t="str">
        <f>IF($A154="","",IF(OR(CLEANED_DATA!D154="",CLEANED_DATA!Q154=""),"Missing ANC1 or LLIN",IF(CLEANED_DATA!D154=0,"ANC1 is 0",(CLEANED_DATA!Q154/CLEANED_DATA!D154)*100)))</f>
        <v/>
      </c>
      <c r="F154" s="2" t="str">
        <f>IF($A154="","",CLEANED_DATA!R154)</f>
        <v/>
      </c>
      <c r="G154" s="6" t="str">
        <f>IF($A154="","",CLEANED_DATA!T154)</f>
        <v/>
      </c>
      <c r="H154" s="5" t="str">
        <f t="shared" si="33"/>
        <v/>
      </c>
      <c r="I154" s="7" t="str">
        <f>IF($A154="","",CLEANED_DATA!AL154)</f>
        <v/>
      </c>
      <c r="J154" s="5" t="str">
        <f t="shared" si="34"/>
        <v/>
      </c>
      <c r="K154" s="7" t="str">
        <f>IF($A154="","",CLEANED_DATA!V154)</f>
        <v/>
      </c>
      <c r="L154" s="5" t="str">
        <f t="shared" si="35"/>
        <v/>
      </c>
      <c r="M154" s="2" t="str">
        <f>IF($A154="","",CLEANED_DATA!W154)</f>
        <v/>
      </c>
      <c r="N154" s="5" t="str">
        <f t="shared" si="36"/>
        <v/>
      </c>
      <c r="O154" s="7" t="str">
        <f>IF($A154="","",CLEANED_DATA!AM154)</f>
        <v/>
      </c>
      <c r="P154" s="2" t="str">
        <f>IF($A154="","",CLEANED_DATA!AN154)</f>
        <v/>
      </c>
      <c r="Q154" s="7" t="str">
        <f>IF($A154="","",CLEANED_DATA!AO154)</f>
        <v/>
      </c>
      <c r="R154" s="5" t="str">
        <f t="shared" si="37"/>
        <v/>
      </c>
      <c r="S154" t="str">
        <f>IF($A154="","",DQ_CHECKS!K154)</f>
        <v/>
      </c>
      <c r="T154" t="str">
        <f>IF($A154="","",N(CLEANED_DATA!AV154)+N(CLEANED_DATA!AW154)+N(CLEANED_DATA!AX154))</f>
        <v/>
      </c>
      <c r="U154" s="5" t="str">
        <f t="shared" si="38"/>
        <v/>
      </c>
      <c r="V154" s="5" t="str">
        <f t="shared" si="39"/>
        <v/>
      </c>
      <c r="W154" t="str">
        <f t="shared" si="40"/>
        <v/>
      </c>
    </row>
    <row r="155" spans="1:23">
      <c r="A155" s="2" t="str">
        <f>IF(CLEANED_DATA!A155="","",CLEANED_DATA!A155)</f>
        <v/>
      </c>
      <c r="B155" s="2" t="str">
        <f>IF($A155="","",CLEANED_DATA!D155)</f>
        <v/>
      </c>
      <c r="C155" s="2" t="str">
        <f>IF($A155="","",CLEANED_DATA!G155)</f>
        <v/>
      </c>
      <c r="D155" s="5" t="str">
        <f t="shared" si="32"/>
        <v/>
      </c>
      <c r="E155" s="6" t="str">
        <f>IF($A155="","",IF(OR(CLEANED_DATA!D155="",CLEANED_DATA!Q155=""),"Missing ANC1 or LLIN",IF(CLEANED_DATA!D155=0,"ANC1 is 0",(CLEANED_DATA!Q155/CLEANED_DATA!D155)*100)))</f>
        <v/>
      </c>
      <c r="F155" s="2" t="str">
        <f>IF($A155="","",CLEANED_DATA!R155)</f>
        <v/>
      </c>
      <c r="G155" s="6" t="str">
        <f>IF($A155="","",CLEANED_DATA!T155)</f>
        <v/>
      </c>
      <c r="H155" s="5" t="str">
        <f t="shared" si="33"/>
        <v/>
      </c>
      <c r="I155" s="7" t="str">
        <f>IF($A155="","",CLEANED_DATA!AL155)</f>
        <v/>
      </c>
      <c r="J155" s="5" t="str">
        <f t="shared" si="34"/>
        <v/>
      </c>
      <c r="K155" s="7" t="str">
        <f>IF($A155="","",CLEANED_DATA!V155)</f>
        <v/>
      </c>
      <c r="L155" s="5" t="str">
        <f t="shared" si="35"/>
        <v/>
      </c>
      <c r="M155" s="2" t="str">
        <f>IF($A155="","",CLEANED_DATA!W155)</f>
        <v/>
      </c>
      <c r="N155" s="5" t="str">
        <f t="shared" si="36"/>
        <v/>
      </c>
      <c r="O155" s="7" t="str">
        <f>IF($A155="","",CLEANED_DATA!AM155)</f>
        <v/>
      </c>
      <c r="P155" s="2" t="str">
        <f>IF($A155="","",CLEANED_DATA!AN155)</f>
        <v/>
      </c>
      <c r="Q155" s="7" t="str">
        <f>IF($A155="","",CLEANED_DATA!AO155)</f>
        <v/>
      </c>
      <c r="R155" s="5" t="str">
        <f t="shared" si="37"/>
        <v/>
      </c>
      <c r="S155" t="str">
        <f>IF($A155="","",DQ_CHECKS!K155)</f>
        <v/>
      </c>
      <c r="T155" t="str">
        <f>IF($A155="","",N(CLEANED_DATA!AV155)+N(CLEANED_DATA!AW155)+N(CLEANED_DATA!AX155))</f>
        <v/>
      </c>
      <c r="U155" s="5" t="str">
        <f t="shared" si="38"/>
        <v/>
      </c>
      <c r="V155" s="5" t="str">
        <f t="shared" si="39"/>
        <v/>
      </c>
      <c r="W155" t="str">
        <f t="shared" si="40"/>
        <v/>
      </c>
    </row>
    <row r="156" spans="1:23">
      <c r="A156" s="2" t="str">
        <f>IF(CLEANED_DATA!A156="","",CLEANED_DATA!A156)</f>
        <v/>
      </c>
      <c r="B156" s="2" t="str">
        <f>IF($A156="","",CLEANED_DATA!D156)</f>
        <v/>
      </c>
      <c r="C156" s="2" t="str">
        <f>IF($A156="","",CLEANED_DATA!G156)</f>
        <v/>
      </c>
      <c r="D156" s="5" t="str">
        <f t="shared" si="32"/>
        <v/>
      </c>
      <c r="E156" s="6" t="str">
        <f>IF($A156="","",IF(OR(CLEANED_DATA!D156="",CLEANED_DATA!Q156=""),"Missing ANC1 or LLIN",IF(CLEANED_DATA!D156=0,"ANC1 is 0",(CLEANED_DATA!Q156/CLEANED_DATA!D156)*100)))</f>
        <v/>
      </c>
      <c r="F156" s="2" t="str">
        <f>IF($A156="","",CLEANED_DATA!R156)</f>
        <v/>
      </c>
      <c r="G156" s="6" t="str">
        <f>IF($A156="","",CLEANED_DATA!T156)</f>
        <v/>
      </c>
      <c r="H156" s="5" t="str">
        <f t="shared" si="33"/>
        <v/>
      </c>
      <c r="I156" s="7" t="str">
        <f>IF($A156="","",CLEANED_DATA!AL156)</f>
        <v/>
      </c>
      <c r="J156" s="5" t="str">
        <f t="shared" si="34"/>
        <v/>
      </c>
      <c r="K156" s="7" t="str">
        <f>IF($A156="","",CLEANED_DATA!V156)</f>
        <v/>
      </c>
      <c r="L156" s="5" t="str">
        <f t="shared" si="35"/>
        <v/>
      </c>
      <c r="M156" s="2" t="str">
        <f>IF($A156="","",CLEANED_DATA!W156)</f>
        <v/>
      </c>
      <c r="N156" s="5" t="str">
        <f t="shared" si="36"/>
        <v/>
      </c>
      <c r="O156" s="7" t="str">
        <f>IF($A156="","",CLEANED_DATA!AM156)</f>
        <v/>
      </c>
      <c r="P156" s="2" t="str">
        <f>IF($A156="","",CLEANED_DATA!AN156)</f>
        <v/>
      </c>
      <c r="Q156" s="7" t="str">
        <f>IF($A156="","",CLEANED_DATA!AO156)</f>
        <v/>
      </c>
      <c r="R156" s="5" t="str">
        <f t="shared" si="37"/>
        <v/>
      </c>
      <c r="S156" t="str">
        <f>IF($A156="","",DQ_CHECKS!K156)</f>
        <v/>
      </c>
      <c r="T156" t="str">
        <f>IF($A156="","",N(CLEANED_DATA!AV156)+N(CLEANED_DATA!AW156)+N(CLEANED_DATA!AX156))</f>
        <v/>
      </c>
      <c r="U156" s="5" t="str">
        <f t="shared" si="38"/>
        <v/>
      </c>
      <c r="V156" s="5" t="str">
        <f t="shared" si="39"/>
        <v/>
      </c>
      <c r="W156" t="str">
        <f t="shared" si="40"/>
        <v/>
      </c>
    </row>
    <row r="157" spans="1:23">
      <c r="A157" s="2" t="str">
        <f>IF(CLEANED_DATA!A157="","",CLEANED_DATA!A157)</f>
        <v/>
      </c>
      <c r="B157" s="2" t="str">
        <f>IF($A157="","",CLEANED_DATA!D157)</f>
        <v/>
      </c>
      <c r="C157" s="2" t="str">
        <f>IF($A157="","",CLEANED_DATA!G157)</f>
        <v/>
      </c>
      <c r="D157" s="5" t="str">
        <f t="shared" si="32"/>
        <v/>
      </c>
      <c r="E157" s="6" t="str">
        <f>IF($A157="","",IF(OR(CLEANED_DATA!D157="",CLEANED_DATA!Q157=""),"Missing ANC1 or LLIN",IF(CLEANED_DATA!D157=0,"ANC1 is 0",(CLEANED_DATA!Q157/CLEANED_DATA!D157)*100)))</f>
        <v/>
      </c>
      <c r="F157" s="2" t="str">
        <f>IF($A157="","",CLEANED_DATA!R157)</f>
        <v/>
      </c>
      <c r="G157" s="6" t="str">
        <f>IF($A157="","",CLEANED_DATA!T157)</f>
        <v/>
      </c>
      <c r="H157" s="5" t="str">
        <f t="shared" si="33"/>
        <v/>
      </c>
      <c r="I157" s="7" t="str">
        <f>IF($A157="","",CLEANED_DATA!AL157)</f>
        <v/>
      </c>
      <c r="J157" s="5" t="str">
        <f t="shared" si="34"/>
        <v/>
      </c>
      <c r="K157" s="7" t="str">
        <f>IF($A157="","",CLEANED_DATA!V157)</f>
        <v/>
      </c>
      <c r="L157" s="5" t="str">
        <f t="shared" si="35"/>
        <v/>
      </c>
      <c r="M157" s="2" t="str">
        <f>IF($A157="","",CLEANED_DATA!W157)</f>
        <v/>
      </c>
      <c r="N157" s="5" t="str">
        <f t="shared" si="36"/>
        <v/>
      </c>
      <c r="O157" s="7" t="str">
        <f>IF($A157="","",CLEANED_DATA!AM157)</f>
        <v/>
      </c>
      <c r="P157" s="2" t="str">
        <f>IF($A157="","",CLEANED_DATA!AN157)</f>
        <v/>
      </c>
      <c r="Q157" s="7" t="str">
        <f>IF($A157="","",CLEANED_DATA!AO157)</f>
        <v/>
      </c>
      <c r="R157" s="5" t="str">
        <f t="shared" si="37"/>
        <v/>
      </c>
      <c r="S157" t="str">
        <f>IF($A157="","",DQ_CHECKS!K157)</f>
        <v/>
      </c>
      <c r="T157" t="str">
        <f>IF($A157="","",N(CLEANED_DATA!AV157)+N(CLEANED_DATA!AW157)+N(CLEANED_DATA!AX157))</f>
        <v/>
      </c>
      <c r="U157" s="5" t="str">
        <f t="shared" si="38"/>
        <v/>
      </c>
      <c r="V157" s="5" t="str">
        <f t="shared" si="39"/>
        <v/>
      </c>
      <c r="W157" t="str">
        <f t="shared" si="40"/>
        <v/>
      </c>
    </row>
    <row r="158" spans="1:23">
      <c r="A158" s="2" t="str">
        <f>IF(CLEANED_DATA!A158="","",CLEANED_DATA!A158)</f>
        <v/>
      </c>
      <c r="B158" s="2" t="str">
        <f>IF($A158="","",CLEANED_DATA!D158)</f>
        <v/>
      </c>
      <c r="C158" s="2" t="str">
        <f>IF($A158="","",CLEANED_DATA!G158)</f>
        <v/>
      </c>
      <c r="D158" s="5" t="str">
        <f t="shared" si="32"/>
        <v/>
      </c>
      <c r="E158" s="6" t="str">
        <f>IF($A158="","",IF(OR(CLEANED_DATA!D158="",CLEANED_DATA!Q158=""),"Missing ANC1 or LLIN",IF(CLEANED_DATA!D158=0,"ANC1 is 0",(CLEANED_DATA!Q158/CLEANED_DATA!D158)*100)))</f>
        <v/>
      </c>
      <c r="F158" s="2" t="str">
        <f>IF($A158="","",CLEANED_DATA!R158)</f>
        <v/>
      </c>
      <c r="G158" s="6" t="str">
        <f>IF($A158="","",CLEANED_DATA!T158)</f>
        <v/>
      </c>
      <c r="H158" s="5" t="str">
        <f t="shared" si="33"/>
        <v/>
      </c>
      <c r="I158" s="7" t="str">
        <f>IF($A158="","",CLEANED_DATA!AL158)</f>
        <v/>
      </c>
      <c r="J158" s="5" t="str">
        <f t="shared" si="34"/>
        <v/>
      </c>
      <c r="K158" s="7" t="str">
        <f>IF($A158="","",CLEANED_DATA!V158)</f>
        <v/>
      </c>
      <c r="L158" s="5" t="str">
        <f t="shared" si="35"/>
        <v/>
      </c>
      <c r="M158" s="2" t="str">
        <f>IF($A158="","",CLEANED_DATA!W158)</f>
        <v/>
      </c>
      <c r="N158" s="5" t="str">
        <f t="shared" si="36"/>
        <v/>
      </c>
      <c r="O158" s="7" t="str">
        <f>IF($A158="","",CLEANED_DATA!AM158)</f>
        <v/>
      </c>
      <c r="P158" s="2" t="str">
        <f>IF($A158="","",CLEANED_DATA!AN158)</f>
        <v/>
      </c>
      <c r="Q158" s="7" t="str">
        <f>IF($A158="","",CLEANED_DATA!AO158)</f>
        <v/>
      </c>
      <c r="R158" s="5" t="str">
        <f t="shared" si="37"/>
        <v/>
      </c>
      <c r="S158" t="str">
        <f>IF($A158="","",DQ_CHECKS!K158)</f>
        <v/>
      </c>
      <c r="T158" t="str">
        <f>IF($A158="","",N(CLEANED_DATA!AV158)+N(CLEANED_DATA!AW158)+N(CLEANED_DATA!AX158))</f>
        <v/>
      </c>
      <c r="U158" s="5" t="str">
        <f t="shared" si="38"/>
        <v/>
      </c>
      <c r="V158" s="5" t="str">
        <f t="shared" si="39"/>
        <v/>
      </c>
      <c r="W158" t="str">
        <f t="shared" si="40"/>
        <v/>
      </c>
    </row>
    <row r="159" spans="1:23">
      <c r="A159" s="2" t="str">
        <f>IF(CLEANED_DATA!A159="","",CLEANED_DATA!A159)</f>
        <v/>
      </c>
      <c r="B159" s="2" t="str">
        <f>IF($A159="","",CLEANED_DATA!D159)</f>
        <v/>
      </c>
      <c r="C159" s="2" t="str">
        <f>IF($A159="","",CLEANED_DATA!G159)</f>
        <v/>
      </c>
      <c r="D159" s="5" t="str">
        <f t="shared" si="32"/>
        <v/>
      </c>
      <c r="E159" s="6" t="str">
        <f>IF($A159="","",IF(OR(CLEANED_DATA!D159="",CLEANED_DATA!Q159=""),"Missing ANC1 or LLIN",IF(CLEANED_DATA!D159=0,"ANC1 is 0",(CLEANED_DATA!Q159/CLEANED_DATA!D159)*100)))</f>
        <v/>
      </c>
      <c r="F159" s="2" t="str">
        <f>IF($A159="","",CLEANED_DATA!R159)</f>
        <v/>
      </c>
      <c r="G159" s="6" t="str">
        <f>IF($A159="","",CLEANED_DATA!T159)</f>
        <v/>
      </c>
      <c r="H159" s="5" t="str">
        <f t="shared" si="33"/>
        <v/>
      </c>
      <c r="I159" s="7" t="str">
        <f>IF($A159="","",CLEANED_DATA!AL159)</f>
        <v/>
      </c>
      <c r="J159" s="5" t="str">
        <f t="shared" si="34"/>
        <v/>
      </c>
      <c r="K159" s="7" t="str">
        <f>IF($A159="","",CLEANED_DATA!V159)</f>
        <v/>
      </c>
      <c r="L159" s="5" t="str">
        <f t="shared" si="35"/>
        <v/>
      </c>
      <c r="M159" s="2" t="str">
        <f>IF($A159="","",CLEANED_DATA!W159)</f>
        <v/>
      </c>
      <c r="N159" s="5" t="str">
        <f t="shared" si="36"/>
        <v/>
      </c>
      <c r="O159" s="7" t="str">
        <f>IF($A159="","",CLEANED_DATA!AM159)</f>
        <v/>
      </c>
      <c r="P159" s="2" t="str">
        <f>IF($A159="","",CLEANED_DATA!AN159)</f>
        <v/>
      </c>
      <c r="Q159" s="7" t="str">
        <f>IF($A159="","",CLEANED_DATA!AO159)</f>
        <v/>
      </c>
      <c r="R159" s="5" t="str">
        <f t="shared" si="37"/>
        <v/>
      </c>
      <c r="S159" t="str">
        <f>IF($A159="","",DQ_CHECKS!K159)</f>
        <v/>
      </c>
      <c r="T159" t="str">
        <f>IF($A159="","",N(CLEANED_DATA!AV159)+N(CLEANED_DATA!AW159)+N(CLEANED_DATA!AX159))</f>
        <v/>
      </c>
      <c r="U159" s="5" t="str">
        <f t="shared" si="38"/>
        <v/>
      </c>
      <c r="V159" s="5" t="str">
        <f t="shared" si="39"/>
        <v/>
      </c>
      <c r="W159" t="str">
        <f t="shared" si="40"/>
        <v/>
      </c>
    </row>
    <row r="160" spans="1:23">
      <c r="A160" s="2" t="str">
        <f>IF(CLEANED_DATA!A160="","",CLEANED_DATA!A160)</f>
        <v/>
      </c>
      <c r="B160" s="2" t="str">
        <f>IF($A160="","",CLEANED_DATA!D160)</f>
        <v/>
      </c>
      <c r="C160" s="2" t="str">
        <f>IF($A160="","",CLEANED_DATA!G160)</f>
        <v/>
      </c>
      <c r="D160" s="5" t="str">
        <f t="shared" si="32"/>
        <v/>
      </c>
      <c r="E160" s="6" t="str">
        <f>IF($A160="","",IF(OR(CLEANED_DATA!D160="",CLEANED_DATA!Q160=""),"Missing ANC1 or LLIN",IF(CLEANED_DATA!D160=0,"ANC1 is 0",(CLEANED_DATA!Q160/CLEANED_DATA!D160)*100)))</f>
        <v/>
      </c>
      <c r="F160" s="2" t="str">
        <f>IF($A160="","",CLEANED_DATA!R160)</f>
        <v/>
      </c>
      <c r="G160" s="6" t="str">
        <f>IF($A160="","",CLEANED_DATA!T160)</f>
        <v/>
      </c>
      <c r="H160" s="5" t="str">
        <f t="shared" si="33"/>
        <v/>
      </c>
      <c r="I160" s="7" t="str">
        <f>IF($A160="","",CLEANED_DATA!AL160)</f>
        <v/>
      </c>
      <c r="J160" s="5" t="str">
        <f t="shared" si="34"/>
        <v/>
      </c>
      <c r="K160" s="7" t="str">
        <f>IF($A160="","",CLEANED_DATA!V160)</f>
        <v/>
      </c>
      <c r="L160" s="5" t="str">
        <f t="shared" si="35"/>
        <v/>
      </c>
      <c r="M160" s="2" t="str">
        <f>IF($A160="","",CLEANED_DATA!W160)</f>
        <v/>
      </c>
      <c r="N160" s="5" t="str">
        <f t="shared" si="36"/>
        <v/>
      </c>
      <c r="O160" s="7" t="str">
        <f>IF($A160="","",CLEANED_DATA!AM160)</f>
        <v/>
      </c>
      <c r="P160" s="2" t="str">
        <f>IF($A160="","",CLEANED_DATA!AN160)</f>
        <v/>
      </c>
      <c r="Q160" s="7" t="str">
        <f>IF($A160="","",CLEANED_DATA!AO160)</f>
        <v/>
      </c>
      <c r="R160" s="5" t="str">
        <f t="shared" si="37"/>
        <v/>
      </c>
      <c r="S160" t="str">
        <f>IF($A160="","",DQ_CHECKS!K160)</f>
        <v/>
      </c>
      <c r="T160" t="str">
        <f>IF($A160="","",N(CLEANED_DATA!AV160)+N(CLEANED_DATA!AW160)+N(CLEANED_DATA!AX160))</f>
        <v/>
      </c>
      <c r="U160" s="5" t="str">
        <f t="shared" si="38"/>
        <v/>
      </c>
      <c r="V160" s="5" t="str">
        <f t="shared" si="39"/>
        <v/>
      </c>
      <c r="W160" t="str">
        <f t="shared" si="40"/>
        <v/>
      </c>
    </row>
    <row r="161" spans="1:23">
      <c r="A161" s="2" t="str">
        <f>IF(CLEANED_DATA!A161="","",CLEANED_DATA!A161)</f>
        <v/>
      </c>
      <c r="B161" s="2" t="str">
        <f>IF($A161="","",CLEANED_DATA!D161)</f>
        <v/>
      </c>
      <c r="C161" s="2" t="str">
        <f>IF($A161="","",CLEANED_DATA!G161)</f>
        <v/>
      </c>
      <c r="D161" s="5" t="str">
        <f t="shared" si="32"/>
        <v/>
      </c>
      <c r="E161" s="6" t="str">
        <f>IF($A161="","",IF(OR(CLEANED_DATA!D161="",CLEANED_DATA!Q161=""),"Missing ANC1 or LLIN",IF(CLEANED_DATA!D161=0,"ANC1 is 0",(CLEANED_DATA!Q161/CLEANED_DATA!D161)*100)))</f>
        <v/>
      </c>
      <c r="F161" s="2" t="str">
        <f>IF($A161="","",CLEANED_DATA!R161)</f>
        <v/>
      </c>
      <c r="G161" s="6" t="str">
        <f>IF($A161="","",CLEANED_DATA!T161)</f>
        <v/>
      </c>
      <c r="H161" s="5" t="str">
        <f t="shared" si="33"/>
        <v/>
      </c>
      <c r="I161" s="7" t="str">
        <f>IF($A161="","",CLEANED_DATA!AL161)</f>
        <v/>
      </c>
      <c r="J161" s="5" t="str">
        <f t="shared" si="34"/>
        <v/>
      </c>
      <c r="K161" s="7" t="str">
        <f>IF($A161="","",CLEANED_DATA!V161)</f>
        <v/>
      </c>
      <c r="L161" s="5" t="str">
        <f t="shared" si="35"/>
        <v/>
      </c>
      <c r="M161" s="2" t="str">
        <f>IF($A161="","",CLEANED_DATA!W161)</f>
        <v/>
      </c>
      <c r="N161" s="5" t="str">
        <f t="shared" si="36"/>
        <v/>
      </c>
      <c r="O161" s="7" t="str">
        <f>IF($A161="","",CLEANED_DATA!AM161)</f>
        <v/>
      </c>
      <c r="P161" s="2" t="str">
        <f>IF($A161="","",CLEANED_DATA!AN161)</f>
        <v/>
      </c>
      <c r="Q161" s="7" t="str">
        <f>IF($A161="","",CLEANED_DATA!AO161)</f>
        <v/>
      </c>
      <c r="R161" s="5" t="str">
        <f t="shared" si="37"/>
        <v/>
      </c>
      <c r="S161" t="str">
        <f>IF($A161="","",DQ_CHECKS!K161)</f>
        <v/>
      </c>
      <c r="T161" t="str">
        <f>IF($A161="","",N(CLEANED_DATA!AV161)+N(CLEANED_DATA!AW161)+N(CLEANED_DATA!AX161))</f>
        <v/>
      </c>
      <c r="U161" s="5" t="str">
        <f t="shared" si="38"/>
        <v/>
      </c>
      <c r="V161" s="5" t="str">
        <f t="shared" si="39"/>
        <v/>
      </c>
      <c r="W161" t="str">
        <f t="shared" si="40"/>
        <v/>
      </c>
    </row>
    <row r="162" spans="1:23">
      <c r="A162" s="2" t="str">
        <f>IF(CLEANED_DATA!A162="","",CLEANED_DATA!A162)</f>
        <v/>
      </c>
      <c r="B162" s="2" t="str">
        <f>IF($A162="","",CLEANED_DATA!D162)</f>
        <v/>
      </c>
      <c r="C162" s="2" t="str">
        <f>IF($A162="","",CLEANED_DATA!G162)</f>
        <v/>
      </c>
      <c r="D162" s="5" t="str">
        <f t="shared" ref="D162:D193" si="41">IF($A162="","",IFERROR(C162/B162*100,""))</f>
        <v/>
      </c>
      <c r="E162" s="6" t="str">
        <f>IF($A162="","",IF(OR(CLEANED_DATA!D162="",CLEANED_DATA!Q162=""),"Missing ANC1 or LLIN",IF(CLEANED_DATA!D162=0,"ANC1 is 0",(CLEANED_DATA!Q162/CLEANED_DATA!D162)*100)))</f>
        <v/>
      </c>
      <c r="F162" s="2" t="str">
        <f>IF($A162="","",CLEANED_DATA!R162)</f>
        <v/>
      </c>
      <c r="G162" s="6" t="str">
        <f>IF($A162="","",CLEANED_DATA!T162)</f>
        <v/>
      </c>
      <c r="H162" s="5" t="str">
        <f t="shared" ref="H162:H193" si="42">IF($A162="","",IFERROR(G162/F162*100,""))</f>
        <v/>
      </c>
      <c r="I162" s="7" t="str">
        <f>IF($A162="","",CLEANED_DATA!AL162)</f>
        <v/>
      </c>
      <c r="J162" s="5" t="str">
        <f t="shared" ref="J162:J193" si="43">IF($A162="","",IFERROR(I162/F162*100,""))</f>
        <v/>
      </c>
      <c r="K162" s="7" t="str">
        <f>IF($A162="","",CLEANED_DATA!V162)</f>
        <v/>
      </c>
      <c r="L162" s="5" t="str">
        <f t="shared" ref="L162:L193" si="44">IF($A162="","",IFERROR(K162/F162*100,""))</f>
        <v/>
      </c>
      <c r="M162" s="2" t="str">
        <f>IF($A162="","",CLEANED_DATA!W162)</f>
        <v/>
      </c>
      <c r="N162" s="5" t="str">
        <f t="shared" ref="N162:N193" si="45">IF($A162="","",IFERROR(M162/F162*100,""))</f>
        <v/>
      </c>
      <c r="O162" s="7" t="str">
        <f>IF($A162="","",CLEANED_DATA!AM162)</f>
        <v/>
      </c>
      <c r="P162" s="2" t="str">
        <f>IF($A162="","",CLEANED_DATA!AN162)</f>
        <v/>
      </c>
      <c r="Q162" s="7" t="str">
        <f>IF($A162="","",CLEANED_DATA!AO162)</f>
        <v/>
      </c>
      <c r="R162" s="5" t="str">
        <f t="shared" ref="R162:R193" si="46">IF($A162="","",IFERROR(Q162/O162*100,""))</f>
        <v/>
      </c>
      <c r="S162" t="str">
        <f>IF($A162="","",DQ_CHECKS!K162)</f>
        <v/>
      </c>
      <c r="T162" t="str">
        <f>IF($A162="","",N(CLEANED_DATA!AV162)+N(CLEANED_DATA!AW162)+N(CLEANED_DATA!AX162))</f>
        <v/>
      </c>
      <c r="U162" s="5" t="str">
        <f t="shared" ref="U162:U193" si="47">IF($A162="","",IFERROR(T162/S162*100,""))</f>
        <v/>
      </c>
      <c r="V162" s="5" t="str">
        <f t="shared" si="39"/>
        <v/>
      </c>
      <c r="W162" t="str">
        <f t="shared" si="40"/>
        <v/>
      </c>
    </row>
    <row r="163" spans="1:23">
      <c r="A163" s="2" t="str">
        <f>IF(CLEANED_DATA!A163="","",CLEANED_DATA!A163)</f>
        <v/>
      </c>
      <c r="B163" s="2" t="str">
        <f>IF($A163="","",CLEANED_DATA!D163)</f>
        <v/>
      </c>
      <c r="C163" s="2" t="str">
        <f>IF($A163="","",CLEANED_DATA!G163)</f>
        <v/>
      </c>
      <c r="D163" s="5" t="str">
        <f t="shared" si="41"/>
        <v/>
      </c>
      <c r="E163" s="6" t="str">
        <f>IF($A163="","",IF(OR(CLEANED_DATA!D163="",CLEANED_DATA!Q163=""),"Missing ANC1 or LLIN",IF(CLEANED_DATA!D163=0,"ANC1 is 0",(CLEANED_DATA!Q163/CLEANED_DATA!D163)*100)))</f>
        <v/>
      </c>
      <c r="F163" s="2" t="str">
        <f>IF($A163="","",CLEANED_DATA!R163)</f>
        <v/>
      </c>
      <c r="G163" s="6" t="str">
        <f>IF($A163="","",CLEANED_DATA!T163)</f>
        <v/>
      </c>
      <c r="H163" s="5" t="str">
        <f t="shared" si="42"/>
        <v/>
      </c>
      <c r="I163" s="7" t="str">
        <f>IF($A163="","",CLEANED_DATA!AL163)</f>
        <v/>
      </c>
      <c r="J163" s="5" t="str">
        <f t="shared" si="43"/>
        <v/>
      </c>
      <c r="K163" s="7" t="str">
        <f>IF($A163="","",CLEANED_DATA!V163)</f>
        <v/>
      </c>
      <c r="L163" s="5" t="str">
        <f t="shared" si="44"/>
        <v/>
      </c>
      <c r="M163" s="2" t="str">
        <f>IF($A163="","",CLEANED_DATA!W163)</f>
        <v/>
      </c>
      <c r="N163" s="5" t="str">
        <f t="shared" si="45"/>
        <v/>
      </c>
      <c r="O163" s="7" t="str">
        <f>IF($A163="","",CLEANED_DATA!AM163)</f>
        <v/>
      </c>
      <c r="P163" s="2" t="str">
        <f>IF($A163="","",CLEANED_DATA!AN163)</f>
        <v/>
      </c>
      <c r="Q163" s="7" t="str">
        <f>IF($A163="","",CLEANED_DATA!AO163)</f>
        <v/>
      </c>
      <c r="R163" s="5" t="str">
        <f t="shared" si="46"/>
        <v/>
      </c>
      <c r="S163" t="str">
        <f>IF($A163="","",DQ_CHECKS!K163)</f>
        <v/>
      </c>
      <c r="T163" t="str">
        <f>IF($A163="","",N(CLEANED_DATA!AV163)+N(CLEANED_DATA!AW163)+N(CLEANED_DATA!AX163))</f>
        <v/>
      </c>
      <c r="U163" s="5" t="str">
        <f t="shared" si="47"/>
        <v/>
      </c>
      <c r="V163" s="5" t="str">
        <f t="shared" si="39"/>
        <v/>
      </c>
      <c r="W163" t="str">
        <f t="shared" si="40"/>
        <v/>
      </c>
    </row>
    <row r="164" spans="1:23">
      <c r="A164" s="2" t="str">
        <f>IF(CLEANED_DATA!A164="","",CLEANED_DATA!A164)</f>
        <v/>
      </c>
      <c r="B164" s="2" t="str">
        <f>IF($A164="","",CLEANED_DATA!D164)</f>
        <v/>
      </c>
      <c r="C164" s="2" t="str">
        <f>IF($A164="","",CLEANED_DATA!G164)</f>
        <v/>
      </c>
      <c r="D164" s="5" t="str">
        <f t="shared" si="41"/>
        <v/>
      </c>
      <c r="E164" s="6" t="str">
        <f>IF($A164="","",IF(OR(CLEANED_DATA!D164="",CLEANED_DATA!Q164=""),"Missing ANC1 or LLIN",IF(CLEANED_DATA!D164=0,"ANC1 is 0",(CLEANED_DATA!Q164/CLEANED_DATA!D164)*100)))</f>
        <v/>
      </c>
      <c r="F164" s="2" t="str">
        <f>IF($A164="","",CLEANED_DATA!R164)</f>
        <v/>
      </c>
      <c r="G164" s="6" t="str">
        <f>IF($A164="","",CLEANED_DATA!T164)</f>
        <v/>
      </c>
      <c r="H164" s="5" t="str">
        <f t="shared" si="42"/>
        <v/>
      </c>
      <c r="I164" s="7" t="str">
        <f>IF($A164="","",CLEANED_DATA!AL164)</f>
        <v/>
      </c>
      <c r="J164" s="5" t="str">
        <f t="shared" si="43"/>
        <v/>
      </c>
      <c r="K164" s="7" t="str">
        <f>IF($A164="","",CLEANED_DATA!V164)</f>
        <v/>
      </c>
      <c r="L164" s="5" t="str">
        <f t="shared" si="44"/>
        <v/>
      </c>
      <c r="M164" s="2" t="str">
        <f>IF($A164="","",CLEANED_DATA!W164)</f>
        <v/>
      </c>
      <c r="N164" s="5" t="str">
        <f t="shared" si="45"/>
        <v/>
      </c>
      <c r="O164" s="7" t="str">
        <f>IF($A164="","",CLEANED_DATA!AM164)</f>
        <v/>
      </c>
      <c r="P164" s="2" t="str">
        <f>IF($A164="","",CLEANED_DATA!AN164)</f>
        <v/>
      </c>
      <c r="Q164" s="7" t="str">
        <f>IF($A164="","",CLEANED_DATA!AO164)</f>
        <v/>
      </c>
      <c r="R164" s="5" t="str">
        <f t="shared" si="46"/>
        <v/>
      </c>
      <c r="S164" t="str">
        <f>IF($A164="","",DQ_CHECKS!K164)</f>
        <v/>
      </c>
      <c r="T164" t="str">
        <f>IF($A164="","",N(CLEANED_DATA!AV164)+N(CLEANED_DATA!AW164)+N(CLEANED_DATA!AX164))</f>
        <v/>
      </c>
      <c r="U164" s="5" t="str">
        <f t="shared" si="47"/>
        <v/>
      </c>
      <c r="V164" s="5" t="str">
        <f t="shared" si="39"/>
        <v/>
      </c>
      <c r="W164" t="str">
        <f t="shared" si="40"/>
        <v/>
      </c>
    </row>
    <row r="165" spans="1:23">
      <c r="A165" s="2" t="str">
        <f>IF(CLEANED_DATA!A165="","",CLEANED_DATA!A165)</f>
        <v/>
      </c>
      <c r="B165" s="2" t="str">
        <f>IF($A165="","",CLEANED_DATA!D165)</f>
        <v/>
      </c>
      <c r="C165" s="2" t="str">
        <f>IF($A165="","",CLEANED_DATA!G165)</f>
        <v/>
      </c>
      <c r="D165" s="5" t="str">
        <f t="shared" si="41"/>
        <v/>
      </c>
      <c r="E165" s="6" t="str">
        <f>IF($A165="","",IF(OR(CLEANED_DATA!D165="",CLEANED_DATA!Q165=""),"Missing ANC1 or LLIN",IF(CLEANED_DATA!D165=0,"ANC1 is 0",(CLEANED_DATA!Q165/CLEANED_DATA!D165)*100)))</f>
        <v/>
      </c>
      <c r="F165" s="2" t="str">
        <f>IF($A165="","",CLEANED_DATA!R165)</f>
        <v/>
      </c>
      <c r="G165" s="6" t="str">
        <f>IF($A165="","",CLEANED_DATA!T165)</f>
        <v/>
      </c>
      <c r="H165" s="5" t="str">
        <f t="shared" si="42"/>
        <v/>
      </c>
      <c r="I165" s="7" t="str">
        <f>IF($A165="","",CLEANED_DATA!AL165)</f>
        <v/>
      </c>
      <c r="J165" s="5" t="str">
        <f t="shared" si="43"/>
        <v/>
      </c>
      <c r="K165" s="7" t="str">
        <f>IF($A165="","",CLEANED_DATA!V165)</f>
        <v/>
      </c>
      <c r="L165" s="5" t="str">
        <f t="shared" si="44"/>
        <v/>
      </c>
      <c r="M165" s="2" t="str">
        <f>IF($A165="","",CLEANED_DATA!W165)</f>
        <v/>
      </c>
      <c r="N165" s="5" t="str">
        <f t="shared" si="45"/>
        <v/>
      </c>
      <c r="O165" s="7" t="str">
        <f>IF($A165="","",CLEANED_DATA!AM165)</f>
        <v/>
      </c>
      <c r="P165" s="2" t="str">
        <f>IF($A165="","",CLEANED_DATA!AN165)</f>
        <v/>
      </c>
      <c r="Q165" s="7" t="str">
        <f>IF($A165="","",CLEANED_DATA!AO165)</f>
        <v/>
      </c>
      <c r="R165" s="5" t="str">
        <f t="shared" si="46"/>
        <v/>
      </c>
      <c r="S165" t="str">
        <f>IF($A165="","",DQ_CHECKS!K165)</f>
        <v/>
      </c>
      <c r="T165" t="str">
        <f>IF($A165="","",N(CLEANED_DATA!AV165)+N(CLEANED_DATA!AW165)+N(CLEANED_DATA!AX165))</f>
        <v/>
      </c>
      <c r="U165" s="5" t="str">
        <f t="shared" si="47"/>
        <v/>
      </c>
      <c r="V165" s="5" t="str">
        <f t="shared" si="39"/>
        <v/>
      </c>
      <c r="W165" t="str">
        <f t="shared" si="40"/>
        <v/>
      </c>
    </row>
    <row r="166" spans="1:23">
      <c r="A166" s="2" t="str">
        <f>IF(CLEANED_DATA!A166="","",CLEANED_DATA!A166)</f>
        <v/>
      </c>
      <c r="B166" s="2" t="str">
        <f>IF($A166="","",CLEANED_DATA!D166)</f>
        <v/>
      </c>
      <c r="C166" s="2" t="str">
        <f>IF($A166="","",CLEANED_DATA!G166)</f>
        <v/>
      </c>
      <c r="D166" s="5" t="str">
        <f t="shared" si="41"/>
        <v/>
      </c>
      <c r="E166" s="6" t="str">
        <f>IF($A166="","",IF(OR(CLEANED_DATA!D166="",CLEANED_DATA!Q166=""),"Missing ANC1 or LLIN",IF(CLEANED_DATA!D166=0,"ANC1 is 0",(CLEANED_DATA!Q166/CLEANED_DATA!D166)*100)))</f>
        <v/>
      </c>
      <c r="F166" s="2" t="str">
        <f>IF($A166="","",CLEANED_DATA!R166)</f>
        <v/>
      </c>
      <c r="G166" s="6" t="str">
        <f>IF($A166="","",CLEANED_DATA!T166)</f>
        <v/>
      </c>
      <c r="H166" s="5" t="str">
        <f t="shared" si="42"/>
        <v/>
      </c>
      <c r="I166" s="7" t="str">
        <f>IF($A166="","",CLEANED_DATA!AL166)</f>
        <v/>
      </c>
      <c r="J166" s="5" t="str">
        <f t="shared" si="43"/>
        <v/>
      </c>
      <c r="K166" s="7" t="str">
        <f>IF($A166="","",CLEANED_DATA!V166)</f>
        <v/>
      </c>
      <c r="L166" s="5" t="str">
        <f t="shared" si="44"/>
        <v/>
      </c>
      <c r="M166" s="2" t="str">
        <f>IF($A166="","",CLEANED_DATA!W166)</f>
        <v/>
      </c>
      <c r="N166" s="5" t="str">
        <f t="shared" si="45"/>
        <v/>
      </c>
      <c r="O166" s="7" t="str">
        <f>IF($A166="","",CLEANED_DATA!AM166)</f>
        <v/>
      </c>
      <c r="P166" s="2" t="str">
        <f>IF($A166="","",CLEANED_DATA!AN166)</f>
        <v/>
      </c>
      <c r="Q166" s="7" t="str">
        <f>IF($A166="","",CLEANED_DATA!AO166)</f>
        <v/>
      </c>
      <c r="R166" s="5" t="str">
        <f t="shared" si="46"/>
        <v/>
      </c>
      <c r="S166" t="str">
        <f>IF($A166="","",DQ_CHECKS!K166)</f>
        <v/>
      </c>
      <c r="T166" t="str">
        <f>IF($A166="","",N(CLEANED_DATA!AV166)+N(CLEANED_DATA!AW166)+N(CLEANED_DATA!AX166))</f>
        <v/>
      </c>
      <c r="U166" s="5" t="str">
        <f t="shared" si="47"/>
        <v/>
      </c>
      <c r="V166" s="5" t="str">
        <f t="shared" si="39"/>
        <v/>
      </c>
      <c r="W166" t="str">
        <f t="shared" si="40"/>
        <v/>
      </c>
    </row>
    <row r="167" spans="1:23">
      <c r="A167" s="2" t="str">
        <f>IF(CLEANED_DATA!A167="","",CLEANED_DATA!A167)</f>
        <v/>
      </c>
      <c r="B167" s="2" t="str">
        <f>IF($A167="","",CLEANED_DATA!D167)</f>
        <v/>
      </c>
      <c r="C167" s="2" t="str">
        <f>IF($A167="","",CLEANED_DATA!G167)</f>
        <v/>
      </c>
      <c r="D167" s="5" t="str">
        <f t="shared" si="41"/>
        <v/>
      </c>
      <c r="E167" s="6" t="str">
        <f>IF($A167="","",IF(OR(CLEANED_DATA!D167="",CLEANED_DATA!Q167=""),"Missing ANC1 or LLIN",IF(CLEANED_DATA!D167=0,"ANC1 is 0",(CLEANED_DATA!Q167/CLEANED_DATA!D167)*100)))</f>
        <v/>
      </c>
      <c r="F167" s="2" t="str">
        <f>IF($A167="","",CLEANED_DATA!R167)</f>
        <v/>
      </c>
      <c r="G167" s="6" t="str">
        <f>IF($A167="","",CLEANED_DATA!T167)</f>
        <v/>
      </c>
      <c r="H167" s="5" t="str">
        <f t="shared" si="42"/>
        <v/>
      </c>
      <c r="I167" s="7" t="str">
        <f>IF($A167="","",CLEANED_DATA!AL167)</f>
        <v/>
      </c>
      <c r="J167" s="5" t="str">
        <f t="shared" si="43"/>
        <v/>
      </c>
      <c r="K167" s="7" t="str">
        <f>IF($A167="","",CLEANED_DATA!V167)</f>
        <v/>
      </c>
      <c r="L167" s="5" t="str">
        <f t="shared" si="44"/>
        <v/>
      </c>
      <c r="M167" s="2" t="str">
        <f>IF($A167="","",CLEANED_DATA!W167)</f>
        <v/>
      </c>
      <c r="N167" s="5" t="str">
        <f t="shared" si="45"/>
        <v/>
      </c>
      <c r="O167" s="7" t="str">
        <f>IF($A167="","",CLEANED_DATA!AM167)</f>
        <v/>
      </c>
      <c r="P167" s="2" t="str">
        <f>IF($A167="","",CLEANED_DATA!AN167)</f>
        <v/>
      </c>
      <c r="Q167" s="7" t="str">
        <f>IF($A167="","",CLEANED_DATA!AO167)</f>
        <v/>
      </c>
      <c r="R167" s="5" t="str">
        <f t="shared" si="46"/>
        <v/>
      </c>
      <c r="S167" t="str">
        <f>IF($A167="","",DQ_CHECKS!K167)</f>
        <v/>
      </c>
      <c r="T167" t="str">
        <f>IF($A167="","",N(CLEANED_DATA!AV167)+N(CLEANED_DATA!AW167)+N(CLEANED_DATA!AX167))</f>
        <v/>
      </c>
      <c r="U167" s="5" t="str">
        <f t="shared" si="47"/>
        <v/>
      </c>
      <c r="V167" s="5" t="str">
        <f t="shared" si="39"/>
        <v/>
      </c>
      <c r="W167" t="str">
        <f t="shared" si="40"/>
        <v/>
      </c>
    </row>
    <row r="168" spans="1:23">
      <c r="A168" s="2" t="str">
        <f>IF(CLEANED_DATA!A168="","",CLEANED_DATA!A168)</f>
        <v/>
      </c>
      <c r="B168" s="2" t="str">
        <f>IF($A168="","",CLEANED_DATA!D168)</f>
        <v/>
      </c>
      <c r="C168" s="2" t="str">
        <f>IF($A168="","",CLEANED_DATA!G168)</f>
        <v/>
      </c>
      <c r="D168" s="5" t="str">
        <f t="shared" si="41"/>
        <v/>
      </c>
      <c r="E168" s="6" t="str">
        <f>IF($A168="","",IF(OR(CLEANED_DATA!D168="",CLEANED_DATA!Q168=""),"Missing ANC1 or LLIN",IF(CLEANED_DATA!D168=0,"ANC1 is 0",(CLEANED_DATA!Q168/CLEANED_DATA!D168)*100)))</f>
        <v/>
      </c>
      <c r="F168" s="2" t="str">
        <f>IF($A168="","",CLEANED_DATA!R168)</f>
        <v/>
      </c>
      <c r="G168" s="6" t="str">
        <f>IF($A168="","",CLEANED_DATA!T168)</f>
        <v/>
      </c>
      <c r="H168" s="5" t="str">
        <f t="shared" si="42"/>
        <v/>
      </c>
      <c r="I168" s="7" t="str">
        <f>IF($A168="","",CLEANED_DATA!AL168)</f>
        <v/>
      </c>
      <c r="J168" s="5" t="str">
        <f t="shared" si="43"/>
        <v/>
      </c>
      <c r="K168" s="7" t="str">
        <f>IF($A168="","",CLEANED_DATA!V168)</f>
        <v/>
      </c>
      <c r="L168" s="5" t="str">
        <f t="shared" si="44"/>
        <v/>
      </c>
      <c r="M168" s="2" t="str">
        <f>IF($A168="","",CLEANED_DATA!W168)</f>
        <v/>
      </c>
      <c r="N168" s="5" t="str">
        <f t="shared" si="45"/>
        <v/>
      </c>
      <c r="O168" s="7" t="str">
        <f>IF($A168="","",CLEANED_DATA!AM168)</f>
        <v/>
      </c>
      <c r="P168" s="2" t="str">
        <f>IF($A168="","",CLEANED_DATA!AN168)</f>
        <v/>
      </c>
      <c r="Q168" s="7" t="str">
        <f>IF($A168="","",CLEANED_DATA!AO168)</f>
        <v/>
      </c>
      <c r="R168" s="5" t="str">
        <f t="shared" si="46"/>
        <v/>
      </c>
      <c r="S168" t="str">
        <f>IF($A168="","",DQ_CHECKS!K168)</f>
        <v/>
      </c>
      <c r="T168" t="str">
        <f>IF($A168="","",N(CLEANED_DATA!AV168)+N(CLEANED_DATA!AW168)+N(CLEANED_DATA!AX168))</f>
        <v/>
      </c>
      <c r="U168" s="5" t="str">
        <f t="shared" si="47"/>
        <v/>
      </c>
      <c r="V168" s="5" t="str">
        <f t="shared" si="39"/>
        <v/>
      </c>
      <c r="W168" t="str">
        <f t="shared" si="40"/>
        <v/>
      </c>
    </row>
    <row r="169" spans="1:23">
      <c r="A169" s="2" t="str">
        <f>IF(CLEANED_DATA!A169="","",CLEANED_DATA!A169)</f>
        <v/>
      </c>
      <c r="B169" s="2" t="str">
        <f>IF($A169="","",CLEANED_DATA!D169)</f>
        <v/>
      </c>
      <c r="C169" s="2" t="str">
        <f>IF($A169="","",CLEANED_DATA!G169)</f>
        <v/>
      </c>
      <c r="D169" s="5" t="str">
        <f t="shared" si="41"/>
        <v/>
      </c>
      <c r="E169" s="6" t="str">
        <f>IF($A169="","",IF(OR(CLEANED_DATA!D169="",CLEANED_DATA!Q169=""),"Missing ANC1 or LLIN",IF(CLEANED_DATA!D169=0,"ANC1 is 0",(CLEANED_DATA!Q169/CLEANED_DATA!D169)*100)))</f>
        <v/>
      </c>
      <c r="F169" s="2" t="str">
        <f>IF($A169="","",CLEANED_DATA!R169)</f>
        <v/>
      </c>
      <c r="G169" s="6" t="str">
        <f>IF($A169="","",CLEANED_DATA!T169)</f>
        <v/>
      </c>
      <c r="H169" s="5" t="str">
        <f t="shared" si="42"/>
        <v/>
      </c>
      <c r="I169" s="7" t="str">
        <f>IF($A169="","",CLEANED_DATA!AL169)</f>
        <v/>
      </c>
      <c r="J169" s="5" t="str">
        <f t="shared" si="43"/>
        <v/>
      </c>
      <c r="K169" s="7" t="str">
        <f>IF($A169="","",CLEANED_DATA!V169)</f>
        <v/>
      </c>
      <c r="L169" s="5" t="str">
        <f t="shared" si="44"/>
        <v/>
      </c>
      <c r="M169" s="2" t="str">
        <f>IF($A169="","",CLEANED_DATA!W169)</f>
        <v/>
      </c>
      <c r="N169" s="5" t="str">
        <f t="shared" si="45"/>
        <v/>
      </c>
      <c r="O169" s="7" t="str">
        <f>IF($A169="","",CLEANED_DATA!AM169)</f>
        <v/>
      </c>
      <c r="P169" s="2" t="str">
        <f>IF($A169="","",CLEANED_DATA!AN169)</f>
        <v/>
      </c>
      <c r="Q169" s="7" t="str">
        <f>IF($A169="","",CLEANED_DATA!AO169)</f>
        <v/>
      </c>
      <c r="R169" s="5" t="str">
        <f t="shared" si="46"/>
        <v/>
      </c>
      <c r="S169" t="str">
        <f>IF($A169="","",DQ_CHECKS!K169)</f>
        <v/>
      </c>
      <c r="T169" t="str">
        <f>IF($A169="","",N(CLEANED_DATA!AV169)+N(CLEANED_DATA!AW169)+N(CLEANED_DATA!AX169))</f>
        <v/>
      </c>
      <c r="U169" s="5" t="str">
        <f t="shared" si="47"/>
        <v/>
      </c>
      <c r="V169" s="5" t="str">
        <f t="shared" si="39"/>
        <v/>
      </c>
      <c r="W169" t="str">
        <f t="shared" si="40"/>
        <v/>
      </c>
    </row>
    <row r="170" spans="1:23">
      <c r="A170" s="2" t="str">
        <f>IF(CLEANED_DATA!A170="","",CLEANED_DATA!A170)</f>
        <v/>
      </c>
      <c r="B170" s="2" t="str">
        <f>IF($A170="","",CLEANED_DATA!D170)</f>
        <v/>
      </c>
      <c r="C170" s="2" t="str">
        <f>IF($A170="","",CLEANED_DATA!G170)</f>
        <v/>
      </c>
      <c r="D170" s="5" t="str">
        <f t="shared" si="41"/>
        <v/>
      </c>
      <c r="E170" s="6" t="str">
        <f>IF($A170="","",IF(OR(CLEANED_DATA!D170="",CLEANED_DATA!Q170=""),"Missing ANC1 or LLIN",IF(CLEANED_DATA!D170=0,"ANC1 is 0",(CLEANED_DATA!Q170/CLEANED_DATA!D170)*100)))</f>
        <v/>
      </c>
      <c r="F170" s="2" t="str">
        <f>IF($A170="","",CLEANED_DATA!R170)</f>
        <v/>
      </c>
      <c r="G170" s="6" t="str">
        <f>IF($A170="","",CLEANED_DATA!T170)</f>
        <v/>
      </c>
      <c r="H170" s="5" t="str">
        <f t="shared" si="42"/>
        <v/>
      </c>
      <c r="I170" s="7" t="str">
        <f>IF($A170="","",CLEANED_DATA!AL170)</f>
        <v/>
      </c>
      <c r="J170" s="5" t="str">
        <f t="shared" si="43"/>
        <v/>
      </c>
      <c r="K170" s="7" t="str">
        <f>IF($A170="","",CLEANED_DATA!V170)</f>
        <v/>
      </c>
      <c r="L170" s="5" t="str">
        <f t="shared" si="44"/>
        <v/>
      </c>
      <c r="M170" s="2" t="str">
        <f>IF($A170="","",CLEANED_DATA!W170)</f>
        <v/>
      </c>
      <c r="N170" s="5" t="str">
        <f t="shared" si="45"/>
        <v/>
      </c>
      <c r="O170" s="7" t="str">
        <f>IF($A170="","",CLEANED_DATA!AM170)</f>
        <v/>
      </c>
      <c r="P170" s="2" t="str">
        <f>IF($A170="","",CLEANED_DATA!AN170)</f>
        <v/>
      </c>
      <c r="Q170" s="7" t="str">
        <f>IF($A170="","",CLEANED_DATA!AO170)</f>
        <v/>
      </c>
      <c r="R170" s="5" t="str">
        <f t="shared" si="46"/>
        <v/>
      </c>
      <c r="S170" t="str">
        <f>IF($A170="","",DQ_CHECKS!K170)</f>
        <v/>
      </c>
      <c r="T170" t="str">
        <f>IF($A170="","",N(CLEANED_DATA!AV170)+N(CLEANED_DATA!AW170)+N(CLEANED_DATA!AX170))</f>
        <v/>
      </c>
      <c r="U170" s="5" t="str">
        <f t="shared" si="47"/>
        <v/>
      </c>
      <c r="V170" s="5" t="str">
        <f t="shared" si="39"/>
        <v/>
      </c>
      <c r="W170" t="str">
        <f t="shared" si="40"/>
        <v/>
      </c>
    </row>
    <row r="171" spans="1:23">
      <c r="A171" s="2" t="str">
        <f>IF(CLEANED_DATA!A171="","",CLEANED_DATA!A171)</f>
        <v/>
      </c>
      <c r="B171" s="2" t="str">
        <f>IF($A171="","",CLEANED_DATA!D171)</f>
        <v/>
      </c>
      <c r="C171" s="2" t="str">
        <f>IF($A171="","",CLEANED_DATA!G171)</f>
        <v/>
      </c>
      <c r="D171" s="5" t="str">
        <f t="shared" si="41"/>
        <v/>
      </c>
      <c r="E171" s="6" t="str">
        <f>IF($A171="","",IF(OR(CLEANED_DATA!D171="",CLEANED_DATA!Q171=""),"Missing ANC1 or LLIN",IF(CLEANED_DATA!D171=0,"ANC1 is 0",(CLEANED_DATA!Q171/CLEANED_DATA!D171)*100)))</f>
        <v/>
      </c>
      <c r="F171" s="2" t="str">
        <f>IF($A171="","",CLEANED_DATA!R171)</f>
        <v/>
      </c>
      <c r="G171" s="6" t="str">
        <f>IF($A171="","",CLEANED_DATA!T171)</f>
        <v/>
      </c>
      <c r="H171" s="5" t="str">
        <f t="shared" si="42"/>
        <v/>
      </c>
      <c r="I171" s="7" t="str">
        <f>IF($A171="","",CLEANED_DATA!AL171)</f>
        <v/>
      </c>
      <c r="J171" s="5" t="str">
        <f t="shared" si="43"/>
        <v/>
      </c>
      <c r="K171" s="7" t="str">
        <f>IF($A171="","",CLEANED_DATA!V171)</f>
        <v/>
      </c>
      <c r="L171" s="5" t="str">
        <f t="shared" si="44"/>
        <v/>
      </c>
      <c r="M171" s="2" t="str">
        <f>IF($A171="","",CLEANED_DATA!W171)</f>
        <v/>
      </c>
      <c r="N171" s="5" t="str">
        <f t="shared" si="45"/>
        <v/>
      </c>
      <c r="O171" s="7" t="str">
        <f>IF($A171="","",CLEANED_DATA!AM171)</f>
        <v/>
      </c>
      <c r="P171" s="2" t="str">
        <f>IF($A171="","",CLEANED_DATA!AN171)</f>
        <v/>
      </c>
      <c r="Q171" s="7" t="str">
        <f>IF($A171="","",CLEANED_DATA!AO171)</f>
        <v/>
      </c>
      <c r="R171" s="5" t="str">
        <f t="shared" si="46"/>
        <v/>
      </c>
      <c r="S171" t="str">
        <f>IF($A171="","",DQ_CHECKS!K171)</f>
        <v/>
      </c>
      <c r="T171" t="str">
        <f>IF($A171="","",N(CLEANED_DATA!AV171)+N(CLEANED_DATA!AW171)+N(CLEANED_DATA!AX171))</f>
        <v/>
      </c>
      <c r="U171" s="5" t="str">
        <f t="shared" si="47"/>
        <v/>
      </c>
      <c r="V171" s="5" t="str">
        <f t="shared" si="39"/>
        <v/>
      </c>
      <c r="W171" t="str">
        <f t="shared" si="40"/>
        <v/>
      </c>
    </row>
    <row r="172" spans="1:23">
      <c r="A172" s="2" t="str">
        <f>IF(CLEANED_DATA!A172="","",CLEANED_DATA!A172)</f>
        <v/>
      </c>
      <c r="B172" s="2" t="str">
        <f>IF($A172="","",CLEANED_DATA!D172)</f>
        <v/>
      </c>
      <c r="C172" s="2" t="str">
        <f>IF($A172="","",CLEANED_DATA!G172)</f>
        <v/>
      </c>
      <c r="D172" s="5" t="str">
        <f t="shared" si="41"/>
        <v/>
      </c>
      <c r="E172" s="6" t="str">
        <f>IF($A172="","",IF(OR(CLEANED_DATA!D172="",CLEANED_DATA!Q172=""),"Missing ANC1 or LLIN",IF(CLEANED_DATA!D172=0,"ANC1 is 0",(CLEANED_DATA!Q172/CLEANED_DATA!D172)*100)))</f>
        <v/>
      </c>
      <c r="F172" s="2" t="str">
        <f>IF($A172="","",CLEANED_DATA!R172)</f>
        <v/>
      </c>
      <c r="G172" s="6" t="str">
        <f>IF($A172="","",CLEANED_DATA!T172)</f>
        <v/>
      </c>
      <c r="H172" s="5" t="str">
        <f t="shared" si="42"/>
        <v/>
      </c>
      <c r="I172" s="7" t="str">
        <f>IF($A172="","",CLEANED_DATA!AL172)</f>
        <v/>
      </c>
      <c r="J172" s="5" t="str">
        <f t="shared" si="43"/>
        <v/>
      </c>
      <c r="K172" s="7" t="str">
        <f>IF($A172="","",CLEANED_DATA!V172)</f>
        <v/>
      </c>
      <c r="L172" s="5" t="str">
        <f t="shared" si="44"/>
        <v/>
      </c>
      <c r="M172" s="2" t="str">
        <f>IF($A172="","",CLEANED_DATA!W172)</f>
        <v/>
      </c>
      <c r="N172" s="5" t="str">
        <f t="shared" si="45"/>
        <v/>
      </c>
      <c r="O172" s="7" t="str">
        <f>IF($A172="","",CLEANED_DATA!AM172)</f>
        <v/>
      </c>
      <c r="P172" s="2" t="str">
        <f>IF($A172="","",CLEANED_DATA!AN172)</f>
        <v/>
      </c>
      <c r="Q172" s="7" t="str">
        <f>IF($A172="","",CLEANED_DATA!AO172)</f>
        <v/>
      </c>
      <c r="R172" s="5" t="str">
        <f t="shared" si="46"/>
        <v/>
      </c>
      <c r="S172" t="str">
        <f>IF($A172="","",DQ_CHECKS!K172)</f>
        <v/>
      </c>
      <c r="T172" t="str">
        <f>IF($A172="","",N(CLEANED_DATA!AV172)+N(CLEANED_DATA!AW172)+N(CLEANED_DATA!AX172))</f>
        <v/>
      </c>
      <c r="U172" s="5" t="str">
        <f t="shared" si="47"/>
        <v/>
      </c>
      <c r="V172" s="5" t="str">
        <f t="shared" si="39"/>
        <v/>
      </c>
      <c r="W172" t="str">
        <f t="shared" si="40"/>
        <v/>
      </c>
    </row>
    <row r="173" spans="1:23">
      <c r="A173" s="2" t="str">
        <f>IF(CLEANED_DATA!A173="","",CLEANED_DATA!A173)</f>
        <v/>
      </c>
      <c r="B173" s="2" t="str">
        <f>IF($A173="","",CLEANED_DATA!D173)</f>
        <v/>
      </c>
      <c r="C173" s="2" t="str">
        <f>IF($A173="","",CLEANED_DATA!G173)</f>
        <v/>
      </c>
      <c r="D173" s="5" t="str">
        <f t="shared" si="41"/>
        <v/>
      </c>
      <c r="E173" s="6" t="str">
        <f>IF($A173="","",IF(OR(CLEANED_DATA!D173="",CLEANED_DATA!Q173=""),"Missing ANC1 or LLIN",IF(CLEANED_DATA!D173=0,"ANC1 is 0",(CLEANED_DATA!Q173/CLEANED_DATA!D173)*100)))</f>
        <v/>
      </c>
      <c r="F173" s="2" t="str">
        <f>IF($A173="","",CLEANED_DATA!R173)</f>
        <v/>
      </c>
      <c r="G173" s="6" t="str">
        <f>IF($A173="","",CLEANED_DATA!T173)</f>
        <v/>
      </c>
      <c r="H173" s="5" t="str">
        <f t="shared" si="42"/>
        <v/>
      </c>
      <c r="I173" s="7" t="str">
        <f>IF($A173="","",CLEANED_DATA!AL173)</f>
        <v/>
      </c>
      <c r="J173" s="5" t="str">
        <f t="shared" si="43"/>
        <v/>
      </c>
      <c r="K173" s="7" t="str">
        <f>IF($A173="","",CLEANED_DATA!V173)</f>
        <v/>
      </c>
      <c r="L173" s="5" t="str">
        <f t="shared" si="44"/>
        <v/>
      </c>
      <c r="M173" s="2" t="str">
        <f>IF($A173="","",CLEANED_DATA!W173)</f>
        <v/>
      </c>
      <c r="N173" s="5" t="str">
        <f t="shared" si="45"/>
        <v/>
      </c>
      <c r="O173" s="7" t="str">
        <f>IF($A173="","",CLEANED_DATA!AM173)</f>
        <v/>
      </c>
      <c r="P173" s="2" t="str">
        <f>IF($A173="","",CLEANED_DATA!AN173)</f>
        <v/>
      </c>
      <c r="Q173" s="7" t="str">
        <f>IF($A173="","",CLEANED_DATA!AO173)</f>
        <v/>
      </c>
      <c r="R173" s="5" t="str">
        <f t="shared" si="46"/>
        <v/>
      </c>
      <c r="S173" t="str">
        <f>IF($A173="","",DQ_CHECKS!K173)</f>
        <v/>
      </c>
      <c r="T173" t="str">
        <f>IF($A173="","",N(CLEANED_DATA!AV173)+N(CLEANED_DATA!AW173)+N(CLEANED_DATA!AX173))</f>
        <v/>
      </c>
      <c r="U173" s="5" t="str">
        <f t="shared" si="47"/>
        <v/>
      </c>
      <c r="V173" s="5" t="str">
        <f t="shared" si="39"/>
        <v/>
      </c>
      <c r="W173" t="str">
        <f t="shared" si="40"/>
        <v/>
      </c>
    </row>
    <row r="174" spans="1:23">
      <c r="A174" s="2" t="str">
        <f>IF(CLEANED_DATA!A174="","",CLEANED_DATA!A174)</f>
        <v/>
      </c>
      <c r="B174" s="2" t="str">
        <f>IF($A174="","",CLEANED_DATA!D174)</f>
        <v/>
      </c>
      <c r="C174" s="2" t="str">
        <f>IF($A174="","",CLEANED_DATA!G174)</f>
        <v/>
      </c>
      <c r="D174" s="5" t="str">
        <f t="shared" si="41"/>
        <v/>
      </c>
      <c r="E174" s="6" t="str">
        <f>IF($A174="","",IF(OR(CLEANED_DATA!D174="",CLEANED_DATA!Q174=""),"Missing ANC1 or LLIN",IF(CLEANED_DATA!D174=0,"ANC1 is 0",(CLEANED_DATA!Q174/CLEANED_DATA!D174)*100)))</f>
        <v/>
      </c>
      <c r="F174" s="2" t="str">
        <f>IF($A174="","",CLEANED_DATA!R174)</f>
        <v/>
      </c>
      <c r="G174" s="6" t="str">
        <f>IF($A174="","",CLEANED_DATA!T174)</f>
        <v/>
      </c>
      <c r="H174" s="5" t="str">
        <f t="shared" si="42"/>
        <v/>
      </c>
      <c r="I174" s="7" t="str">
        <f>IF($A174="","",CLEANED_DATA!AL174)</f>
        <v/>
      </c>
      <c r="J174" s="5" t="str">
        <f t="shared" si="43"/>
        <v/>
      </c>
      <c r="K174" s="7" t="str">
        <f>IF($A174="","",CLEANED_DATA!V174)</f>
        <v/>
      </c>
      <c r="L174" s="5" t="str">
        <f t="shared" si="44"/>
        <v/>
      </c>
      <c r="M174" s="2" t="str">
        <f>IF($A174="","",CLEANED_DATA!W174)</f>
        <v/>
      </c>
      <c r="N174" s="5" t="str">
        <f t="shared" si="45"/>
        <v/>
      </c>
      <c r="O174" s="7" t="str">
        <f>IF($A174="","",CLEANED_DATA!AM174)</f>
        <v/>
      </c>
      <c r="P174" s="2" t="str">
        <f>IF($A174="","",CLEANED_DATA!AN174)</f>
        <v/>
      </c>
      <c r="Q174" s="7" t="str">
        <f>IF($A174="","",CLEANED_DATA!AO174)</f>
        <v/>
      </c>
      <c r="R174" s="5" t="str">
        <f t="shared" si="46"/>
        <v/>
      </c>
      <c r="S174" t="str">
        <f>IF($A174="","",DQ_CHECKS!K174)</f>
        <v/>
      </c>
      <c r="T174" t="str">
        <f>IF($A174="","",N(CLEANED_DATA!AV174)+N(CLEANED_DATA!AW174)+N(CLEANED_DATA!AX174))</f>
        <v/>
      </c>
      <c r="U174" s="5" t="str">
        <f t="shared" si="47"/>
        <v/>
      </c>
      <c r="V174" s="5" t="str">
        <f t="shared" si="39"/>
        <v/>
      </c>
      <c r="W174" t="str">
        <f t="shared" si="40"/>
        <v/>
      </c>
    </row>
    <row r="175" spans="1:23">
      <c r="A175" s="2" t="str">
        <f>IF(CLEANED_DATA!A175="","",CLEANED_DATA!A175)</f>
        <v/>
      </c>
      <c r="B175" s="2" t="str">
        <f>IF($A175="","",CLEANED_DATA!D175)</f>
        <v/>
      </c>
      <c r="C175" s="2" t="str">
        <f>IF($A175="","",CLEANED_DATA!G175)</f>
        <v/>
      </c>
      <c r="D175" s="5" t="str">
        <f t="shared" si="41"/>
        <v/>
      </c>
      <c r="E175" s="6" t="str">
        <f>IF($A175="","",IF(OR(CLEANED_DATA!D175="",CLEANED_DATA!Q175=""),"Missing ANC1 or LLIN",IF(CLEANED_DATA!D175=0,"ANC1 is 0",(CLEANED_DATA!Q175/CLEANED_DATA!D175)*100)))</f>
        <v/>
      </c>
      <c r="F175" s="2" t="str">
        <f>IF($A175="","",CLEANED_DATA!R175)</f>
        <v/>
      </c>
      <c r="G175" s="6" t="str">
        <f>IF($A175="","",CLEANED_DATA!T175)</f>
        <v/>
      </c>
      <c r="H175" s="5" t="str">
        <f t="shared" si="42"/>
        <v/>
      </c>
      <c r="I175" s="7" t="str">
        <f>IF($A175="","",CLEANED_DATA!AL175)</f>
        <v/>
      </c>
      <c r="J175" s="5" t="str">
        <f t="shared" si="43"/>
        <v/>
      </c>
      <c r="K175" s="7" t="str">
        <f>IF($A175="","",CLEANED_DATA!V175)</f>
        <v/>
      </c>
      <c r="L175" s="5" t="str">
        <f t="shared" si="44"/>
        <v/>
      </c>
      <c r="M175" s="2" t="str">
        <f>IF($A175="","",CLEANED_DATA!W175)</f>
        <v/>
      </c>
      <c r="N175" s="5" t="str">
        <f t="shared" si="45"/>
        <v/>
      </c>
      <c r="O175" s="7" t="str">
        <f>IF($A175="","",CLEANED_DATA!AM175)</f>
        <v/>
      </c>
      <c r="P175" s="2" t="str">
        <f>IF($A175="","",CLEANED_DATA!AN175)</f>
        <v/>
      </c>
      <c r="Q175" s="7" t="str">
        <f>IF($A175="","",CLEANED_DATA!AO175)</f>
        <v/>
      </c>
      <c r="R175" s="5" t="str">
        <f t="shared" si="46"/>
        <v/>
      </c>
      <c r="S175" t="str">
        <f>IF($A175="","",DQ_CHECKS!K175)</f>
        <v/>
      </c>
      <c r="T175" t="str">
        <f>IF($A175="","",N(CLEANED_DATA!AV175)+N(CLEANED_DATA!AW175)+N(CLEANED_DATA!AX175))</f>
        <v/>
      </c>
      <c r="U175" s="5" t="str">
        <f t="shared" si="47"/>
        <v/>
      </c>
      <c r="V175" s="5" t="str">
        <f t="shared" si="39"/>
        <v/>
      </c>
      <c r="W175" t="str">
        <f t="shared" si="40"/>
        <v/>
      </c>
    </row>
    <row r="176" spans="1:23">
      <c r="A176" s="2" t="str">
        <f>IF(CLEANED_DATA!A176="","",CLEANED_DATA!A176)</f>
        <v/>
      </c>
      <c r="B176" s="2" t="str">
        <f>IF($A176="","",CLEANED_DATA!D176)</f>
        <v/>
      </c>
      <c r="C176" s="2" t="str">
        <f>IF($A176="","",CLEANED_DATA!G176)</f>
        <v/>
      </c>
      <c r="D176" s="5" t="str">
        <f t="shared" si="41"/>
        <v/>
      </c>
      <c r="E176" s="6" t="str">
        <f>IF($A176="","",IF(OR(CLEANED_DATA!D176="",CLEANED_DATA!Q176=""),"Missing ANC1 or LLIN",IF(CLEANED_DATA!D176=0,"ANC1 is 0",(CLEANED_DATA!Q176/CLEANED_DATA!D176)*100)))</f>
        <v/>
      </c>
      <c r="F176" s="2" t="str">
        <f>IF($A176="","",CLEANED_DATA!R176)</f>
        <v/>
      </c>
      <c r="G176" s="6" t="str">
        <f>IF($A176="","",CLEANED_DATA!T176)</f>
        <v/>
      </c>
      <c r="H176" s="5" t="str">
        <f t="shared" si="42"/>
        <v/>
      </c>
      <c r="I176" s="7" t="str">
        <f>IF($A176="","",CLEANED_DATA!AL176)</f>
        <v/>
      </c>
      <c r="J176" s="5" t="str">
        <f t="shared" si="43"/>
        <v/>
      </c>
      <c r="K176" s="7" t="str">
        <f>IF($A176="","",CLEANED_DATA!V176)</f>
        <v/>
      </c>
      <c r="L176" s="5" t="str">
        <f t="shared" si="44"/>
        <v/>
      </c>
      <c r="M176" s="2" t="str">
        <f>IF($A176="","",CLEANED_DATA!W176)</f>
        <v/>
      </c>
      <c r="N176" s="5" t="str">
        <f t="shared" si="45"/>
        <v/>
      </c>
      <c r="O176" s="7" t="str">
        <f>IF($A176="","",CLEANED_DATA!AM176)</f>
        <v/>
      </c>
      <c r="P176" s="2" t="str">
        <f>IF($A176="","",CLEANED_DATA!AN176)</f>
        <v/>
      </c>
      <c r="Q176" s="7" t="str">
        <f>IF($A176="","",CLEANED_DATA!AO176)</f>
        <v/>
      </c>
      <c r="R176" s="5" t="str">
        <f t="shared" si="46"/>
        <v/>
      </c>
      <c r="S176" t="str">
        <f>IF($A176="","",DQ_CHECKS!K176)</f>
        <v/>
      </c>
      <c r="T176" t="str">
        <f>IF($A176="","",N(CLEANED_DATA!AV176)+N(CLEANED_DATA!AW176)+N(CLEANED_DATA!AX176))</f>
        <v/>
      </c>
      <c r="U176" s="5" t="str">
        <f t="shared" si="47"/>
        <v/>
      </c>
      <c r="V176" s="5" t="str">
        <f t="shared" si="39"/>
        <v/>
      </c>
      <c r="W176" t="str">
        <f t="shared" si="40"/>
        <v/>
      </c>
    </row>
    <row r="177" spans="1:23">
      <c r="A177" s="2" t="str">
        <f>IF(CLEANED_DATA!A177="","",CLEANED_DATA!A177)</f>
        <v/>
      </c>
      <c r="B177" s="2" t="str">
        <f>IF($A177="","",CLEANED_DATA!D177)</f>
        <v/>
      </c>
      <c r="C177" s="2" t="str">
        <f>IF($A177="","",CLEANED_DATA!G177)</f>
        <v/>
      </c>
      <c r="D177" s="5" t="str">
        <f t="shared" si="41"/>
        <v/>
      </c>
      <c r="E177" s="6" t="str">
        <f>IF($A177="","",IF(OR(CLEANED_DATA!D177="",CLEANED_DATA!Q177=""),"Missing ANC1 or LLIN",IF(CLEANED_DATA!D177=0,"ANC1 is 0",(CLEANED_DATA!Q177/CLEANED_DATA!D177)*100)))</f>
        <v/>
      </c>
      <c r="F177" s="2" t="str">
        <f>IF($A177="","",CLEANED_DATA!R177)</f>
        <v/>
      </c>
      <c r="G177" s="6" t="str">
        <f>IF($A177="","",CLEANED_DATA!T177)</f>
        <v/>
      </c>
      <c r="H177" s="5" t="str">
        <f t="shared" si="42"/>
        <v/>
      </c>
      <c r="I177" s="7" t="str">
        <f>IF($A177="","",CLEANED_DATA!AL177)</f>
        <v/>
      </c>
      <c r="J177" s="5" t="str">
        <f t="shared" si="43"/>
        <v/>
      </c>
      <c r="K177" s="7" t="str">
        <f>IF($A177="","",CLEANED_DATA!V177)</f>
        <v/>
      </c>
      <c r="L177" s="5" t="str">
        <f t="shared" si="44"/>
        <v/>
      </c>
      <c r="M177" s="2" t="str">
        <f>IF($A177="","",CLEANED_DATA!W177)</f>
        <v/>
      </c>
      <c r="N177" s="5" t="str">
        <f t="shared" si="45"/>
        <v/>
      </c>
      <c r="O177" s="7" t="str">
        <f>IF($A177="","",CLEANED_DATA!AM177)</f>
        <v/>
      </c>
      <c r="P177" s="2" t="str">
        <f>IF($A177="","",CLEANED_DATA!AN177)</f>
        <v/>
      </c>
      <c r="Q177" s="7" t="str">
        <f>IF($A177="","",CLEANED_DATA!AO177)</f>
        <v/>
      </c>
      <c r="R177" s="5" t="str">
        <f t="shared" si="46"/>
        <v/>
      </c>
      <c r="S177" t="str">
        <f>IF($A177="","",DQ_CHECKS!K177)</f>
        <v/>
      </c>
      <c r="T177" t="str">
        <f>IF($A177="","",N(CLEANED_DATA!AV177)+N(CLEANED_DATA!AW177)+N(CLEANED_DATA!AX177))</f>
        <v/>
      </c>
      <c r="U177" s="5" t="str">
        <f t="shared" si="47"/>
        <v/>
      </c>
      <c r="V177" s="5" t="str">
        <f t="shared" si="39"/>
        <v/>
      </c>
      <c r="W177" t="str">
        <f t="shared" si="40"/>
        <v/>
      </c>
    </row>
    <row r="178" spans="1:23">
      <c r="A178" s="2" t="str">
        <f>IF(CLEANED_DATA!A178="","",CLEANED_DATA!A178)</f>
        <v/>
      </c>
      <c r="B178" s="2" t="str">
        <f>IF($A178="","",CLEANED_DATA!D178)</f>
        <v/>
      </c>
      <c r="C178" s="2" t="str">
        <f>IF($A178="","",CLEANED_DATA!G178)</f>
        <v/>
      </c>
      <c r="D178" s="5" t="str">
        <f t="shared" si="41"/>
        <v/>
      </c>
      <c r="E178" s="6" t="str">
        <f>IF($A178="","",IF(OR(CLEANED_DATA!D178="",CLEANED_DATA!Q178=""),"Missing ANC1 or LLIN",IF(CLEANED_DATA!D178=0,"ANC1 is 0",(CLEANED_DATA!Q178/CLEANED_DATA!D178)*100)))</f>
        <v/>
      </c>
      <c r="F178" s="2" t="str">
        <f>IF($A178="","",CLEANED_DATA!R178)</f>
        <v/>
      </c>
      <c r="G178" s="6" t="str">
        <f>IF($A178="","",CLEANED_DATA!T178)</f>
        <v/>
      </c>
      <c r="H178" s="5" t="str">
        <f t="shared" si="42"/>
        <v/>
      </c>
      <c r="I178" s="7" t="str">
        <f>IF($A178="","",CLEANED_DATA!AL178)</f>
        <v/>
      </c>
      <c r="J178" s="5" t="str">
        <f t="shared" si="43"/>
        <v/>
      </c>
      <c r="K178" s="7" t="str">
        <f>IF($A178="","",CLEANED_DATA!V178)</f>
        <v/>
      </c>
      <c r="L178" s="5" t="str">
        <f t="shared" si="44"/>
        <v/>
      </c>
      <c r="M178" s="2" t="str">
        <f>IF($A178="","",CLEANED_DATA!W178)</f>
        <v/>
      </c>
      <c r="N178" s="5" t="str">
        <f t="shared" si="45"/>
        <v/>
      </c>
      <c r="O178" s="7" t="str">
        <f>IF($A178="","",CLEANED_DATA!AM178)</f>
        <v/>
      </c>
      <c r="P178" s="2" t="str">
        <f>IF($A178="","",CLEANED_DATA!AN178)</f>
        <v/>
      </c>
      <c r="Q178" s="7" t="str">
        <f>IF($A178="","",CLEANED_DATA!AO178)</f>
        <v/>
      </c>
      <c r="R178" s="5" t="str">
        <f t="shared" si="46"/>
        <v/>
      </c>
      <c r="S178" t="str">
        <f>IF($A178="","",DQ_CHECKS!K178)</f>
        <v/>
      </c>
      <c r="T178" t="str">
        <f>IF($A178="","",N(CLEANED_DATA!AV178)+N(CLEANED_DATA!AW178)+N(CLEANED_DATA!AX178))</f>
        <v/>
      </c>
      <c r="U178" s="5" t="str">
        <f t="shared" si="47"/>
        <v/>
      </c>
      <c r="V178" s="5" t="str">
        <f t="shared" si="39"/>
        <v/>
      </c>
      <c r="W178" t="str">
        <f t="shared" si="40"/>
        <v/>
      </c>
    </row>
    <row r="179" spans="1:23">
      <c r="A179" s="2" t="str">
        <f>IF(CLEANED_DATA!A179="","",CLEANED_DATA!A179)</f>
        <v/>
      </c>
      <c r="B179" s="2" t="str">
        <f>IF($A179="","",CLEANED_DATA!D179)</f>
        <v/>
      </c>
      <c r="C179" s="2" t="str">
        <f>IF($A179="","",CLEANED_DATA!G179)</f>
        <v/>
      </c>
      <c r="D179" s="5" t="str">
        <f t="shared" si="41"/>
        <v/>
      </c>
      <c r="E179" s="6" t="str">
        <f>IF($A179="","",IF(OR(CLEANED_DATA!D179="",CLEANED_DATA!Q179=""),"Missing ANC1 or LLIN",IF(CLEANED_DATA!D179=0,"ANC1 is 0",(CLEANED_DATA!Q179/CLEANED_DATA!D179)*100)))</f>
        <v/>
      </c>
      <c r="F179" s="2" t="str">
        <f>IF($A179="","",CLEANED_DATA!R179)</f>
        <v/>
      </c>
      <c r="G179" s="6" t="str">
        <f>IF($A179="","",CLEANED_DATA!T179)</f>
        <v/>
      </c>
      <c r="H179" s="5" t="str">
        <f t="shared" si="42"/>
        <v/>
      </c>
      <c r="I179" s="7" t="str">
        <f>IF($A179="","",CLEANED_DATA!AL179)</f>
        <v/>
      </c>
      <c r="J179" s="5" t="str">
        <f t="shared" si="43"/>
        <v/>
      </c>
      <c r="K179" s="7" t="str">
        <f>IF($A179="","",CLEANED_DATA!V179)</f>
        <v/>
      </c>
      <c r="L179" s="5" t="str">
        <f t="shared" si="44"/>
        <v/>
      </c>
      <c r="M179" s="2" t="str">
        <f>IF($A179="","",CLEANED_DATA!W179)</f>
        <v/>
      </c>
      <c r="N179" s="5" t="str">
        <f t="shared" si="45"/>
        <v/>
      </c>
      <c r="O179" s="7" t="str">
        <f>IF($A179="","",CLEANED_DATA!AM179)</f>
        <v/>
      </c>
      <c r="P179" s="2" t="str">
        <f>IF($A179="","",CLEANED_DATA!AN179)</f>
        <v/>
      </c>
      <c r="Q179" s="7" t="str">
        <f>IF($A179="","",CLEANED_DATA!AO179)</f>
        <v/>
      </c>
      <c r="R179" s="5" t="str">
        <f t="shared" si="46"/>
        <v/>
      </c>
      <c r="S179" t="str">
        <f>IF($A179="","",DQ_CHECKS!K179)</f>
        <v/>
      </c>
      <c r="T179" t="str">
        <f>IF($A179="","",N(CLEANED_DATA!AV179)+N(CLEANED_DATA!AW179)+N(CLEANED_DATA!AX179))</f>
        <v/>
      </c>
      <c r="U179" s="5" t="str">
        <f t="shared" si="47"/>
        <v/>
      </c>
      <c r="V179" s="5" t="str">
        <f t="shared" si="39"/>
        <v/>
      </c>
      <c r="W179" t="str">
        <f t="shared" si="40"/>
        <v/>
      </c>
    </row>
    <row r="180" spans="1:23">
      <c r="A180" s="2" t="str">
        <f>IF(CLEANED_DATA!A180="","",CLEANED_DATA!A180)</f>
        <v/>
      </c>
      <c r="B180" s="2" t="str">
        <f>IF($A180="","",CLEANED_DATA!D180)</f>
        <v/>
      </c>
      <c r="C180" s="2" t="str">
        <f>IF($A180="","",CLEANED_DATA!G180)</f>
        <v/>
      </c>
      <c r="D180" s="5" t="str">
        <f t="shared" si="41"/>
        <v/>
      </c>
      <c r="E180" s="6" t="str">
        <f>IF($A180="","",IF(OR(CLEANED_DATA!D180="",CLEANED_DATA!Q180=""),"Missing ANC1 or LLIN",IF(CLEANED_DATA!D180=0,"ANC1 is 0",(CLEANED_DATA!Q180/CLEANED_DATA!D180)*100)))</f>
        <v/>
      </c>
      <c r="F180" s="2" t="str">
        <f>IF($A180="","",CLEANED_DATA!R180)</f>
        <v/>
      </c>
      <c r="G180" s="6" t="str">
        <f>IF($A180="","",CLEANED_DATA!T180)</f>
        <v/>
      </c>
      <c r="H180" s="5" t="str">
        <f t="shared" si="42"/>
        <v/>
      </c>
      <c r="I180" s="7" t="str">
        <f>IF($A180="","",CLEANED_DATA!AL180)</f>
        <v/>
      </c>
      <c r="J180" s="5" t="str">
        <f t="shared" si="43"/>
        <v/>
      </c>
      <c r="K180" s="7" t="str">
        <f>IF($A180="","",CLEANED_DATA!V180)</f>
        <v/>
      </c>
      <c r="L180" s="5" t="str">
        <f t="shared" si="44"/>
        <v/>
      </c>
      <c r="M180" s="2" t="str">
        <f>IF($A180="","",CLEANED_DATA!W180)</f>
        <v/>
      </c>
      <c r="N180" s="5" t="str">
        <f t="shared" si="45"/>
        <v/>
      </c>
      <c r="O180" s="7" t="str">
        <f>IF($A180="","",CLEANED_DATA!AM180)</f>
        <v/>
      </c>
      <c r="P180" s="2" t="str">
        <f>IF($A180="","",CLEANED_DATA!AN180)</f>
        <v/>
      </c>
      <c r="Q180" s="7" t="str">
        <f>IF($A180="","",CLEANED_DATA!AO180)</f>
        <v/>
      </c>
      <c r="R180" s="5" t="str">
        <f t="shared" si="46"/>
        <v/>
      </c>
      <c r="S180" t="str">
        <f>IF($A180="","",DQ_CHECKS!K180)</f>
        <v/>
      </c>
      <c r="T180" t="str">
        <f>IF($A180="","",N(CLEANED_DATA!AV180)+N(CLEANED_DATA!AW180)+N(CLEANED_DATA!AX180))</f>
        <v/>
      </c>
      <c r="U180" s="5" t="str">
        <f t="shared" si="47"/>
        <v/>
      </c>
      <c r="V180" s="5" t="str">
        <f t="shared" si="39"/>
        <v/>
      </c>
      <c r="W180" t="str">
        <f t="shared" si="40"/>
        <v/>
      </c>
    </row>
    <row r="181" spans="1:23">
      <c r="A181" s="2" t="str">
        <f>IF(CLEANED_DATA!A181="","",CLEANED_DATA!A181)</f>
        <v/>
      </c>
      <c r="B181" s="2" t="str">
        <f>IF($A181="","",CLEANED_DATA!D181)</f>
        <v/>
      </c>
      <c r="C181" s="2" t="str">
        <f>IF($A181="","",CLEANED_DATA!G181)</f>
        <v/>
      </c>
      <c r="D181" s="5" t="str">
        <f t="shared" si="41"/>
        <v/>
      </c>
      <c r="E181" s="6" t="str">
        <f>IF($A181="","",IF(OR(CLEANED_DATA!D181="",CLEANED_DATA!Q181=""),"Missing ANC1 or LLIN",IF(CLEANED_DATA!D181=0,"ANC1 is 0",(CLEANED_DATA!Q181/CLEANED_DATA!D181)*100)))</f>
        <v/>
      </c>
      <c r="F181" s="2" t="str">
        <f>IF($A181="","",CLEANED_DATA!R181)</f>
        <v/>
      </c>
      <c r="G181" s="6" t="str">
        <f>IF($A181="","",CLEANED_DATA!T181)</f>
        <v/>
      </c>
      <c r="H181" s="5" t="str">
        <f t="shared" si="42"/>
        <v/>
      </c>
      <c r="I181" s="7" t="str">
        <f>IF($A181="","",CLEANED_DATA!AL181)</f>
        <v/>
      </c>
      <c r="J181" s="5" t="str">
        <f t="shared" si="43"/>
        <v/>
      </c>
      <c r="K181" s="7" t="str">
        <f>IF($A181="","",CLEANED_DATA!V181)</f>
        <v/>
      </c>
      <c r="L181" s="5" t="str">
        <f t="shared" si="44"/>
        <v/>
      </c>
      <c r="M181" s="2" t="str">
        <f>IF($A181="","",CLEANED_DATA!W181)</f>
        <v/>
      </c>
      <c r="N181" s="5" t="str">
        <f t="shared" si="45"/>
        <v/>
      </c>
      <c r="O181" s="7" t="str">
        <f>IF($A181="","",CLEANED_DATA!AM181)</f>
        <v/>
      </c>
      <c r="P181" s="2" t="str">
        <f>IF($A181="","",CLEANED_DATA!AN181)</f>
        <v/>
      </c>
      <c r="Q181" s="7" t="str">
        <f>IF($A181="","",CLEANED_DATA!AO181)</f>
        <v/>
      </c>
      <c r="R181" s="5" t="str">
        <f t="shared" si="46"/>
        <v/>
      </c>
      <c r="S181" t="str">
        <f>IF($A181="","",DQ_CHECKS!K181)</f>
        <v/>
      </c>
      <c r="T181" t="str">
        <f>IF($A181="","",N(CLEANED_DATA!AV181)+N(CLEANED_DATA!AW181)+N(CLEANED_DATA!AX181))</f>
        <v/>
      </c>
      <c r="U181" s="5" t="str">
        <f t="shared" si="47"/>
        <v/>
      </c>
      <c r="V181" s="5" t="str">
        <f t="shared" si="39"/>
        <v/>
      </c>
      <c r="W181" t="str">
        <f t="shared" si="40"/>
        <v/>
      </c>
    </row>
    <row r="182" spans="1:23">
      <c r="A182" s="2" t="str">
        <f>IF(CLEANED_DATA!A182="","",CLEANED_DATA!A182)</f>
        <v/>
      </c>
      <c r="B182" s="2" t="str">
        <f>IF($A182="","",CLEANED_DATA!D182)</f>
        <v/>
      </c>
      <c r="C182" s="2" t="str">
        <f>IF($A182="","",CLEANED_DATA!G182)</f>
        <v/>
      </c>
      <c r="D182" s="5" t="str">
        <f t="shared" si="41"/>
        <v/>
      </c>
      <c r="E182" s="6" t="str">
        <f>IF($A182="","",IF(OR(CLEANED_DATA!D182="",CLEANED_DATA!Q182=""),"Missing ANC1 or LLIN",IF(CLEANED_DATA!D182=0,"ANC1 is 0",(CLEANED_DATA!Q182/CLEANED_DATA!D182)*100)))</f>
        <v/>
      </c>
      <c r="F182" s="2" t="str">
        <f>IF($A182="","",CLEANED_DATA!R182)</f>
        <v/>
      </c>
      <c r="G182" s="6" t="str">
        <f>IF($A182="","",CLEANED_DATA!T182)</f>
        <v/>
      </c>
      <c r="H182" s="5" t="str">
        <f t="shared" si="42"/>
        <v/>
      </c>
      <c r="I182" s="7" t="str">
        <f>IF($A182="","",CLEANED_DATA!AL182)</f>
        <v/>
      </c>
      <c r="J182" s="5" t="str">
        <f t="shared" si="43"/>
        <v/>
      </c>
      <c r="K182" s="7" t="str">
        <f>IF($A182="","",CLEANED_DATA!V182)</f>
        <v/>
      </c>
      <c r="L182" s="5" t="str">
        <f t="shared" si="44"/>
        <v/>
      </c>
      <c r="M182" s="2" t="str">
        <f>IF($A182="","",CLEANED_DATA!W182)</f>
        <v/>
      </c>
      <c r="N182" s="5" t="str">
        <f t="shared" si="45"/>
        <v/>
      </c>
      <c r="O182" s="7" t="str">
        <f>IF($A182="","",CLEANED_DATA!AM182)</f>
        <v/>
      </c>
      <c r="P182" s="2" t="str">
        <f>IF($A182="","",CLEANED_DATA!AN182)</f>
        <v/>
      </c>
      <c r="Q182" s="7" t="str">
        <f>IF($A182="","",CLEANED_DATA!AO182)</f>
        <v/>
      </c>
      <c r="R182" s="5" t="str">
        <f t="shared" si="46"/>
        <v/>
      </c>
      <c r="S182" t="str">
        <f>IF($A182="","",DQ_CHECKS!K182)</f>
        <v/>
      </c>
      <c r="T182" t="str">
        <f>IF($A182="","",N(CLEANED_DATA!AV182)+N(CLEANED_DATA!AW182)+N(CLEANED_DATA!AX182))</f>
        <v/>
      </c>
      <c r="U182" s="5" t="str">
        <f t="shared" si="47"/>
        <v/>
      </c>
      <c r="V182" s="5" t="str">
        <f t="shared" si="39"/>
        <v/>
      </c>
      <c r="W182" t="str">
        <f t="shared" si="40"/>
        <v/>
      </c>
    </row>
    <row r="183" spans="1:23">
      <c r="A183" s="2" t="str">
        <f>IF(CLEANED_DATA!A183="","",CLEANED_DATA!A183)</f>
        <v/>
      </c>
      <c r="B183" s="2" t="str">
        <f>IF($A183="","",CLEANED_DATA!D183)</f>
        <v/>
      </c>
      <c r="C183" s="2" t="str">
        <f>IF($A183="","",CLEANED_DATA!G183)</f>
        <v/>
      </c>
      <c r="D183" s="5" t="str">
        <f t="shared" si="41"/>
        <v/>
      </c>
      <c r="E183" s="6" t="str">
        <f>IF($A183="","",IF(OR(CLEANED_DATA!D183="",CLEANED_DATA!Q183=""),"Missing ANC1 or LLIN",IF(CLEANED_DATA!D183=0,"ANC1 is 0",(CLEANED_DATA!Q183/CLEANED_DATA!D183)*100)))</f>
        <v/>
      </c>
      <c r="F183" s="2" t="str">
        <f>IF($A183="","",CLEANED_DATA!R183)</f>
        <v/>
      </c>
      <c r="G183" s="6" t="str">
        <f>IF($A183="","",CLEANED_DATA!T183)</f>
        <v/>
      </c>
      <c r="H183" s="5" t="str">
        <f t="shared" si="42"/>
        <v/>
      </c>
      <c r="I183" s="7" t="str">
        <f>IF($A183="","",CLEANED_DATA!AL183)</f>
        <v/>
      </c>
      <c r="J183" s="5" t="str">
        <f t="shared" si="43"/>
        <v/>
      </c>
      <c r="K183" s="7" t="str">
        <f>IF($A183="","",CLEANED_DATA!V183)</f>
        <v/>
      </c>
      <c r="L183" s="5" t="str">
        <f t="shared" si="44"/>
        <v/>
      </c>
      <c r="M183" s="2" t="str">
        <f>IF($A183="","",CLEANED_DATA!W183)</f>
        <v/>
      </c>
      <c r="N183" s="5" t="str">
        <f t="shared" si="45"/>
        <v/>
      </c>
      <c r="O183" s="7" t="str">
        <f>IF($A183="","",CLEANED_DATA!AM183)</f>
        <v/>
      </c>
      <c r="P183" s="2" t="str">
        <f>IF($A183="","",CLEANED_DATA!AN183)</f>
        <v/>
      </c>
      <c r="Q183" s="7" t="str">
        <f>IF($A183="","",CLEANED_DATA!AO183)</f>
        <v/>
      </c>
      <c r="R183" s="5" t="str">
        <f t="shared" si="46"/>
        <v/>
      </c>
      <c r="S183" t="str">
        <f>IF($A183="","",DQ_CHECKS!K183)</f>
        <v/>
      </c>
      <c r="T183" t="str">
        <f>IF($A183="","",N(CLEANED_DATA!AV183)+N(CLEANED_DATA!AW183)+N(CLEANED_DATA!AX183))</f>
        <v/>
      </c>
      <c r="U183" s="5" t="str">
        <f t="shared" si="47"/>
        <v/>
      </c>
      <c r="V183" s="5" t="str">
        <f t="shared" si="39"/>
        <v/>
      </c>
      <c r="W183" t="str">
        <f t="shared" si="40"/>
        <v/>
      </c>
    </row>
    <row r="184" spans="1:23">
      <c r="A184" s="2" t="str">
        <f>IF(CLEANED_DATA!A184="","",CLEANED_DATA!A184)</f>
        <v/>
      </c>
      <c r="B184" s="2" t="str">
        <f>IF($A184="","",CLEANED_DATA!D184)</f>
        <v/>
      </c>
      <c r="C184" s="2" t="str">
        <f>IF($A184="","",CLEANED_DATA!G184)</f>
        <v/>
      </c>
      <c r="D184" s="5" t="str">
        <f t="shared" si="41"/>
        <v/>
      </c>
      <c r="E184" s="6" t="str">
        <f>IF($A184="","",IF(OR(CLEANED_DATA!D184="",CLEANED_DATA!Q184=""),"Missing ANC1 or LLIN",IF(CLEANED_DATA!D184=0,"ANC1 is 0",(CLEANED_DATA!Q184/CLEANED_DATA!D184)*100)))</f>
        <v/>
      </c>
      <c r="F184" s="2" t="str">
        <f>IF($A184="","",CLEANED_DATA!R184)</f>
        <v/>
      </c>
      <c r="G184" s="6" t="str">
        <f>IF($A184="","",CLEANED_DATA!T184)</f>
        <v/>
      </c>
      <c r="H184" s="5" t="str">
        <f t="shared" si="42"/>
        <v/>
      </c>
      <c r="I184" s="7" t="str">
        <f>IF($A184="","",CLEANED_DATA!AL184)</f>
        <v/>
      </c>
      <c r="J184" s="5" t="str">
        <f t="shared" si="43"/>
        <v/>
      </c>
      <c r="K184" s="7" t="str">
        <f>IF($A184="","",CLEANED_DATA!V184)</f>
        <v/>
      </c>
      <c r="L184" s="5" t="str">
        <f t="shared" si="44"/>
        <v/>
      </c>
      <c r="M184" s="2" t="str">
        <f>IF($A184="","",CLEANED_DATA!W184)</f>
        <v/>
      </c>
      <c r="N184" s="5" t="str">
        <f t="shared" si="45"/>
        <v/>
      </c>
      <c r="O184" s="7" t="str">
        <f>IF($A184="","",CLEANED_DATA!AM184)</f>
        <v/>
      </c>
      <c r="P184" s="2" t="str">
        <f>IF($A184="","",CLEANED_DATA!AN184)</f>
        <v/>
      </c>
      <c r="Q184" s="7" t="str">
        <f>IF($A184="","",CLEANED_DATA!AO184)</f>
        <v/>
      </c>
      <c r="R184" s="5" t="str">
        <f t="shared" si="46"/>
        <v/>
      </c>
      <c r="S184" t="str">
        <f>IF($A184="","",DQ_CHECKS!K184)</f>
        <v/>
      </c>
      <c r="T184" t="str">
        <f>IF($A184="","",N(CLEANED_DATA!AV184)+N(CLEANED_DATA!AW184)+N(CLEANED_DATA!AX184))</f>
        <v/>
      </c>
      <c r="U184" s="5" t="str">
        <f t="shared" si="47"/>
        <v/>
      </c>
      <c r="V184" s="5" t="str">
        <f t="shared" si="39"/>
        <v/>
      </c>
      <c r="W184" t="str">
        <f t="shared" si="40"/>
        <v/>
      </c>
    </row>
    <row r="185" spans="1:23">
      <c r="A185" s="2" t="str">
        <f>IF(CLEANED_DATA!A185="","",CLEANED_DATA!A185)</f>
        <v/>
      </c>
      <c r="B185" s="2" t="str">
        <f>IF($A185="","",CLEANED_DATA!D185)</f>
        <v/>
      </c>
      <c r="C185" s="2" t="str">
        <f>IF($A185="","",CLEANED_DATA!G185)</f>
        <v/>
      </c>
      <c r="D185" s="5" t="str">
        <f t="shared" si="41"/>
        <v/>
      </c>
      <c r="E185" s="6" t="str">
        <f>IF($A185="","",IF(OR(CLEANED_DATA!D185="",CLEANED_DATA!Q185=""),"Missing ANC1 or LLIN",IF(CLEANED_DATA!D185=0,"ANC1 is 0",(CLEANED_DATA!Q185/CLEANED_DATA!D185)*100)))</f>
        <v/>
      </c>
      <c r="F185" s="2" t="str">
        <f>IF($A185="","",CLEANED_DATA!R185)</f>
        <v/>
      </c>
      <c r="G185" s="6" t="str">
        <f>IF($A185="","",CLEANED_DATA!T185)</f>
        <v/>
      </c>
      <c r="H185" s="5" t="str">
        <f t="shared" si="42"/>
        <v/>
      </c>
      <c r="I185" s="7" t="str">
        <f>IF($A185="","",CLEANED_DATA!AL185)</f>
        <v/>
      </c>
      <c r="J185" s="5" t="str">
        <f t="shared" si="43"/>
        <v/>
      </c>
      <c r="K185" s="7" t="str">
        <f>IF($A185="","",CLEANED_DATA!V185)</f>
        <v/>
      </c>
      <c r="L185" s="5" t="str">
        <f t="shared" si="44"/>
        <v/>
      </c>
      <c r="M185" s="2" t="str">
        <f>IF($A185="","",CLEANED_DATA!W185)</f>
        <v/>
      </c>
      <c r="N185" s="5" t="str">
        <f t="shared" si="45"/>
        <v/>
      </c>
      <c r="O185" s="7" t="str">
        <f>IF($A185="","",CLEANED_DATA!AM185)</f>
        <v/>
      </c>
      <c r="P185" s="2" t="str">
        <f>IF($A185="","",CLEANED_DATA!AN185)</f>
        <v/>
      </c>
      <c r="Q185" s="7" t="str">
        <f>IF($A185="","",CLEANED_DATA!AO185)</f>
        <v/>
      </c>
      <c r="R185" s="5" t="str">
        <f t="shared" si="46"/>
        <v/>
      </c>
      <c r="S185" t="str">
        <f>IF($A185="","",DQ_CHECKS!K185)</f>
        <v/>
      </c>
      <c r="T185" t="str">
        <f>IF($A185="","",N(CLEANED_DATA!AV185)+N(CLEANED_DATA!AW185)+N(CLEANED_DATA!AX185))</f>
        <v/>
      </c>
      <c r="U185" s="5" t="str">
        <f t="shared" si="47"/>
        <v/>
      </c>
      <c r="V185" s="5" t="str">
        <f t="shared" si="39"/>
        <v/>
      </c>
      <c r="W185" t="str">
        <f t="shared" si="40"/>
        <v/>
      </c>
    </row>
    <row r="186" spans="1:23">
      <c r="A186" s="2" t="str">
        <f>IF(CLEANED_DATA!A186="","",CLEANED_DATA!A186)</f>
        <v/>
      </c>
      <c r="B186" s="2" t="str">
        <f>IF($A186="","",CLEANED_DATA!D186)</f>
        <v/>
      </c>
      <c r="C186" s="2" t="str">
        <f>IF($A186="","",CLEANED_DATA!G186)</f>
        <v/>
      </c>
      <c r="D186" s="5" t="str">
        <f t="shared" si="41"/>
        <v/>
      </c>
      <c r="E186" s="6" t="str">
        <f>IF($A186="","",IF(OR(CLEANED_DATA!D186="",CLEANED_DATA!Q186=""),"Missing ANC1 or LLIN",IF(CLEANED_DATA!D186=0,"ANC1 is 0",(CLEANED_DATA!Q186/CLEANED_DATA!D186)*100)))</f>
        <v/>
      </c>
      <c r="F186" s="2" t="str">
        <f>IF($A186="","",CLEANED_DATA!R186)</f>
        <v/>
      </c>
      <c r="G186" s="6" t="str">
        <f>IF($A186="","",CLEANED_DATA!T186)</f>
        <v/>
      </c>
      <c r="H186" s="5" t="str">
        <f t="shared" si="42"/>
        <v/>
      </c>
      <c r="I186" s="7" t="str">
        <f>IF($A186="","",CLEANED_DATA!AL186)</f>
        <v/>
      </c>
      <c r="J186" s="5" t="str">
        <f t="shared" si="43"/>
        <v/>
      </c>
      <c r="K186" s="7" t="str">
        <f>IF($A186="","",CLEANED_DATA!V186)</f>
        <v/>
      </c>
      <c r="L186" s="5" t="str">
        <f t="shared" si="44"/>
        <v/>
      </c>
      <c r="M186" s="2" t="str">
        <f>IF($A186="","",CLEANED_DATA!W186)</f>
        <v/>
      </c>
      <c r="N186" s="5" t="str">
        <f t="shared" si="45"/>
        <v/>
      </c>
      <c r="O186" s="7" t="str">
        <f>IF($A186="","",CLEANED_DATA!AM186)</f>
        <v/>
      </c>
      <c r="P186" s="2" t="str">
        <f>IF($A186="","",CLEANED_DATA!AN186)</f>
        <v/>
      </c>
      <c r="Q186" s="7" t="str">
        <f>IF($A186="","",CLEANED_DATA!AO186)</f>
        <v/>
      </c>
      <c r="R186" s="5" t="str">
        <f t="shared" si="46"/>
        <v/>
      </c>
      <c r="S186" t="str">
        <f>IF($A186="","",DQ_CHECKS!K186)</f>
        <v/>
      </c>
      <c r="T186" t="str">
        <f>IF($A186="","",N(CLEANED_DATA!AV186)+N(CLEANED_DATA!AW186)+N(CLEANED_DATA!AX186))</f>
        <v/>
      </c>
      <c r="U186" s="5" t="str">
        <f t="shared" si="47"/>
        <v/>
      </c>
      <c r="V186" s="5" t="str">
        <f t="shared" si="39"/>
        <v/>
      </c>
      <c r="W186" t="str">
        <f t="shared" si="40"/>
        <v/>
      </c>
    </row>
    <row r="187" spans="1:23">
      <c r="A187" s="2" t="str">
        <f>IF(CLEANED_DATA!A187="","",CLEANED_DATA!A187)</f>
        <v/>
      </c>
      <c r="B187" s="2" t="str">
        <f>IF($A187="","",CLEANED_DATA!D187)</f>
        <v/>
      </c>
      <c r="C187" s="2" t="str">
        <f>IF($A187="","",CLEANED_DATA!G187)</f>
        <v/>
      </c>
      <c r="D187" s="5" t="str">
        <f t="shared" si="41"/>
        <v/>
      </c>
      <c r="E187" s="6" t="str">
        <f>IF($A187="","",IF(OR(CLEANED_DATA!D187="",CLEANED_DATA!Q187=""),"Missing ANC1 or LLIN",IF(CLEANED_DATA!D187=0,"ANC1 is 0",(CLEANED_DATA!Q187/CLEANED_DATA!D187)*100)))</f>
        <v/>
      </c>
      <c r="F187" s="2" t="str">
        <f>IF($A187="","",CLEANED_DATA!R187)</f>
        <v/>
      </c>
      <c r="G187" s="6" t="str">
        <f>IF($A187="","",CLEANED_DATA!T187)</f>
        <v/>
      </c>
      <c r="H187" s="5" t="str">
        <f t="shared" si="42"/>
        <v/>
      </c>
      <c r="I187" s="7" t="str">
        <f>IF($A187="","",CLEANED_DATA!AL187)</f>
        <v/>
      </c>
      <c r="J187" s="5" t="str">
        <f t="shared" si="43"/>
        <v/>
      </c>
      <c r="K187" s="7" t="str">
        <f>IF($A187="","",CLEANED_DATA!V187)</f>
        <v/>
      </c>
      <c r="L187" s="5" t="str">
        <f t="shared" si="44"/>
        <v/>
      </c>
      <c r="M187" s="2" t="str">
        <f>IF($A187="","",CLEANED_DATA!W187)</f>
        <v/>
      </c>
      <c r="N187" s="5" t="str">
        <f t="shared" si="45"/>
        <v/>
      </c>
      <c r="O187" s="7" t="str">
        <f>IF($A187="","",CLEANED_DATA!AM187)</f>
        <v/>
      </c>
      <c r="P187" s="2" t="str">
        <f>IF($A187="","",CLEANED_DATA!AN187)</f>
        <v/>
      </c>
      <c r="Q187" s="7" t="str">
        <f>IF($A187="","",CLEANED_DATA!AO187)</f>
        <v/>
      </c>
      <c r="R187" s="5" t="str">
        <f t="shared" si="46"/>
        <v/>
      </c>
      <c r="S187" t="str">
        <f>IF($A187="","",DQ_CHECKS!K187)</f>
        <v/>
      </c>
      <c r="T187" t="str">
        <f>IF($A187="","",N(CLEANED_DATA!AV187)+N(CLEANED_DATA!AW187)+N(CLEANED_DATA!AX187))</f>
        <v/>
      </c>
      <c r="U187" s="5" t="str">
        <f t="shared" si="47"/>
        <v/>
      </c>
      <c r="V187" s="5" t="str">
        <f t="shared" si="39"/>
        <v/>
      </c>
      <c r="W187" t="str">
        <f t="shared" si="40"/>
        <v/>
      </c>
    </row>
    <row r="188" spans="1:23">
      <c r="A188" s="2" t="str">
        <f>IF(CLEANED_DATA!A188="","",CLEANED_DATA!A188)</f>
        <v/>
      </c>
      <c r="B188" s="2" t="str">
        <f>IF($A188="","",CLEANED_DATA!D188)</f>
        <v/>
      </c>
      <c r="C188" s="2" t="str">
        <f>IF($A188="","",CLEANED_DATA!G188)</f>
        <v/>
      </c>
      <c r="D188" s="5" t="str">
        <f t="shared" si="41"/>
        <v/>
      </c>
      <c r="E188" s="6" t="str">
        <f>IF($A188="","",IF(OR(CLEANED_DATA!D188="",CLEANED_DATA!Q188=""),"Missing ANC1 or LLIN",IF(CLEANED_DATA!D188=0,"ANC1 is 0",(CLEANED_DATA!Q188/CLEANED_DATA!D188)*100)))</f>
        <v/>
      </c>
      <c r="F188" s="2" t="str">
        <f>IF($A188="","",CLEANED_DATA!R188)</f>
        <v/>
      </c>
      <c r="G188" s="6" t="str">
        <f>IF($A188="","",CLEANED_DATA!T188)</f>
        <v/>
      </c>
      <c r="H188" s="5" t="str">
        <f t="shared" si="42"/>
        <v/>
      </c>
      <c r="I188" s="7" t="str">
        <f>IF($A188="","",CLEANED_DATA!AL188)</f>
        <v/>
      </c>
      <c r="J188" s="5" t="str">
        <f t="shared" si="43"/>
        <v/>
      </c>
      <c r="K188" s="7" t="str">
        <f>IF($A188="","",CLEANED_DATA!V188)</f>
        <v/>
      </c>
      <c r="L188" s="5" t="str">
        <f t="shared" si="44"/>
        <v/>
      </c>
      <c r="M188" s="2" t="str">
        <f>IF($A188="","",CLEANED_DATA!W188)</f>
        <v/>
      </c>
      <c r="N188" s="5" t="str">
        <f t="shared" si="45"/>
        <v/>
      </c>
      <c r="O188" s="7" t="str">
        <f>IF($A188="","",CLEANED_DATA!AM188)</f>
        <v/>
      </c>
      <c r="P188" s="2" t="str">
        <f>IF($A188="","",CLEANED_DATA!AN188)</f>
        <v/>
      </c>
      <c r="Q188" s="7" t="str">
        <f>IF($A188="","",CLEANED_DATA!AO188)</f>
        <v/>
      </c>
      <c r="R188" s="5" t="str">
        <f t="shared" si="46"/>
        <v/>
      </c>
      <c r="S188" t="str">
        <f>IF($A188="","",DQ_CHECKS!K188)</f>
        <v/>
      </c>
      <c r="T188" t="str">
        <f>IF($A188="","",N(CLEANED_DATA!AV188)+N(CLEANED_DATA!AW188)+N(CLEANED_DATA!AX188))</f>
        <v/>
      </c>
      <c r="U188" s="5" t="str">
        <f t="shared" si="47"/>
        <v/>
      </c>
      <c r="V188" s="5" t="str">
        <f t="shared" si="39"/>
        <v/>
      </c>
      <c r="W188" t="str">
        <f t="shared" si="40"/>
        <v/>
      </c>
    </row>
    <row r="189" spans="1:23">
      <c r="A189" s="2" t="str">
        <f>IF(CLEANED_DATA!A189="","",CLEANED_DATA!A189)</f>
        <v/>
      </c>
      <c r="B189" s="2" t="str">
        <f>IF($A189="","",CLEANED_DATA!D189)</f>
        <v/>
      </c>
      <c r="C189" s="2" t="str">
        <f>IF($A189="","",CLEANED_DATA!G189)</f>
        <v/>
      </c>
      <c r="D189" s="5" t="str">
        <f t="shared" si="41"/>
        <v/>
      </c>
      <c r="E189" s="6" t="str">
        <f>IF($A189="","",IF(OR(CLEANED_DATA!D189="",CLEANED_DATA!Q189=""),"Missing ANC1 or LLIN",IF(CLEANED_DATA!D189=0,"ANC1 is 0",(CLEANED_DATA!Q189/CLEANED_DATA!D189)*100)))</f>
        <v/>
      </c>
      <c r="F189" s="2" t="str">
        <f>IF($A189="","",CLEANED_DATA!R189)</f>
        <v/>
      </c>
      <c r="G189" s="6" t="str">
        <f>IF($A189="","",CLEANED_DATA!T189)</f>
        <v/>
      </c>
      <c r="H189" s="5" t="str">
        <f t="shared" si="42"/>
        <v/>
      </c>
      <c r="I189" s="7" t="str">
        <f>IF($A189="","",CLEANED_DATA!AL189)</f>
        <v/>
      </c>
      <c r="J189" s="5" t="str">
        <f t="shared" si="43"/>
        <v/>
      </c>
      <c r="K189" s="7" t="str">
        <f>IF($A189="","",CLEANED_DATA!V189)</f>
        <v/>
      </c>
      <c r="L189" s="5" t="str">
        <f t="shared" si="44"/>
        <v/>
      </c>
      <c r="M189" s="2" t="str">
        <f>IF($A189="","",CLEANED_DATA!W189)</f>
        <v/>
      </c>
      <c r="N189" s="5" t="str">
        <f t="shared" si="45"/>
        <v/>
      </c>
      <c r="O189" s="7" t="str">
        <f>IF($A189="","",CLEANED_DATA!AM189)</f>
        <v/>
      </c>
      <c r="P189" s="2" t="str">
        <f>IF($A189="","",CLEANED_DATA!AN189)</f>
        <v/>
      </c>
      <c r="Q189" s="7" t="str">
        <f>IF($A189="","",CLEANED_DATA!AO189)</f>
        <v/>
      </c>
      <c r="R189" s="5" t="str">
        <f t="shared" si="46"/>
        <v/>
      </c>
      <c r="S189" t="str">
        <f>IF($A189="","",DQ_CHECKS!K189)</f>
        <v/>
      </c>
      <c r="T189" t="str">
        <f>IF($A189="","",N(CLEANED_DATA!AV189)+N(CLEANED_DATA!AW189)+N(CLEANED_DATA!AX189))</f>
        <v/>
      </c>
      <c r="U189" s="5" t="str">
        <f t="shared" si="47"/>
        <v/>
      </c>
      <c r="V189" s="5" t="str">
        <f t="shared" si="39"/>
        <v/>
      </c>
      <c r="W189" t="str">
        <f t="shared" si="40"/>
        <v/>
      </c>
    </row>
    <row r="190" spans="1:23">
      <c r="A190" s="2" t="str">
        <f>IF(CLEANED_DATA!A190="","",CLEANED_DATA!A190)</f>
        <v/>
      </c>
      <c r="B190" s="2" t="str">
        <f>IF($A190="","",CLEANED_DATA!D190)</f>
        <v/>
      </c>
      <c r="C190" s="2" t="str">
        <f>IF($A190="","",CLEANED_DATA!G190)</f>
        <v/>
      </c>
      <c r="D190" s="5" t="str">
        <f t="shared" si="41"/>
        <v/>
      </c>
      <c r="E190" s="6" t="str">
        <f>IF($A190="","",IF(OR(CLEANED_DATA!D190="",CLEANED_DATA!Q190=""),"Missing ANC1 or LLIN",IF(CLEANED_DATA!D190=0,"ANC1 is 0",(CLEANED_DATA!Q190/CLEANED_DATA!D190)*100)))</f>
        <v/>
      </c>
      <c r="F190" s="2" t="str">
        <f>IF($A190="","",CLEANED_DATA!R190)</f>
        <v/>
      </c>
      <c r="G190" s="6" t="str">
        <f>IF($A190="","",CLEANED_DATA!T190)</f>
        <v/>
      </c>
      <c r="H190" s="5" t="str">
        <f t="shared" si="42"/>
        <v/>
      </c>
      <c r="I190" s="7" t="str">
        <f>IF($A190="","",CLEANED_DATA!AL190)</f>
        <v/>
      </c>
      <c r="J190" s="5" t="str">
        <f t="shared" si="43"/>
        <v/>
      </c>
      <c r="K190" s="7" t="str">
        <f>IF($A190="","",CLEANED_DATA!V190)</f>
        <v/>
      </c>
      <c r="L190" s="5" t="str">
        <f t="shared" si="44"/>
        <v/>
      </c>
      <c r="M190" s="2" t="str">
        <f>IF($A190="","",CLEANED_DATA!W190)</f>
        <v/>
      </c>
      <c r="N190" s="5" t="str">
        <f t="shared" si="45"/>
        <v/>
      </c>
      <c r="O190" s="7" t="str">
        <f>IF($A190="","",CLEANED_DATA!AM190)</f>
        <v/>
      </c>
      <c r="P190" s="2" t="str">
        <f>IF($A190="","",CLEANED_DATA!AN190)</f>
        <v/>
      </c>
      <c r="Q190" s="7" t="str">
        <f>IF($A190="","",CLEANED_DATA!AO190)</f>
        <v/>
      </c>
      <c r="R190" s="5" t="str">
        <f t="shared" si="46"/>
        <v/>
      </c>
      <c r="S190" t="str">
        <f>IF($A190="","",DQ_CHECKS!K190)</f>
        <v/>
      </c>
      <c r="T190" t="str">
        <f>IF($A190="","",N(CLEANED_DATA!AV190)+N(CLEANED_DATA!AW190)+N(CLEANED_DATA!AX190))</f>
        <v/>
      </c>
      <c r="U190" s="5" t="str">
        <f t="shared" si="47"/>
        <v/>
      </c>
      <c r="V190" s="5" t="str">
        <f t="shared" si="39"/>
        <v/>
      </c>
      <c r="W190" t="str">
        <f t="shared" si="40"/>
        <v/>
      </c>
    </row>
    <row r="191" spans="1:23">
      <c r="A191" s="2" t="str">
        <f>IF(CLEANED_DATA!A191="","",CLEANED_DATA!A191)</f>
        <v/>
      </c>
      <c r="B191" s="2" t="str">
        <f>IF($A191="","",CLEANED_DATA!D191)</f>
        <v/>
      </c>
      <c r="C191" s="2" t="str">
        <f>IF($A191="","",CLEANED_DATA!G191)</f>
        <v/>
      </c>
      <c r="D191" s="5" t="str">
        <f t="shared" si="41"/>
        <v/>
      </c>
      <c r="E191" s="6" t="str">
        <f>IF($A191="","",IF(OR(CLEANED_DATA!D191="",CLEANED_DATA!Q191=""),"Missing ANC1 or LLIN",IF(CLEANED_DATA!D191=0,"ANC1 is 0",(CLEANED_DATA!Q191/CLEANED_DATA!D191)*100)))</f>
        <v/>
      </c>
      <c r="F191" s="2" t="str">
        <f>IF($A191="","",CLEANED_DATA!R191)</f>
        <v/>
      </c>
      <c r="G191" s="6" t="str">
        <f>IF($A191="","",CLEANED_DATA!T191)</f>
        <v/>
      </c>
      <c r="H191" s="5" t="str">
        <f t="shared" si="42"/>
        <v/>
      </c>
      <c r="I191" s="7" t="str">
        <f>IF($A191="","",CLEANED_DATA!AL191)</f>
        <v/>
      </c>
      <c r="J191" s="5" t="str">
        <f t="shared" si="43"/>
        <v/>
      </c>
      <c r="K191" s="7" t="str">
        <f>IF($A191="","",CLEANED_DATA!V191)</f>
        <v/>
      </c>
      <c r="L191" s="5" t="str">
        <f t="shared" si="44"/>
        <v/>
      </c>
      <c r="M191" s="2" t="str">
        <f>IF($A191="","",CLEANED_DATA!W191)</f>
        <v/>
      </c>
      <c r="N191" s="5" t="str">
        <f t="shared" si="45"/>
        <v/>
      </c>
      <c r="O191" s="7" t="str">
        <f>IF($A191="","",CLEANED_DATA!AM191)</f>
        <v/>
      </c>
      <c r="P191" s="2" t="str">
        <f>IF($A191="","",CLEANED_DATA!AN191)</f>
        <v/>
      </c>
      <c r="Q191" s="7" t="str">
        <f>IF($A191="","",CLEANED_DATA!AO191)</f>
        <v/>
      </c>
      <c r="R191" s="5" t="str">
        <f t="shared" si="46"/>
        <v/>
      </c>
      <c r="S191" t="str">
        <f>IF($A191="","",DQ_CHECKS!K191)</f>
        <v/>
      </c>
      <c r="T191" t="str">
        <f>IF($A191="","",N(CLEANED_DATA!AV191)+N(CLEANED_DATA!AW191)+N(CLEANED_DATA!AX191))</f>
        <v/>
      </c>
      <c r="U191" s="5" t="str">
        <f t="shared" si="47"/>
        <v/>
      </c>
      <c r="V191" s="5" t="str">
        <f t="shared" si="39"/>
        <v/>
      </c>
      <c r="W191" t="str">
        <f t="shared" si="40"/>
        <v/>
      </c>
    </row>
    <row r="192" spans="1:23">
      <c r="A192" s="2" t="str">
        <f>IF(CLEANED_DATA!A192="","",CLEANED_DATA!A192)</f>
        <v/>
      </c>
      <c r="B192" s="2" t="str">
        <f>IF($A192="","",CLEANED_DATA!D192)</f>
        <v/>
      </c>
      <c r="C192" s="2" t="str">
        <f>IF($A192="","",CLEANED_DATA!G192)</f>
        <v/>
      </c>
      <c r="D192" s="5" t="str">
        <f t="shared" si="41"/>
        <v/>
      </c>
      <c r="E192" s="6" t="str">
        <f>IF($A192="","",IF(OR(CLEANED_DATA!D192="",CLEANED_DATA!Q192=""),"Missing ANC1 or LLIN",IF(CLEANED_DATA!D192=0,"ANC1 is 0",(CLEANED_DATA!Q192/CLEANED_DATA!D192)*100)))</f>
        <v/>
      </c>
      <c r="F192" s="2" t="str">
        <f>IF($A192="","",CLEANED_DATA!R192)</f>
        <v/>
      </c>
      <c r="G192" s="6" t="str">
        <f>IF($A192="","",CLEANED_DATA!T192)</f>
        <v/>
      </c>
      <c r="H192" s="5" t="str">
        <f t="shared" si="42"/>
        <v/>
      </c>
      <c r="I192" s="7" t="str">
        <f>IF($A192="","",CLEANED_DATA!AL192)</f>
        <v/>
      </c>
      <c r="J192" s="5" t="str">
        <f t="shared" si="43"/>
        <v/>
      </c>
      <c r="K192" s="7" t="str">
        <f>IF($A192="","",CLEANED_DATA!V192)</f>
        <v/>
      </c>
      <c r="L192" s="5" t="str">
        <f t="shared" si="44"/>
        <v/>
      </c>
      <c r="M192" s="2" t="str">
        <f>IF($A192="","",CLEANED_DATA!W192)</f>
        <v/>
      </c>
      <c r="N192" s="5" t="str">
        <f t="shared" si="45"/>
        <v/>
      </c>
      <c r="O192" s="7" t="str">
        <f>IF($A192="","",CLEANED_DATA!AM192)</f>
        <v/>
      </c>
      <c r="P192" s="2" t="str">
        <f>IF($A192="","",CLEANED_DATA!AN192)</f>
        <v/>
      </c>
      <c r="Q192" s="7" t="str">
        <f>IF($A192="","",CLEANED_DATA!AO192)</f>
        <v/>
      </c>
      <c r="R192" s="5" t="str">
        <f t="shared" si="46"/>
        <v/>
      </c>
      <c r="S192" t="str">
        <f>IF($A192="","",DQ_CHECKS!K192)</f>
        <v/>
      </c>
      <c r="T192" t="str">
        <f>IF($A192="","",N(CLEANED_DATA!AV192)+N(CLEANED_DATA!AW192)+N(CLEANED_DATA!AX192))</f>
        <v/>
      </c>
      <c r="U192" s="5" t="str">
        <f t="shared" si="47"/>
        <v/>
      </c>
      <c r="V192" s="5" t="str">
        <f t="shared" si="39"/>
        <v/>
      </c>
      <c r="W192" t="str">
        <f t="shared" si="40"/>
        <v/>
      </c>
    </row>
    <row r="193" spans="1:23">
      <c r="A193" s="2" t="str">
        <f>IF(CLEANED_DATA!A193="","",CLEANED_DATA!A193)</f>
        <v/>
      </c>
      <c r="B193" s="2" t="str">
        <f>IF($A193="","",CLEANED_DATA!D193)</f>
        <v/>
      </c>
      <c r="C193" s="2" t="str">
        <f>IF($A193="","",CLEANED_DATA!G193)</f>
        <v/>
      </c>
      <c r="D193" s="5" t="str">
        <f t="shared" si="41"/>
        <v/>
      </c>
      <c r="E193" s="6" t="str">
        <f>IF($A193="","",IF(OR(CLEANED_DATA!D193="",CLEANED_DATA!Q193=""),"Missing ANC1 or LLIN",IF(CLEANED_DATA!D193=0,"ANC1 is 0",(CLEANED_DATA!Q193/CLEANED_DATA!D193)*100)))</f>
        <v/>
      </c>
      <c r="F193" s="2" t="str">
        <f>IF($A193="","",CLEANED_DATA!R193)</f>
        <v/>
      </c>
      <c r="G193" s="6" t="str">
        <f>IF($A193="","",CLEANED_DATA!T193)</f>
        <v/>
      </c>
      <c r="H193" s="5" t="str">
        <f t="shared" si="42"/>
        <v/>
      </c>
      <c r="I193" s="7" t="str">
        <f>IF($A193="","",CLEANED_DATA!AL193)</f>
        <v/>
      </c>
      <c r="J193" s="5" t="str">
        <f t="shared" si="43"/>
        <v/>
      </c>
      <c r="K193" s="7" t="str">
        <f>IF($A193="","",CLEANED_DATA!V193)</f>
        <v/>
      </c>
      <c r="L193" s="5" t="str">
        <f t="shared" si="44"/>
        <v/>
      </c>
      <c r="M193" s="2" t="str">
        <f>IF($A193="","",CLEANED_DATA!W193)</f>
        <v/>
      </c>
      <c r="N193" s="5" t="str">
        <f t="shared" si="45"/>
        <v/>
      </c>
      <c r="O193" s="7" t="str">
        <f>IF($A193="","",CLEANED_DATA!AM193)</f>
        <v/>
      </c>
      <c r="P193" s="2" t="str">
        <f>IF($A193="","",CLEANED_DATA!AN193)</f>
        <v/>
      </c>
      <c r="Q193" s="7" t="str">
        <f>IF($A193="","",CLEANED_DATA!AO193)</f>
        <v/>
      </c>
      <c r="R193" s="5" t="str">
        <f t="shared" si="46"/>
        <v/>
      </c>
      <c r="S193" t="str">
        <f>IF($A193="","",DQ_CHECKS!K193)</f>
        <v/>
      </c>
      <c r="T193" t="str">
        <f>IF($A193="","",N(CLEANED_DATA!AV193)+N(CLEANED_DATA!AW193)+N(CLEANED_DATA!AX193))</f>
        <v/>
      </c>
      <c r="U193" s="5" t="str">
        <f t="shared" si="47"/>
        <v/>
      </c>
      <c r="V193" s="5" t="str">
        <f t="shared" si="39"/>
        <v/>
      </c>
      <c r="W193" t="str">
        <f t="shared" si="40"/>
        <v/>
      </c>
    </row>
    <row r="194" spans="1:23">
      <c r="A194" s="2" t="str">
        <f>IF(CLEANED_DATA!A194="","",CLEANED_DATA!A194)</f>
        <v/>
      </c>
      <c r="B194" s="2" t="str">
        <f>IF($A194="","",CLEANED_DATA!D194)</f>
        <v/>
      </c>
      <c r="C194" s="2" t="str">
        <f>IF($A194="","",CLEANED_DATA!G194)</f>
        <v/>
      </c>
      <c r="D194" s="5" t="str">
        <f t="shared" ref="D194:D201" si="48">IF($A194="","",IFERROR(C194/B194*100,""))</f>
        <v/>
      </c>
      <c r="E194" s="6" t="str">
        <f>IF($A194="","",IF(OR(CLEANED_DATA!D194="",CLEANED_DATA!Q194=""),"Missing ANC1 or LLIN",IF(CLEANED_DATA!D194=0,"ANC1 is 0",(CLEANED_DATA!Q194/CLEANED_DATA!D194)*100)))</f>
        <v/>
      </c>
      <c r="F194" s="2" t="str">
        <f>IF($A194="","",CLEANED_DATA!R194)</f>
        <v/>
      </c>
      <c r="G194" s="6" t="str">
        <f>IF($A194="","",CLEANED_DATA!T194)</f>
        <v/>
      </c>
      <c r="H194" s="5" t="str">
        <f t="shared" ref="H194:H201" si="49">IF($A194="","",IFERROR(G194/F194*100,""))</f>
        <v/>
      </c>
      <c r="I194" s="7" t="str">
        <f>IF($A194="","",CLEANED_DATA!AL194)</f>
        <v/>
      </c>
      <c r="J194" s="5" t="str">
        <f t="shared" ref="J194:J201" si="50">IF($A194="","",IFERROR(I194/F194*100,""))</f>
        <v/>
      </c>
      <c r="K194" s="7" t="str">
        <f>IF($A194="","",CLEANED_DATA!V194)</f>
        <v/>
      </c>
      <c r="L194" s="5" t="str">
        <f t="shared" ref="L194:L201" si="51">IF($A194="","",IFERROR(K194/F194*100,""))</f>
        <v/>
      </c>
      <c r="M194" s="2" t="str">
        <f>IF($A194="","",CLEANED_DATA!W194)</f>
        <v/>
      </c>
      <c r="N194" s="5" t="str">
        <f t="shared" ref="N194:N201" si="52">IF($A194="","",IFERROR(M194/F194*100,""))</f>
        <v/>
      </c>
      <c r="O194" s="7" t="str">
        <f>IF($A194="","",CLEANED_DATA!AM194)</f>
        <v/>
      </c>
      <c r="P194" s="2" t="str">
        <f>IF($A194="","",CLEANED_DATA!AN194)</f>
        <v/>
      </c>
      <c r="Q194" s="7" t="str">
        <f>IF($A194="","",CLEANED_DATA!AO194)</f>
        <v/>
      </c>
      <c r="R194" s="5" t="str">
        <f t="shared" ref="R194:R201" si="53">IF($A194="","",IFERROR(Q194/O194*100,""))</f>
        <v/>
      </c>
      <c r="S194" t="str">
        <f>IF($A194="","",DQ_CHECKS!K194)</f>
        <v/>
      </c>
      <c r="T194" t="str">
        <f>IF($A194="","",N(CLEANED_DATA!AV194)+N(CLEANED_DATA!AW194)+N(CLEANED_DATA!AX194))</f>
        <v/>
      </c>
      <c r="U194" s="5" t="str">
        <f t="shared" ref="U194:U201" si="54">IF($A194="","",IFERROR(T194/S194*100,""))</f>
        <v/>
      </c>
      <c r="V194" s="5" t="str">
        <f t="shared" si="39"/>
        <v/>
      </c>
      <c r="W194" t="str">
        <f t="shared" si="40"/>
        <v/>
      </c>
    </row>
    <row r="195" spans="1:23">
      <c r="A195" s="2" t="str">
        <f>IF(CLEANED_DATA!A195="","",CLEANED_DATA!A195)</f>
        <v/>
      </c>
      <c r="B195" s="2" t="str">
        <f>IF($A195="","",CLEANED_DATA!D195)</f>
        <v/>
      </c>
      <c r="C195" s="2" t="str">
        <f>IF($A195="","",CLEANED_DATA!G195)</f>
        <v/>
      </c>
      <c r="D195" s="5" t="str">
        <f t="shared" si="48"/>
        <v/>
      </c>
      <c r="E195" s="6" t="str">
        <f>IF($A195="","",IF(OR(CLEANED_DATA!D195="",CLEANED_DATA!Q195=""),"Missing ANC1 or LLIN",IF(CLEANED_DATA!D195=0,"ANC1 is 0",(CLEANED_DATA!Q195/CLEANED_DATA!D195)*100)))</f>
        <v/>
      </c>
      <c r="F195" s="2" t="str">
        <f>IF($A195="","",CLEANED_DATA!R195)</f>
        <v/>
      </c>
      <c r="G195" s="6" t="str">
        <f>IF($A195="","",CLEANED_DATA!T195)</f>
        <v/>
      </c>
      <c r="H195" s="5" t="str">
        <f t="shared" si="49"/>
        <v/>
      </c>
      <c r="I195" s="7" t="str">
        <f>IF($A195="","",CLEANED_DATA!AL195)</f>
        <v/>
      </c>
      <c r="J195" s="5" t="str">
        <f t="shared" si="50"/>
        <v/>
      </c>
      <c r="K195" s="7" t="str">
        <f>IF($A195="","",CLEANED_DATA!V195)</f>
        <v/>
      </c>
      <c r="L195" s="5" t="str">
        <f t="shared" si="51"/>
        <v/>
      </c>
      <c r="M195" s="2" t="str">
        <f>IF($A195="","",CLEANED_DATA!W195)</f>
        <v/>
      </c>
      <c r="N195" s="5" t="str">
        <f t="shared" si="52"/>
        <v/>
      </c>
      <c r="O195" s="7" t="str">
        <f>IF($A195="","",CLEANED_DATA!AM195)</f>
        <v/>
      </c>
      <c r="P195" s="2" t="str">
        <f>IF($A195="","",CLEANED_DATA!AN195)</f>
        <v/>
      </c>
      <c r="Q195" s="7" t="str">
        <f>IF($A195="","",CLEANED_DATA!AO195)</f>
        <v/>
      </c>
      <c r="R195" s="5" t="str">
        <f t="shared" si="53"/>
        <v/>
      </c>
      <c r="S195" t="str">
        <f>IF($A195="","",DQ_CHECKS!K195)</f>
        <v/>
      </c>
      <c r="T195" t="str">
        <f>IF($A195="","",N(CLEANED_DATA!AV195)+N(CLEANED_DATA!AW195)+N(CLEANED_DATA!AX195))</f>
        <v/>
      </c>
      <c r="U195" s="5" t="str">
        <f t="shared" si="54"/>
        <v/>
      </c>
      <c r="V195" s="5" t="str">
        <f t="shared" ref="V195:V201" si="55">IF($A195="","",IF(
(IF(ISNUMBER(IFERROR(VALUE(D195),"")),1,0)+IF(ISNUMBER(IFERROR(VALUE(E195),"")),1,0)+IF(ISNUMBER(IFERROR(VALUE(H195),"")),1,0)+IF(ISNUMBER(IFERROR(VALUE(J195),"")),1,0)+IF(ISNUMBER(IFERROR(VALUE(R195),"")),1,0)+IF(ISNUMBER(IFERROR(VALUE(U195),"")),1,0)+IF(ISNUMBER(IFERROR(VALUE(L195),"")),1,0))=0,
"Insufficient data",
ROUND(
(
IFERROR(VALUE(D195),0)+
IFERROR(VALUE(E195),0)+
IFERROR(VALUE(H195),0)+
IFERROR(VALUE(J195),0)+
IFERROR(VALUE(R195),0)+
IFERROR(VALUE(U195),0)+
IF(IFERROR(VALUE(L195),999)&lt;20,100,0)
)/
(
IF(ISNUMBER(IFERROR(VALUE(D195),"")),1,0)+
IF(ISNUMBER(IFERROR(VALUE(E195),"")),1,0)+
IF(ISNUMBER(IFERROR(VALUE(H195),"")),1,0)+
IF(ISNUMBER(IFERROR(VALUE(J195),"")),1,0)+
IF(ISNUMBER(IFERROR(VALUE(R195),"")),1,0)+
IF(ISNUMBER(IFERROR(VALUE(U195),"")),1,0)+
IF(ISNUMBER(IFERROR(VALUE(L195),"")),1,0)
),1)))</f>
        <v/>
      </c>
      <c r="W195" t="str">
        <f t="shared" ref="W195:W201" si="56">IF($A195="","",IF(V195="Insufficient data","Insufficient data",IF(V195&lt;50,"Red / Critical",IF(V195&lt;80,"Yellow / Moderate","Green / Good"))))</f>
        <v/>
      </c>
    </row>
    <row r="196" spans="1:23">
      <c r="A196" s="2" t="str">
        <f>IF(CLEANED_DATA!A196="","",CLEANED_DATA!A196)</f>
        <v/>
      </c>
      <c r="B196" s="2" t="str">
        <f>IF($A196="","",CLEANED_DATA!D196)</f>
        <v/>
      </c>
      <c r="C196" s="2" t="str">
        <f>IF($A196="","",CLEANED_DATA!G196)</f>
        <v/>
      </c>
      <c r="D196" s="5" t="str">
        <f t="shared" si="48"/>
        <v/>
      </c>
      <c r="E196" s="6" t="str">
        <f>IF($A196="","",IF(OR(CLEANED_DATA!D196="",CLEANED_DATA!Q196=""),"Missing ANC1 or LLIN",IF(CLEANED_DATA!D196=0,"ANC1 is 0",(CLEANED_DATA!Q196/CLEANED_DATA!D196)*100)))</f>
        <v/>
      </c>
      <c r="F196" s="2" t="str">
        <f>IF($A196="","",CLEANED_DATA!R196)</f>
        <v/>
      </c>
      <c r="G196" s="6" t="str">
        <f>IF($A196="","",CLEANED_DATA!T196)</f>
        <v/>
      </c>
      <c r="H196" s="5" t="str">
        <f t="shared" si="49"/>
        <v/>
      </c>
      <c r="I196" s="7" t="str">
        <f>IF($A196="","",CLEANED_DATA!AL196)</f>
        <v/>
      </c>
      <c r="J196" s="5" t="str">
        <f t="shared" si="50"/>
        <v/>
      </c>
      <c r="K196" s="7" t="str">
        <f>IF($A196="","",CLEANED_DATA!V196)</f>
        <v/>
      </c>
      <c r="L196" s="5" t="str">
        <f t="shared" si="51"/>
        <v/>
      </c>
      <c r="M196" s="2" t="str">
        <f>IF($A196="","",CLEANED_DATA!W196)</f>
        <v/>
      </c>
      <c r="N196" s="5" t="str">
        <f t="shared" si="52"/>
        <v/>
      </c>
      <c r="O196" s="7" t="str">
        <f>IF($A196="","",CLEANED_DATA!AM196)</f>
        <v/>
      </c>
      <c r="P196" s="2" t="str">
        <f>IF($A196="","",CLEANED_DATA!AN196)</f>
        <v/>
      </c>
      <c r="Q196" s="7" t="str">
        <f>IF($A196="","",CLEANED_DATA!AO196)</f>
        <v/>
      </c>
      <c r="R196" s="5" t="str">
        <f t="shared" si="53"/>
        <v/>
      </c>
      <c r="S196" t="str">
        <f>IF($A196="","",DQ_CHECKS!K196)</f>
        <v/>
      </c>
      <c r="T196" t="str">
        <f>IF($A196="","",N(CLEANED_DATA!AV196)+N(CLEANED_DATA!AW196)+N(CLEANED_DATA!AX196))</f>
        <v/>
      </c>
      <c r="U196" s="5" t="str">
        <f t="shared" si="54"/>
        <v/>
      </c>
      <c r="V196" s="5" t="str">
        <f t="shared" si="55"/>
        <v/>
      </c>
      <c r="W196" t="str">
        <f t="shared" si="56"/>
        <v/>
      </c>
    </row>
    <row r="197" spans="1:23">
      <c r="A197" s="2" t="str">
        <f>IF(CLEANED_DATA!A197="","",CLEANED_DATA!A197)</f>
        <v/>
      </c>
      <c r="B197" s="2" t="str">
        <f>IF($A197="","",CLEANED_DATA!D197)</f>
        <v/>
      </c>
      <c r="C197" s="2" t="str">
        <f>IF($A197="","",CLEANED_DATA!G197)</f>
        <v/>
      </c>
      <c r="D197" s="5" t="str">
        <f t="shared" si="48"/>
        <v/>
      </c>
      <c r="E197" s="6" t="str">
        <f>IF($A197="","",IF(OR(CLEANED_DATA!D197="",CLEANED_DATA!Q197=""),"Missing ANC1 or LLIN",IF(CLEANED_DATA!D197=0,"ANC1 is 0",(CLEANED_DATA!Q197/CLEANED_DATA!D197)*100)))</f>
        <v/>
      </c>
      <c r="F197" s="2" t="str">
        <f>IF($A197="","",CLEANED_DATA!R197)</f>
        <v/>
      </c>
      <c r="G197" s="6" t="str">
        <f>IF($A197="","",CLEANED_DATA!T197)</f>
        <v/>
      </c>
      <c r="H197" s="5" t="str">
        <f t="shared" si="49"/>
        <v/>
      </c>
      <c r="I197" s="7" t="str">
        <f>IF($A197="","",CLEANED_DATA!AL197)</f>
        <v/>
      </c>
      <c r="J197" s="5" t="str">
        <f t="shared" si="50"/>
        <v/>
      </c>
      <c r="K197" s="7" t="str">
        <f>IF($A197="","",CLEANED_DATA!V197)</f>
        <v/>
      </c>
      <c r="L197" s="5" t="str">
        <f t="shared" si="51"/>
        <v/>
      </c>
      <c r="M197" s="2" t="str">
        <f>IF($A197="","",CLEANED_DATA!W197)</f>
        <v/>
      </c>
      <c r="N197" s="5" t="str">
        <f t="shared" si="52"/>
        <v/>
      </c>
      <c r="O197" s="7" t="str">
        <f>IF($A197="","",CLEANED_DATA!AM197)</f>
        <v/>
      </c>
      <c r="P197" s="2" t="str">
        <f>IF($A197="","",CLEANED_DATA!AN197)</f>
        <v/>
      </c>
      <c r="Q197" s="7" t="str">
        <f>IF($A197="","",CLEANED_DATA!AO197)</f>
        <v/>
      </c>
      <c r="R197" s="5" t="str">
        <f t="shared" si="53"/>
        <v/>
      </c>
      <c r="S197" t="str">
        <f>IF($A197="","",DQ_CHECKS!K197)</f>
        <v/>
      </c>
      <c r="T197" t="str">
        <f>IF($A197="","",N(CLEANED_DATA!AV197)+N(CLEANED_DATA!AW197)+N(CLEANED_DATA!AX197))</f>
        <v/>
      </c>
      <c r="U197" s="5" t="str">
        <f t="shared" si="54"/>
        <v/>
      </c>
      <c r="V197" s="5" t="str">
        <f t="shared" si="55"/>
        <v/>
      </c>
      <c r="W197" t="str">
        <f t="shared" si="56"/>
        <v/>
      </c>
    </row>
    <row r="198" spans="1:23">
      <c r="A198" s="2" t="str">
        <f>IF(CLEANED_DATA!A198="","",CLEANED_DATA!A198)</f>
        <v/>
      </c>
      <c r="B198" s="2" t="str">
        <f>IF($A198="","",CLEANED_DATA!D198)</f>
        <v/>
      </c>
      <c r="C198" s="2" t="str">
        <f>IF($A198="","",CLEANED_DATA!G198)</f>
        <v/>
      </c>
      <c r="D198" s="5" t="str">
        <f t="shared" si="48"/>
        <v/>
      </c>
      <c r="E198" s="6" t="str">
        <f>IF($A198="","",IF(OR(CLEANED_DATA!D198="",CLEANED_DATA!Q198=""),"Missing ANC1 or LLIN",IF(CLEANED_DATA!D198=0,"ANC1 is 0",(CLEANED_DATA!Q198/CLEANED_DATA!D198)*100)))</f>
        <v/>
      </c>
      <c r="F198" s="2" t="str">
        <f>IF($A198="","",CLEANED_DATA!R198)</f>
        <v/>
      </c>
      <c r="G198" s="6" t="str">
        <f>IF($A198="","",CLEANED_DATA!T198)</f>
        <v/>
      </c>
      <c r="H198" s="5" t="str">
        <f t="shared" si="49"/>
        <v/>
      </c>
      <c r="I198" s="7" t="str">
        <f>IF($A198="","",CLEANED_DATA!AL198)</f>
        <v/>
      </c>
      <c r="J198" s="5" t="str">
        <f t="shared" si="50"/>
        <v/>
      </c>
      <c r="K198" s="7" t="str">
        <f>IF($A198="","",CLEANED_DATA!V198)</f>
        <v/>
      </c>
      <c r="L198" s="5" t="str">
        <f t="shared" si="51"/>
        <v/>
      </c>
      <c r="M198" s="2" t="str">
        <f>IF($A198="","",CLEANED_DATA!W198)</f>
        <v/>
      </c>
      <c r="N198" s="5" t="str">
        <f t="shared" si="52"/>
        <v/>
      </c>
      <c r="O198" s="7" t="str">
        <f>IF($A198="","",CLEANED_DATA!AM198)</f>
        <v/>
      </c>
      <c r="P198" s="2" t="str">
        <f>IF($A198="","",CLEANED_DATA!AN198)</f>
        <v/>
      </c>
      <c r="Q198" s="7" t="str">
        <f>IF($A198="","",CLEANED_DATA!AO198)</f>
        <v/>
      </c>
      <c r="R198" s="5" t="str">
        <f t="shared" si="53"/>
        <v/>
      </c>
      <c r="S198" t="str">
        <f>IF($A198="","",DQ_CHECKS!K198)</f>
        <v/>
      </c>
      <c r="T198" t="str">
        <f>IF($A198="","",N(CLEANED_DATA!AV198)+N(CLEANED_DATA!AW198)+N(CLEANED_DATA!AX198))</f>
        <v/>
      </c>
      <c r="U198" s="5" t="str">
        <f t="shared" si="54"/>
        <v/>
      </c>
      <c r="V198" s="5" t="str">
        <f t="shared" si="55"/>
        <v/>
      </c>
      <c r="W198" t="str">
        <f t="shared" si="56"/>
        <v/>
      </c>
    </row>
    <row r="199" spans="1:23">
      <c r="A199" s="2" t="str">
        <f>IF(CLEANED_DATA!A199="","",CLEANED_DATA!A199)</f>
        <v/>
      </c>
      <c r="B199" s="2" t="str">
        <f>IF($A199="","",CLEANED_DATA!D199)</f>
        <v/>
      </c>
      <c r="C199" s="2" t="str">
        <f>IF($A199="","",CLEANED_DATA!G199)</f>
        <v/>
      </c>
      <c r="D199" s="5" t="str">
        <f t="shared" si="48"/>
        <v/>
      </c>
      <c r="E199" s="6" t="str">
        <f>IF($A199="","",IF(OR(CLEANED_DATA!D199="",CLEANED_DATA!Q199=""),"Missing ANC1 or LLIN",IF(CLEANED_DATA!D199=0,"ANC1 is 0",(CLEANED_DATA!Q199/CLEANED_DATA!D199)*100)))</f>
        <v/>
      </c>
      <c r="F199" s="2" t="str">
        <f>IF($A199="","",CLEANED_DATA!R199)</f>
        <v/>
      </c>
      <c r="G199" s="6" t="str">
        <f>IF($A199="","",CLEANED_DATA!T199)</f>
        <v/>
      </c>
      <c r="H199" s="5" t="str">
        <f t="shared" si="49"/>
        <v/>
      </c>
      <c r="I199" s="7" t="str">
        <f>IF($A199="","",CLEANED_DATA!AL199)</f>
        <v/>
      </c>
      <c r="J199" s="5" t="str">
        <f t="shared" si="50"/>
        <v/>
      </c>
      <c r="K199" s="7" t="str">
        <f>IF($A199="","",CLEANED_DATA!V199)</f>
        <v/>
      </c>
      <c r="L199" s="5" t="str">
        <f t="shared" si="51"/>
        <v/>
      </c>
      <c r="M199" s="2" t="str">
        <f>IF($A199="","",CLEANED_DATA!W199)</f>
        <v/>
      </c>
      <c r="N199" s="5" t="str">
        <f t="shared" si="52"/>
        <v/>
      </c>
      <c r="O199" s="7" t="str">
        <f>IF($A199="","",CLEANED_DATA!AM199)</f>
        <v/>
      </c>
      <c r="P199" s="2" t="str">
        <f>IF($A199="","",CLEANED_DATA!AN199)</f>
        <v/>
      </c>
      <c r="Q199" s="7" t="str">
        <f>IF($A199="","",CLEANED_DATA!AO199)</f>
        <v/>
      </c>
      <c r="R199" s="5" t="str">
        <f t="shared" si="53"/>
        <v/>
      </c>
      <c r="S199" t="str">
        <f>IF($A199="","",DQ_CHECKS!K199)</f>
        <v/>
      </c>
      <c r="T199" t="str">
        <f>IF($A199="","",N(CLEANED_DATA!AV199)+N(CLEANED_DATA!AW199)+N(CLEANED_DATA!AX199))</f>
        <v/>
      </c>
      <c r="U199" s="5" t="str">
        <f t="shared" si="54"/>
        <v/>
      </c>
      <c r="V199" s="5" t="str">
        <f t="shared" si="55"/>
        <v/>
      </c>
      <c r="W199" t="str">
        <f t="shared" si="56"/>
        <v/>
      </c>
    </row>
    <row r="200" spans="1:23">
      <c r="A200" s="2" t="str">
        <f>IF(CLEANED_DATA!A200="","",CLEANED_DATA!A200)</f>
        <v/>
      </c>
      <c r="B200" s="2" t="str">
        <f>IF($A200="","",CLEANED_DATA!D200)</f>
        <v/>
      </c>
      <c r="C200" s="2" t="str">
        <f>IF($A200="","",CLEANED_DATA!G200)</f>
        <v/>
      </c>
      <c r="D200" s="5" t="str">
        <f t="shared" si="48"/>
        <v/>
      </c>
      <c r="E200" s="6" t="str">
        <f>IF($A200="","",IF(OR(CLEANED_DATA!D200="",CLEANED_DATA!Q200=""),"Missing ANC1 or LLIN",IF(CLEANED_DATA!D200=0,"ANC1 is 0",(CLEANED_DATA!Q200/CLEANED_DATA!D200)*100)))</f>
        <v/>
      </c>
      <c r="F200" s="2" t="str">
        <f>IF($A200="","",CLEANED_DATA!R200)</f>
        <v/>
      </c>
      <c r="G200" s="6" t="str">
        <f>IF($A200="","",CLEANED_DATA!T200)</f>
        <v/>
      </c>
      <c r="H200" s="5" t="str">
        <f t="shared" si="49"/>
        <v/>
      </c>
      <c r="I200" s="7" t="str">
        <f>IF($A200="","",CLEANED_DATA!AL200)</f>
        <v/>
      </c>
      <c r="J200" s="5" t="str">
        <f t="shared" si="50"/>
        <v/>
      </c>
      <c r="K200" s="7" t="str">
        <f>IF($A200="","",CLEANED_DATA!V200)</f>
        <v/>
      </c>
      <c r="L200" s="5" t="str">
        <f t="shared" si="51"/>
        <v/>
      </c>
      <c r="M200" s="2" t="str">
        <f>IF($A200="","",CLEANED_DATA!W200)</f>
        <v/>
      </c>
      <c r="N200" s="5" t="str">
        <f t="shared" si="52"/>
        <v/>
      </c>
      <c r="O200" s="7" t="str">
        <f>IF($A200="","",CLEANED_DATA!AM200)</f>
        <v/>
      </c>
      <c r="P200" s="2" t="str">
        <f>IF($A200="","",CLEANED_DATA!AN200)</f>
        <v/>
      </c>
      <c r="Q200" s="7" t="str">
        <f>IF($A200="","",CLEANED_DATA!AO200)</f>
        <v/>
      </c>
      <c r="R200" s="5" t="str">
        <f t="shared" si="53"/>
        <v/>
      </c>
      <c r="S200" t="str">
        <f>IF($A200="","",DQ_CHECKS!K200)</f>
        <v/>
      </c>
      <c r="T200" t="str">
        <f>IF($A200="","",N(CLEANED_DATA!AV200)+N(CLEANED_DATA!AW200)+N(CLEANED_DATA!AX200))</f>
        <v/>
      </c>
      <c r="U200" s="5" t="str">
        <f t="shared" si="54"/>
        <v/>
      </c>
      <c r="V200" s="5" t="str">
        <f t="shared" si="55"/>
        <v/>
      </c>
      <c r="W200" t="str">
        <f t="shared" si="56"/>
        <v/>
      </c>
    </row>
    <row r="201" spans="1:23">
      <c r="A201" s="2" t="str">
        <f>IF(CLEANED_DATA!A201="","",CLEANED_DATA!A201)</f>
        <v/>
      </c>
      <c r="B201" s="2" t="str">
        <f>IF($A201="","",CLEANED_DATA!D201)</f>
        <v/>
      </c>
      <c r="C201" s="2" t="str">
        <f>IF($A201="","",CLEANED_DATA!G201)</f>
        <v/>
      </c>
      <c r="D201" s="5" t="str">
        <f t="shared" si="48"/>
        <v/>
      </c>
      <c r="E201" s="6" t="str">
        <f>IF($A201="","",IF(OR(CLEANED_DATA!D201="",CLEANED_DATA!Q201=""),"Missing ANC1 or LLIN",IF(CLEANED_DATA!D201=0,"ANC1 is 0",(CLEANED_DATA!Q201/CLEANED_DATA!D201)*100)))</f>
        <v/>
      </c>
      <c r="F201" s="2" t="str">
        <f>IF($A201="","",CLEANED_DATA!R201)</f>
        <v/>
      </c>
      <c r="G201" s="6" t="str">
        <f>IF($A201="","",CLEANED_DATA!T201)</f>
        <v/>
      </c>
      <c r="H201" s="5" t="str">
        <f t="shared" si="49"/>
        <v/>
      </c>
      <c r="I201" s="7" t="str">
        <f>IF($A201="","",CLEANED_DATA!AL201)</f>
        <v/>
      </c>
      <c r="J201" s="5" t="str">
        <f t="shared" si="50"/>
        <v/>
      </c>
      <c r="K201" s="7" t="str">
        <f>IF($A201="","",CLEANED_DATA!V201)</f>
        <v/>
      </c>
      <c r="L201" s="5" t="str">
        <f t="shared" si="51"/>
        <v/>
      </c>
      <c r="M201" s="2" t="str">
        <f>IF($A201="","",CLEANED_DATA!W201)</f>
        <v/>
      </c>
      <c r="N201" s="5" t="str">
        <f t="shared" si="52"/>
        <v/>
      </c>
      <c r="O201" s="7" t="str">
        <f>IF($A201="","",CLEANED_DATA!AM201)</f>
        <v/>
      </c>
      <c r="P201" s="2" t="str">
        <f>IF($A201="","",CLEANED_DATA!AN201)</f>
        <v/>
      </c>
      <c r="Q201" s="7" t="str">
        <f>IF($A201="","",CLEANED_DATA!AO201)</f>
        <v/>
      </c>
      <c r="R201" s="5" t="str">
        <f t="shared" si="53"/>
        <v/>
      </c>
      <c r="S201" t="str">
        <f>IF($A201="","",DQ_CHECKS!K201)</f>
        <v/>
      </c>
      <c r="T201" t="str">
        <f>IF($A201="","",N(CLEANED_DATA!AV201)+N(CLEANED_DATA!AW201)+N(CLEANED_DATA!AX201))</f>
        <v/>
      </c>
      <c r="U201" s="5" t="str">
        <f t="shared" si="54"/>
        <v/>
      </c>
      <c r="V201" s="5" t="str">
        <f t="shared" si="55"/>
        <v/>
      </c>
      <c r="W201" t="str">
        <f t="shared" si="56"/>
        <v/>
      </c>
    </row>
    <row r="202" spans="1:23">
      <c r="A202" s="2" t="str">
        <f>CLEANED_DATA!A202</f>
        <v/>
      </c>
      <c r="B202" s="2" t="str">
        <f>CLEANED_DATA!D202</f>
        <v/>
      </c>
      <c r="C202" s="2" t="str">
        <f>CLEANED_DATA!G202</f>
        <v/>
      </c>
      <c r="D202" s="3" t="str">
        <f t="shared" ref="D202:D233" si="57">IFERROR(C202/B202,"")</f>
        <v/>
      </c>
      <c r="E202" s="2" t="str">
        <f>CLEANED_DATA!T202</f>
        <v/>
      </c>
      <c r="F202" s="2" t="str">
        <f>CLEANED_DATA!AK202</f>
        <v/>
      </c>
      <c r="G202" s="3" t="str">
        <f t="shared" ref="G202:G233" si="58">IFERROR(F202/E202,"")</f>
        <v/>
      </c>
      <c r="H202" s="2" t="str">
        <f>CLEANED_DATA!X202</f>
        <v/>
      </c>
      <c r="I202" s="3" t="str">
        <f t="shared" ref="I202:I233" si="59">IFERROR(H202/E202,"")</f>
        <v/>
      </c>
      <c r="J202" s="2" t="str">
        <f>CLEANED_DATA!Y202</f>
        <v/>
      </c>
      <c r="K202" s="3" t="str">
        <f t="shared" ref="K202:K233" si="60">IFERROR(J202/E202,"")</f>
        <v/>
      </c>
      <c r="L202" s="2" t="str">
        <f>CLEANED_DATA!AO202</f>
        <v/>
      </c>
      <c r="M202" s="2" t="str">
        <f>CLEANED_DATA!AP202</f>
        <v/>
      </c>
      <c r="N202" s="2" t="str">
        <f>CLEANED_DATA!AQ202</f>
        <v/>
      </c>
      <c r="O202" s="7" t="str">
        <f t="shared" ref="O202:O233" si="61">IFERROR(N202/L202,"")</f>
        <v/>
      </c>
      <c r="P202" s="2" t="str">
        <f>IF(A202="","",N(CLEANED_DATA!AX202)+N(CLEANED_DATA!AY202)+N(CLEANED_DATA!AZ202))</f>
        <v/>
      </c>
      <c r="Q202" s="7" t="str">
        <f t="shared" ref="Q202:Q233" si="62">IFERROR(P202/N202,"")</f>
        <v/>
      </c>
      <c r="R202" s="2" t="str">
        <f>IF(A202="","",IF(DQ_CHECKS!M202&gt;=85,"Strong",IF(DQ_CHECKS!M202&gt;=70,"Needs routine follow-up",IF(DQ_CHECKS!M202&gt;=50,"Needs targeted supervision","Urgent review required"))))</f>
        <v/>
      </c>
    </row>
    <row r="203" spans="1:23">
      <c r="A203" s="2" t="str">
        <f>CLEANED_DATA!A203</f>
        <v/>
      </c>
      <c r="B203" s="2" t="str">
        <f>CLEANED_DATA!D203</f>
        <v/>
      </c>
      <c r="C203" s="2" t="str">
        <f>CLEANED_DATA!G203</f>
        <v/>
      </c>
      <c r="D203" s="3" t="str">
        <f t="shared" si="57"/>
        <v/>
      </c>
      <c r="E203" s="2" t="str">
        <f>CLEANED_DATA!T203</f>
        <v/>
      </c>
      <c r="F203" s="2" t="str">
        <f>CLEANED_DATA!AK203</f>
        <v/>
      </c>
      <c r="G203" s="3" t="str">
        <f t="shared" si="58"/>
        <v/>
      </c>
      <c r="H203" s="2" t="str">
        <f>CLEANED_DATA!X203</f>
        <v/>
      </c>
      <c r="I203" s="3" t="str">
        <f t="shared" si="59"/>
        <v/>
      </c>
      <c r="J203" s="2" t="str">
        <f>CLEANED_DATA!Y203</f>
        <v/>
      </c>
      <c r="K203" s="3" t="str">
        <f t="shared" si="60"/>
        <v/>
      </c>
      <c r="L203" s="2" t="str">
        <f>CLEANED_DATA!AO203</f>
        <v/>
      </c>
      <c r="M203" s="2" t="str">
        <f>CLEANED_DATA!AP203</f>
        <v/>
      </c>
      <c r="N203" s="2" t="str">
        <f>CLEANED_DATA!AQ203</f>
        <v/>
      </c>
      <c r="O203" s="7" t="str">
        <f t="shared" si="61"/>
        <v/>
      </c>
      <c r="P203" s="2" t="str">
        <f>IF(A203="","",N(CLEANED_DATA!AX203)+N(CLEANED_DATA!AY203)+N(CLEANED_DATA!AZ203))</f>
        <v/>
      </c>
      <c r="Q203" s="7" t="str">
        <f t="shared" si="62"/>
        <v/>
      </c>
      <c r="R203" s="2" t="str">
        <f>IF(A203="","",IF(DQ_CHECKS!M203&gt;=85,"Strong",IF(DQ_CHECKS!M203&gt;=70,"Needs routine follow-up",IF(DQ_CHECKS!M203&gt;=50,"Needs targeted supervision","Urgent review required"))))</f>
        <v/>
      </c>
    </row>
    <row r="204" spans="1:23">
      <c r="A204" s="2" t="str">
        <f>CLEANED_DATA!A204</f>
        <v/>
      </c>
      <c r="B204" s="2" t="str">
        <f>CLEANED_DATA!D204</f>
        <v/>
      </c>
      <c r="C204" s="2" t="str">
        <f>CLEANED_DATA!G204</f>
        <v/>
      </c>
      <c r="D204" s="3" t="str">
        <f t="shared" si="57"/>
        <v/>
      </c>
      <c r="E204" s="2" t="str">
        <f>CLEANED_DATA!T204</f>
        <v/>
      </c>
      <c r="F204" s="2" t="str">
        <f>CLEANED_DATA!AK204</f>
        <v/>
      </c>
      <c r="G204" s="3" t="str">
        <f t="shared" si="58"/>
        <v/>
      </c>
      <c r="H204" s="2" t="str">
        <f>CLEANED_DATA!X204</f>
        <v/>
      </c>
      <c r="I204" s="3" t="str">
        <f t="shared" si="59"/>
        <v/>
      </c>
      <c r="J204" s="2" t="str">
        <f>CLEANED_DATA!Y204</f>
        <v/>
      </c>
      <c r="K204" s="3" t="str">
        <f t="shared" si="60"/>
        <v/>
      </c>
      <c r="L204" s="2" t="str">
        <f>CLEANED_DATA!AO204</f>
        <v/>
      </c>
      <c r="M204" s="2" t="str">
        <f>CLEANED_DATA!AP204</f>
        <v/>
      </c>
      <c r="N204" s="2" t="str">
        <f>CLEANED_DATA!AQ204</f>
        <v/>
      </c>
      <c r="O204" s="7" t="str">
        <f t="shared" si="61"/>
        <v/>
      </c>
      <c r="P204" s="2" t="str">
        <f>IF(A204="","",N(CLEANED_DATA!AX204)+N(CLEANED_DATA!AY204)+N(CLEANED_DATA!AZ204))</f>
        <v/>
      </c>
      <c r="Q204" s="7" t="str">
        <f t="shared" si="62"/>
        <v/>
      </c>
      <c r="R204" s="2" t="str">
        <f>IF(A204="","",IF(DQ_CHECKS!M204&gt;=85,"Strong",IF(DQ_CHECKS!M204&gt;=70,"Needs routine follow-up",IF(DQ_CHECKS!M204&gt;=50,"Needs targeted supervision","Urgent review required"))))</f>
        <v/>
      </c>
    </row>
    <row r="205" spans="1:23">
      <c r="A205" s="2" t="str">
        <f>CLEANED_DATA!A205</f>
        <v/>
      </c>
      <c r="B205" s="2" t="str">
        <f>CLEANED_DATA!D205</f>
        <v/>
      </c>
      <c r="C205" s="2" t="str">
        <f>CLEANED_DATA!G205</f>
        <v/>
      </c>
      <c r="D205" s="3" t="str">
        <f t="shared" si="57"/>
        <v/>
      </c>
      <c r="E205" s="2" t="str">
        <f>CLEANED_DATA!T205</f>
        <v/>
      </c>
      <c r="F205" s="2" t="str">
        <f>CLEANED_DATA!AK205</f>
        <v/>
      </c>
      <c r="G205" s="3" t="str">
        <f t="shared" si="58"/>
        <v/>
      </c>
      <c r="H205" s="2" t="str">
        <f>CLEANED_DATA!X205</f>
        <v/>
      </c>
      <c r="I205" s="3" t="str">
        <f t="shared" si="59"/>
        <v/>
      </c>
      <c r="J205" s="2" t="str">
        <f>CLEANED_DATA!Y205</f>
        <v/>
      </c>
      <c r="K205" s="3" t="str">
        <f t="shared" si="60"/>
        <v/>
      </c>
      <c r="L205" s="2" t="str">
        <f>CLEANED_DATA!AO205</f>
        <v/>
      </c>
      <c r="M205" s="2" t="str">
        <f>CLEANED_DATA!AP205</f>
        <v/>
      </c>
      <c r="N205" s="2" t="str">
        <f>CLEANED_DATA!AQ205</f>
        <v/>
      </c>
      <c r="O205" s="7" t="str">
        <f t="shared" si="61"/>
        <v/>
      </c>
      <c r="P205" s="2" t="str">
        <f>IF(A205="","",N(CLEANED_DATA!AX205)+N(CLEANED_DATA!AY205)+N(CLEANED_DATA!AZ205))</f>
        <v/>
      </c>
      <c r="Q205" s="7" t="str">
        <f t="shared" si="62"/>
        <v/>
      </c>
      <c r="R205" s="2" t="str">
        <f>IF(A205="","",IF(DQ_CHECKS!M205&gt;=85,"Strong",IF(DQ_CHECKS!M205&gt;=70,"Needs routine follow-up",IF(DQ_CHECKS!M205&gt;=50,"Needs targeted supervision","Urgent review required"))))</f>
        <v/>
      </c>
    </row>
    <row r="206" spans="1:23">
      <c r="A206" s="2" t="str">
        <f>CLEANED_DATA!A206</f>
        <v/>
      </c>
      <c r="B206" s="2" t="str">
        <f>CLEANED_DATA!D206</f>
        <v/>
      </c>
      <c r="C206" s="2" t="str">
        <f>CLEANED_DATA!G206</f>
        <v/>
      </c>
      <c r="D206" s="3" t="str">
        <f t="shared" si="57"/>
        <v/>
      </c>
      <c r="E206" s="2" t="str">
        <f>CLEANED_DATA!T206</f>
        <v/>
      </c>
      <c r="F206" s="2" t="str">
        <f>CLEANED_DATA!AK206</f>
        <v/>
      </c>
      <c r="G206" s="3" t="str">
        <f t="shared" si="58"/>
        <v/>
      </c>
      <c r="H206" s="2" t="str">
        <f>CLEANED_DATA!X206</f>
        <v/>
      </c>
      <c r="I206" s="3" t="str">
        <f t="shared" si="59"/>
        <v/>
      </c>
      <c r="J206" s="2" t="str">
        <f>CLEANED_DATA!Y206</f>
        <v/>
      </c>
      <c r="K206" s="3" t="str">
        <f t="shared" si="60"/>
        <v/>
      </c>
      <c r="L206" s="2" t="str">
        <f>CLEANED_DATA!AO206</f>
        <v/>
      </c>
      <c r="M206" s="2" t="str">
        <f>CLEANED_DATA!AP206</f>
        <v/>
      </c>
      <c r="N206" s="2" t="str">
        <f>CLEANED_DATA!AQ206</f>
        <v/>
      </c>
      <c r="O206" s="7" t="str">
        <f t="shared" si="61"/>
        <v/>
      </c>
      <c r="P206" s="2" t="str">
        <f>IF(A206="","",N(CLEANED_DATA!AX206)+N(CLEANED_DATA!AY206)+N(CLEANED_DATA!AZ206))</f>
        <v/>
      </c>
      <c r="Q206" s="7" t="str">
        <f t="shared" si="62"/>
        <v/>
      </c>
      <c r="R206" s="2" t="str">
        <f>IF(A206="","",IF(DQ_CHECKS!M206&gt;=85,"Strong",IF(DQ_CHECKS!M206&gt;=70,"Needs routine follow-up",IF(DQ_CHECKS!M206&gt;=50,"Needs targeted supervision","Urgent review required"))))</f>
        <v/>
      </c>
    </row>
    <row r="207" spans="1:23">
      <c r="A207" s="2" t="str">
        <f>CLEANED_DATA!A207</f>
        <v/>
      </c>
      <c r="B207" s="2" t="str">
        <f>CLEANED_DATA!D207</f>
        <v/>
      </c>
      <c r="C207" s="2" t="str">
        <f>CLEANED_DATA!G207</f>
        <v/>
      </c>
      <c r="D207" s="3" t="str">
        <f t="shared" si="57"/>
        <v/>
      </c>
      <c r="E207" s="2" t="str">
        <f>CLEANED_DATA!T207</f>
        <v/>
      </c>
      <c r="F207" s="2" t="str">
        <f>CLEANED_DATA!AK207</f>
        <v/>
      </c>
      <c r="G207" s="3" t="str">
        <f t="shared" si="58"/>
        <v/>
      </c>
      <c r="H207" s="2" t="str">
        <f>CLEANED_DATA!X207</f>
        <v/>
      </c>
      <c r="I207" s="3" t="str">
        <f t="shared" si="59"/>
        <v/>
      </c>
      <c r="J207" s="2" t="str">
        <f>CLEANED_DATA!Y207</f>
        <v/>
      </c>
      <c r="K207" s="3" t="str">
        <f t="shared" si="60"/>
        <v/>
      </c>
      <c r="L207" s="2" t="str">
        <f>CLEANED_DATA!AO207</f>
        <v/>
      </c>
      <c r="M207" s="2" t="str">
        <f>CLEANED_DATA!AP207</f>
        <v/>
      </c>
      <c r="N207" s="2" t="str">
        <f>CLEANED_DATA!AQ207</f>
        <v/>
      </c>
      <c r="O207" s="7" t="str">
        <f t="shared" si="61"/>
        <v/>
      </c>
      <c r="P207" s="2" t="str">
        <f>IF(A207="","",N(CLEANED_DATA!AX207)+N(CLEANED_DATA!AY207)+N(CLEANED_DATA!AZ207))</f>
        <v/>
      </c>
      <c r="Q207" s="7" t="str">
        <f t="shared" si="62"/>
        <v/>
      </c>
      <c r="R207" s="2" t="str">
        <f>IF(A207="","",IF(DQ_CHECKS!M207&gt;=85,"Strong",IF(DQ_CHECKS!M207&gt;=70,"Needs routine follow-up",IF(DQ_CHECKS!M207&gt;=50,"Needs targeted supervision","Urgent review required"))))</f>
        <v/>
      </c>
    </row>
    <row r="208" spans="1:23">
      <c r="A208" s="2" t="str">
        <f>CLEANED_DATA!A208</f>
        <v/>
      </c>
      <c r="B208" s="2" t="str">
        <f>CLEANED_DATA!D208</f>
        <v/>
      </c>
      <c r="C208" s="2" t="str">
        <f>CLEANED_DATA!G208</f>
        <v/>
      </c>
      <c r="D208" s="3" t="str">
        <f t="shared" si="57"/>
        <v/>
      </c>
      <c r="E208" s="2" t="str">
        <f>CLEANED_DATA!T208</f>
        <v/>
      </c>
      <c r="F208" s="2" t="str">
        <f>CLEANED_DATA!AK208</f>
        <v/>
      </c>
      <c r="G208" s="3" t="str">
        <f t="shared" si="58"/>
        <v/>
      </c>
      <c r="H208" s="2" t="str">
        <f>CLEANED_DATA!X208</f>
        <v/>
      </c>
      <c r="I208" s="3" t="str">
        <f t="shared" si="59"/>
        <v/>
      </c>
      <c r="J208" s="2" t="str">
        <f>CLEANED_DATA!Y208</f>
        <v/>
      </c>
      <c r="K208" s="3" t="str">
        <f t="shared" si="60"/>
        <v/>
      </c>
      <c r="L208" s="2" t="str">
        <f>CLEANED_DATA!AO208</f>
        <v/>
      </c>
      <c r="M208" s="2" t="str">
        <f>CLEANED_DATA!AP208</f>
        <v/>
      </c>
      <c r="N208" s="2" t="str">
        <f>CLEANED_DATA!AQ208</f>
        <v/>
      </c>
      <c r="O208" s="7" t="str">
        <f t="shared" si="61"/>
        <v/>
      </c>
      <c r="P208" s="2" t="str">
        <f>IF(A208="","",N(CLEANED_DATA!AX208)+N(CLEANED_DATA!AY208)+N(CLEANED_DATA!AZ208))</f>
        <v/>
      </c>
      <c r="Q208" s="7" t="str">
        <f t="shared" si="62"/>
        <v/>
      </c>
      <c r="R208" s="2" t="str">
        <f>IF(A208="","",IF(DQ_CHECKS!M208&gt;=85,"Strong",IF(DQ_CHECKS!M208&gt;=70,"Needs routine follow-up",IF(DQ_CHECKS!M208&gt;=50,"Needs targeted supervision","Urgent review required"))))</f>
        <v/>
      </c>
    </row>
    <row r="209" spans="1:18">
      <c r="A209" s="2" t="str">
        <f>CLEANED_DATA!A209</f>
        <v/>
      </c>
      <c r="B209" s="2" t="str">
        <f>CLEANED_DATA!D209</f>
        <v/>
      </c>
      <c r="C209" s="2" t="str">
        <f>CLEANED_DATA!G209</f>
        <v/>
      </c>
      <c r="D209" s="3" t="str">
        <f t="shared" si="57"/>
        <v/>
      </c>
      <c r="E209" s="2" t="str">
        <f>CLEANED_DATA!T209</f>
        <v/>
      </c>
      <c r="F209" s="2" t="str">
        <f>CLEANED_DATA!AK209</f>
        <v/>
      </c>
      <c r="G209" s="3" t="str">
        <f t="shared" si="58"/>
        <v/>
      </c>
      <c r="H209" s="2" t="str">
        <f>CLEANED_DATA!X209</f>
        <v/>
      </c>
      <c r="I209" s="3" t="str">
        <f t="shared" si="59"/>
        <v/>
      </c>
      <c r="J209" s="2" t="str">
        <f>CLEANED_DATA!Y209</f>
        <v/>
      </c>
      <c r="K209" s="3" t="str">
        <f t="shared" si="60"/>
        <v/>
      </c>
      <c r="L209" s="2" t="str">
        <f>CLEANED_DATA!AO209</f>
        <v/>
      </c>
      <c r="M209" s="2" t="str">
        <f>CLEANED_DATA!AP209</f>
        <v/>
      </c>
      <c r="N209" s="2" t="str">
        <f>CLEANED_DATA!AQ209</f>
        <v/>
      </c>
      <c r="O209" s="7" t="str">
        <f t="shared" si="61"/>
        <v/>
      </c>
      <c r="P209" s="2" t="str">
        <f>IF(A209="","",N(CLEANED_DATA!AX209)+N(CLEANED_DATA!AY209)+N(CLEANED_DATA!AZ209))</f>
        <v/>
      </c>
      <c r="Q209" s="7" t="str">
        <f t="shared" si="62"/>
        <v/>
      </c>
      <c r="R209" s="2" t="str">
        <f>IF(A209="","",IF(DQ_CHECKS!M209&gt;=85,"Strong",IF(DQ_CHECKS!M209&gt;=70,"Needs routine follow-up",IF(DQ_CHECKS!M209&gt;=50,"Needs targeted supervision","Urgent review required"))))</f>
        <v/>
      </c>
    </row>
    <row r="210" spans="1:18">
      <c r="A210" s="2" t="str">
        <f>CLEANED_DATA!A210</f>
        <v/>
      </c>
      <c r="B210" s="2" t="str">
        <f>CLEANED_DATA!D210</f>
        <v/>
      </c>
      <c r="C210" s="2" t="str">
        <f>CLEANED_DATA!G210</f>
        <v/>
      </c>
      <c r="D210" s="3" t="str">
        <f t="shared" si="57"/>
        <v/>
      </c>
      <c r="E210" s="2" t="str">
        <f>CLEANED_DATA!T210</f>
        <v/>
      </c>
      <c r="F210" s="2" t="str">
        <f>CLEANED_DATA!AK210</f>
        <v/>
      </c>
      <c r="G210" s="3" t="str">
        <f t="shared" si="58"/>
        <v/>
      </c>
      <c r="H210" s="2" t="str">
        <f>CLEANED_DATA!X210</f>
        <v/>
      </c>
      <c r="I210" s="3" t="str">
        <f t="shared" si="59"/>
        <v/>
      </c>
      <c r="J210" s="2" t="str">
        <f>CLEANED_DATA!Y210</f>
        <v/>
      </c>
      <c r="K210" s="3" t="str">
        <f t="shared" si="60"/>
        <v/>
      </c>
      <c r="L210" s="2" t="str">
        <f>CLEANED_DATA!AO210</f>
        <v/>
      </c>
      <c r="M210" s="2" t="str">
        <f>CLEANED_DATA!AP210</f>
        <v/>
      </c>
      <c r="N210" s="2" t="str">
        <f>CLEANED_DATA!AQ210</f>
        <v/>
      </c>
      <c r="O210" s="7" t="str">
        <f t="shared" si="61"/>
        <v/>
      </c>
      <c r="P210" s="2" t="str">
        <f>IF(A210="","",N(CLEANED_DATA!AX210)+N(CLEANED_DATA!AY210)+N(CLEANED_DATA!AZ210))</f>
        <v/>
      </c>
      <c r="Q210" s="7" t="str">
        <f t="shared" si="62"/>
        <v/>
      </c>
      <c r="R210" s="2" t="str">
        <f>IF(A210="","",IF(DQ_CHECKS!M210&gt;=85,"Strong",IF(DQ_CHECKS!M210&gt;=70,"Needs routine follow-up",IF(DQ_CHECKS!M210&gt;=50,"Needs targeted supervision","Urgent review required"))))</f>
        <v/>
      </c>
    </row>
    <row r="211" spans="1:18">
      <c r="A211" s="2" t="str">
        <f>CLEANED_DATA!A211</f>
        <v/>
      </c>
      <c r="B211" s="2" t="str">
        <f>CLEANED_DATA!D211</f>
        <v/>
      </c>
      <c r="C211" s="2" t="str">
        <f>CLEANED_DATA!G211</f>
        <v/>
      </c>
      <c r="D211" s="3" t="str">
        <f t="shared" si="57"/>
        <v/>
      </c>
      <c r="E211" s="2" t="str">
        <f>CLEANED_DATA!T211</f>
        <v/>
      </c>
      <c r="F211" s="2" t="str">
        <f>CLEANED_DATA!AK211</f>
        <v/>
      </c>
      <c r="G211" s="3" t="str">
        <f t="shared" si="58"/>
        <v/>
      </c>
      <c r="H211" s="2" t="str">
        <f>CLEANED_DATA!X211</f>
        <v/>
      </c>
      <c r="I211" s="3" t="str">
        <f t="shared" si="59"/>
        <v/>
      </c>
      <c r="J211" s="2" t="str">
        <f>CLEANED_DATA!Y211</f>
        <v/>
      </c>
      <c r="K211" s="3" t="str">
        <f t="shared" si="60"/>
        <v/>
      </c>
      <c r="L211" s="2" t="str">
        <f>CLEANED_DATA!AO211</f>
        <v/>
      </c>
      <c r="M211" s="2" t="str">
        <f>CLEANED_DATA!AP211</f>
        <v/>
      </c>
      <c r="N211" s="2" t="str">
        <f>CLEANED_DATA!AQ211</f>
        <v/>
      </c>
      <c r="O211" s="7" t="str">
        <f t="shared" si="61"/>
        <v/>
      </c>
      <c r="P211" s="2" t="str">
        <f>IF(A211="","",N(CLEANED_DATA!AX211)+N(CLEANED_DATA!AY211)+N(CLEANED_DATA!AZ211))</f>
        <v/>
      </c>
      <c r="Q211" s="7" t="str">
        <f t="shared" si="62"/>
        <v/>
      </c>
      <c r="R211" s="2" t="str">
        <f>IF(A211="","",IF(DQ_CHECKS!M211&gt;=85,"Strong",IF(DQ_CHECKS!M211&gt;=70,"Needs routine follow-up",IF(DQ_CHECKS!M211&gt;=50,"Needs targeted supervision","Urgent review required"))))</f>
        <v/>
      </c>
    </row>
    <row r="212" spans="1:18">
      <c r="A212" s="2" t="str">
        <f>CLEANED_DATA!A212</f>
        <v/>
      </c>
      <c r="B212" s="2" t="str">
        <f>CLEANED_DATA!D212</f>
        <v/>
      </c>
      <c r="C212" s="2" t="str">
        <f>CLEANED_DATA!G212</f>
        <v/>
      </c>
      <c r="D212" s="3" t="str">
        <f t="shared" si="57"/>
        <v/>
      </c>
      <c r="E212" s="2" t="str">
        <f>CLEANED_DATA!T212</f>
        <v/>
      </c>
      <c r="F212" s="2" t="str">
        <f>CLEANED_DATA!AK212</f>
        <v/>
      </c>
      <c r="G212" s="3" t="str">
        <f t="shared" si="58"/>
        <v/>
      </c>
      <c r="H212" s="2" t="str">
        <f>CLEANED_DATA!X212</f>
        <v/>
      </c>
      <c r="I212" s="3" t="str">
        <f t="shared" si="59"/>
        <v/>
      </c>
      <c r="J212" s="2" t="str">
        <f>CLEANED_DATA!Y212</f>
        <v/>
      </c>
      <c r="K212" s="3" t="str">
        <f t="shared" si="60"/>
        <v/>
      </c>
      <c r="L212" s="2" t="str">
        <f>CLEANED_DATA!AO212</f>
        <v/>
      </c>
      <c r="M212" s="2" t="str">
        <f>CLEANED_DATA!AP212</f>
        <v/>
      </c>
      <c r="N212" s="2" t="str">
        <f>CLEANED_DATA!AQ212</f>
        <v/>
      </c>
      <c r="O212" s="7" t="str">
        <f t="shared" si="61"/>
        <v/>
      </c>
      <c r="P212" s="2" t="str">
        <f>IF(A212="","",N(CLEANED_DATA!AX212)+N(CLEANED_DATA!AY212)+N(CLEANED_DATA!AZ212))</f>
        <v/>
      </c>
      <c r="Q212" s="7" t="str">
        <f t="shared" si="62"/>
        <v/>
      </c>
      <c r="R212" s="2" t="str">
        <f>IF(A212="","",IF(DQ_CHECKS!M212&gt;=85,"Strong",IF(DQ_CHECKS!M212&gt;=70,"Needs routine follow-up",IF(DQ_CHECKS!M212&gt;=50,"Needs targeted supervision","Urgent review required"))))</f>
        <v/>
      </c>
    </row>
    <row r="213" spans="1:18">
      <c r="A213" s="2" t="str">
        <f>CLEANED_DATA!A213</f>
        <v/>
      </c>
      <c r="B213" s="2" t="str">
        <f>CLEANED_DATA!D213</f>
        <v/>
      </c>
      <c r="C213" s="2" t="str">
        <f>CLEANED_DATA!G213</f>
        <v/>
      </c>
      <c r="D213" s="3" t="str">
        <f t="shared" si="57"/>
        <v/>
      </c>
      <c r="E213" s="2" t="str">
        <f>CLEANED_DATA!T213</f>
        <v/>
      </c>
      <c r="F213" s="2" t="str">
        <f>CLEANED_DATA!AK213</f>
        <v/>
      </c>
      <c r="G213" s="3" t="str">
        <f t="shared" si="58"/>
        <v/>
      </c>
      <c r="H213" s="2" t="str">
        <f>CLEANED_DATA!X213</f>
        <v/>
      </c>
      <c r="I213" s="3" t="str">
        <f t="shared" si="59"/>
        <v/>
      </c>
      <c r="J213" s="2" t="str">
        <f>CLEANED_DATA!Y213</f>
        <v/>
      </c>
      <c r="K213" s="3" t="str">
        <f t="shared" si="60"/>
        <v/>
      </c>
      <c r="L213" s="2" t="str">
        <f>CLEANED_DATA!AO213</f>
        <v/>
      </c>
      <c r="M213" s="2" t="str">
        <f>CLEANED_DATA!AP213</f>
        <v/>
      </c>
      <c r="N213" s="2" t="str">
        <f>CLEANED_DATA!AQ213</f>
        <v/>
      </c>
      <c r="O213" s="7" t="str">
        <f t="shared" si="61"/>
        <v/>
      </c>
      <c r="P213" s="2" t="str">
        <f>IF(A213="","",N(CLEANED_DATA!AX213)+N(CLEANED_DATA!AY213)+N(CLEANED_DATA!AZ213))</f>
        <v/>
      </c>
      <c r="Q213" s="7" t="str">
        <f t="shared" si="62"/>
        <v/>
      </c>
      <c r="R213" s="2" t="str">
        <f>IF(A213="","",IF(DQ_CHECKS!M213&gt;=85,"Strong",IF(DQ_CHECKS!M213&gt;=70,"Needs routine follow-up",IF(DQ_CHECKS!M213&gt;=50,"Needs targeted supervision","Urgent review required"))))</f>
        <v/>
      </c>
    </row>
    <row r="214" spans="1:18">
      <c r="A214" s="2" t="str">
        <f>CLEANED_DATA!A214</f>
        <v/>
      </c>
      <c r="B214" s="2" t="str">
        <f>CLEANED_DATA!D214</f>
        <v/>
      </c>
      <c r="C214" s="2" t="str">
        <f>CLEANED_DATA!G214</f>
        <v/>
      </c>
      <c r="D214" s="3" t="str">
        <f t="shared" si="57"/>
        <v/>
      </c>
      <c r="E214" s="2" t="str">
        <f>CLEANED_DATA!T214</f>
        <v/>
      </c>
      <c r="F214" s="2" t="str">
        <f>CLEANED_DATA!AK214</f>
        <v/>
      </c>
      <c r="G214" s="3" t="str">
        <f t="shared" si="58"/>
        <v/>
      </c>
      <c r="H214" s="2" t="str">
        <f>CLEANED_DATA!X214</f>
        <v/>
      </c>
      <c r="I214" s="3" t="str">
        <f t="shared" si="59"/>
        <v/>
      </c>
      <c r="J214" s="2" t="str">
        <f>CLEANED_DATA!Y214</f>
        <v/>
      </c>
      <c r="K214" s="3" t="str">
        <f t="shared" si="60"/>
        <v/>
      </c>
      <c r="L214" s="2" t="str">
        <f>CLEANED_DATA!AO214</f>
        <v/>
      </c>
      <c r="M214" s="2" t="str">
        <f>CLEANED_DATA!AP214</f>
        <v/>
      </c>
      <c r="N214" s="2" t="str">
        <f>CLEANED_DATA!AQ214</f>
        <v/>
      </c>
      <c r="O214" s="7" t="str">
        <f t="shared" si="61"/>
        <v/>
      </c>
      <c r="P214" s="2" t="str">
        <f>IF(A214="","",N(CLEANED_DATA!AX214)+N(CLEANED_DATA!AY214)+N(CLEANED_DATA!AZ214))</f>
        <v/>
      </c>
      <c r="Q214" s="7" t="str">
        <f t="shared" si="62"/>
        <v/>
      </c>
      <c r="R214" s="2" t="str">
        <f>IF(A214="","",IF(DQ_CHECKS!M214&gt;=85,"Strong",IF(DQ_CHECKS!M214&gt;=70,"Needs routine follow-up",IF(DQ_CHECKS!M214&gt;=50,"Needs targeted supervision","Urgent review required"))))</f>
        <v/>
      </c>
    </row>
    <row r="215" spans="1:18">
      <c r="A215" s="2" t="str">
        <f>CLEANED_DATA!A215</f>
        <v/>
      </c>
      <c r="B215" s="2" t="str">
        <f>CLEANED_DATA!D215</f>
        <v/>
      </c>
      <c r="C215" s="2" t="str">
        <f>CLEANED_DATA!G215</f>
        <v/>
      </c>
      <c r="D215" s="3" t="str">
        <f t="shared" si="57"/>
        <v/>
      </c>
      <c r="E215" s="2" t="str">
        <f>CLEANED_DATA!T215</f>
        <v/>
      </c>
      <c r="F215" s="2" t="str">
        <f>CLEANED_DATA!AK215</f>
        <v/>
      </c>
      <c r="G215" s="3" t="str">
        <f t="shared" si="58"/>
        <v/>
      </c>
      <c r="H215" s="2" t="str">
        <f>CLEANED_DATA!X215</f>
        <v/>
      </c>
      <c r="I215" s="3" t="str">
        <f t="shared" si="59"/>
        <v/>
      </c>
      <c r="J215" s="2" t="str">
        <f>CLEANED_DATA!Y215</f>
        <v/>
      </c>
      <c r="K215" s="3" t="str">
        <f t="shared" si="60"/>
        <v/>
      </c>
      <c r="L215" s="2" t="str">
        <f>CLEANED_DATA!AO215</f>
        <v/>
      </c>
      <c r="M215" s="2" t="str">
        <f>CLEANED_DATA!AP215</f>
        <v/>
      </c>
      <c r="N215" s="2" t="str">
        <f>CLEANED_DATA!AQ215</f>
        <v/>
      </c>
      <c r="O215" s="7" t="str">
        <f t="shared" si="61"/>
        <v/>
      </c>
      <c r="P215" s="2" t="str">
        <f>IF(A215="","",N(CLEANED_DATA!AX215)+N(CLEANED_DATA!AY215)+N(CLEANED_DATA!AZ215))</f>
        <v/>
      </c>
      <c r="Q215" s="7" t="str">
        <f t="shared" si="62"/>
        <v/>
      </c>
      <c r="R215" s="2" t="str">
        <f>IF(A215="","",IF(DQ_CHECKS!M215&gt;=85,"Strong",IF(DQ_CHECKS!M215&gt;=70,"Needs routine follow-up",IF(DQ_CHECKS!M215&gt;=50,"Needs targeted supervision","Urgent review required"))))</f>
        <v/>
      </c>
    </row>
    <row r="216" spans="1:18">
      <c r="A216" s="2" t="str">
        <f>CLEANED_DATA!A216</f>
        <v/>
      </c>
      <c r="B216" s="2" t="str">
        <f>CLEANED_DATA!D216</f>
        <v/>
      </c>
      <c r="C216" s="2" t="str">
        <f>CLEANED_DATA!G216</f>
        <v/>
      </c>
      <c r="D216" s="3" t="str">
        <f t="shared" si="57"/>
        <v/>
      </c>
      <c r="E216" s="2" t="str">
        <f>CLEANED_DATA!T216</f>
        <v/>
      </c>
      <c r="F216" s="2" t="str">
        <f>CLEANED_DATA!AK216</f>
        <v/>
      </c>
      <c r="G216" s="3" t="str">
        <f t="shared" si="58"/>
        <v/>
      </c>
      <c r="H216" s="2" t="str">
        <f>CLEANED_DATA!X216</f>
        <v/>
      </c>
      <c r="I216" s="3" t="str">
        <f t="shared" si="59"/>
        <v/>
      </c>
      <c r="J216" s="2" t="str">
        <f>CLEANED_DATA!Y216</f>
        <v/>
      </c>
      <c r="K216" s="3" t="str">
        <f t="shared" si="60"/>
        <v/>
      </c>
      <c r="L216" s="2" t="str">
        <f>CLEANED_DATA!AO216</f>
        <v/>
      </c>
      <c r="M216" s="2" t="str">
        <f>CLEANED_DATA!AP216</f>
        <v/>
      </c>
      <c r="N216" s="2" t="str">
        <f>CLEANED_DATA!AQ216</f>
        <v/>
      </c>
      <c r="O216" s="7" t="str">
        <f t="shared" si="61"/>
        <v/>
      </c>
      <c r="P216" s="2" t="str">
        <f>IF(A216="","",N(CLEANED_DATA!AX216)+N(CLEANED_DATA!AY216)+N(CLEANED_DATA!AZ216))</f>
        <v/>
      </c>
      <c r="Q216" s="7" t="str">
        <f t="shared" si="62"/>
        <v/>
      </c>
      <c r="R216" s="2" t="str">
        <f>IF(A216="","",IF(DQ_CHECKS!M216&gt;=85,"Strong",IF(DQ_CHECKS!M216&gt;=70,"Needs routine follow-up",IF(DQ_CHECKS!M216&gt;=50,"Needs targeted supervision","Urgent review required"))))</f>
        <v/>
      </c>
    </row>
    <row r="217" spans="1:18">
      <c r="A217" s="2" t="str">
        <f>CLEANED_DATA!A217</f>
        <v/>
      </c>
      <c r="B217" s="2" t="str">
        <f>CLEANED_DATA!D217</f>
        <v/>
      </c>
      <c r="C217" s="2" t="str">
        <f>CLEANED_DATA!G217</f>
        <v/>
      </c>
      <c r="D217" s="3" t="str">
        <f t="shared" si="57"/>
        <v/>
      </c>
      <c r="E217" s="2" t="str">
        <f>CLEANED_DATA!T217</f>
        <v/>
      </c>
      <c r="F217" s="2" t="str">
        <f>CLEANED_DATA!AK217</f>
        <v/>
      </c>
      <c r="G217" s="3" t="str">
        <f t="shared" si="58"/>
        <v/>
      </c>
      <c r="H217" s="2" t="str">
        <f>CLEANED_DATA!X217</f>
        <v/>
      </c>
      <c r="I217" s="3" t="str">
        <f t="shared" si="59"/>
        <v/>
      </c>
      <c r="J217" s="2" t="str">
        <f>CLEANED_DATA!Y217</f>
        <v/>
      </c>
      <c r="K217" s="3" t="str">
        <f t="shared" si="60"/>
        <v/>
      </c>
      <c r="L217" s="2" t="str">
        <f>CLEANED_DATA!AO217</f>
        <v/>
      </c>
      <c r="M217" s="2" t="str">
        <f>CLEANED_DATA!AP217</f>
        <v/>
      </c>
      <c r="N217" s="2" t="str">
        <f>CLEANED_DATA!AQ217</f>
        <v/>
      </c>
      <c r="O217" s="7" t="str">
        <f t="shared" si="61"/>
        <v/>
      </c>
      <c r="P217" s="2" t="str">
        <f>IF(A217="","",N(CLEANED_DATA!AX217)+N(CLEANED_DATA!AY217)+N(CLEANED_DATA!AZ217))</f>
        <v/>
      </c>
      <c r="Q217" s="7" t="str">
        <f t="shared" si="62"/>
        <v/>
      </c>
      <c r="R217" s="2" t="str">
        <f>IF(A217="","",IF(DQ_CHECKS!M217&gt;=85,"Strong",IF(DQ_CHECKS!M217&gt;=70,"Needs routine follow-up",IF(DQ_CHECKS!M217&gt;=50,"Needs targeted supervision","Urgent review required"))))</f>
        <v/>
      </c>
    </row>
    <row r="218" spans="1:18">
      <c r="A218" s="2" t="str">
        <f>CLEANED_DATA!A218</f>
        <v/>
      </c>
      <c r="B218" s="2" t="str">
        <f>CLEANED_DATA!D218</f>
        <v/>
      </c>
      <c r="C218" s="2" t="str">
        <f>CLEANED_DATA!G218</f>
        <v/>
      </c>
      <c r="D218" s="3" t="str">
        <f t="shared" si="57"/>
        <v/>
      </c>
      <c r="E218" s="2" t="str">
        <f>CLEANED_DATA!T218</f>
        <v/>
      </c>
      <c r="F218" s="2" t="str">
        <f>CLEANED_DATA!AK218</f>
        <v/>
      </c>
      <c r="G218" s="3" t="str">
        <f t="shared" si="58"/>
        <v/>
      </c>
      <c r="H218" s="2" t="str">
        <f>CLEANED_DATA!X218</f>
        <v/>
      </c>
      <c r="I218" s="3" t="str">
        <f t="shared" si="59"/>
        <v/>
      </c>
      <c r="J218" s="2" t="str">
        <f>CLEANED_DATA!Y218</f>
        <v/>
      </c>
      <c r="K218" s="3" t="str">
        <f t="shared" si="60"/>
        <v/>
      </c>
      <c r="L218" s="2" t="str">
        <f>CLEANED_DATA!AO218</f>
        <v/>
      </c>
      <c r="M218" s="2" t="str">
        <f>CLEANED_DATA!AP218</f>
        <v/>
      </c>
      <c r="N218" s="2" t="str">
        <f>CLEANED_DATA!AQ218</f>
        <v/>
      </c>
      <c r="O218" s="7" t="str">
        <f t="shared" si="61"/>
        <v/>
      </c>
      <c r="P218" s="2" t="str">
        <f>IF(A218="","",N(CLEANED_DATA!AX218)+N(CLEANED_DATA!AY218)+N(CLEANED_DATA!AZ218))</f>
        <v/>
      </c>
      <c r="Q218" s="7" t="str">
        <f t="shared" si="62"/>
        <v/>
      </c>
      <c r="R218" s="2" t="str">
        <f>IF(A218="","",IF(DQ_CHECKS!M218&gt;=85,"Strong",IF(DQ_CHECKS!M218&gt;=70,"Needs routine follow-up",IF(DQ_CHECKS!M218&gt;=50,"Needs targeted supervision","Urgent review required"))))</f>
        <v/>
      </c>
    </row>
    <row r="219" spans="1:18">
      <c r="A219" s="2" t="str">
        <f>CLEANED_DATA!A219</f>
        <v/>
      </c>
      <c r="B219" s="2" t="str">
        <f>CLEANED_DATA!D219</f>
        <v/>
      </c>
      <c r="C219" s="2" t="str">
        <f>CLEANED_DATA!G219</f>
        <v/>
      </c>
      <c r="D219" s="3" t="str">
        <f t="shared" si="57"/>
        <v/>
      </c>
      <c r="E219" s="2" t="str">
        <f>CLEANED_DATA!T219</f>
        <v/>
      </c>
      <c r="F219" s="2" t="str">
        <f>CLEANED_DATA!AK219</f>
        <v/>
      </c>
      <c r="G219" s="3" t="str">
        <f t="shared" si="58"/>
        <v/>
      </c>
      <c r="H219" s="2" t="str">
        <f>CLEANED_DATA!X219</f>
        <v/>
      </c>
      <c r="I219" s="3" t="str">
        <f t="shared" si="59"/>
        <v/>
      </c>
      <c r="J219" s="2" t="str">
        <f>CLEANED_DATA!Y219</f>
        <v/>
      </c>
      <c r="K219" s="3" t="str">
        <f t="shared" si="60"/>
        <v/>
      </c>
      <c r="L219" s="2" t="str">
        <f>CLEANED_DATA!AO219</f>
        <v/>
      </c>
      <c r="M219" s="2" t="str">
        <f>CLEANED_DATA!AP219</f>
        <v/>
      </c>
      <c r="N219" s="2" t="str">
        <f>CLEANED_DATA!AQ219</f>
        <v/>
      </c>
      <c r="O219" s="7" t="str">
        <f t="shared" si="61"/>
        <v/>
      </c>
      <c r="P219" s="2" t="str">
        <f>IF(A219="","",N(CLEANED_DATA!AX219)+N(CLEANED_DATA!AY219)+N(CLEANED_DATA!AZ219))</f>
        <v/>
      </c>
      <c r="Q219" s="7" t="str">
        <f t="shared" si="62"/>
        <v/>
      </c>
      <c r="R219" s="2" t="str">
        <f>IF(A219="","",IF(DQ_CHECKS!M219&gt;=85,"Strong",IF(DQ_CHECKS!M219&gt;=70,"Needs routine follow-up",IF(DQ_CHECKS!M219&gt;=50,"Needs targeted supervision","Urgent review required"))))</f>
        <v/>
      </c>
    </row>
    <row r="220" spans="1:18">
      <c r="A220" s="2" t="str">
        <f>CLEANED_DATA!A220</f>
        <v/>
      </c>
      <c r="B220" s="2" t="str">
        <f>CLEANED_DATA!D220</f>
        <v/>
      </c>
      <c r="C220" s="2" t="str">
        <f>CLEANED_DATA!G220</f>
        <v/>
      </c>
      <c r="D220" s="3" t="str">
        <f t="shared" si="57"/>
        <v/>
      </c>
      <c r="E220" s="2" t="str">
        <f>CLEANED_DATA!T220</f>
        <v/>
      </c>
      <c r="F220" s="2" t="str">
        <f>CLEANED_DATA!AK220</f>
        <v/>
      </c>
      <c r="G220" s="3" t="str">
        <f t="shared" si="58"/>
        <v/>
      </c>
      <c r="H220" s="2" t="str">
        <f>CLEANED_DATA!X220</f>
        <v/>
      </c>
      <c r="I220" s="3" t="str">
        <f t="shared" si="59"/>
        <v/>
      </c>
      <c r="J220" s="2" t="str">
        <f>CLEANED_DATA!Y220</f>
        <v/>
      </c>
      <c r="K220" s="3" t="str">
        <f t="shared" si="60"/>
        <v/>
      </c>
      <c r="L220" s="2" t="str">
        <f>CLEANED_DATA!AO220</f>
        <v/>
      </c>
      <c r="M220" s="2" t="str">
        <f>CLEANED_DATA!AP220</f>
        <v/>
      </c>
      <c r="N220" s="2" t="str">
        <f>CLEANED_DATA!AQ220</f>
        <v/>
      </c>
      <c r="O220" s="7" t="str">
        <f t="shared" si="61"/>
        <v/>
      </c>
      <c r="P220" s="2" t="str">
        <f>IF(A220="","",N(CLEANED_DATA!AX220)+N(CLEANED_DATA!AY220)+N(CLEANED_DATA!AZ220))</f>
        <v/>
      </c>
      <c r="Q220" s="7" t="str">
        <f t="shared" si="62"/>
        <v/>
      </c>
      <c r="R220" s="2" t="str">
        <f>IF(A220="","",IF(DQ_CHECKS!M220&gt;=85,"Strong",IF(DQ_CHECKS!M220&gt;=70,"Needs routine follow-up",IF(DQ_CHECKS!M220&gt;=50,"Needs targeted supervision","Urgent review required"))))</f>
        <v/>
      </c>
    </row>
    <row r="221" spans="1:18">
      <c r="A221" s="2" t="str">
        <f>CLEANED_DATA!A221</f>
        <v/>
      </c>
      <c r="B221" s="2" t="str">
        <f>CLEANED_DATA!D221</f>
        <v/>
      </c>
      <c r="C221" s="2" t="str">
        <f>CLEANED_DATA!G221</f>
        <v/>
      </c>
      <c r="D221" s="3" t="str">
        <f t="shared" si="57"/>
        <v/>
      </c>
      <c r="E221" s="2" t="str">
        <f>CLEANED_DATA!T221</f>
        <v/>
      </c>
      <c r="F221" s="2" t="str">
        <f>CLEANED_DATA!AK221</f>
        <v/>
      </c>
      <c r="G221" s="3" t="str">
        <f t="shared" si="58"/>
        <v/>
      </c>
      <c r="H221" s="2" t="str">
        <f>CLEANED_DATA!X221</f>
        <v/>
      </c>
      <c r="I221" s="3" t="str">
        <f t="shared" si="59"/>
        <v/>
      </c>
      <c r="J221" s="2" t="str">
        <f>CLEANED_DATA!Y221</f>
        <v/>
      </c>
      <c r="K221" s="3" t="str">
        <f t="shared" si="60"/>
        <v/>
      </c>
      <c r="L221" s="2" t="str">
        <f>CLEANED_DATA!AO221</f>
        <v/>
      </c>
      <c r="M221" s="2" t="str">
        <f>CLEANED_DATA!AP221</f>
        <v/>
      </c>
      <c r="N221" s="2" t="str">
        <f>CLEANED_DATA!AQ221</f>
        <v/>
      </c>
      <c r="O221" s="7" t="str">
        <f t="shared" si="61"/>
        <v/>
      </c>
      <c r="P221" s="2" t="str">
        <f>IF(A221="","",N(CLEANED_DATA!AX221)+N(CLEANED_DATA!AY221)+N(CLEANED_DATA!AZ221))</f>
        <v/>
      </c>
      <c r="Q221" s="7" t="str">
        <f t="shared" si="62"/>
        <v/>
      </c>
      <c r="R221" s="2" t="str">
        <f>IF(A221="","",IF(DQ_CHECKS!M221&gt;=85,"Strong",IF(DQ_CHECKS!M221&gt;=70,"Needs routine follow-up",IF(DQ_CHECKS!M221&gt;=50,"Needs targeted supervision","Urgent review required"))))</f>
        <v/>
      </c>
    </row>
    <row r="222" spans="1:18">
      <c r="A222" s="2" t="str">
        <f>CLEANED_DATA!A222</f>
        <v/>
      </c>
      <c r="B222" s="2" t="str">
        <f>CLEANED_DATA!D222</f>
        <v/>
      </c>
      <c r="C222" s="2" t="str">
        <f>CLEANED_DATA!G222</f>
        <v/>
      </c>
      <c r="D222" s="3" t="str">
        <f t="shared" si="57"/>
        <v/>
      </c>
      <c r="E222" s="2" t="str">
        <f>CLEANED_DATA!T222</f>
        <v/>
      </c>
      <c r="F222" s="2" t="str">
        <f>CLEANED_DATA!AK222</f>
        <v/>
      </c>
      <c r="G222" s="3" t="str">
        <f t="shared" si="58"/>
        <v/>
      </c>
      <c r="H222" s="2" t="str">
        <f>CLEANED_DATA!X222</f>
        <v/>
      </c>
      <c r="I222" s="3" t="str">
        <f t="shared" si="59"/>
        <v/>
      </c>
      <c r="J222" s="2" t="str">
        <f>CLEANED_DATA!Y222</f>
        <v/>
      </c>
      <c r="K222" s="3" t="str">
        <f t="shared" si="60"/>
        <v/>
      </c>
      <c r="L222" s="2" t="str">
        <f>CLEANED_DATA!AO222</f>
        <v/>
      </c>
      <c r="M222" s="2" t="str">
        <f>CLEANED_DATA!AP222</f>
        <v/>
      </c>
      <c r="N222" s="2" t="str">
        <f>CLEANED_DATA!AQ222</f>
        <v/>
      </c>
      <c r="O222" s="7" t="str">
        <f t="shared" si="61"/>
        <v/>
      </c>
      <c r="P222" s="2" t="str">
        <f>IF(A222="","",N(CLEANED_DATA!AX222)+N(CLEANED_DATA!AY222)+N(CLEANED_DATA!AZ222))</f>
        <v/>
      </c>
      <c r="Q222" s="7" t="str">
        <f t="shared" si="62"/>
        <v/>
      </c>
      <c r="R222" s="2" t="str">
        <f>IF(A222="","",IF(DQ_CHECKS!M222&gt;=85,"Strong",IF(DQ_CHECKS!M222&gt;=70,"Needs routine follow-up",IF(DQ_CHECKS!M222&gt;=50,"Needs targeted supervision","Urgent review required"))))</f>
        <v/>
      </c>
    </row>
    <row r="223" spans="1:18">
      <c r="A223" s="2" t="str">
        <f>CLEANED_DATA!A223</f>
        <v/>
      </c>
      <c r="B223" s="2" t="str">
        <f>CLEANED_DATA!D223</f>
        <v/>
      </c>
      <c r="C223" s="2" t="str">
        <f>CLEANED_DATA!G223</f>
        <v/>
      </c>
      <c r="D223" s="3" t="str">
        <f t="shared" si="57"/>
        <v/>
      </c>
      <c r="E223" s="2" t="str">
        <f>CLEANED_DATA!T223</f>
        <v/>
      </c>
      <c r="F223" s="2" t="str">
        <f>CLEANED_DATA!AK223</f>
        <v/>
      </c>
      <c r="G223" s="3" t="str">
        <f t="shared" si="58"/>
        <v/>
      </c>
      <c r="H223" s="2" t="str">
        <f>CLEANED_DATA!X223</f>
        <v/>
      </c>
      <c r="I223" s="3" t="str">
        <f t="shared" si="59"/>
        <v/>
      </c>
      <c r="J223" s="2" t="str">
        <f>CLEANED_DATA!Y223</f>
        <v/>
      </c>
      <c r="K223" s="3" t="str">
        <f t="shared" si="60"/>
        <v/>
      </c>
      <c r="L223" s="2" t="str">
        <f>CLEANED_DATA!AO223</f>
        <v/>
      </c>
      <c r="M223" s="2" t="str">
        <f>CLEANED_DATA!AP223</f>
        <v/>
      </c>
      <c r="N223" s="2" t="str">
        <f>CLEANED_DATA!AQ223</f>
        <v/>
      </c>
      <c r="O223" s="7" t="str">
        <f t="shared" si="61"/>
        <v/>
      </c>
      <c r="P223" s="2" t="str">
        <f>IF(A223="","",N(CLEANED_DATA!AX223)+N(CLEANED_DATA!AY223)+N(CLEANED_DATA!AZ223))</f>
        <v/>
      </c>
      <c r="Q223" s="7" t="str">
        <f t="shared" si="62"/>
        <v/>
      </c>
      <c r="R223" s="2" t="str">
        <f>IF(A223="","",IF(DQ_CHECKS!M223&gt;=85,"Strong",IF(DQ_CHECKS!M223&gt;=70,"Needs routine follow-up",IF(DQ_CHECKS!M223&gt;=50,"Needs targeted supervision","Urgent review required"))))</f>
        <v/>
      </c>
    </row>
    <row r="224" spans="1:18">
      <c r="A224" s="2" t="str">
        <f>CLEANED_DATA!A224</f>
        <v/>
      </c>
      <c r="B224" s="2" t="str">
        <f>CLEANED_DATA!D224</f>
        <v/>
      </c>
      <c r="C224" s="2" t="str">
        <f>CLEANED_DATA!G224</f>
        <v/>
      </c>
      <c r="D224" s="3" t="str">
        <f t="shared" si="57"/>
        <v/>
      </c>
      <c r="E224" s="2" t="str">
        <f>CLEANED_DATA!T224</f>
        <v/>
      </c>
      <c r="F224" s="2" t="str">
        <f>CLEANED_DATA!AK224</f>
        <v/>
      </c>
      <c r="G224" s="3" t="str">
        <f t="shared" si="58"/>
        <v/>
      </c>
      <c r="H224" s="2" t="str">
        <f>CLEANED_DATA!X224</f>
        <v/>
      </c>
      <c r="I224" s="3" t="str">
        <f t="shared" si="59"/>
        <v/>
      </c>
      <c r="J224" s="2" t="str">
        <f>CLEANED_DATA!Y224</f>
        <v/>
      </c>
      <c r="K224" s="3" t="str">
        <f t="shared" si="60"/>
        <v/>
      </c>
      <c r="L224" s="2" t="str">
        <f>CLEANED_DATA!AO224</f>
        <v/>
      </c>
      <c r="M224" s="2" t="str">
        <f>CLEANED_DATA!AP224</f>
        <v/>
      </c>
      <c r="N224" s="2" t="str">
        <f>CLEANED_DATA!AQ224</f>
        <v/>
      </c>
      <c r="O224" s="7" t="str">
        <f t="shared" si="61"/>
        <v/>
      </c>
      <c r="P224" s="2" t="str">
        <f>IF(A224="","",N(CLEANED_DATA!AX224)+N(CLEANED_DATA!AY224)+N(CLEANED_DATA!AZ224))</f>
        <v/>
      </c>
      <c r="Q224" s="7" t="str">
        <f t="shared" si="62"/>
        <v/>
      </c>
      <c r="R224" s="2" t="str">
        <f>IF(A224="","",IF(DQ_CHECKS!M224&gt;=85,"Strong",IF(DQ_CHECKS!M224&gt;=70,"Needs routine follow-up",IF(DQ_CHECKS!M224&gt;=50,"Needs targeted supervision","Urgent review required"))))</f>
        <v/>
      </c>
    </row>
    <row r="225" spans="1:18">
      <c r="A225" s="2" t="str">
        <f>CLEANED_DATA!A225</f>
        <v/>
      </c>
      <c r="B225" s="2" t="str">
        <f>CLEANED_DATA!D225</f>
        <v/>
      </c>
      <c r="C225" s="2" t="str">
        <f>CLEANED_DATA!G225</f>
        <v/>
      </c>
      <c r="D225" s="3" t="str">
        <f t="shared" si="57"/>
        <v/>
      </c>
      <c r="E225" s="2" t="str">
        <f>CLEANED_DATA!T225</f>
        <v/>
      </c>
      <c r="F225" s="2" t="str">
        <f>CLEANED_DATA!AK225</f>
        <v/>
      </c>
      <c r="G225" s="3" t="str">
        <f t="shared" si="58"/>
        <v/>
      </c>
      <c r="H225" s="2" t="str">
        <f>CLEANED_DATA!X225</f>
        <v/>
      </c>
      <c r="I225" s="3" t="str">
        <f t="shared" si="59"/>
        <v/>
      </c>
      <c r="J225" s="2" t="str">
        <f>CLEANED_DATA!Y225</f>
        <v/>
      </c>
      <c r="K225" s="3" t="str">
        <f t="shared" si="60"/>
        <v/>
      </c>
      <c r="L225" s="2" t="str">
        <f>CLEANED_DATA!AO225</f>
        <v/>
      </c>
      <c r="M225" s="2" t="str">
        <f>CLEANED_DATA!AP225</f>
        <v/>
      </c>
      <c r="N225" s="2" t="str">
        <f>CLEANED_DATA!AQ225</f>
        <v/>
      </c>
      <c r="O225" s="7" t="str">
        <f t="shared" si="61"/>
        <v/>
      </c>
      <c r="P225" s="2" t="str">
        <f>IF(A225="","",N(CLEANED_DATA!AX225)+N(CLEANED_DATA!AY225)+N(CLEANED_DATA!AZ225))</f>
        <v/>
      </c>
      <c r="Q225" s="7" t="str">
        <f t="shared" si="62"/>
        <v/>
      </c>
      <c r="R225" s="2" t="str">
        <f>IF(A225="","",IF(DQ_CHECKS!M225&gt;=85,"Strong",IF(DQ_CHECKS!M225&gt;=70,"Needs routine follow-up",IF(DQ_CHECKS!M225&gt;=50,"Needs targeted supervision","Urgent review required"))))</f>
        <v/>
      </c>
    </row>
    <row r="226" spans="1:18">
      <c r="A226" s="2" t="str">
        <f>CLEANED_DATA!A226</f>
        <v/>
      </c>
      <c r="B226" s="2" t="str">
        <f>CLEANED_DATA!D226</f>
        <v/>
      </c>
      <c r="C226" s="2" t="str">
        <f>CLEANED_DATA!G226</f>
        <v/>
      </c>
      <c r="D226" s="3" t="str">
        <f t="shared" si="57"/>
        <v/>
      </c>
      <c r="E226" s="2" t="str">
        <f>CLEANED_DATA!T226</f>
        <v/>
      </c>
      <c r="F226" s="2" t="str">
        <f>CLEANED_DATA!AK226</f>
        <v/>
      </c>
      <c r="G226" s="3" t="str">
        <f t="shared" si="58"/>
        <v/>
      </c>
      <c r="H226" s="2" t="str">
        <f>CLEANED_DATA!X226</f>
        <v/>
      </c>
      <c r="I226" s="3" t="str">
        <f t="shared" si="59"/>
        <v/>
      </c>
      <c r="J226" s="2" t="str">
        <f>CLEANED_DATA!Y226</f>
        <v/>
      </c>
      <c r="K226" s="3" t="str">
        <f t="shared" si="60"/>
        <v/>
      </c>
      <c r="L226" s="2" t="str">
        <f>CLEANED_DATA!AO226</f>
        <v/>
      </c>
      <c r="M226" s="2" t="str">
        <f>CLEANED_DATA!AP226</f>
        <v/>
      </c>
      <c r="N226" s="2" t="str">
        <f>CLEANED_DATA!AQ226</f>
        <v/>
      </c>
      <c r="O226" s="7" t="str">
        <f t="shared" si="61"/>
        <v/>
      </c>
      <c r="P226" s="2" t="str">
        <f>IF(A226="","",N(CLEANED_DATA!AX226)+N(CLEANED_DATA!AY226)+N(CLEANED_DATA!AZ226))</f>
        <v/>
      </c>
      <c r="Q226" s="7" t="str">
        <f t="shared" si="62"/>
        <v/>
      </c>
      <c r="R226" s="2" t="str">
        <f>IF(A226="","",IF(DQ_CHECKS!M226&gt;=85,"Strong",IF(DQ_CHECKS!M226&gt;=70,"Needs routine follow-up",IF(DQ_CHECKS!M226&gt;=50,"Needs targeted supervision","Urgent review required"))))</f>
        <v/>
      </c>
    </row>
    <row r="227" spans="1:18">
      <c r="A227" s="2" t="str">
        <f>CLEANED_DATA!A227</f>
        <v/>
      </c>
      <c r="B227" s="2" t="str">
        <f>CLEANED_DATA!D227</f>
        <v/>
      </c>
      <c r="C227" s="2" t="str">
        <f>CLEANED_DATA!G227</f>
        <v/>
      </c>
      <c r="D227" s="3" t="str">
        <f t="shared" si="57"/>
        <v/>
      </c>
      <c r="E227" s="2" t="str">
        <f>CLEANED_DATA!T227</f>
        <v/>
      </c>
      <c r="F227" s="2" t="str">
        <f>CLEANED_DATA!AK227</f>
        <v/>
      </c>
      <c r="G227" s="3" t="str">
        <f t="shared" si="58"/>
        <v/>
      </c>
      <c r="H227" s="2" t="str">
        <f>CLEANED_DATA!X227</f>
        <v/>
      </c>
      <c r="I227" s="3" t="str">
        <f t="shared" si="59"/>
        <v/>
      </c>
      <c r="J227" s="2" t="str">
        <f>CLEANED_DATA!Y227</f>
        <v/>
      </c>
      <c r="K227" s="3" t="str">
        <f t="shared" si="60"/>
        <v/>
      </c>
      <c r="L227" s="2" t="str">
        <f>CLEANED_DATA!AO227</f>
        <v/>
      </c>
      <c r="M227" s="2" t="str">
        <f>CLEANED_DATA!AP227</f>
        <v/>
      </c>
      <c r="N227" s="2" t="str">
        <f>CLEANED_DATA!AQ227</f>
        <v/>
      </c>
      <c r="O227" s="7" t="str">
        <f t="shared" si="61"/>
        <v/>
      </c>
      <c r="P227" s="2" t="str">
        <f>IF(A227="","",N(CLEANED_DATA!AX227)+N(CLEANED_DATA!AY227)+N(CLEANED_DATA!AZ227))</f>
        <v/>
      </c>
      <c r="Q227" s="7" t="str">
        <f t="shared" si="62"/>
        <v/>
      </c>
      <c r="R227" s="2" t="str">
        <f>IF(A227="","",IF(DQ_CHECKS!M227&gt;=85,"Strong",IF(DQ_CHECKS!M227&gt;=70,"Needs routine follow-up",IF(DQ_CHECKS!M227&gt;=50,"Needs targeted supervision","Urgent review required"))))</f>
        <v/>
      </c>
    </row>
    <row r="228" spans="1:18">
      <c r="A228" s="2" t="str">
        <f>CLEANED_DATA!A228</f>
        <v/>
      </c>
      <c r="B228" s="2" t="str">
        <f>CLEANED_DATA!D228</f>
        <v/>
      </c>
      <c r="C228" s="2" t="str">
        <f>CLEANED_DATA!G228</f>
        <v/>
      </c>
      <c r="D228" s="3" t="str">
        <f t="shared" si="57"/>
        <v/>
      </c>
      <c r="E228" s="2" t="str">
        <f>CLEANED_DATA!T228</f>
        <v/>
      </c>
      <c r="F228" s="2" t="str">
        <f>CLEANED_DATA!AK228</f>
        <v/>
      </c>
      <c r="G228" s="3" t="str">
        <f t="shared" si="58"/>
        <v/>
      </c>
      <c r="H228" s="2" t="str">
        <f>CLEANED_DATA!X228</f>
        <v/>
      </c>
      <c r="I228" s="3" t="str">
        <f t="shared" si="59"/>
        <v/>
      </c>
      <c r="J228" s="2" t="str">
        <f>CLEANED_DATA!Y228</f>
        <v/>
      </c>
      <c r="K228" s="3" t="str">
        <f t="shared" si="60"/>
        <v/>
      </c>
      <c r="L228" s="2" t="str">
        <f>CLEANED_DATA!AO228</f>
        <v/>
      </c>
      <c r="M228" s="2" t="str">
        <f>CLEANED_DATA!AP228</f>
        <v/>
      </c>
      <c r="N228" s="2" t="str">
        <f>CLEANED_DATA!AQ228</f>
        <v/>
      </c>
      <c r="O228" s="7" t="str">
        <f t="shared" si="61"/>
        <v/>
      </c>
      <c r="P228" s="2" t="str">
        <f>IF(A228="","",N(CLEANED_DATA!AX228)+N(CLEANED_DATA!AY228)+N(CLEANED_DATA!AZ228))</f>
        <v/>
      </c>
      <c r="Q228" s="7" t="str">
        <f t="shared" si="62"/>
        <v/>
      </c>
      <c r="R228" s="2" t="str">
        <f>IF(A228="","",IF(DQ_CHECKS!M228&gt;=85,"Strong",IF(DQ_CHECKS!M228&gt;=70,"Needs routine follow-up",IF(DQ_CHECKS!M228&gt;=50,"Needs targeted supervision","Urgent review required"))))</f>
        <v/>
      </c>
    </row>
    <row r="229" spans="1:18">
      <c r="A229" s="2" t="str">
        <f>CLEANED_DATA!A229</f>
        <v/>
      </c>
      <c r="B229" s="2" t="str">
        <f>CLEANED_DATA!D229</f>
        <v/>
      </c>
      <c r="C229" s="2" t="str">
        <f>CLEANED_DATA!G229</f>
        <v/>
      </c>
      <c r="D229" s="3" t="str">
        <f t="shared" si="57"/>
        <v/>
      </c>
      <c r="E229" s="2" t="str">
        <f>CLEANED_DATA!T229</f>
        <v/>
      </c>
      <c r="F229" s="2" t="str">
        <f>CLEANED_DATA!AK229</f>
        <v/>
      </c>
      <c r="G229" s="3" t="str">
        <f t="shared" si="58"/>
        <v/>
      </c>
      <c r="H229" s="2" t="str">
        <f>CLEANED_DATA!X229</f>
        <v/>
      </c>
      <c r="I229" s="3" t="str">
        <f t="shared" si="59"/>
        <v/>
      </c>
      <c r="J229" s="2" t="str">
        <f>CLEANED_DATA!Y229</f>
        <v/>
      </c>
      <c r="K229" s="3" t="str">
        <f t="shared" si="60"/>
        <v/>
      </c>
      <c r="L229" s="2" t="str">
        <f>CLEANED_DATA!AO229</f>
        <v/>
      </c>
      <c r="M229" s="2" t="str">
        <f>CLEANED_DATA!AP229</f>
        <v/>
      </c>
      <c r="N229" s="2" t="str">
        <f>CLEANED_DATA!AQ229</f>
        <v/>
      </c>
      <c r="O229" s="7" t="str">
        <f t="shared" si="61"/>
        <v/>
      </c>
      <c r="P229" s="2" t="str">
        <f>IF(A229="","",N(CLEANED_DATA!AX229)+N(CLEANED_DATA!AY229)+N(CLEANED_DATA!AZ229))</f>
        <v/>
      </c>
      <c r="Q229" s="7" t="str">
        <f t="shared" si="62"/>
        <v/>
      </c>
      <c r="R229" s="2" t="str">
        <f>IF(A229="","",IF(DQ_CHECKS!M229&gt;=85,"Strong",IF(DQ_CHECKS!M229&gt;=70,"Needs routine follow-up",IF(DQ_CHECKS!M229&gt;=50,"Needs targeted supervision","Urgent review required"))))</f>
        <v/>
      </c>
    </row>
    <row r="230" spans="1:18">
      <c r="A230" s="2" t="str">
        <f>CLEANED_DATA!A230</f>
        <v/>
      </c>
      <c r="B230" s="2" t="str">
        <f>CLEANED_DATA!D230</f>
        <v/>
      </c>
      <c r="C230" s="2" t="str">
        <f>CLEANED_DATA!G230</f>
        <v/>
      </c>
      <c r="D230" s="3" t="str">
        <f t="shared" si="57"/>
        <v/>
      </c>
      <c r="E230" s="2" t="str">
        <f>CLEANED_DATA!T230</f>
        <v/>
      </c>
      <c r="F230" s="2" t="str">
        <f>CLEANED_DATA!AK230</f>
        <v/>
      </c>
      <c r="G230" s="3" t="str">
        <f t="shared" si="58"/>
        <v/>
      </c>
      <c r="H230" s="2" t="str">
        <f>CLEANED_DATA!X230</f>
        <v/>
      </c>
      <c r="I230" s="3" t="str">
        <f t="shared" si="59"/>
        <v/>
      </c>
      <c r="J230" s="2" t="str">
        <f>CLEANED_DATA!Y230</f>
        <v/>
      </c>
      <c r="K230" s="3" t="str">
        <f t="shared" si="60"/>
        <v/>
      </c>
      <c r="L230" s="2" t="str">
        <f>CLEANED_DATA!AO230</f>
        <v/>
      </c>
      <c r="M230" s="2" t="str">
        <f>CLEANED_DATA!AP230</f>
        <v/>
      </c>
      <c r="N230" s="2" t="str">
        <f>CLEANED_DATA!AQ230</f>
        <v/>
      </c>
      <c r="O230" s="7" t="str">
        <f t="shared" si="61"/>
        <v/>
      </c>
      <c r="P230" s="2" t="str">
        <f>IF(A230="","",N(CLEANED_DATA!AX230)+N(CLEANED_DATA!AY230)+N(CLEANED_DATA!AZ230))</f>
        <v/>
      </c>
      <c r="Q230" s="7" t="str">
        <f t="shared" si="62"/>
        <v/>
      </c>
      <c r="R230" s="2" t="str">
        <f>IF(A230="","",IF(DQ_CHECKS!M230&gt;=85,"Strong",IF(DQ_CHECKS!M230&gt;=70,"Needs routine follow-up",IF(DQ_CHECKS!M230&gt;=50,"Needs targeted supervision","Urgent review required"))))</f>
        <v/>
      </c>
    </row>
    <row r="231" spans="1:18">
      <c r="A231" s="2" t="str">
        <f>CLEANED_DATA!A231</f>
        <v/>
      </c>
      <c r="B231" s="2" t="str">
        <f>CLEANED_DATA!D231</f>
        <v/>
      </c>
      <c r="C231" s="2" t="str">
        <f>CLEANED_DATA!G231</f>
        <v/>
      </c>
      <c r="D231" s="3" t="str">
        <f t="shared" si="57"/>
        <v/>
      </c>
      <c r="E231" s="2" t="str">
        <f>CLEANED_DATA!T231</f>
        <v/>
      </c>
      <c r="F231" s="2" t="str">
        <f>CLEANED_DATA!AK231</f>
        <v/>
      </c>
      <c r="G231" s="3" t="str">
        <f t="shared" si="58"/>
        <v/>
      </c>
      <c r="H231" s="2" t="str">
        <f>CLEANED_DATA!X231</f>
        <v/>
      </c>
      <c r="I231" s="3" t="str">
        <f t="shared" si="59"/>
        <v/>
      </c>
      <c r="J231" s="2" t="str">
        <f>CLEANED_DATA!Y231</f>
        <v/>
      </c>
      <c r="K231" s="3" t="str">
        <f t="shared" si="60"/>
        <v/>
      </c>
      <c r="L231" s="2" t="str">
        <f>CLEANED_DATA!AO231</f>
        <v/>
      </c>
      <c r="M231" s="2" t="str">
        <f>CLEANED_DATA!AP231</f>
        <v/>
      </c>
      <c r="N231" s="2" t="str">
        <f>CLEANED_DATA!AQ231</f>
        <v/>
      </c>
      <c r="O231" s="7" t="str">
        <f t="shared" si="61"/>
        <v/>
      </c>
      <c r="P231" s="2" t="str">
        <f>IF(A231="","",N(CLEANED_DATA!AX231)+N(CLEANED_DATA!AY231)+N(CLEANED_DATA!AZ231))</f>
        <v/>
      </c>
      <c r="Q231" s="7" t="str">
        <f t="shared" si="62"/>
        <v/>
      </c>
      <c r="R231" s="2" t="str">
        <f>IF(A231="","",IF(DQ_CHECKS!M231&gt;=85,"Strong",IF(DQ_CHECKS!M231&gt;=70,"Needs routine follow-up",IF(DQ_CHECKS!M231&gt;=50,"Needs targeted supervision","Urgent review required"))))</f>
        <v/>
      </c>
    </row>
    <row r="232" spans="1:18">
      <c r="A232" s="2" t="str">
        <f>CLEANED_DATA!A232</f>
        <v/>
      </c>
      <c r="B232" s="2" t="str">
        <f>CLEANED_DATA!D232</f>
        <v/>
      </c>
      <c r="C232" s="2" t="str">
        <f>CLEANED_DATA!G232</f>
        <v/>
      </c>
      <c r="D232" s="3" t="str">
        <f t="shared" si="57"/>
        <v/>
      </c>
      <c r="E232" s="2" t="str">
        <f>CLEANED_DATA!T232</f>
        <v/>
      </c>
      <c r="F232" s="2" t="str">
        <f>CLEANED_DATA!AK232</f>
        <v/>
      </c>
      <c r="G232" s="3" t="str">
        <f t="shared" si="58"/>
        <v/>
      </c>
      <c r="H232" s="2" t="str">
        <f>CLEANED_DATA!X232</f>
        <v/>
      </c>
      <c r="I232" s="3" t="str">
        <f t="shared" si="59"/>
        <v/>
      </c>
      <c r="J232" s="2" t="str">
        <f>CLEANED_DATA!Y232</f>
        <v/>
      </c>
      <c r="K232" s="3" t="str">
        <f t="shared" si="60"/>
        <v/>
      </c>
      <c r="L232" s="2" t="str">
        <f>CLEANED_DATA!AO232</f>
        <v/>
      </c>
      <c r="M232" s="2" t="str">
        <f>CLEANED_DATA!AP232</f>
        <v/>
      </c>
      <c r="N232" s="2" t="str">
        <f>CLEANED_DATA!AQ232</f>
        <v/>
      </c>
      <c r="O232" s="7" t="str">
        <f t="shared" si="61"/>
        <v/>
      </c>
      <c r="P232" s="2" t="str">
        <f>IF(A232="","",N(CLEANED_DATA!AX232)+N(CLEANED_DATA!AY232)+N(CLEANED_DATA!AZ232))</f>
        <v/>
      </c>
      <c r="Q232" s="7" t="str">
        <f t="shared" si="62"/>
        <v/>
      </c>
      <c r="R232" s="2" t="str">
        <f>IF(A232="","",IF(DQ_CHECKS!M232&gt;=85,"Strong",IF(DQ_CHECKS!M232&gt;=70,"Needs routine follow-up",IF(DQ_CHECKS!M232&gt;=50,"Needs targeted supervision","Urgent review required"))))</f>
        <v/>
      </c>
    </row>
    <row r="233" spans="1:18">
      <c r="A233" s="2" t="str">
        <f>CLEANED_DATA!A233</f>
        <v/>
      </c>
      <c r="B233" s="2" t="str">
        <f>CLEANED_DATA!D233</f>
        <v/>
      </c>
      <c r="C233" s="2" t="str">
        <f>CLEANED_DATA!G233</f>
        <v/>
      </c>
      <c r="D233" s="3" t="str">
        <f t="shared" si="57"/>
        <v/>
      </c>
      <c r="E233" s="2" t="str">
        <f>CLEANED_DATA!T233</f>
        <v/>
      </c>
      <c r="F233" s="2" t="str">
        <f>CLEANED_DATA!AK233</f>
        <v/>
      </c>
      <c r="G233" s="3" t="str">
        <f t="shared" si="58"/>
        <v/>
      </c>
      <c r="H233" s="2" t="str">
        <f>CLEANED_DATA!X233</f>
        <v/>
      </c>
      <c r="I233" s="3" t="str">
        <f t="shared" si="59"/>
        <v/>
      </c>
      <c r="J233" s="2" t="str">
        <f>CLEANED_DATA!Y233</f>
        <v/>
      </c>
      <c r="K233" s="3" t="str">
        <f t="shared" si="60"/>
        <v/>
      </c>
      <c r="L233" s="2" t="str">
        <f>CLEANED_DATA!AO233</f>
        <v/>
      </c>
      <c r="M233" s="2" t="str">
        <f>CLEANED_DATA!AP233</f>
        <v/>
      </c>
      <c r="N233" s="2" t="str">
        <f>CLEANED_DATA!AQ233</f>
        <v/>
      </c>
      <c r="O233" s="7" t="str">
        <f t="shared" si="61"/>
        <v/>
      </c>
      <c r="P233" s="2" t="str">
        <f>IF(A233="","",N(CLEANED_DATA!AX233)+N(CLEANED_DATA!AY233)+N(CLEANED_DATA!AZ233))</f>
        <v/>
      </c>
      <c r="Q233" s="7" t="str">
        <f t="shared" si="62"/>
        <v/>
      </c>
      <c r="R233" s="2" t="str">
        <f>IF(A233="","",IF(DQ_CHECKS!M233&gt;=85,"Strong",IF(DQ_CHECKS!M233&gt;=70,"Needs routine follow-up",IF(DQ_CHECKS!M233&gt;=50,"Needs targeted supervision","Urgent review required"))))</f>
        <v/>
      </c>
    </row>
    <row r="234" spans="1:18">
      <c r="A234" s="2" t="str">
        <f>CLEANED_DATA!A234</f>
        <v/>
      </c>
      <c r="B234" s="2" t="str">
        <f>CLEANED_DATA!D234</f>
        <v/>
      </c>
      <c r="C234" s="2" t="str">
        <f>CLEANED_DATA!G234</f>
        <v/>
      </c>
      <c r="D234" s="3" t="str">
        <f t="shared" ref="D234:D265" si="63">IFERROR(C234/B234,"")</f>
        <v/>
      </c>
      <c r="E234" s="2" t="str">
        <f>CLEANED_DATA!T234</f>
        <v/>
      </c>
      <c r="F234" s="2" t="str">
        <f>CLEANED_DATA!AK234</f>
        <v/>
      </c>
      <c r="G234" s="3" t="str">
        <f t="shared" ref="G234:G265" si="64">IFERROR(F234/E234,"")</f>
        <v/>
      </c>
      <c r="H234" s="2" t="str">
        <f>CLEANED_DATA!X234</f>
        <v/>
      </c>
      <c r="I234" s="3" t="str">
        <f t="shared" ref="I234:I265" si="65">IFERROR(H234/E234,"")</f>
        <v/>
      </c>
      <c r="J234" s="2" t="str">
        <f>CLEANED_DATA!Y234</f>
        <v/>
      </c>
      <c r="K234" s="3" t="str">
        <f t="shared" ref="K234:K265" si="66">IFERROR(J234/E234,"")</f>
        <v/>
      </c>
      <c r="L234" s="2" t="str">
        <f>CLEANED_DATA!AO234</f>
        <v/>
      </c>
      <c r="M234" s="2" t="str">
        <f>CLEANED_DATA!AP234</f>
        <v/>
      </c>
      <c r="N234" s="2" t="str">
        <f>CLEANED_DATA!AQ234</f>
        <v/>
      </c>
      <c r="O234" s="7" t="str">
        <f t="shared" ref="O234:O265" si="67">IFERROR(N234/L234,"")</f>
        <v/>
      </c>
      <c r="P234" s="2" t="str">
        <f>IF(A234="","",N(CLEANED_DATA!AX234)+N(CLEANED_DATA!AY234)+N(CLEANED_DATA!AZ234))</f>
        <v/>
      </c>
      <c r="Q234" s="7" t="str">
        <f t="shared" ref="Q234:Q265" si="68">IFERROR(P234/N234,"")</f>
        <v/>
      </c>
      <c r="R234" s="2" t="str">
        <f>IF(A234="","",IF(DQ_CHECKS!M234&gt;=85,"Strong",IF(DQ_CHECKS!M234&gt;=70,"Needs routine follow-up",IF(DQ_CHECKS!M234&gt;=50,"Needs targeted supervision","Urgent review required"))))</f>
        <v/>
      </c>
    </row>
    <row r="235" spans="1:18">
      <c r="A235" s="2" t="str">
        <f>CLEANED_DATA!A235</f>
        <v/>
      </c>
      <c r="B235" s="2" t="str">
        <f>CLEANED_DATA!D235</f>
        <v/>
      </c>
      <c r="C235" s="2" t="str">
        <f>CLEANED_DATA!G235</f>
        <v/>
      </c>
      <c r="D235" s="3" t="str">
        <f t="shared" si="63"/>
        <v/>
      </c>
      <c r="E235" s="2" t="str">
        <f>CLEANED_DATA!T235</f>
        <v/>
      </c>
      <c r="F235" s="2" t="str">
        <f>CLEANED_DATA!AK235</f>
        <v/>
      </c>
      <c r="G235" s="3" t="str">
        <f t="shared" si="64"/>
        <v/>
      </c>
      <c r="H235" s="2" t="str">
        <f>CLEANED_DATA!X235</f>
        <v/>
      </c>
      <c r="I235" s="3" t="str">
        <f t="shared" si="65"/>
        <v/>
      </c>
      <c r="J235" s="2" t="str">
        <f>CLEANED_DATA!Y235</f>
        <v/>
      </c>
      <c r="K235" s="3" t="str">
        <f t="shared" si="66"/>
        <v/>
      </c>
      <c r="L235" s="2" t="str">
        <f>CLEANED_DATA!AO235</f>
        <v/>
      </c>
      <c r="M235" s="2" t="str">
        <f>CLEANED_DATA!AP235</f>
        <v/>
      </c>
      <c r="N235" s="2" t="str">
        <f>CLEANED_DATA!AQ235</f>
        <v/>
      </c>
      <c r="O235" s="7" t="str">
        <f t="shared" si="67"/>
        <v/>
      </c>
      <c r="P235" s="2" t="str">
        <f>IF(A235="","",N(CLEANED_DATA!AX235)+N(CLEANED_DATA!AY235)+N(CLEANED_DATA!AZ235))</f>
        <v/>
      </c>
      <c r="Q235" s="7" t="str">
        <f t="shared" si="68"/>
        <v/>
      </c>
      <c r="R235" s="2" t="str">
        <f>IF(A235="","",IF(DQ_CHECKS!M235&gt;=85,"Strong",IF(DQ_CHECKS!M235&gt;=70,"Needs routine follow-up",IF(DQ_CHECKS!M235&gt;=50,"Needs targeted supervision","Urgent review required"))))</f>
        <v/>
      </c>
    </row>
    <row r="236" spans="1:18">
      <c r="A236" s="2" t="str">
        <f>CLEANED_DATA!A236</f>
        <v/>
      </c>
      <c r="B236" s="2" t="str">
        <f>CLEANED_DATA!D236</f>
        <v/>
      </c>
      <c r="C236" s="2" t="str">
        <f>CLEANED_DATA!G236</f>
        <v/>
      </c>
      <c r="D236" s="3" t="str">
        <f t="shared" si="63"/>
        <v/>
      </c>
      <c r="E236" s="2" t="str">
        <f>CLEANED_DATA!T236</f>
        <v/>
      </c>
      <c r="F236" s="2" t="str">
        <f>CLEANED_DATA!AK236</f>
        <v/>
      </c>
      <c r="G236" s="3" t="str">
        <f t="shared" si="64"/>
        <v/>
      </c>
      <c r="H236" s="2" t="str">
        <f>CLEANED_DATA!X236</f>
        <v/>
      </c>
      <c r="I236" s="3" t="str">
        <f t="shared" si="65"/>
        <v/>
      </c>
      <c r="J236" s="2" t="str">
        <f>CLEANED_DATA!Y236</f>
        <v/>
      </c>
      <c r="K236" s="3" t="str">
        <f t="shared" si="66"/>
        <v/>
      </c>
      <c r="L236" s="2" t="str">
        <f>CLEANED_DATA!AO236</f>
        <v/>
      </c>
      <c r="M236" s="2" t="str">
        <f>CLEANED_DATA!AP236</f>
        <v/>
      </c>
      <c r="N236" s="2" t="str">
        <f>CLEANED_DATA!AQ236</f>
        <v/>
      </c>
      <c r="O236" s="7" t="str">
        <f t="shared" si="67"/>
        <v/>
      </c>
      <c r="P236" s="2" t="str">
        <f>IF(A236="","",N(CLEANED_DATA!AX236)+N(CLEANED_DATA!AY236)+N(CLEANED_DATA!AZ236))</f>
        <v/>
      </c>
      <c r="Q236" s="7" t="str">
        <f t="shared" si="68"/>
        <v/>
      </c>
      <c r="R236" s="2" t="str">
        <f>IF(A236="","",IF(DQ_CHECKS!M236&gt;=85,"Strong",IF(DQ_CHECKS!M236&gt;=70,"Needs routine follow-up",IF(DQ_CHECKS!M236&gt;=50,"Needs targeted supervision","Urgent review required"))))</f>
        <v/>
      </c>
    </row>
    <row r="237" spans="1:18">
      <c r="A237" s="2" t="str">
        <f>CLEANED_DATA!A237</f>
        <v/>
      </c>
      <c r="B237" s="2" t="str">
        <f>CLEANED_DATA!D237</f>
        <v/>
      </c>
      <c r="C237" s="2" t="str">
        <f>CLEANED_DATA!G237</f>
        <v/>
      </c>
      <c r="D237" s="3" t="str">
        <f t="shared" si="63"/>
        <v/>
      </c>
      <c r="E237" s="2" t="str">
        <f>CLEANED_DATA!T237</f>
        <v/>
      </c>
      <c r="F237" s="2" t="str">
        <f>CLEANED_DATA!AK237</f>
        <v/>
      </c>
      <c r="G237" s="3" t="str">
        <f t="shared" si="64"/>
        <v/>
      </c>
      <c r="H237" s="2" t="str">
        <f>CLEANED_DATA!X237</f>
        <v/>
      </c>
      <c r="I237" s="3" t="str">
        <f t="shared" si="65"/>
        <v/>
      </c>
      <c r="J237" s="2" t="str">
        <f>CLEANED_DATA!Y237</f>
        <v/>
      </c>
      <c r="K237" s="3" t="str">
        <f t="shared" si="66"/>
        <v/>
      </c>
      <c r="L237" s="2" t="str">
        <f>CLEANED_DATA!AO237</f>
        <v/>
      </c>
      <c r="M237" s="2" t="str">
        <f>CLEANED_DATA!AP237</f>
        <v/>
      </c>
      <c r="N237" s="2" t="str">
        <f>CLEANED_DATA!AQ237</f>
        <v/>
      </c>
      <c r="O237" s="7" t="str">
        <f t="shared" si="67"/>
        <v/>
      </c>
      <c r="P237" s="2" t="str">
        <f>IF(A237="","",N(CLEANED_DATA!AX237)+N(CLEANED_DATA!AY237)+N(CLEANED_DATA!AZ237))</f>
        <v/>
      </c>
      <c r="Q237" s="7" t="str">
        <f t="shared" si="68"/>
        <v/>
      </c>
      <c r="R237" s="2" t="str">
        <f>IF(A237="","",IF(DQ_CHECKS!M237&gt;=85,"Strong",IF(DQ_CHECKS!M237&gt;=70,"Needs routine follow-up",IF(DQ_CHECKS!M237&gt;=50,"Needs targeted supervision","Urgent review required"))))</f>
        <v/>
      </c>
    </row>
    <row r="238" spans="1:18">
      <c r="A238" s="2" t="str">
        <f>CLEANED_DATA!A238</f>
        <v/>
      </c>
      <c r="B238" s="2" t="str">
        <f>CLEANED_DATA!D238</f>
        <v/>
      </c>
      <c r="C238" s="2" t="str">
        <f>CLEANED_DATA!G238</f>
        <v/>
      </c>
      <c r="D238" s="3" t="str">
        <f t="shared" si="63"/>
        <v/>
      </c>
      <c r="E238" s="2" t="str">
        <f>CLEANED_DATA!T238</f>
        <v/>
      </c>
      <c r="F238" s="2" t="str">
        <f>CLEANED_DATA!AK238</f>
        <v/>
      </c>
      <c r="G238" s="3" t="str">
        <f t="shared" si="64"/>
        <v/>
      </c>
      <c r="H238" s="2" t="str">
        <f>CLEANED_DATA!X238</f>
        <v/>
      </c>
      <c r="I238" s="3" t="str">
        <f t="shared" si="65"/>
        <v/>
      </c>
      <c r="J238" s="2" t="str">
        <f>CLEANED_DATA!Y238</f>
        <v/>
      </c>
      <c r="K238" s="3" t="str">
        <f t="shared" si="66"/>
        <v/>
      </c>
      <c r="L238" s="2" t="str">
        <f>CLEANED_DATA!AO238</f>
        <v/>
      </c>
      <c r="M238" s="2" t="str">
        <f>CLEANED_DATA!AP238</f>
        <v/>
      </c>
      <c r="N238" s="2" t="str">
        <f>CLEANED_DATA!AQ238</f>
        <v/>
      </c>
      <c r="O238" s="7" t="str">
        <f t="shared" si="67"/>
        <v/>
      </c>
      <c r="P238" s="2" t="str">
        <f>IF(A238="","",N(CLEANED_DATA!AX238)+N(CLEANED_DATA!AY238)+N(CLEANED_DATA!AZ238))</f>
        <v/>
      </c>
      <c r="Q238" s="7" t="str">
        <f t="shared" si="68"/>
        <v/>
      </c>
      <c r="R238" s="2" t="str">
        <f>IF(A238="","",IF(DQ_CHECKS!M238&gt;=85,"Strong",IF(DQ_CHECKS!M238&gt;=70,"Needs routine follow-up",IF(DQ_CHECKS!M238&gt;=50,"Needs targeted supervision","Urgent review required"))))</f>
        <v/>
      </c>
    </row>
    <row r="239" spans="1:18">
      <c r="A239" s="2" t="str">
        <f>CLEANED_DATA!A239</f>
        <v/>
      </c>
      <c r="B239" s="2" t="str">
        <f>CLEANED_DATA!D239</f>
        <v/>
      </c>
      <c r="C239" s="2" t="str">
        <f>CLEANED_DATA!G239</f>
        <v/>
      </c>
      <c r="D239" s="3" t="str">
        <f t="shared" si="63"/>
        <v/>
      </c>
      <c r="E239" s="2" t="str">
        <f>CLEANED_DATA!T239</f>
        <v/>
      </c>
      <c r="F239" s="2" t="str">
        <f>CLEANED_DATA!AK239</f>
        <v/>
      </c>
      <c r="G239" s="3" t="str">
        <f t="shared" si="64"/>
        <v/>
      </c>
      <c r="H239" s="2" t="str">
        <f>CLEANED_DATA!X239</f>
        <v/>
      </c>
      <c r="I239" s="3" t="str">
        <f t="shared" si="65"/>
        <v/>
      </c>
      <c r="J239" s="2" t="str">
        <f>CLEANED_DATA!Y239</f>
        <v/>
      </c>
      <c r="K239" s="3" t="str">
        <f t="shared" si="66"/>
        <v/>
      </c>
      <c r="L239" s="2" t="str">
        <f>CLEANED_DATA!AO239</f>
        <v/>
      </c>
      <c r="M239" s="2" t="str">
        <f>CLEANED_DATA!AP239</f>
        <v/>
      </c>
      <c r="N239" s="2" t="str">
        <f>CLEANED_DATA!AQ239</f>
        <v/>
      </c>
      <c r="O239" s="7" t="str">
        <f t="shared" si="67"/>
        <v/>
      </c>
      <c r="P239" s="2" t="str">
        <f>IF(A239="","",N(CLEANED_DATA!AX239)+N(CLEANED_DATA!AY239)+N(CLEANED_DATA!AZ239))</f>
        <v/>
      </c>
      <c r="Q239" s="7" t="str">
        <f t="shared" si="68"/>
        <v/>
      </c>
      <c r="R239" s="2" t="str">
        <f>IF(A239="","",IF(DQ_CHECKS!M239&gt;=85,"Strong",IF(DQ_CHECKS!M239&gt;=70,"Needs routine follow-up",IF(DQ_CHECKS!M239&gt;=50,"Needs targeted supervision","Urgent review required"))))</f>
        <v/>
      </c>
    </row>
    <row r="240" spans="1:18">
      <c r="A240" s="2" t="str">
        <f>CLEANED_DATA!A240</f>
        <v/>
      </c>
      <c r="B240" s="2" t="str">
        <f>CLEANED_DATA!D240</f>
        <v/>
      </c>
      <c r="C240" s="2" t="str">
        <f>CLEANED_DATA!G240</f>
        <v/>
      </c>
      <c r="D240" s="3" t="str">
        <f t="shared" si="63"/>
        <v/>
      </c>
      <c r="E240" s="2" t="str">
        <f>CLEANED_DATA!T240</f>
        <v/>
      </c>
      <c r="F240" s="2" t="str">
        <f>CLEANED_DATA!AK240</f>
        <v/>
      </c>
      <c r="G240" s="3" t="str">
        <f t="shared" si="64"/>
        <v/>
      </c>
      <c r="H240" s="2" t="str">
        <f>CLEANED_DATA!X240</f>
        <v/>
      </c>
      <c r="I240" s="3" t="str">
        <f t="shared" si="65"/>
        <v/>
      </c>
      <c r="J240" s="2" t="str">
        <f>CLEANED_DATA!Y240</f>
        <v/>
      </c>
      <c r="K240" s="3" t="str">
        <f t="shared" si="66"/>
        <v/>
      </c>
      <c r="L240" s="2" t="str">
        <f>CLEANED_DATA!AO240</f>
        <v/>
      </c>
      <c r="M240" s="2" t="str">
        <f>CLEANED_DATA!AP240</f>
        <v/>
      </c>
      <c r="N240" s="2" t="str">
        <f>CLEANED_DATA!AQ240</f>
        <v/>
      </c>
      <c r="O240" s="7" t="str">
        <f t="shared" si="67"/>
        <v/>
      </c>
      <c r="P240" s="2" t="str">
        <f>IF(A240="","",N(CLEANED_DATA!AX240)+N(CLEANED_DATA!AY240)+N(CLEANED_DATA!AZ240))</f>
        <v/>
      </c>
      <c r="Q240" s="7" t="str">
        <f t="shared" si="68"/>
        <v/>
      </c>
      <c r="R240" s="2" t="str">
        <f>IF(A240="","",IF(DQ_CHECKS!M240&gt;=85,"Strong",IF(DQ_CHECKS!M240&gt;=70,"Needs routine follow-up",IF(DQ_CHECKS!M240&gt;=50,"Needs targeted supervision","Urgent review required"))))</f>
        <v/>
      </c>
    </row>
    <row r="241" spans="1:18">
      <c r="A241" s="2" t="str">
        <f>CLEANED_DATA!A241</f>
        <v/>
      </c>
      <c r="B241" s="2" t="str">
        <f>CLEANED_DATA!D241</f>
        <v/>
      </c>
      <c r="C241" s="2" t="str">
        <f>CLEANED_DATA!G241</f>
        <v/>
      </c>
      <c r="D241" s="3" t="str">
        <f t="shared" si="63"/>
        <v/>
      </c>
      <c r="E241" s="2" t="str">
        <f>CLEANED_DATA!T241</f>
        <v/>
      </c>
      <c r="F241" s="2" t="str">
        <f>CLEANED_DATA!AK241</f>
        <v/>
      </c>
      <c r="G241" s="3" t="str">
        <f t="shared" si="64"/>
        <v/>
      </c>
      <c r="H241" s="2" t="str">
        <f>CLEANED_DATA!X241</f>
        <v/>
      </c>
      <c r="I241" s="3" t="str">
        <f t="shared" si="65"/>
        <v/>
      </c>
      <c r="J241" s="2" t="str">
        <f>CLEANED_DATA!Y241</f>
        <v/>
      </c>
      <c r="K241" s="3" t="str">
        <f t="shared" si="66"/>
        <v/>
      </c>
      <c r="L241" s="2" t="str">
        <f>CLEANED_DATA!AO241</f>
        <v/>
      </c>
      <c r="M241" s="2" t="str">
        <f>CLEANED_DATA!AP241</f>
        <v/>
      </c>
      <c r="N241" s="2" t="str">
        <f>CLEANED_DATA!AQ241</f>
        <v/>
      </c>
      <c r="O241" s="7" t="str">
        <f t="shared" si="67"/>
        <v/>
      </c>
      <c r="P241" s="2" t="str">
        <f>IF(A241="","",N(CLEANED_DATA!AX241)+N(CLEANED_DATA!AY241)+N(CLEANED_DATA!AZ241))</f>
        <v/>
      </c>
      <c r="Q241" s="7" t="str">
        <f t="shared" si="68"/>
        <v/>
      </c>
      <c r="R241" s="2" t="str">
        <f>IF(A241="","",IF(DQ_CHECKS!M241&gt;=85,"Strong",IF(DQ_CHECKS!M241&gt;=70,"Needs routine follow-up",IF(DQ_CHECKS!M241&gt;=50,"Needs targeted supervision","Urgent review required"))))</f>
        <v/>
      </c>
    </row>
    <row r="242" spans="1:18">
      <c r="A242" s="2" t="str">
        <f>CLEANED_DATA!A242</f>
        <v/>
      </c>
      <c r="B242" s="2" t="str">
        <f>CLEANED_DATA!D242</f>
        <v/>
      </c>
      <c r="C242" s="2" t="str">
        <f>CLEANED_DATA!G242</f>
        <v/>
      </c>
      <c r="D242" s="3" t="str">
        <f t="shared" si="63"/>
        <v/>
      </c>
      <c r="E242" s="2" t="str">
        <f>CLEANED_DATA!T242</f>
        <v/>
      </c>
      <c r="F242" s="2" t="str">
        <f>CLEANED_DATA!AK242</f>
        <v/>
      </c>
      <c r="G242" s="3" t="str">
        <f t="shared" si="64"/>
        <v/>
      </c>
      <c r="H242" s="2" t="str">
        <f>CLEANED_DATA!X242</f>
        <v/>
      </c>
      <c r="I242" s="3" t="str">
        <f t="shared" si="65"/>
        <v/>
      </c>
      <c r="J242" s="2" t="str">
        <f>CLEANED_DATA!Y242</f>
        <v/>
      </c>
      <c r="K242" s="3" t="str">
        <f t="shared" si="66"/>
        <v/>
      </c>
      <c r="L242" s="2" t="str">
        <f>CLEANED_DATA!AO242</f>
        <v/>
      </c>
      <c r="M242" s="2" t="str">
        <f>CLEANED_DATA!AP242</f>
        <v/>
      </c>
      <c r="N242" s="2" t="str">
        <f>CLEANED_DATA!AQ242</f>
        <v/>
      </c>
      <c r="O242" s="7" t="str">
        <f t="shared" si="67"/>
        <v/>
      </c>
      <c r="P242" s="2" t="str">
        <f>IF(A242="","",N(CLEANED_DATA!AX242)+N(CLEANED_DATA!AY242)+N(CLEANED_DATA!AZ242))</f>
        <v/>
      </c>
      <c r="Q242" s="7" t="str">
        <f t="shared" si="68"/>
        <v/>
      </c>
      <c r="R242" s="2" t="str">
        <f>IF(A242="","",IF(DQ_CHECKS!M242&gt;=85,"Strong",IF(DQ_CHECKS!M242&gt;=70,"Needs routine follow-up",IF(DQ_CHECKS!M242&gt;=50,"Needs targeted supervision","Urgent review required"))))</f>
        <v/>
      </c>
    </row>
    <row r="243" spans="1:18">
      <c r="A243" s="2" t="str">
        <f>CLEANED_DATA!A243</f>
        <v/>
      </c>
      <c r="B243" s="2" t="str">
        <f>CLEANED_DATA!D243</f>
        <v/>
      </c>
      <c r="C243" s="2" t="str">
        <f>CLEANED_DATA!G243</f>
        <v/>
      </c>
      <c r="D243" s="3" t="str">
        <f t="shared" si="63"/>
        <v/>
      </c>
      <c r="E243" s="2" t="str">
        <f>CLEANED_DATA!T243</f>
        <v/>
      </c>
      <c r="F243" s="2" t="str">
        <f>CLEANED_DATA!AK243</f>
        <v/>
      </c>
      <c r="G243" s="3" t="str">
        <f t="shared" si="64"/>
        <v/>
      </c>
      <c r="H243" s="2" t="str">
        <f>CLEANED_DATA!X243</f>
        <v/>
      </c>
      <c r="I243" s="3" t="str">
        <f t="shared" si="65"/>
        <v/>
      </c>
      <c r="J243" s="2" t="str">
        <f>CLEANED_DATA!Y243</f>
        <v/>
      </c>
      <c r="K243" s="3" t="str">
        <f t="shared" si="66"/>
        <v/>
      </c>
      <c r="L243" s="2" t="str">
        <f>CLEANED_DATA!AO243</f>
        <v/>
      </c>
      <c r="M243" s="2" t="str">
        <f>CLEANED_DATA!AP243</f>
        <v/>
      </c>
      <c r="N243" s="2" t="str">
        <f>CLEANED_DATA!AQ243</f>
        <v/>
      </c>
      <c r="O243" s="7" t="str">
        <f t="shared" si="67"/>
        <v/>
      </c>
      <c r="P243" s="2" t="str">
        <f>IF(A243="","",N(CLEANED_DATA!AX243)+N(CLEANED_DATA!AY243)+N(CLEANED_DATA!AZ243))</f>
        <v/>
      </c>
      <c r="Q243" s="7" t="str">
        <f t="shared" si="68"/>
        <v/>
      </c>
      <c r="R243" s="2" t="str">
        <f>IF(A243="","",IF(DQ_CHECKS!M243&gt;=85,"Strong",IF(DQ_CHECKS!M243&gt;=70,"Needs routine follow-up",IF(DQ_CHECKS!M243&gt;=50,"Needs targeted supervision","Urgent review required"))))</f>
        <v/>
      </c>
    </row>
    <row r="244" spans="1:18">
      <c r="A244" s="2" t="str">
        <f>CLEANED_DATA!A244</f>
        <v/>
      </c>
      <c r="B244" s="2" t="str">
        <f>CLEANED_DATA!D244</f>
        <v/>
      </c>
      <c r="C244" s="2" t="str">
        <f>CLEANED_DATA!G244</f>
        <v/>
      </c>
      <c r="D244" s="3" t="str">
        <f t="shared" si="63"/>
        <v/>
      </c>
      <c r="E244" s="2" t="str">
        <f>CLEANED_DATA!T244</f>
        <v/>
      </c>
      <c r="F244" s="2" t="str">
        <f>CLEANED_DATA!AK244</f>
        <v/>
      </c>
      <c r="G244" s="3" t="str">
        <f t="shared" si="64"/>
        <v/>
      </c>
      <c r="H244" s="2" t="str">
        <f>CLEANED_DATA!X244</f>
        <v/>
      </c>
      <c r="I244" s="3" t="str">
        <f t="shared" si="65"/>
        <v/>
      </c>
      <c r="J244" s="2" t="str">
        <f>CLEANED_DATA!Y244</f>
        <v/>
      </c>
      <c r="K244" s="3" t="str">
        <f t="shared" si="66"/>
        <v/>
      </c>
      <c r="L244" s="2" t="str">
        <f>CLEANED_DATA!AO244</f>
        <v/>
      </c>
      <c r="M244" s="2" t="str">
        <f>CLEANED_DATA!AP244</f>
        <v/>
      </c>
      <c r="N244" s="2" t="str">
        <f>CLEANED_DATA!AQ244</f>
        <v/>
      </c>
      <c r="O244" s="7" t="str">
        <f t="shared" si="67"/>
        <v/>
      </c>
      <c r="P244" s="2" t="str">
        <f>IF(A244="","",N(CLEANED_DATA!AX244)+N(CLEANED_DATA!AY244)+N(CLEANED_DATA!AZ244))</f>
        <v/>
      </c>
      <c r="Q244" s="7" t="str">
        <f t="shared" si="68"/>
        <v/>
      </c>
      <c r="R244" s="2" t="str">
        <f>IF(A244="","",IF(DQ_CHECKS!M244&gt;=85,"Strong",IF(DQ_CHECKS!M244&gt;=70,"Needs routine follow-up",IF(DQ_CHECKS!M244&gt;=50,"Needs targeted supervision","Urgent review required"))))</f>
        <v/>
      </c>
    </row>
    <row r="245" spans="1:18">
      <c r="A245" s="2" t="str">
        <f>CLEANED_DATA!A245</f>
        <v/>
      </c>
      <c r="B245" s="2" t="str">
        <f>CLEANED_DATA!D245</f>
        <v/>
      </c>
      <c r="C245" s="2" t="str">
        <f>CLEANED_DATA!G245</f>
        <v/>
      </c>
      <c r="D245" s="3" t="str">
        <f t="shared" si="63"/>
        <v/>
      </c>
      <c r="E245" s="2" t="str">
        <f>CLEANED_DATA!T245</f>
        <v/>
      </c>
      <c r="F245" s="2" t="str">
        <f>CLEANED_DATA!AK245</f>
        <v/>
      </c>
      <c r="G245" s="3" t="str">
        <f t="shared" si="64"/>
        <v/>
      </c>
      <c r="H245" s="2" t="str">
        <f>CLEANED_DATA!X245</f>
        <v/>
      </c>
      <c r="I245" s="3" t="str">
        <f t="shared" si="65"/>
        <v/>
      </c>
      <c r="J245" s="2" t="str">
        <f>CLEANED_DATA!Y245</f>
        <v/>
      </c>
      <c r="K245" s="3" t="str">
        <f t="shared" si="66"/>
        <v/>
      </c>
      <c r="L245" s="2" t="str">
        <f>CLEANED_DATA!AO245</f>
        <v/>
      </c>
      <c r="M245" s="2" t="str">
        <f>CLEANED_DATA!AP245</f>
        <v/>
      </c>
      <c r="N245" s="2" t="str">
        <f>CLEANED_DATA!AQ245</f>
        <v/>
      </c>
      <c r="O245" s="7" t="str">
        <f t="shared" si="67"/>
        <v/>
      </c>
      <c r="P245" s="2" t="str">
        <f>IF(A245="","",N(CLEANED_DATA!AX245)+N(CLEANED_DATA!AY245)+N(CLEANED_DATA!AZ245))</f>
        <v/>
      </c>
      <c r="Q245" s="7" t="str">
        <f t="shared" si="68"/>
        <v/>
      </c>
      <c r="R245" s="2" t="str">
        <f>IF(A245="","",IF(DQ_CHECKS!M245&gt;=85,"Strong",IF(DQ_CHECKS!M245&gt;=70,"Needs routine follow-up",IF(DQ_CHECKS!M245&gt;=50,"Needs targeted supervision","Urgent review required"))))</f>
        <v/>
      </c>
    </row>
    <row r="246" spans="1:18">
      <c r="A246" s="2" t="str">
        <f>CLEANED_DATA!A246</f>
        <v/>
      </c>
      <c r="B246" s="2" t="str">
        <f>CLEANED_DATA!D246</f>
        <v/>
      </c>
      <c r="C246" s="2" t="str">
        <f>CLEANED_DATA!G246</f>
        <v/>
      </c>
      <c r="D246" s="3" t="str">
        <f t="shared" si="63"/>
        <v/>
      </c>
      <c r="E246" s="2" t="str">
        <f>CLEANED_DATA!T246</f>
        <v/>
      </c>
      <c r="F246" s="2" t="str">
        <f>CLEANED_DATA!AK246</f>
        <v/>
      </c>
      <c r="G246" s="3" t="str">
        <f t="shared" si="64"/>
        <v/>
      </c>
      <c r="H246" s="2" t="str">
        <f>CLEANED_DATA!X246</f>
        <v/>
      </c>
      <c r="I246" s="3" t="str">
        <f t="shared" si="65"/>
        <v/>
      </c>
      <c r="J246" s="2" t="str">
        <f>CLEANED_DATA!Y246</f>
        <v/>
      </c>
      <c r="K246" s="3" t="str">
        <f t="shared" si="66"/>
        <v/>
      </c>
      <c r="L246" s="2" t="str">
        <f>CLEANED_DATA!AO246</f>
        <v/>
      </c>
      <c r="M246" s="2" t="str">
        <f>CLEANED_DATA!AP246</f>
        <v/>
      </c>
      <c r="N246" s="2" t="str">
        <f>CLEANED_DATA!AQ246</f>
        <v/>
      </c>
      <c r="O246" s="7" t="str">
        <f t="shared" si="67"/>
        <v/>
      </c>
      <c r="P246" s="2" t="str">
        <f>IF(A246="","",N(CLEANED_DATA!AX246)+N(CLEANED_DATA!AY246)+N(CLEANED_DATA!AZ246))</f>
        <v/>
      </c>
      <c r="Q246" s="7" t="str">
        <f t="shared" si="68"/>
        <v/>
      </c>
      <c r="R246" s="2" t="str">
        <f>IF(A246="","",IF(DQ_CHECKS!M246&gt;=85,"Strong",IF(DQ_CHECKS!M246&gt;=70,"Needs routine follow-up",IF(DQ_CHECKS!M246&gt;=50,"Needs targeted supervision","Urgent review required"))))</f>
        <v/>
      </c>
    </row>
    <row r="247" spans="1:18">
      <c r="A247" s="2" t="str">
        <f>CLEANED_DATA!A247</f>
        <v/>
      </c>
      <c r="B247" s="2" t="str">
        <f>CLEANED_DATA!D247</f>
        <v/>
      </c>
      <c r="C247" s="2" t="str">
        <f>CLEANED_DATA!G247</f>
        <v/>
      </c>
      <c r="D247" s="3" t="str">
        <f t="shared" si="63"/>
        <v/>
      </c>
      <c r="E247" s="2" t="str">
        <f>CLEANED_DATA!T247</f>
        <v/>
      </c>
      <c r="F247" s="2" t="str">
        <f>CLEANED_DATA!AK247</f>
        <v/>
      </c>
      <c r="G247" s="3" t="str">
        <f t="shared" si="64"/>
        <v/>
      </c>
      <c r="H247" s="2" t="str">
        <f>CLEANED_DATA!X247</f>
        <v/>
      </c>
      <c r="I247" s="3" t="str">
        <f t="shared" si="65"/>
        <v/>
      </c>
      <c r="J247" s="2" t="str">
        <f>CLEANED_DATA!Y247</f>
        <v/>
      </c>
      <c r="K247" s="3" t="str">
        <f t="shared" si="66"/>
        <v/>
      </c>
      <c r="L247" s="2" t="str">
        <f>CLEANED_DATA!AO247</f>
        <v/>
      </c>
      <c r="M247" s="2" t="str">
        <f>CLEANED_DATA!AP247</f>
        <v/>
      </c>
      <c r="N247" s="2" t="str">
        <f>CLEANED_DATA!AQ247</f>
        <v/>
      </c>
      <c r="O247" s="7" t="str">
        <f t="shared" si="67"/>
        <v/>
      </c>
      <c r="P247" s="2" t="str">
        <f>IF(A247="","",N(CLEANED_DATA!AX247)+N(CLEANED_DATA!AY247)+N(CLEANED_DATA!AZ247))</f>
        <v/>
      </c>
      <c r="Q247" s="7" t="str">
        <f t="shared" si="68"/>
        <v/>
      </c>
      <c r="R247" s="2" t="str">
        <f>IF(A247="","",IF(DQ_CHECKS!M247&gt;=85,"Strong",IF(DQ_CHECKS!M247&gt;=70,"Needs routine follow-up",IF(DQ_CHECKS!M247&gt;=50,"Needs targeted supervision","Urgent review required"))))</f>
        <v/>
      </c>
    </row>
    <row r="248" spans="1:18">
      <c r="A248" s="2" t="str">
        <f>CLEANED_DATA!A248</f>
        <v/>
      </c>
      <c r="B248" s="2" t="str">
        <f>CLEANED_DATA!D248</f>
        <v/>
      </c>
      <c r="C248" s="2" t="str">
        <f>CLEANED_DATA!G248</f>
        <v/>
      </c>
      <c r="D248" s="3" t="str">
        <f t="shared" si="63"/>
        <v/>
      </c>
      <c r="E248" s="2" t="str">
        <f>CLEANED_DATA!T248</f>
        <v/>
      </c>
      <c r="F248" s="2" t="str">
        <f>CLEANED_DATA!AK248</f>
        <v/>
      </c>
      <c r="G248" s="3" t="str">
        <f t="shared" si="64"/>
        <v/>
      </c>
      <c r="H248" s="2" t="str">
        <f>CLEANED_DATA!X248</f>
        <v/>
      </c>
      <c r="I248" s="3" t="str">
        <f t="shared" si="65"/>
        <v/>
      </c>
      <c r="J248" s="2" t="str">
        <f>CLEANED_DATA!Y248</f>
        <v/>
      </c>
      <c r="K248" s="3" t="str">
        <f t="shared" si="66"/>
        <v/>
      </c>
      <c r="L248" s="2" t="str">
        <f>CLEANED_DATA!AO248</f>
        <v/>
      </c>
      <c r="M248" s="2" t="str">
        <f>CLEANED_DATA!AP248</f>
        <v/>
      </c>
      <c r="N248" s="2" t="str">
        <f>CLEANED_DATA!AQ248</f>
        <v/>
      </c>
      <c r="O248" s="7" t="str">
        <f t="shared" si="67"/>
        <v/>
      </c>
      <c r="P248" s="2" t="str">
        <f>IF(A248="","",N(CLEANED_DATA!AX248)+N(CLEANED_DATA!AY248)+N(CLEANED_DATA!AZ248))</f>
        <v/>
      </c>
      <c r="Q248" s="7" t="str">
        <f t="shared" si="68"/>
        <v/>
      </c>
      <c r="R248" s="2" t="str">
        <f>IF(A248="","",IF(DQ_CHECKS!M248&gt;=85,"Strong",IF(DQ_CHECKS!M248&gt;=70,"Needs routine follow-up",IF(DQ_CHECKS!M248&gt;=50,"Needs targeted supervision","Urgent review required"))))</f>
        <v/>
      </c>
    </row>
    <row r="249" spans="1:18">
      <c r="A249" s="2" t="str">
        <f>CLEANED_DATA!A249</f>
        <v/>
      </c>
      <c r="B249" s="2" t="str">
        <f>CLEANED_DATA!D249</f>
        <v/>
      </c>
      <c r="C249" s="2" t="str">
        <f>CLEANED_DATA!G249</f>
        <v/>
      </c>
      <c r="D249" s="3" t="str">
        <f t="shared" si="63"/>
        <v/>
      </c>
      <c r="E249" s="2" t="str">
        <f>CLEANED_DATA!T249</f>
        <v/>
      </c>
      <c r="F249" s="2" t="str">
        <f>CLEANED_DATA!AK249</f>
        <v/>
      </c>
      <c r="G249" s="3" t="str">
        <f t="shared" si="64"/>
        <v/>
      </c>
      <c r="H249" s="2" t="str">
        <f>CLEANED_DATA!X249</f>
        <v/>
      </c>
      <c r="I249" s="3" t="str">
        <f t="shared" si="65"/>
        <v/>
      </c>
      <c r="J249" s="2" t="str">
        <f>CLEANED_DATA!Y249</f>
        <v/>
      </c>
      <c r="K249" s="3" t="str">
        <f t="shared" si="66"/>
        <v/>
      </c>
      <c r="L249" s="2" t="str">
        <f>CLEANED_DATA!AO249</f>
        <v/>
      </c>
      <c r="M249" s="2" t="str">
        <f>CLEANED_DATA!AP249</f>
        <v/>
      </c>
      <c r="N249" s="2" t="str">
        <f>CLEANED_DATA!AQ249</f>
        <v/>
      </c>
      <c r="O249" s="7" t="str">
        <f t="shared" si="67"/>
        <v/>
      </c>
      <c r="P249" s="2" t="str">
        <f>IF(A249="","",N(CLEANED_DATA!AX249)+N(CLEANED_DATA!AY249)+N(CLEANED_DATA!AZ249))</f>
        <v/>
      </c>
      <c r="Q249" s="7" t="str">
        <f t="shared" si="68"/>
        <v/>
      </c>
      <c r="R249" s="2" t="str">
        <f>IF(A249="","",IF(DQ_CHECKS!M249&gt;=85,"Strong",IF(DQ_CHECKS!M249&gt;=70,"Needs routine follow-up",IF(DQ_CHECKS!M249&gt;=50,"Needs targeted supervision","Urgent review required"))))</f>
        <v/>
      </c>
    </row>
    <row r="250" spans="1:18">
      <c r="A250" s="2" t="str">
        <f>CLEANED_DATA!A250</f>
        <v/>
      </c>
      <c r="B250" s="2" t="str">
        <f>CLEANED_DATA!D250</f>
        <v/>
      </c>
      <c r="C250" s="2" t="str">
        <f>CLEANED_DATA!G250</f>
        <v/>
      </c>
      <c r="D250" s="3" t="str">
        <f t="shared" si="63"/>
        <v/>
      </c>
      <c r="E250" s="2" t="str">
        <f>CLEANED_DATA!T250</f>
        <v/>
      </c>
      <c r="F250" s="2" t="str">
        <f>CLEANED_DATA!AK250</f>
        <v/>
      </c>
      <c r="G250" s="3" t="str">
        <f t="shared" si="64"/>
        <v/>
      </c>
      <c r="H250" s="2" t="str">
        <f>CLEANED_DATA!X250</f>
        <v/>
      </c>
      <c r="I250" s="3" t="str">
        <f t="shared" si="65"/>
        <v/>
      </c>
      <c r="J250" s="2" t="str">
        <f>CLEANED_DATA!Y250</f>
        <v/>
      </c>
      <c r="K250" s="3" t="str">
        <f t="shared" si="66"/>
        <v/>
      </c>
      <c r="L250" s="2" t="str">
        <f>CLEANED_DATA!AO250</f>
        <v/>
      </c>
      <c r="M250" s="2" t="str">
        <f>CLEANED_DATA!AP250</f>
        <v/>
      </c>
      <c r="N250" s="2" t="str">
        <f>CLEANED_DATA!AQ250</f>
        <v/>
      </c>
      <c r="O250" s="7" t="str">
        <f t="shared" si="67"/>
        <v/>
      </c>
      <c r="P250" s="2" t="str">
        <f>IF(A250="","",N(CLEANED_DATA!AX250)+N(CLEANED_DATA!AY250)+N(CLEANED_DATA!AZ250))</f>
        <v/>
      </c>
      <c r="Q250" s="7" t="str">
        <f t="shared" si="68"/>
        <v/>
      </c>
      <c r="R250" s="2" t="str">
        <f>IF(A250="","",IF(DQ_CHECKS!M250&gt;=85,"Strong",IF(DQ_CHECKS!M250&gt;=70,"Needs routine follow-up",IF(DQ_CHECKS!M250&gt;=50,"Needs targeted supervision","Urgent review required"))))</f>
        <v/>
      </c>
    </row>
    <row r="251" spans="1:18">
      <c r="A251" s="2" t="str">
        <f>CLEANED_DATA!A251</f>
        <v/>
      </c>
      <c r="B251" s="2" t="str">
        <f>CLEANED_DATA!D251</f>
        <v/>
      </c>
      <c r="C251" s="2" t="str">
        <f>CLEANED_DATA!G251</f>
        <v/>
      </c>
      <c r="D251" s="3" t="str">
        <f t="shared" si="63"/>
        <v/>
      </c>
      <c r="E251" s="2" t="str">
        <f>CLEANED_DATA!T251</f>
        <v/>
      </c>
      <c r="F251" s="2" t="str">
        <f>CLEANED_DATA!AK251</f>
        <v/>
      </c>
      <c r="G251" s="3" t="str">
        <f t="shared" si="64"/>
        <v/>
      </c>
      <c r="H251" s="2" t="str">
        <f>CLEANED_DATA!X251</f>
        <v/>
      </c>
      <c r="I251" s="3" t="str">
        <f t="shared" si="65"/>
        <v/>
      </c>
      <c r="J251" s="2" t="str">
        <f>CLEANED_DATA!Y251</f>
        <v/>
      </c>
      <c r="K251" s="3" t="str">
        <f t="shared" si="66"/>
        <v/>
      </c>
      <c r="L251" s="2" t="str">
        <f>CLEANED_DATA!AO251</f>
        <v/>
      </c>
      <c r="M251" s="2" t="str">
        <f>CLEANED_DATA!AP251</f>
        <v/>
      </c>
      <c r="N251" s="2" t="str">
        <f>CLEANED_DATA!AQ251</f>
        <v/>
      </c>
      <c r="O251" s="7" t="str">
        <f t="shared" si="67"/>
        <v/>
      </c>
      <c r="P251" s="2" t="str">
        <f>IF(A251="","",N(CLEANED_DATA!AX251)+N(CLEANED_DATA!AY251)+N(CLEANED_DATA!AZ251))</f>
        <v/>
      </c>
      <c r="Q251" s="7" t="str">
        <f t="shared" si="68"/>
        <v/>
      </c>
      <c r="R251" s="2" t="str">
        <f>IF(A251="","",IF(DQ_CHECKS!M251&gt;=85,"Strong",IF(DQ_CHECKS!M251&gt;=70,"Needs routine follow-up",IF(DQ_CHECKS!M251&gt;=50,"Needs targeted supervision","Urgent review required"))))</f>
        <v/>
      </c>
    </row>
    <row r="252" spans="1:18">
      <c r="A252" s="2" t="str">
        <f>CLEANED_DATA!A252</f>
        <v/>
      </c>
      <c r="B252" s="2" t="str">
        <f>CLEANED_DATA!D252</f>
        <v/>
      </c>
      <c r="C252" s="2" t="str">
        <f>CLEANED_DATA!G252</f>
        <v/>
      </c>
      <c r="D252" s="3" t="str">
        <f t="shared" si="63"/>
        <v/>
      </c>
      <c r="E252" s="2" t="str">
        <f>CLEANED_DATA!T252</f>
        <v/>
      </c>
      <c r="F252" s="2" t="str">
        <f>CLEANED_DATA!AK252</f>
        <v/>
      </c>
      <c r="G252" s="3" t="str">
        <f t="shared" si="64"/>
        <v/>
      </c>
      <c r="H252" s="2" t="str">
        <f>CLEANED_DATA!X252</f>
        <v/>
      </c>
      <c r="I252" s="3" t="str">
        <f t="shared" si="65"/>
        <v/>
      </c>
      <c r="J252" s="2" t="str">
        <f>CLEANED_DATA!Y252</f>
        <v/>
      </c>
      <c r="K252" s="3" t="str">
        <f t="shared" si="66"/>
        <v/>
      </c>
      <c r="L252" s="2" t="str">
        <f>CLEANED_DATA!AO252</f>
        <v/>
      </c>
      <c r="M252" s="2" t="str">
        <f>CLEANED_DATA!AP252</f>
        <v/>
      </c>
      <c r="N252" s="2" t="str">
        <f>CLEANED_DATA!AQ252</f>
        <v/>
      </c>
      <c r="O252" s="7" t="str">
        <f t="shared" si="67"/>
        <v/>
      </c>
      <c r="P252" s="2" t="str">
        <f>IF(A252="","",N(CLEANED_DATA!AX252)+N(CLEANED_DATA!AY252)+N(CLEANED_DATA!AZ252))</f>
        <v/>
      </c>
      <c r="Q252" s="7" t="str">
        <f t="shared" si="68"/>
        <v/>
      </c>
      <c r="R252" s="2" t="str">
        <f>IF(A252="","",IF(DQ_CHECKS!M252&gt;=85,"Strong",IF(DQ_CHECKS!M252&gt;=70,"Needs routine follow-up",IF(DQ_CHECKS!M252&gt;=50,"Needs targeted supervision","Urgent review required"))))</f>
        <v/>
      </c>
    </row>
    <row r="253" spans="1:18">
      <c r="A253" s="2" t="str">
        <f>CLEANED_DATA!A253</f>
        <v/>
      </c>
      <c r="B253" s="2" t="str">
        <f>CLEANED_DATA!D253</f>
        <v/>
      </c>
      <c r="C253" s="2" t="str">
        <f>CLEANED_DATA!G253</f>
        <v/>
      </c>
      <c r="D253" s="3" t="str">
        <f t="shared" si="63"/>
        <v/>
      </c>
      <c r="E253" s="2" t="str">
        <f>CLEANED_DATA!T253</f>
        <v/>
      </c>
      <c r="F253" s="2" t="str">
        <f>CLEANED_DATA!AK253</f>
        <v/>
      </c>
      <c r="G253" s="3" t="str">
        <f t="shared" si="64"/>
        <v/>
      </c>
      <c r="H253" s="2" t="str">
        <f>CLEANED_DATA!X253</f>
        <v/>
      </c>
      <c r="I253" s="3" t="str">
        <f t="shared" si="65"/>
        <v/>
      </c>
      <c r="J253" s="2" t="str">
        <f>CLEANED_DATA!Y253</f>
        <v/>
      </c>
      <c r="K253" s="3" t="str">
        <f t="shared" si="66"/>
        <v/>
      </c>
      <c r="L253" s="2" t="str">
        <f>CLEANED_DATA!AO253</f>
        <v/>
      </c>
      <c r="M253" s="2" t="str">
        <f>CLEANED_DATA!AP253</f>
        <v/>
      </c>
      <c r="N253" s="2" t="str">
        <f>CLEANED_DATA!AQ253</f>
        <v/>
      </c>
      <c r="O253" s="7" t="str">
        <f t="shared" si="67"/>
        <v/>
      </c>
      <c r="P253" s="2" t="str">
        <f>IF(A253="","",N(CLEANED_DATA!AX253)+N(CLEANED_DATA!AY253)+N(CLEANED_DATA!AZ253))</f>
        <v/>
      </c>
      <c r="Q253" s="7" t="str">
        <f t="shared" si="68"/>
        <v/>
      </c>
      <c r="R253" s="2" t="str">
        <f>IF(A253="","",IF(DQ_CHECKS!M253&gt;=85,"Strong",IF(DQ_CHECKS!M253&gt;=70,"Needs routine follow-up",IF(DQ_CHECKS!M253&gt;=50,"Needs targeted supervision","Urgent review required"))))</f>
        <v/>
      </c>
    </row>
    <row r="254" spans="1:18">
      <c r="A254" s="2" t="str">
        <f>CLEANED_DATA!A254</f>
        <v/>
      </c>
      <c r="B254" s="2" t="str">
        <f>CLEANED_DATA!D254</f>
        <v/>
      </c>
      <c r="C254" s="2" t="str">
        <f>CLEANED_DATA!G254</f>
        <v/>
      </c>
      <c r="D254" s="3" t="str">
        <f t="shared" si="63"/>
        <v/>
      </c>
      <c r="E254" s="2" t="str">
        <f>CLEANED_DATA!T254</f>
        <v/>
      </c>
      <c r="F254" s="2" t="str">
        <f>CLEANED_DATA!AK254</f>
        <v/>
      </c>
      <c r="G254" s="3" t="str">
        <f t="shared" si="64"/>
        <v/>
      </c>
      <c r="H254" s="2" t="str">
        <f>CLEANED_DATA!X254</f>
        <v/>
      </c>
      <c r="I254" s="3" t="str">
        <f t="shared" si="65"/>
        <v/>
      </c>
      <c r="J254" s="2" t="str">
        <f>CLEANED_DATA!Y254</f>
        <v/>
      </c>
      <c r="K254" s="3" t="str">
        <f t="shared" si="66"/>
        <v/>
      </c>
      <c r="L254" s="2" t="str">
        <f>CLEANED_DATA!AO254</f>
        <v/>
      </c>
      <c r="M254" s="2" t="str">
        <f>CLEANED_DATA!AP254</f>
        <v/>
      </c>
      <c r="N254" s="2" t="str">
        <f>CLEANED_DATA!AQ254</f>
        <v/>
      </c>
      <c r="O254" s="7" t="str">
        <f t="shared" si="67"/>
        <v/>
      </c>
      <c r="P254" s="2" t="str">
        <f>IF(A254="","",N(CLEANED_DATA!AX254)+N(CLEANED_DATA!AY254)+N(CLEANED_DATA!AZ254))</f>
        <v/>
      </c>
      <c r="Q254" s="7" t="str">
        <f t="shared" si="68"/>
        <v/>
      </c>
      <c r="R254" s="2" t="str">
        <f>IF(A254="","",IF(DQ_CHECKS!M254&gt;=85,"Strong",IF(DQ_CHECKS!M254&gt;=70,"Needs routine follow-up",IF(DQ_CHECKS!M254&gt;=50,"Needs targeted supervision","Urgent review required"))))</f>
        <v/>
      </c>
    </row>
    <row r="255" spans="1:18">
      <c r="A255" s="2" t="str">
        <f>CLEANED_DATA!A255</f>
        <v/>
      </c>
      <c r="B255" s="2" t="str">
        <f>CLEANED_DATA!D255</f>
        <v/>
      </c>
      <c r="C255" s="2" t="str">
        <f>CLEANED_DATA!G255</f>
        <v/>
      </c>
      <c r="D255" s="3" t="str">
        <f t="shared" si="63"/>
        <v/>
      </c>
      <c r="E255" s="2" t="str">
        <f>CLEANED_DATA!T255</f>
        <v/>
      </c>
      <c r="F255" s="2" t="str">
        <f>CLEANED_DATA!AK255</f>
        <v/>
      </c>
      <c r="G255" s="3" t="str">
        <f t="shared" si="64"/>
        <v/>
      </c>
      <c r="H255" s="2" t="str">
        <f>CLEANED_DATA!X255</f>
        <v/>
      </c>
      <c r="I255" s="3" t="str">
        <f t="shared" si="65"/>
        <v/>
      </c>
      <c r="J255" s="2" t="str">
        <f>CLEANED_DATA!Y255</f>
        <v/>
      </c>
      <c r="K255" s="3" t="str">
        <f t="shared" si="66"/>
        <v/>
      </c>
      <c r="L255" s="2" t="str">
        <f>CLEANED_DATA!AO255</f>
        <v/>
      </c>
      <c r="M255" s="2" t="str">
        <f>CLEANED_DATA!AP255</f>
        <v/>
      </c>
      <c r="N255" s="2" t="str">
        <f>CLEANED_DATA!AQ255</f>
        <v/>
      </c>
      <c r="O255" s="7" t="str">
        <f t="shared" si="67"/>
        <v/>
      </c>
      <c r="P255" s="2" t="str">
        <f>IF(A255="","",N(CLEANED_DATA!AX255)+N(CLEANED_DATA!AY255)+N(CLEANED_DATA!AZ255))</f>
        <v/>
      </c>
      <c r="Q255" s="7" t="str">
        <f t="shared" si="68"/>
        <v/>
      </c>
      <c r="R255" s="2" t="str">
        <f>IF(A255="","",IF(DQ_CHECKS!M255&gt;=85,"Strong",IF(DQ_CHECKS!M255&gt;=70,"Needs routine follow-up",IF(DQ_CHECKS!M255&gt;=50,"Needs targeted supervision","Urgent review required"))))</f>
        <v/>
      </c>
    </row>
    <row r="256" spans="1:18">
      <c r="A256" s="2" t="str">
        <f>CLEANED_DATA!A256</f>
        <v/>
      </c>
      <c r="B256" s="2" t="str">
        <f>CLEANED_DATA!D256</f>
        <v/>
      </c>
      <c r="C256" s="2" t="str">
        <f>CLEANED_DATA!G256</f>
        <v/>
      </c>
      <c r="D256" s="3" t="str">
        <f t="shared" si="63"/>
        <v/>
      </c>
      <c r="E256" s="2" t="str">
        <f>CLEANED_DATA!T256</f>
        <v/>
      </c>
      <c r="F256" s="2" t="str">
        <f>CLEANED_DATA!AK256</f>
        <v/>
      </c>
      <c r="G256" s="3" t="str">
        <f t="shared" si="64"/>
        <v/>
      </c>
      <c r="H256" s="2" t="str">
        <f>CLEANED_DATA!X256</f>
        <v/>
      </c>
      <c r="I256" s="3" t="str">
        <f t="shared" si="65"/>
        <v/>
      </c>
      <c r="J256" s="2" t="str">
        <f>CLEANED_DATA!Y256</f>
        <v/>
      </c>
      <c r="K256" s="3" t="str">
        <f t="shared" si="66"/>
        <v/>
      </c>
      <c r="L256" s="2" t="str">
        <f>CLEANED_DATA!AO256</f>
        <v/>
      </c>
      <c r="M256" s="2" t="str">
        <f>CLEANED_DATA!AP256</f>
        <v/>
      </c>
      <c r="N256" s="2" t="str">
        <f>CLEANED_DATA!AQ256</f>
        <v/>
      </c>
      <c r="O256" s="7" t="str">
        <f t="shared" si="67"/>
        <v/>
      </c>
      <c r="P256" s="2" t="str">
        <f>IF(A256="","",N(CLEANED_DATA!AX256)+N(CLEANED_DATA!AY256)+N(CLEANED_DATA!AZ256))</f>
        <v/>
      </c>
      <c r="Q256" s="7" t="str">
        <f t="shared" si="68"/>
        <v/>
      </c>
      <c r="R256" s="2" t="str">
        <f>IF(A256="","",IF(DQ_CHECKS!M256&gt;=85,"Strong",IF(DQ_CHECKS!M256&gt;=70,"Needs routine follow-up",IF(DQ_CHECKS!M256&gt;=50,"Needs targeted supervision","Urgent review required"))))</f>
        <v/>
      </c>
    </row>
    <row r="257" spans="1:18">
      <c r="A257" s="2" t="str">
        <f>CLEANED_DATA!A257</f>
        <v/>
      </c>
      <c r="B257" s="2" t="str">
        <f>CLEANED_DATA!D257</f>
        <v/>
      </c>
      <c r="C257" s="2" t="str">
        <f>CLEANED_DATA!G257</f>
        <v/>
      </c>
      <c r="D257" s="3" t="str">
        <f t="shared" si="63"/>
        <v/>
      </c>
      <c r="E257" s="2" t="str">
        <f>CLEANED_DATA!T257</f>
        <v/>
      </c>
      <c r="F257" s="2" t="str">
        <f>CLEANED_DATA!AK257</f>
        <v/>
      </c>
      <c r="G257" s="3" t="str">
        <f t="shared" si="64"/>
        <v/>
      </c>
      <c r="H257" s="2" t="str">
        <f>CLEANED_DATA!X257</f>
        <v/>
      </c>
      <c r="I257" s="3" t="str">
        <f t="shared" si="65"/>
        <v/>
      </c>
      <c r="J257" s="2" t="str">
        <f>CLEANED_DATA!Y257</f>
        <v/>
      </c>
      <c r="K257" s="3" t="str">
        <f t="shared" si="66"/>
        <v/>
      </c>
      <c r="L257" s="2" t="str">
        <f>CLEANED_DATA!AO257</f>
        <v/>
      </c>
      <c r="M257" s="2" t="str">
        <f>CLEANED_DATA!AP257</f>
        <v/>
      </c>
      <c r="N257" s="2" t="str">
        <f>CLEANED_DATA!AQ257</f>
        <v/>
      </c>
      <c r="O257" s="7" t="str">
        <f t="shared" si="67"/>
        <v/>
      </c>
      <c r="P257" s="2" t="str">
        <f>IF(A257="","",N(CLEANED_DATA!AX257)+N(CLEANED_DATA!AY257)+N(CLEANED_DATA!AZ257))</f>
        <v/>
      </c>
      <c r="Q257" s="7" t="str">
        <f t="shared" si="68"/>
        <v/>
      </c>
      <c r="R257" s="2" t="str">
        <f>IF(A257="","",IF(DQ_CHECKS!M257&gt;=85,"Strong",IF(DQ_CHECKS!M257&gt;=70,"Needs routine follow-up",IF(DQ_CHECKS!M257&gt;=50,"Needs targeted supervision","Urgent review required"))))</f>
        <v/>
      </c>
    </row>
    <row r="258" spans="1:18">
      <c r="A258" s="2" t="str">
        <f>CLEANED_DATA!A258</f>
        <v/>
      </c>
      <c r="B258" s="2" t="str">
        <f>CLEANED_DATA!D258</f>
        <v/>
      </c>
      <c r="C258" s="2" t="str">
        <f>CLEANED_DATA!G258</f>
        <v/>
      </c>
      <c r="D258" s="3" t="str">
        <f t="shared" si="63"/>
        <v/>
      </c>
      <c r="E258" s="2" t="str">
        <f>CLEANED_DATA!T258</f>
        <v/>
      </c>
      <c r="F258" s="2" t="str">
        <f>CLEANED_DATA!AK258</f>
        <v/>
      </c>
      <c r="G258" s="3" t="str">
        <f t="shared" si="64"/>
        <v/>
      </c>
      <c r="H258" s="2" t="str">
        <f>CLEANED_DATA!X258</f>
        <v/>
      </c>
      <c r="I258" s="3" t="str">
        <f t="shared" si="65"/>
        <v/>
      </c>
      <c r="J258" s="2" t="str">
        <f>CLEANED_DATA!Y258</f>
        <v/>
      </c>
      <c r="K258" s="3" t="str">
        <f t="shared" si="66"/>
        <v/>
      </c>
      <c r="L258" s="2" t="str">
        <f>CLEANED_DATA!AO258</f>
        <v/>
      </c>
      <c r="M258" s="2" t="str">
        <f>CLEANED_DATA!AP258</f>
        <v/>
      </c>
      <c r="N258" s="2" t="str">
        <f>CLEANED_DATA!AQ258</f>
        <v/>
      </c>
      <c r="O258" s="7" t="str">
        <f t="shared" si="67"/>
        <v/>
      </c>
      <c r="P258" s="2" t="str">
        <f>IF(A258="","",N(CLEANED_DATA!AX258)+N(CLEANED_DATA!AY258)+N(CLEANED_DATA!AZ258))</f>
        <v/>
      </c>
      <c r="Q258" s="7" t="str">
        <f t="shared" si="68"/>
        <v/>
      </c>
      <c r="R258" s="2" t="str">
        <f>IF(A258="","",IF(DQ_CHECKS!M258&gt;=85,"Strong",IF(DQ_CHECKS!M258&gt;=70,"Needs routine follow-up",IF(DQ_CHECKS!M258&gt;=50,"Needs targeted supervision","Urgent review required"))))</f>
        <v/>
      </c>
    </row>
    <row r="259" spans="1:18">
      <c r="A259" s="2" t="str">
        <f>CLEANED_DATA!A259</f>
        <v/>
      </c>
      <c r="B259" s="2" t="str">
        <f>CLEANED_DATA!D259</f>
        <v/>
      </c>
      <c r="C259" s="2" t="str">
        <f>CLEANED_DATA!G259</f>
        <v/>
      </c>
      <c r="D259" s="3" t="str">
        <f t="shared" si="63"/>
        <v/>
      </c>
      <c r="E259" s="2" t="str">
        <f>CLEANED_DATA!T259</f>
        <v/>
      </c>
      <c r="F259" s="2" t="str">
        <f>CLEANED_DATA!AK259</f>
        <v/>
      </c>
      <c r="G259" s="3" t="str">
        <f t="shared" si="64"/>
        <v/>
      </c>
      <c r="H259" s="2" t="str">
        <f>CLEANED_DATA!X259</f>
        <v/>
      </c>
      <c r="I259" s="3" t="str">
        <f t="shared" si="65"/>
        <v/>
      </c>
      <c r="J259" s="2" t="str">
        <f>CLEANED_DATA!Y259</f>
        <v/>
      </c>
      <c r="K259" s="3" t="str">
        <f t="shared" si="66"/>
        <v/>
      </c>
      <c r="L259" s="2" t="str">
        <f>CLEANED_DATA!AO259</f>
        <v/>
      </c>
      <c r="M259" s="2" t="str">
        <f>CLEANED_DATA!AP259</f>
        <v/>
      </c>
      <c r="N259" s="2" t="str">
        <f>CLEANED_DATA!AQ259</f>
        <v/>
      </c>
      <c r="O259" s="7" t="str">
        <f t="shared" si="67"/>
        <v/>
      </c>
      <c r="P259" s="2" t="str">
        <f>IF(A259="","",N(CLEANED_DATA!AX259)+N(CLEANED_DATA!AY259)+N(CLEANED_DATA!AZ259))</f>
        <v/>
      </c>
      <c r="Q259" s="7" t="str">
        <f t="shared" si="68"/>
        <v/>
      </c>
      <c r="R259" s="2" t="str">
        <f>IF(A259="","",IF(DQ_CHECKS!M259&gt;=85,"Strong",IF(DQ_CHECKS!M259&gt;=70,"Needs routine follow-up",IF(DQ_CHECKS!M259&gt;=50,"Needs targeted supervision","Urgent review required"))))</f>
        <v/>
      </c>
    </row>
    <row r="260" spans="1:18">
      <c r="A260" s="2" t="str">
        <f>CLEANED_DATA!A260</f>
        <v/>
      </c>
      <c r="B260" s="2" t="str">
        <f>CLEANED_DATA!D260</f>
        <v/>
      </c>
      <c r="C260" s="2" t="str">
        <f>CLEANED_DATA!G260</f>
        <v/>
      </c>
      <c r="D260" s="3" t="str">
        <f t="shared" si="63"/>
        <v/>
      </c>
      <c r="E260" s="2" t="str">
        <f>CLEANED_DATA!T260</f>
        <v/>
      </c>
      <c r="F260" s="2" t="str">
        <f>CLEANED_DATA!AK260</f>
        <v/>
      </c>
      <c r="G260" s="3" t="str">
        <f t="shared" si="64"/>
        <v/>
      </c>
      <c r="H260" s="2" t="str">
        <f>CLEANED_DATA!X260</f>
        <v/>
      </c>
      <c r="I260" s="3" t="str">
        <f t="shared" si="65"/>
        <v/>
      </c>
      <c r="J260" s="2" t="str">
        <f>CLEANED_DATA!Y260</f>
        <v/>
      </c>
      <c r="K260" s="3" t="str">
        <f t="shared" si="66"/>
        <v/>
      </c>
      <c r="L260" s="2" t="str">
        <f>CLEANED_DATA!AO260</f>
        <v/>
      </c>
      <c r="M260" s="2" t="str">
        <f>CLEANED_DATA!AP260</f>
        <v/>
      </c>
      <c r="N260" s="2" t="str">
        <f>CLEANED_DATA!AQ260</f>
        <v/>
      </c>
      <c r="O260" s="7" t="str">
        <f t="shared" si="67"/>
        <v/>
      </c>
      <c r="P260" s="2" t="str">
        <f>IF(A260="","",N(CLEANED_DATA!AX260)+N(CLEANED_DATA!AY260)+N(CLEANED_DATA!AZ260))</f>
        <v/>
      </c>
      <c r="Q260" s="7" t="str">
        <f t="shared" si="68"/>
        <v/>
      </c>
      <c r="R260" s="2" t="str">
        <f>IF(A260="","",IF(DQ_CHECKS!M260&gt;=85,"Strong",IF(DQ_CHECKS!M260&gt;=70,"Needs routine follow-up",IF(DQ_CHECKS!M260&gt;=50,"Needs targeted supervision","Urgent review required"))))</f>
        <v/>
      </c>
    </row>
    <row r="261" spans="1:18">
      <c r="A261" s="2" t="str">
        <f>CLEANED_DATA!A261</f>
        <v/>
      </c>
      <c r="B261" s="2" t="str">
        <f>CLEANED_DATA!D261</f>
        <v/>
      </c>
      <c r="C261" s="2" t="str">
        <f>CLEANED_DATA!G261</f>
        <v/>
      </c>
      <c r="D261" s="3" t="str">
        <f t="shared" si="63"/>
        <v/>
      </c>
      <c r="E261" s="2" t="str">
        <f>CLEANED_DATA!T261</f>
        <v/>
      </c>
      <c r="F261" s="2" t="str">
        <f>CLEANED_DATA!AK261</f>
        <v/>
      </c>
      <c r="G261" s="3" t="str">
        <f t="shared" si="64"/>
        <v/>
      </c>
      <c r="H261" s="2" t="str">
        <f>CLEANED_DATA!X261</f>
        <v/>
      </c>
      <c r="I261" s="3" t="str">
        <f t="shared" si="65"/>
        <v/>
      </c>
      <c r="J261" s="2" t="str">
        <f>CLEANED_DATA!Y261</f>
        <v/>
      </c>
      <c r="K261" s="3" t="str">
        <f t="shared" si="66"/>
        <v/>
      </c>
      <c r="L261" s="2" t="str">
        <f>CLEANED_DATA!AO261</f>
        <v/>
      </c>
      <c r="M261" s="2" t="str">
        <f>CLEANED_DATA!AP261</f>
        <v/>
      </c>
      <c r="N261" s="2" t="str">
        <f>CLEANED_DATA!AQ261</f>
        <v/>
      </c>
      <c r="O261" s="7" t="str">
        <f t="shared" si="67"/>
        <v/>
      </c>
      <c r="P261" s="2" t="str">
        <f>IF(A261="","",N(CLEANED_DATA!AX261)+N(CLEANED_DATA!AY261)+N(CLEANED_DATA!AZ261))</f>
        <v/>
      </c>
      <c r="Q261" s="7" t="str">
        <f t="shared" si="68"/>
        <v/>
      </c>
      <c r="R261" s="2" t="str">
        <f>IF(A261="","",IF(DQ_CHECKS!M261&gt;=85,"Strong",IF(DQ_CHECKS!M261&gt;=70,"Needs routine follow-up",IF(DQ_CHECKS!M261&gt;=50,"Needs targeted supervision","Urgent review required"))))</f>
        <v/>
      </c>
    </row>
    <row r="262" spans="1:18">
      <c r="A262" s="2" t="str">
        <f>CLEANED_DATA!A262</f>
        <v/>
      </c>
      <c r="B262" s="2" t="str">
        <f>CLEANED_DATA!D262</f>
        <v/>
      </c>
      <c r="C262" s="2" t="str">
        <f>CLEANED_DATA!G262</f>
        <v/>
      </c>
      <c r="D262" s="3" t="str">
        <f t="shared" si="63"/>
        <v/>
      </c>
      <c r="E262" s="2" t="str">
        <f>CLEANED_DATA!T262</f>
        <v/>
      </c>
      <c r="F262" s="2" t="str">
        <f>CLEANED_DATA!AK262</f>
        <v/>
      </c>
      <c r="G262" s="3" t="str">
        <f t="shared" si="64"/>
        <v/>
      </c>
      <c r="H262" s="2" t="str">
        <f>CLEANED_DATA!X262</f>
        <v/>
      </c>
      <c r="I262" s="3" t="str">
        <f t="shared" si="65"/>
        <v/>
      </c>
      <c r="J262" s="2" t="str">
        <f>CLEANED_DATA!Y262</f>
        <v/>
      </c>
      <c r="K262" s="3" t="str">
        <f t="shared" si="66"/>
        <v/>
      </c>
      <c r="L262" s="2" t="str">
        <f>CLEANED_DATA!AO262</f>
        <v/>
      </c>
      <c r="M262" s="2" t="str">
        <f>CLEANED_DATA!AP262</f>
        <v/>
      </c>
      <c r="N262" s="2" t="str">
        <f>CLEANED_DATA!AQ262</f>
        <v/>
      </c>
      <c r="O262" s="7" t="str">
        <f t="shared" si="67"/>
        <v/>
      </c>
      <c r="P262" s="2" t="str">
        <f>IF(A262="","",N(CLEANED_DATA!AX262)+N(CLEANED_DATA!AY262)+N(CLEANED_DATA!AZ262))</f>
        <v/>
      </c>
      <c r="Q262" s="7" t="str">
        <f t="shared" si="68"/>
        <v/>
      </c>
      <c r="R262" s="2" t="str">
        <f>IF(A262="","",IF(DQ_CHECKS!M262&gt;=85,"Strong",IF(DQ_CHECKS!M262&gt;=70,"Needs routine follow-up",IF(DQ_CHECKS!M262&gt;=50,"Needs targeted supervision","Urgent review required"))))</f>
        <v/>
      </c>
    </row>
    <row r="263" spans="1:18">
      <c r="A263" s="2" t="str">
        <f>CLEANED_DATA!A263</f>
        <v/>
      </c>
      <c r="B263" s="2" t="str">
        <f>CLEANED_DATA!D263</f>
        <v/>
      </c>
      <c r="C263" s="2" t="str">
        <f>CLEANED_DATA!G263</f>
        <v/>
      </c>
      <c r="D263" s="3" t="str">
        <f t="shared" si="63"/>
        <v/>
      </c>
      <c r="E263" s="2" t="str">
        <f>CLEANED_DATA!T263</f>
        <v/>
      </c>
      <c r="F263" s="2" t="str">
        <f>CLEANED_DATA!AK263</f>
        <v/>
      </c>
      <c r="G263" s="3" t="str">
        <f t="shared" si="64"/>
        <v/>
      </c>
      <c r="H263" s="2" t="str">
        <f>CLEANED_DATA!X263</f>
        <v/>
      </c>
      <c r="I263" s="3" t="str">
        <f t="shared" si="65"/>
        <v/>
      </c>
      <c r="J263" s="2" t="str">
        <f>CLEANED_DATA!Y263</f>
        <v/>
      </c>
      <c r="K263" s="3" t="str">
        <f t="shared" si="66"/>
        <v/>
      </c>
      <c r="L263" s="2" t="str">
        <f>CLEANED_DATA!AO263</f>
        <v/>
      </c>
      <c r="M263" s="2" t="str">
        <f>CLEANED_DATA!AP263</f>
        <v/>
      </c>
      <c r="N263" s="2" t="str">
        <f>CLEANED_DATA!AQ263</f>
        <v/>
      </c>
      <c r="O263" s="7" t="str">
        <f t="shared" si="67"/>
        <v/>
      </c>
      <c r="P263" s="2" t="str">
        <f>IF(A263="","",N(CLEANED_DATA!AX263)+N(CLEANED_DATA!AY263)+N(CLEANED_DATA!AZ263))</f>
        <v/>
      </c>
      <c r="Q263" s="7" t="str">
        <f t="shared" si="68"/>
        <v/>
      </c>
      <c r="R263" s="2" t="str">
        <f>IF(A263="","",IF(DQ_CHECKS!M263&gt;=85,"Strong",IF(DQ_CHECKS!M263&gt;=70,"Needs routine follow-up",IF(DQ_CHECKS!M263&gt;=50,"Needs targeted supervision","Urgent review required"))))</f>
        <v/>
      </c>
    </row>
    <row r="264" spans="1:18">
      <c r="A264" s="2" t="str">
        <f>CLEANED_DATA!A264</f>
        <v/>
      </c>
      <c r="B264" s="2" t="str">
        <f>CLEANED_DATA!D264</f>
        <v/>
      </c>
      <c r="C264" s="2" t="str">
        <f>CLEANED_DATA!G264</f>
        <v/>
      </c>
      <c r="D264" s="3" t="str">
        <f t="shared" si="63"/>
        <v/>
      </c>
      <c r="E264" s="2" t="str">
        <f>CLEANED_DATA!T264</f>
        <v/>
      </c>
      <c r="F264" s="2" t="str">
        <f>CLEANED_DATA!AK264</f>
        <v/>
      </c>
      <c r="G264" s="3" t="str">
        <f t="shared" si="64"/>
        <v/>
      </c>
      <c r="H264" s="2" t="str">
        <f>CLEANED_DATA!X264</f>
        <v/>
      </c>
      <c r="I264" s="3" t="str">
        <f t="shared" si="65"/>
        <v/>
      </c>
      <c r="J264" s="2" t="str">
        <f>CLEANED_DATA!Y264</f>
        <v/>
      </c>
      <c r="K264" s="3" t="str">
        <f t="shared" si="66"/>
        <v/>
      </c>
      <c r="L264" s="2" t="str">
        <f>CLEANED_DATA!AO264</f>
        <v/>
      </c>
      <c r="M264" s="2" t="str">
        <f>CLEANED_DATA!AP264</f>
        <v/>
      </c>
      <c r="N264" s="2" t="str">
        <f>CLEANED_DATA!AQ264</f>
        <v/>
      </c>
      <c r="O264" s="7" t="str">
        <f t="shared" si="67"/>
        <v/>
      </c>
      <c r="P264" s="2" t="str">
        <f>IF(A264="","",N(CLEANED_DATA!AX264)+N(CLEANED_DATA!AY264)+N(CLEANED_DATA!AZ264))</f>
        <v/>
      </c>
      <c r="Q264" s="7" t="str">
        <f t="shared" si="68"/>
        <v/>
      </c>
      <c r="R264" s="2" t="str">
        <f>IF(A264="","",IF(DQ_CHECKS!M264&gt;=85,"Strong",IF(DQ_CHECKS!M264&gt;=70,"Needs routine follow-up",IF(DQ_CHECKS!M264&gt;=50,"Needs targeted supervision","Urgent review required"))))</f>
        <v/>
      </c>
    </row>
    <row r="265" spans="1:18">
      <c r="A265" s="2" t="str">
        <f>CLEANED_DATA!A265</f>
        <v/>
      </c>
      <c r="B265" s="2" t="str">
        <f>CLEANED_DATA!D265</f>
        <v/>
      </c>
      <c r="C265" s="2" t="str">
        <f>CLEANED_DATA!G265</f>
        <v/>
      </c>
      <c r="D265" s="3" t="str">
        <f t="shared" si="63"/>
        <v/>
      </c>
      <c r="E265" s="2" t="str">
        <f>CLEANED_DATA!T265</f>
        <v/>
      </c>
      <c r="F265" s="2" t="str">
        <f>CLEANED_DATA!AK265</f>
        <v/>
      </c>
      <c r="G265" s="3" t="str">
        <f t="shared" si="64"/>
        <v/>
      </c>
      <c r="H265" s="2" t="str">
        <f>CLEANED_DATA!X265</f>
        <v/>
      </c>
      <c r="I265" s="3" t="str">
        <f t="shared" si="65"/>
        <v/>
      </c>
      <c r="J265" s="2" t="str">
        <f>CLEANED_DATA!Y265</f>
        <v/>
      </c>
      <c r="K265" s="3" t="str">
        <f t="shared" si="66"/>
        <v/>
      </c>
      <c r="L265" s="2" t="str">
        <f>CLEANED_DATA!AO265</f>
        <v/>
      </c>
      <c r="M265" s="2" t="str">
        <f>CLEANED_DATA!AP265</f>
        <v/>
      </c>
      <c r="N265" s="2" t="str">
        <f>CLEANED_DATA!AQ265</f>
        <v/>
      </c>
      <c r="O265" s="7" t="str">
        <f t="shared" si="67"/>
        <v/>
      </c>
      <c r="P265" s="2" t="str">
        <f>IF(A265="","",N(CLEANED_DATA!AX265)+N(CLEANED_DATA!AY265)+N(CLEANED_DATA!AZ265))</f>
        <v/>
      </c>
      <c r="Q265" s="7" t="str">
        <f t="shared" si="68"/>
        <v/>
      </c>
      <c r="R265" s="2" t="str">
        <f>IF(A265="","",IF(DQ_CHECKS!M265&gt;=85,"Strong",IF(DQ_CHECKS!M265&gt;=70,"Needs routine follow-up",IF(DQ_CHECKS!M265&gt;=50,"Needs targeted supervision","Urgent review required"))))</f>
        <v/>
      </c>
    </row>
    <row r="266" spans="1:18">
      <c r="A266" s="2" t="str">
        <f>CLEANED_DATA!A266</f>
        <v/>
      </c>
      <c r="B266" s="2" t="str">
        <f>CLEANED_DATA!D266</f>
        <v/>
      </c>
      <c r="C266" s="2" t="str">
        <f>CLEANED_DATA!G266</f>
        <v/>
      </c>
      <c r="D266" s="3" t="str">
        <f t="shared" ref="D266:D297" si="69">IFERROR(C266/B266,"")</f>
        <v/>
      </c>
      <c r="E266" s="2" t="str">
        <f>CLEANED_DATA!T266</f>
        <v/>
      </c>
      <c r="F266" s="2" t="str">
        <f>CLEANED_DATA!AK266</f>
        <v/>
      </c>
      <c r="G266" s="3" t="str">
        <f t="shared" ref="G266:G297" si="70">IFERROR(F266/E266,"")</f>
        <v/>
      </c>
      <c r="H266" s="2" t="str">
        <f>CLEANED_DATA!X266</f>
        <v/>
      </c>
      <c r="I266" s="3" t="str">
        <f t="shared" ref="I266:I297" si="71">IFERROR(H266/E266,"")</f>
        <v/>
      </c>
      <c r="J266" s="2" t="str">
        <f>CLEANED_DATA!Y266</f>
        <v/>
      </c>
      <c r="K266" s="3" t="str">
        <f t="shared" ref="K266:K297" si="72">IFERROR(J266/E266,"")</f>
        <v/>
      </c>
      <c r="L266" s="2" t="str">
        <f>CLEANED_DATA!AO266</f>
        <v/>
      </c>
      <c r="M266" s="2" t="str">
        <f>CLEANED_DATA!AP266</f>
        <v/>
      </c>
      <c r="N266" s="2" t="str">
        <f>CLEANED_DATA!AQ266</f>
        <v/>
      </c>
      <c r="O266" s="7" t="str">
        <f t="shared" ref="O266:O297" si="73">IFERROR(N266/L266,"")</f>
        <v/>
      </c>
      <c r="P266" s="2" t="str">
        <f>IF(A266="","",N(CLEANED_DATA!AX266)+N(CLEANED_DATA!AY266)+N(CLEANED_DATA!AZ266))</f>
        <v/>
      </c>
      <c r="Q266" s="7" t="str">
        <f t="shared" ref="Q266:Q297" si="74">IFERROR(P266/N266,"")</f>
        <v/>
      </c>
      <c r="R266" s="2" t="str">
        <f>IF(A266="","",IF(DQ_CHECKS!M266&gt;=85,"Strong",IF(DQ_CHECKS!M266&gt;=70,"Needs routine follow-up",IF(DQ_CHECKS!M266&gt;=50,"Needs targeted supervision","Urgent review required"))))</f>
        <v/>
      </c>
    </row>
    <row r="267" spans="1:18">
      <c r="A267" s="2" t="str">
        <f>CLEANED_DATA!A267</f>
        <v/>
      </c>
      <c r="B267" s="2" t="str">
        <f>CLEANED_DATA!D267</f>
        <v/>
      </c>
      <c r="C267" s="2" t="str">
        <f>CLEANED_DATA!G267</f>
        <v/>
      </c>
      <c r="D267" s="3" t="str">
        <f t="shared" si="69"/>
        <v/>
      </c>
      <c r="E267" s="2" t="str">
        <f>CLEANED_DATA!T267</f>
        <v/>
      </c>
      <c r="F267" s="2" t="str">
        <f>CLEANED_DATA!AK267</f>
        <v/>
      </c>
      <c r="G267" s="3" t="str">
        <f t="shared" si="70"/>
        <v/>
      </c>
      <c r="H267" s="2" t="str">
        <f>CLEANED_DATA!X267</f>
        <v/>
      </c>
      <c r="I267" s="3" t="str">
        <f t="shared" si="71"/>
        <v/>
      </c>
      <c r="J267" s="2" t="str">
        <f>CLEANED_DATA!Y267</f>
        <v/>
      </c>
      <c r="K267" s="3" t="str">
        <f t="shared" si="72"/>
        <v/>
      </c>
      <c r="L267" s="2" t="str">
        <f>CLEANED_DATA!AO267</f>
        <v/>
      </c>
      <c r="M267" s="2" t="str">
        <f>CLEANED_DATA!AP267</f>
        <v/>
      </c>
      <c r="N267" s="2" t="str">
        <f>CLEANED_DATA!AQ267</f>
        <v/>
      </c>
      <c r="O267" s="7" t="str">
        <f t="shared" si="73"/>
        <v/>
      </c>
      <c r="P267" s="2" t="str">
        <f>IF(A267="","",N(CLEANED_DATA!AX267)+N(CLEANED_DATA!AY267)+N(CLEANED_DATA!AZ267))</f>
        <v/>
      </c>
      <c r="Q267" s="7" t="str">
        <f t="shared" si="74"/>
        <v/>
      </c>
      <c r="R267" s="2" t="str">
        <f>IF(A267="","",IF(DQ_CHECKS!M267&gt;=85,"Strong",IF(DQ_CHECKS!M267&gt;=70,"Needs routine follow-up",IF(DQ_CHECKS!M267&gt;=50,"Needs targeted supervision","Urgent review required"))))</f>
        <v/>
      </c>
    </row>
    <row r="268" spans="1:18">
      <c r="A268" s="2" t="str">
        <f>CLEANED_DATA!A268</f>
        <v/>
      </c>
      <c r="B268" s="2" t="str">
        <f>CLEANED_DATA!D268</f>
        <v/>
      </c>
      <c r="C268" s="2" t="str">
        <f>CLEANED_DATA!G268</f>
        <v/>
      </c>
      <c r="D268" s="3" t="str">
        <f t="shared" si="69"/>
        <v/>
      </c>
      <c r="E268" s="2" t="str">
        <f>CLEANED_DATA!T268</f>
        <v/>
      </c>
      <c r="F268" s="2" t="str">
        <f>CLEANED_DATA!AK268</f>
        <v/>
      </c>
      <c r="G268" s="3" t="str">
        <f t="shared" si="70"/>
        <v/>
      </c>
      <c r="H268" s="2" t="str">
        <f>CLEANED_DATA!X268</f>
        <v/>
      </c>
      <c r="I268" s="3" t="str">
        <f t="shared" si="71"/>
        <v/>
      </c>
      <c r="J268" s="2" t="str">
        <f>CLEANED_DATA!Y268</f>
        <v/>
      </c>
      <c r="K268" s="3" t="str">
        <f t="shared" si="72"/>
        <v/>
      </c>
      <c r="L268" s="2" t="str">
        <f>CLEANED_DATA!AO268</f>
        <v/>
      </c>
      <c r="M268" s="2" t="str">
        <f>CLEANED_DATA!AP268</f>
        <v/>
      </c>
      <c r="N268" s="2" t="str">
        <f>CLEANED_DATA!AQ268</f>
        <v/>
      </c>
      <c r="O268" s="7" t="str">
        <f t="shared" si="73"/>
        <v/>
      </c>
      <c r="P268" s="2" t="str">
        <f>IF(A268="","",N(CLEANED_DATA!AX268)+N(CLEANED_DATA!AY268)+N(CLEANED_DATA!AZ268))</f>
        <v/>
      </c>
      <c r="Q268" s="7" t="str">
        <f t="shared" si="74"/>
        <v/>
      </c>
      <c r="R268" s="2" t="str">
        <f>IF(A268="","",IF(DQ_CHECKS!M268&gt;=85,"Strong",IF(DQ_CHECKS!M268&gt;=70,"Needs routine follow-up",IF(DQ_CHECKS!M268&gt;=50,"Needs targeted supervision","Urgent review required"))))</f>
        <v/>
      </c>
    </row>
    <row r="269" spans="1:18">
      <c r="A269" s="2" t="str">
        <f>CLEANED_DATA!A269</f>
        <v/>
      </c>
      <c r="B269" s="2" t="str">
        <f>CLEANED_DATA!D269</f>
        <v/>
      </c>
      <c r="C269" s="2" t="str">
        <f>CLEANED_DATA!G269</f>
        <v/>
      </c>
      <c r="D269" s="3" t="str">
        <f t="shared" si="69"/>
        <v/>
      </c>
      <c r="E269" s="2" t="str">
        <f>CLEANED_DATA!T269</f>
        <v/>
      </c>
      <c r="F269" s="2" t="str">
        <f>CLEANED_DATA!AK269</f>
        <v/>
      </c>
      <c r="G269" s="3" t="str">
        <f t="shared" si="70"/>
        <v/>
      </c>
      <c r="H269" s="2" t="str">
        <f>CLEANED_DATA!X269</f>
        <v/>
      </c>
      <c r="I269" s="3" t="str">
        <f t="shared" si="71"/>
        <v/>
      </c>
      <c r="J269" s="2" t="str">
        <f>CLEANED_DATA!Y269</f>
        <v/>
      </c>
      <c r="K269" s="3" t="str">
        <f t="shared" si="72"/>
        <v/>
      </c>
      <c r="L269" s="2" t="str">
        <f>CLEANED_DATA!AO269</f>
        <v/>
      </c>
      <c r="M269" s="2" t="str">
        <f>CLEANED_DATA!AP269</f>
        <v/>
      </c>
      <c r="N269" s="2" t="str">
        <f>CLEANED_DATA!AQ269</f>
        <v/>
      </c>
      <c r="O269" s="7" t="str">
        <f t="shared" si="73"/>
        <v/>
      </c>
      <c r="P269" s="2" t="str">
        <f>IF(A269="","",N(CLEANED_DATA!AX269)+N(CLEANED_DATA!AY269)+N(CLEANED_DATA!AZ269))</f>
        <v/>
      </c>
      <c r="Q269" s="7" t="str">
        <f t="shared" si="74"/>
        <v/>
      </c>
      <c r="R269" s="2" t="str">
        <f>IF(A269="","",IF(DQ_CHECKS!M269&gt;=85,"Strong",IF(DQ_CHECKS!M269&gt;=70,"Needs routine follow-up",IF(DQ_CHECKS!M269&gt;=50,"Needs targeted supervision","Urgent review required"))))</f>
        <v/>
      </c>
    </row>
    <row r="270" spans="1:18">
      <c r="A270" s="2" t="str">
        <f>CLEANED_DATA!A270</f>
        <v/>
      </c>
      <c r="B270" s="2" t="str">
        <f>CLEANED_DATA!D270</f>
        <v/>
      </c>
      <c r="C270" s="2" t="str">
        <f>CLEANED_DATA!G270</f>
        <v/>
      </c>
      <c r="D270" s="3" t="str">
        <f t="shared" si="69"/>
        <v/>
      </c>
      <c r="E270" s="2" t="str">
        <f>CLEANED_DATA!T270</f>
        <v/>
      </c>
      <c r="F270" s="2" t="str">
        <f>CLEANED_DATA!AK270</f>
        <v/>
      </c>
      <c r="G270" s="3" t="str">
        <f t="shared" si="70"/>
        <v/>
      </c>
      <c r="H270" s="2" t="str">
        <f>CLEANED_DATA!X270</f>
        <v/>
      </c>
      <c r="I270" s="3" t="str">
        <f t="shared" si="71"/>
        <v/>
      </c>
      <c r="J270" s="2" t="str">
        <f>CLEANED_DATA!Y270</f>
        <v/>
      </c>
      <c r="K270" s="3" t="str">
        <f t="shared" si="72"/>
        <v/>
      </c>
      <c r="L270" s="2" t="str">
        <f>CLEANED_DATA!AO270</f>
        <v/>
      </c>
      <c r="M270" s="2" t="str">
        <f>CLEANED_DATA!AP270</f>
        <v/>
      </c>
      <c r="N270" s="2" t="str">
        <f>CLEANED_DATA!AQ270</f>
        <v/>
      </c>
      <c r="O270" s="7" t="str">
        <f t="shared" si="73"/>
        <v/>
      </c>
      <c r="P270" s="2" t="str">
        <f>IF(A270="","",N(CLEANED_DATA!AX270)+N(CLEANED_DATA!AY270)+N(CLEANED_DATA!AZ270))</f>
        <v/>
      </c>
      <c r="Q270" s="7" t="str">
        <f t="shared" si="74"/>
        <v/>
      </c>
      <c r="R270" s="2" t="str">
        <f>IF(A270="","",IF(DQ_CHECKS!M270&gt;=85,"Strong",IF(DQ_CHECKS!M270&gt;=70,"Needs routine follow-up",IF(DQ_CHECKS!M270&gt;=50,"Needs targeted supervision","Urgent review required"))))</f>
        <v/>
      </c>
    </row>
    <row r="271" spans="1:18">
      <c r="A271" s="2" t="str">
        <f>CLEANED_DATA!A271</f>
        <v/>
      </c>
      <c r="B271" s="2" t="str">
        <f>CLEANED_DATA!D271</f>
        <v/>
      </c>
      <c r="C271" s="2" t="str">
        <f>CLEANED_DATA!G271</f>
        <v/>
      </c>
      <c r="D271" s="3" t="str">
        <f t="shared" si="69"/>
        <v/>
      </c>
      <c r="E271" s="2" t="str">
        <f>CLEANED_DATA!T271</f>
        <v/>
      </c>
      <c r="F271" s="2" t="str">
        <f>CLEANED_DATA!AK271</f>
        <v/>
      </c>
      <c r="G271" s="3" t="str">
        <f t="shared" si="70"/>
        <v/>
      </c>
      <c r="H271" s="2" t="str">
        <f>CLEANED_DATA!X271</f>
        <v/>
      </c>
      <c r="I271" s="3" t="str">
        <f t="shared" si="71"/>
        <v/>
      </c>
      <c r="J271" s="2" t="str">
        <f>CLEANED_DATA!Y271</f>
        <v/>
      </c>
      <c r="K271" s="3" t="str">
        <f t="shared" si="72"/>
        <v/>
      </c>
      <c r="L271" s="2" t="str">
        <f>CLEANED_DATA!AO271</f>
        <v/>
      </c>
      <c r="M271" s="2" t="str">
        <f>CLEANED_DATA!AP271</f>
        <v/>
      </c>
      <c r="N271" s="2" t="str">
        <f>CLEANED_DATA!AQ271</f>
        <v/>
      </c>
      <c r="O271" s="7" t="str">
        <f t="shared" si="73"/>
        <v/>
      </c>
      <c r="P271" s="2" t="str">
        <f>IF(A271="","",N(CLEANED_DATA!AX271)+N(CLEANED_DATA!AY271)+N(CLEANED_DATA!AZ271))</f>
        <v/>
      </c>
      <c r="Q271" s="7" t="str">
        <f t="shared" si="74"/>
        <v/>
      </c>
      <c r="R271" s="2" t="str">
        <f>IF(A271="","",IF(DQ_CHECKS!M271&gt;=85,"Strong",IF(DQ_CHECKS!M271&gt;=70,"Needs routine follow-up",IF(DQ_CHECKS!M271&gt;=50,"Needs targeted supervision","Urgent review required"))))</f>
        <v/>
      </c>
    </row>
    <row r="272" spans="1:18">
      <c r="A272" s="2" t="str">
        <f>CLEANED_DATA!A272</f>
        <v/>
      </c>
      <c r="B272" s="2" t="str">
        <f>CLEANED_DATA!D272</f>
        <v/>
      </c>
      <c r="C272" s="2" t="str">
        <f>CLEANED_DATA!G272</f>
        <v/>
      </c>
      <c r="D272" s="3" t="str">
        <f t="shared" si="69"/>
        <v/>
      </c>
      <c r="E272" s="2" t="str">
        <f>CLEANED_DATA!T272</f>
        <v/>
      </c>
      <c r="F272" s="2" t="str">
        <f>CLEANED_DATA!AK272</f>
        <v/>
      </c>
      <c r="G272" s="3" t="str">
        <f t="shared" si="70"/>
        <v/>
      </c>
      <c r="H272" s="2" t="str">
        <f>CLEANED_DATA!X272</f>
        <v/>
      </c>
      <c r="I272" s="3" t="str">
        <f t="shared" si="71"/>
        <v/>
      </c>
      <c r="J272" s="2" t="str">
        <f>CLEANED_DATA!Y272</f>
        <v/>
      </c>
      <c r="K272" s="3" t="str">
        <f t="shared" si="72"/>
        <v/>
      </c>
      <c r="L272" s="2" t="str">
        <f>CLEANED_DATA!AO272</f>
        <v/>
      </c>
      <c r="M272" s="2" t="str">
        <f>CLEANED_DATA!AP272</f>
        <v/>
      </c>
      <c r="N272" s="2" t="str">
        <f>CLEANED_DATA!AQ272</f>
        <v/>
      </c>
      <c r="O272" s="7" t="str">
        <f t="shared" si="73"/>
        <v/>
      </c>
      <c r="P272" s="2" t="str">
        <f>IF(A272="","",N(CLEANED_DATA!AX272)+N(CLEANED_DATA!AY272)+N(CLEANED_DATA!AZ272))</f>
        <v/>
      </c>
      <c r="Q272" s="7" t="str">
        <f t="shared" si="74"/>
        <v/>
      </c>
      <c r="R272" s="2" t="str">
        <f>IF(A272="","",IF(DQ_CHECKS!M272&gt;=85,"Strong",IF(DQ_CHECKS!M272&gt;=70,"Needs routine follow-up",IF(DQ_CHECKS!M272&gt;=50,"Needs targeted supervision","Urgent review required"))))</f>
        <v/>
      </c>
    </row>
    <row r="273" spans="1:18">
      <c r="A273" s="2" t="str">
        <f>CLEANED_DATA!A273</f>
        <v/>
      </c>
      <c r="B273" s="2" t="str">
        <f>CLEANED_DATA!D273</f>
        <v/>
      </c>
      <c r="C273" s="2" t="str">
        <f>CLEANED_DATA!G273</f>
        <v/>
      </c>
      <c r="D273" s="3" t="str">
        <f t="shared" si="69"/>
        <v/>
      </c>
      <c r="E273" s="2" t="str">
        <f>CLEANED_DATA!T273</f>
        <v/>
      </c>
      <c r="F273" s="2" t="str">
        <f>CLEANED_DATA!AK273</f>
        <v/>
      </c>
      <c r="G273" s="3" t="str">
        <f t="shared" si="70"/>
        <v/>
      </c>
      <c r="H273" s="2" t="str">
        <f>CLEANED_DATA!X273</f>
        <v/>
      </c>
      <c r="I273" s="3" t="str">
        <f t="shared" si="71"/>
        <v/>
      </c>
      <c r="J273" s="2" t="str">
        <f>CLEANED_DATA!Y273</f>
        <v/>
      </c>
      <c r="K273" s="3" t="str">
        <f t="shared" si="72"/>
        <v/>
      </c>
      <c r="L273" s="2" t="str">
        <f>CLEANED_DATA!AO273</f>
        <v/>
      </c>
      <c r="M273" s="2" t="str">
        <f>CLEANED_DATA!AP273</f>
        <v/>
      </c>
      <c r="N273" s="2" t="str">
        <f>CLEANED_DATA!AQ273</f>
        <v/>
      </c>
      <c r="O273" s="7" t="str">
        <f t="shared" si="73"/>
        <v/>
      </c>
      <c r="P273" s="2" t="str">
        <f>IF(A273="","",N(CLEANED_DATA!AX273)+N(CLEANED_DATA!AY273)+N(CLEANED_DATA!AZ273))</f>
        <v/>
      </c>
      <c r="Q273" s="7" t="str">
        <f t="shared" si="74"/>
        <v/>
      </c>
      <c r="R273" s="2" t="str">
        <f>IF(A273="","",IF(DQ_CHECKS!M273&gt;=85,"Strong",IF(DQ_CHECKS!M273&gt;=70,"Needs routine follow-up",IF(DQ_CHECKS!M273&gt;=50,"Needs targeted supervision","Urgent review required"))))</f>
        <v/>
      </c>
    </row>
    <row r="274" spans="1:18">
      <c r="A274" s="2" t="str">
        <f>CLEANED_DATA!A274</f>
        <v/>
      </c>
      <c r="B274" s="2" t="str">
        <f>CLEANED_DATA!D274</f>
        <v/>
      </c>
      <c r="C274" s="2" t="str">
        <f>CLEANED_DATA!G274</f>
        <v/>
      </c>
      <c r="D274" s="3" t="str">
        <f t="shared" si="69"/>
        <v/>
      </c>
      <c r="E274" s="2" t="str">
        <f>CLEANED_DATA!T274</f>
        <v/>
      </c>
      <c r="F274" s="2" t="str">
        <f>CLEANED_DATA!AK274</f>
        <v/>
      </c>
      <c r="G274" s="3" t="str">
        <f t="shared" si="70"/>
        <v/>
      </c>
      <c r="H274" s="2" t="str">
        <f>CLEANED_DATA!X274</f>
        <v/>
      </c>
      <c r="I274" s="3" t="str">
        <f t="shared" si="71"/>
        <v/>
      </c>
      <c r="J274" s="2" t="str">
        <f>CLEANED_DATA!Y274</f>
        <v/>
      </c>
      <c r="K274" s="3" t="str">
        <f t="shared" si="72"/>
        <v/>
      </c>
      <c r="L274" s="2" t="str">
        <f>CLEANED_DATA!AO274</f>
        <v/>
      </c>
      <c r="M274" s="2" t="str">
        <f>CLEANED_DATA!AP274</f>
        <v/>
      </c>
      <c r="N274" s="2" t="str">
        <f>CLEANED_DATA!AQ274</f>
        <v/>
      </c>
      <c r="O274" s="7" t="str">
        <f t="shared" si="73"/>
        <v/>
      </c>
      <c r="P274" s="2" t="str">
        <f>IF(A274="","",N(CLEANED_DATA!AX274)+N(CLEANED_DATA!AY274)+N(CLEANED_DATA!AZ274))</f>
        <v/>
      </c>
      <c r="Q274" s="7" t="str">
        <f t="shared" si="74"/>
        <v/>
      </c>
      <c r="R274" s="2" t="str">
        <f>IF(A274="","",IF(DQ_CHECKS!M274&gt;=85,"Strong",IF(DQ_CHECKS!M274&gt;=70,"Needs routine follow-up",IF(DQ_CHECKS!M274&gt;=50,"Needs targeted supervision","Urgent review required"))))</f>
        <v/>
      </c>
    </row>
    <row r="275" spans="1:18">
      <c r="A275" s="2" t="str">
        <f>CLEANED_DATA!A275</f>
        <v/>
      </c>
      <c r="B275" s="2" t="str">
        <f>CLEANED_DATA!D275</f>
        <v/>
      </c>
      <c r="C275" s="2" t="str">
        <f>CLEANED_DATA!G275</f>
        <v/>
      </c>
      <c r="D275" s="3" t="str">
        <f t="shared" si="69"/>
        <v/>
      </c>
      <c r="E275" s="2" t="str">
        <f>CLEANED_DATA!T275</f>
        <v/>
      </c>
      <c r="F275" s="2" t="str">
        <f>CLEANED_DATA!AK275</f>
        <v/>
      </c>
      <c r="G275" s="3" t="str">
        <f t="shared" si="70"/>
        <v/>
      </c>
      <c r="H275" s="2" t="str">
        <f>CLEANED_DATA!X275</f>
        <v/>
      </c>
      <c r="I275" s="3" t="str">
        <f t="shared" si="71"/>
        <v/>
      </c>
      <c r="J275" s="2" t="str">
        <f>CLEANED_DATA!Y275</f>
        <v/>
      </c>
      <c r="K275" s="3" t="str">
        <f t="shared" si="72"/>
        <v/>
      </c>
      <c r="L275" s="2" t="str">
        <f>CLEANED_DATA!AO275</f>
        <v/>
      </c>
      <c r="M275" s="2" t="str">
        <f>CLEANED_DATA!AP275</f>
        <v/>
      </c>
      <c r="N275" s="2" t="str">
        <f>CLEANED_DATA!AQ275</f>
        <v/>
      </c>
      <c r="O275" s="7" t="str">
        <f t="shared" si="73"/>
        <v/>
      </c>
      <c r="P275" s="2" t="str">
        <f>IF(A275="","",N(CLEANED_DATA!AX275)+N(CLEANED_DATA!AY275)+N(CLEANED_DATA!AZ275))</f>
        <v/>
      </c>
      <c r="Q275" s="7" t="str">
        <f t="shared" si="74"/>
        <v/>
      </c>
      <c r="R275" s="2" t="str">
        <f>IF(A275="","",IF(DQ_CHECKS!M275&gt;=85,"Strong",IF(DQ_CHECKS!M275&gt;=70,"Needs routine follow-up",IF(DQ_CHECKS!M275&gt;=50,"Needs targeted supervision","Urgent review required"))))</f>
        <v/>
      </c>
    </row>
    <row r="276" spans="1:18">
      <c r="A276" s="2" t="str">
        <f>CLEANED_DATA!A276</f>
        <v/>
      </c>
      <c r="B276" s="2" t="str">
        <f>CLEANED_DATA!D276</f>
        <v/>
      </c>
      <c r="C276" s="2" t="str">
        <f>CLEANED_DATA!G276</f>
        <v/>
      </c>
      <c r="D276" s="3" t="str">
        <f t="shared" si="69"/>
        <v/>
      </c>
      <c r="E276" s="2" t="str">
        <f>CLEANED_DATA!T276</f>
        <v/>
      </c>
      <c r="F276" s="2" t="str">
        <f>CLEANED_DATA!AK276</f>
        <v/>
      </c>
      <c r="G276" s="3" t="str">
        <f t="shared" si="70"/>
        <v/>
      </c>
      <c r="H276" s="2" t="str">
        <f>CLEANED_DATA!X276</f>
        <v/>
      </c>
      <c r="I276" s="3" t="str">
        <f t="shared" si="71"/>
        <v/>
      </c>
      <c r="J276" s="2" t="str">
        <f>CLEANED_DATA!Y276</f>
        <v/>
      </c>
      <c r="K276" s="3" t="str">
        <f t="shared" si="72"/>
        <v/>
      </c>
      <c r="L276" s="2" t="str">
        <f>CLEANED_DATA!AO276</f>
        <v/>
      </c>
      <c r="M276" s="2" t="str">
        <f>CLEANED_DATA!AP276</f>
        <v/>
      </c>
      <c r="N276" s="2" t="str">
        <f>CLEANED_DATA!AQ276</f>
        <v/>
      </c>
      <c r="O276" s="7" t="str">
        <f t="shared" si="73"/>
        <v/>
      </c>
      <c r="P276" s="2" t="str">
        <f>IF(A276="","",N(CLEANED_DATA!AX276)+N(CLEANED_DATA!AY276)+N(CLEANED_DATA!AZ276))</f>
        <v/>
      </c>
      <c r="Q276" s="7" t="str">
        <f t="shared" si="74"/>
        <v/>
      </c>
      <c r="R276" s="2" t="str">
        <f>IF(A276="","",IF(DQ_CHECKS!M276&gt;=85,"Strong",IF(DQ_CHECKS!M276&gt;=70,"Needs routine follow-up",IF(DQ_CHECKS!M276&gt;=50,"Needs targeted supervision","Urgent review required"))))</f>
        <v/>
      </c>
    </row>
    <row r="277" spans="1:18">
      <c r="A277" s="2" t="str">
        <f>CLEANED_DATA!A277</f>
        <v/>
      </c>
      <c r="B277" s="2" t="str">
        <f>CLEANED_DATA!D277</f>
        <v/>
      </c>
      <c r="C277" s="2" t="str">
        <f>CLEANED_DATA!G277</f>
        <v/>
      </c>
      <c r="D277" s="3" t="str">
        <f t="shared" si="69"/>
        <v/>
      </c>
      <c r="E277" s="2" t="str">
        <f>CLEANED_DATA!T277</f>
        <v/>
      </c>
      <c r="F277" s="2" t="str">
        <f>CLEANED_DATA!AK277</f>
        <v/>
      </c>
      <c r="G277" s="3" t="str">
        <f t="shared" si="70"/>
        <v/>
      </c>
      <c r="H277" s="2" t="str">
        <f>CLEANED_DATA!X277</f>
        <v/>
      </c>
      <c r="I277" s="3" t="str">
        <f t="shared" si="71"/>
        <v/>
      </c>
      <c r="J277" s="2" t="str">
        <f>CLEANED_DATA!Y277</f>
        <v/>
      </c>
      <c r="K277" s="3" t="str">
        <f t="shared" si="72"/>
        <v/>
      </c>
      <c r="L277" s="2" t="str">
        <f>CLEANED_DATA!AO277</f>
        <v/>
      </c>
      <c r="M277" s="2" t="str">
        <f>CLEANED_DATA!AP277</f>
        <v/>
      </c>
      <c r="N277" s="2" t="str">
        <f>CLEANED_DATA!AQ277</f>
        <v/>
      </c>
      <c r="O277" s="7" t="str">
        <f t="shared" si="73"/>
        <v/>
      </c>
      <c r="P277" s="2" t="str">
        <f>IF(A277="","",N(CLEANED_DATA!AX277)+N(CLEANED_DATA!AY277)+N(CLEANED_DATA!AZ277))</f>
        <v/>
      </c>
      <c r="Q277" s="7" t="str">
        <f t="shared" si="74"/>
        <v/>
      </c>
      <c r="R277" s="2" t="str">
        <f>IF(A277="","",IF(DQ_CHECKS!M277&gt;=85,"Strong",IF(DQ_CHECKS!M277&gt;=70,"Needs routine follow-up",IF(DQ_CHECKS!M277&gt;=50,"Needs targeted supervision","Urgent review required"))))</f>
        <v/>
      </c>
    </row>
    <row r="278" spans="1:18">
      <c r="A278" s="2" t="str">
        <f>CLEANED_DATA!A278</f>
        <v/>
      </c>
      <c r="B278" s="2" t="str">
        <f>CLEANED_DATA!D278</f>
        <v/>
      </c>
      <c r="C278" s="2" t="str">
        <f>CLEANED_DATA!G278</f>
        <v/>
      </c>
      <c r="D278" s="3" t="str">
        <f t="shared" si="69"/>
        <v/>
      </c>
      <c r="E278" s="2" t="str">
        <f>CLEANED_DATA!T278</f>
        <v/>
      </c>
      <c r="F278" s="2" t="str">
        <f>CLEANED_DATA!AK278</f>
        <v/>
      </c>
      <c r="G278" s="3" t="str">
        <f t="shared" si="70"/>
        <v/>
      </c>
      <c r="H278" s="2" t="str">
        <f>CLEANED_DATA!X278</f>
        <v/>
      </c>
      <c r="I278" s="3" t="str">
        <f t="shared" si="71"/>
        <v/>
      </c>
      <c r="J278" s="2" t="str">
        <f>CLEANED_DATA!Y278</f>
        <v/>
      </c>
      <c r="K278" s="3" t="str">
        <f t="shared" si="72"/>
        <v/>
      </c>
      <c r="L278" s="2" t="str">
        <f>CLEANED_DATA!AO278</f>
        <v/>
      </c>
      <c r="M278" s="2" t="str">
        <f>CLEANED_DATA!AP278</f>
        <v/>
      </c>
      <c r="N278" s="2" t="str">
        <f>CLEANED_DATA!AQ278</f>
        <v/>
      </c>
      <c r="O278" s="7" t="str">
        <f t="shared" si="73"/>
        <v/>
      </c>
      <c r="P278" s="2" t="str">
        <f>IF(A278="","",N(CLEANED_DATA!AX278)+N(CLEANED_DATA!AY278)+N(CLEANED_DATA!AZ278))</f>
        <v/>
      </c>
      <c r="Q278" s="7" t="str">
        <f t="shared" si="74"/>
        <v/>
      </c>
      <c r="R278" s="2" t="str">
        <f>IF(A278="","",IF(DQ_CHECKS!M278&gt;=85,"Strong",IF(DQ_CHECKS!M278&gt;=70,"Needs routine follow-up",IF(DQ_CHECKS!M278&gt;=50,"Needs targeted supervision","Urgent review required"))))</f>
        <v/>
      </c>
    </row>
    <row r="279" spans="1:18">
      <c r="A279" s="2" t="str">
        <f>CLEANED_DATA!A279</f>
        <v/>
      </c>
      <c r="B279" s="2" t="str">
        <f>CLEANED_DATA!D279</f>
        <v/>
      </c>
      <c r="C279" s="2" t="str">
        <f>CLEANED_DATA!G279</f>
        <v/>
      </c>
      <c r="D279" s="3" t="str">
        <f t="shared" si="69"/>
        <v/>
      </c>
      <c r="E279" s="2" t="str">
        <f>CLEANED_DATA!T279</f>
        <v/>
      </c>
      <c r="F279" s="2" t="str">
        <f>CLEANED_DATA!AK279</f>
        <v/>
      </c>
      <c r="G279" s="3" t="str">
        <f t="shared" si="70"/>
        <v/>
      </c>
      <c r="H279" s="2" t="str">
        <f>CLEANED_DATA!X279</f>
        <v/>
      </c>
      <c r="I279" s="3" t="str">
        <f t="shared" si="71"/>
        <v/>
      </c>
      <c r="J279" s="2" t="str">
        <f>CLEANED_DATA!Y279</f>
        <v/>
      </c>
      <c r="K279" s="3" t="str">
        <f t="shared" si="72"/>
        <v/>
      </c>
      <c r="L279" s="2" t="str">
        <f>CLEANED_DATA!AO279</f>
        <v/>
      </c>
      <c r="M279" s="2" t="str">
        <f>CLEANED_DATA!AP279</f>
        <v/>
      </c>
      <c r="N279" s="2" t="str">
        <f>CLEANED_DATA!AQ279</f>
        <v/>
      </c>
      <c r="O279" s="7" t="str">
        <f t="shared" si="73"/>
        <v/>
      </c>
      <c r="P279" s="2" t="str">
        <f>IF(A279="","",N(CLEANED_DATA!AX279)+N(CLEANED_DATA!AY279)+N(CLEANED_DATA!AZ279))</f>
        <v/>
      </c>
      <c r="Q279" s="7" t="str">
        <f t="shared" si="74"/>
        <v/>
      </c>
      <c r="R279" s="2" t="str">
        <f>IF(A279="","",IF(DQ_CHECKS!M279&gt;=85,"Strong",IF(DQ_CHECKS!M279&gt;=70,"Needs routine follow-up",IF(DQ_CHECKS!M279&gt;=50,"Needs targeted supervision","Urgent review required"))))</f>
        <v/>
      </c>
    </row>
    <row r="280" spans="1:18">
      <c r="A280" s="2" t="str">
        <f>CLEANED_DATA!A280</f>
        <v/>
      </c>
      <c r="B280" s="2" t="str">
        <f>CLEANED_DATA!D280</f>
        <v/>
      </c>
      <c r="C280" s="2" t="str">
        <f>CLEANED_DATA!G280</f>
        <v/>
      </c>
      <c r="D280" s="3" t="str">
        <f t="shared" si="69"/>
        <v/>
      </c>
      <c r="E280" s="2" t="str">
        <f>CLEANED_DATA!T280</f>
        <v/>
      </c>
      <c r="F280" s="2" t="str">
        <f>CLEANED_DATA!AK280</f>
        <v/>
      </c>
      <c r="G280" s="3" t="str">
        <f t="shared" si="70"/>
        <v/>
      </c>
      <c r="H280" s="2" t="str">
        <f>CLEANED_DATA!X280</f>
        <v/>
      </c>
      <c r="I280" s="3" t="str">
        <f t="shared" si="71"/>
        <v/>
      </c>
      <c r="J280" s="2" t="str">
        <f>CLEANED_DATA!Y280</f>
        <v/>
      </c>
      <c r="K280" s="3" t="str">
        <f t="shared" si="72"/>
        <v/>
      </c>
      <c r="L280" s="2" t="str">
        <f>CLEANED_DATA!AO280</f>
        <v/>
      </c>
      <c r="M280" s="2" t="str">
        <f>CLEANED_DATA!AP280</f>
        <v/>
      </c>
      <c r="N280" s="2" t="str">
        <f>CLEANED_DATA!AQ280</f>
        <v/>
      </c>
      <c r="O280" s="7" t="str">
        <f t="shared" si="73"/>
        <v/>
      </c>
      <c r="P280" s="2" t="str">
        <f>IF(A280="","",N(CLEANED_DATA!AX280)+N(CLEANED_DATA!AY280)+N(CLEANED_DATA!AZ280))</f>
        <v/>
      </c>
      <c r="Q280" s="7" t="str">
        <f t="shared" si="74"/>
        <v/>
      </c>
      <c r="R280" s="2" t="str">
        <f>IF(A280="","",IF(DQ_CHECKS!M280&gt;=85,"Strong",IF(DQ_CHECKS!M280&gt;=70,"Needs routine follow-up",IF(DQ_CHECKS!M280&gt;=50,"Needs targeted supervision","Urgent review required"))))</f>
        <v/>
      </c>
    </row>
    <row r="281" spans="1:18">
      <c r="A281" s="2" t="str">
        <f>CLEANED_DATA!A281</f>
        <v/>
      </c>
      <c r="B281" s="2" t="str">
        <f>CLEANED_DATA!D281</f>
        <v/>
      </c>
      <c r="C281" s="2" t="str">
        <f>CLEANED_DATA!G281</f>
        <v/>
      </c>
      <c r="D281" s="3" t="str">
        <f t="shared" si="69"/>
        <v/>
      </c>
      <c r="E281" s="2" t="str">
        <f>CLEANED_DATA!T281</f>
        <v/>
      </c>
      <c r="F281" s="2" t="str">
        <f>CLEANED_DATA!AK281</f>
        <v/>
      </c>
      <c r="G281" s="3" t="str">
        <f t="shared" si="70"/>
        <v/>
      </c>
      <c r="H281" s="2" t="str">
        <f>CLEANED_DATA!X281</f>
        <v/>
      </c>
      <c r="I281" s="3" t="str">
        <f t="shared" si="71"/>
        <v/>
      </c>
      <c r="J281" s="2" t="str">
        <f>CLEANED_DATA!Y281</f>
        <v/>
      </c>
      <c r="K281" s="3" t="str">
        <f t="shared" si="72"/>
        <v/>
      </c>
      <c r="L281" s="2" t="str">
        <f>CLEANED_DATA!AO281</f>
        <v/>
      </c>
      <c r="M281" s="2" t="str">
        <f>CLEANED_DATA!AP281</f>
        <v/>
      </c>
      <c r="N281" s="2" t="str">
        <f>CLEANED_DATA!AQ281</f>
        <v/>
      </c>
      <c r="O281" s="7" t="str">
        <f t="shared" si="73"/>
        <v/>
      </c>
      <c r="P281" s="2" t="str">
        <f>IF(A281="","",N(CLEANED_DATA!AX281)+N(CLEANED_DATA!AY281)+N(CLEANED_DATA!AZ281))</f>
        <v/>
      </c>
      <c r="Q281" s="7" t="str">
        <f t="shared" si="74"/>
        <v/>
      </c>
      <c r="R281" s="2" t="str">
        <f>IF(A281="","",IF(DQ_CHECKS!M281&gt;=85,"Strong",IF(DQ_CHECKS!M281&gt;=70,"Needs routine follow-up",IF(DQ_CHECKS!M281&gt;=50,"Needs targeted supervision","Urgent review required"))))</f>
        <v/>
      </c>
    </row>
    <row r="282" spans="1:18">
      <c r="A282" s="2" t="str">
        <f>CLEANED_DATA!A282</f>
        <v/>
      </c>
      <c r="B282" s="2" t="str">
        <f>CLEANED_DATA!D282</f>
        <v/>
      </c>
      <c r="C282" s="2" t="str">
        <f>CLEANED_DATA!G282</f>
        <v/>
      </c>
      <c r="D282" s="3" t="str">
        <f t="shared" si="69"/>
        <v/>
      </c>
      <c r="E282" s="2" t="str">
        <f>CLEANED_DATA!T282</f>
        <v/>
      </c>
      <c r="F282" s="2" t="str">
        <f>CLEANED_DATA!AK282</f>
        <v/>
      </c>
      <c r="G282" s="3" t="str">
        <f t="shared" si="70"/>
        <v/>
      </c>
      <c r="H282" s="2" t="str">
        <f>CLEANED_DATA!X282</f>
        <v/>
      </c>
      <c r="I282" s="3" t="str">
        <f t="shared" si="71"/>
        <v/>
      </c>
      <c r="J282" s="2" t="str">
        <f>CLEANED_DATA!Y282</f>
        <v/>
      </c>
      <c r="K282" s="3" t="str">
        <f t="shared" si="72"/>
        <v/>
      </c>
      <c r="L282" s="2" t="str">
        <f>CLEANED_DATA!AO282</f>
        <v/>
      </c>
      <c r="M282" s="2" t="str">
        <f>CLEANED_DATA!AP282</f>
        <v/>
      </c>
      <c r="N282" s="2" t="str">
        <f>CLEANED_DATA!AQ282</f>
        <v/>
      </c>
      <c r="O282" s="7" t="str">
        <f t="shared" si="73"/>
        <v/>
      </c>
      <c r="P282" s="2" t="str">
        <f>IF(A282="","",N(CLEANED_DATA!AX282)+N(CLEANED_DATA!AY282)+N(CLEANED_DATA!AZ282))</f>
        <v/>
      </c>
      <c r="Q282" s="7" t="str">
        <f t="shared" si="74"/>
        <v/>
      </c>
      <c r="R282" s="2" t="str">
        <f>IF(A282="","",IF(DQ_CHECKS!M282&gt;=85,"Strong",IF(DQ_CHECKS!M282&gt;=70,"Needs routine follow-up",IF(DQ_CHECKS!M282&gt;=50,"Needs targeted supervision","Urgent review required"))))</f>
        <v/>
      </c>
    </row>
    <row r="283" spans="1:18">
      <c r="A283" s="2" t="str">
        <f>CLEANED_DATA!A283</f>
        <v/>
      </c>
      <c r="B283" s="2" t="str">
        <f>CLEANED_DATA!D283</f>
        <v/>
      </c>
      <c r="C283" s="2" t="str">
        <f>CLEANED_DATA!G283</f>
        <v/>
      </c>
      <c r="D283" s="3" t="str">
        <f t="shared" si="69"/>
        <v/>
      </c>
      <c r="E283" s="2" t="str">
        <f>CLEANED_DATA!T283</f>
        <v/>
      </c>
      <c r="F283" s="2" t="str">
        <f>CLEANED_DATA!AK283</f>
        <v/>
      </c>
      <c r="G283" s="3" t="str">
        <f t="shared" si="70"/>
        <v/>
      </c>
      <c r="H283" s="2" t="str">
        <f>CLEANED_DATA!X283</f>
        <v/>
      </c>
      <c r="I283" s="3" t="str">
        <f t="shared" si="71"/>
        <v/>
      </c>
      <c r="J283" s="2" t="str">
        <f>CLEANED_DATA!Y283</f>
        <v/>
      </c>
      <c r="K283" s="3" t="str">
        <f t="shared" si="72"/>
        <v/>
      </c>
      <c r="L283" s="2" t="str">
        <f>CLEANED_DATA!AO283</f>
        <v/>
      </c>
      <c r="M283" s="2" t="str">
        <f>CLEANED_DATA!AP283</f>
        <v/>
      </c>
      <c r="N283" s="2" t="str">
        <f>CLEANED_DATA!AQ283</f>
        <v/>
      </c>
      <c r="O283" s="7" t="str">
        <f t="shared" si="73"/>
        <v/>
      </c>
      <c r="P283" s="2" t="str">
        <f>IF(A283="","",N(CLEANED_DATA!AX283)+N(CLEANED_DATA!AY283)+N(CLEANED_DATA!AZ283))</f>
        <v/>
      </c>
      <c r="Q283" s="7" t="str">
        <f t="shared" si="74"/>
        <v/>
      </c>
      <c r="R283" s="2" t="str">
        <f>IF(A283="","",IF(DQ_CHECKS!M283&gt;=85,"Strong",IF(DQ_CHECKS!M283&gt;=70,"Needs routine follow-up",IF(DQ_CHECKS!M283&gt;=50,"Needs targeted supervision","Urgent review required"))))</f>
        <v/>
      </c>
    </row>
    <row r="284" spans="1:18">
      <c r="A284" s="2" t="str">
        <f>CLEANED_DATA!A284</f>
        <v/>
      </c>
      <c r="B284" s="2" t="str">
        <f>CLEANED_DATA!D284</f>
        <v/>
      </c>
      <c r="C284" s="2" t="str">
        <f>CLEANED_DATA!G284</f>
        <v/>
      </c>
      <c r="D284" s="3" t="str">
        <f t="shared" si="69"/>
        <v/>
      </c>
      <c r="E284" s="2" t="str">
        <f>CLEANED_DATA!T284</f>
        <v/>
      </c>
      <c r="F284" s="2" t="str">
        <f>CLEANED_DATA!AK284</f>
        <v/>
      </c>
      <c r="G284" s="3" t="str">
        <f t="shared" si="70"/>
        <v/>
      </c>
      <c r="H284" s="2" t="str">
        <f>CLEANED_DATA!X284</f>
        <v/>
      </c>
      <c r="I284" s="3" t="str">
        <f t="shared" si="71"/>
        <v/>
      </c>
      <c r="J284" s="2" t="str">
        <f>CLEANED_DATA!Y284</f>
        <v/>
      </c>
      <c r="K284" s="3" t="str">
        <f t="shared" si="72"/>
        <v/>
      </c>
      <c r="L284" s="2" t="str">
        <f>CLEANED_DATA!AO284</f>
        <v/>
      </c>
      <c r="M284" s="2" t="str">
        <f>CLEANED_DATA!AP284</f>
        <v/>
      </c>
      <c r="N284" s="2" t="str">
        <f>CLEANED_DATA!AQ284</f>
        <v/>
      </c>
      <c r="O284" s="7" t="str">
        <f t="shared" si="73"/>
        <v/>
      </c>
      <c r="P284" s="2" t="str">
        <f>IF(A284="","",N(CLEANED_DATA!AX284)+N(CLEANED_DATA!AY284)+N(CLEANED_DATA!AZ284))</f>
        <v/>
      </c>
      <c r="Q284" s="7" t="str">
        <f t="shared" si="74"/>
        <v/>
      </c>
      <c r="R284" s="2" t="str">
        <f>IF(A284="","",IF(DQ_CHECKS!M284&gt;=85,"Strong",IF(DQ_CHECKS!M284&gt;=70,"Needs routine follow-up",IF(DQ_CHECKS!M284&gt;=50,"Needs targeted supervision","Urgent review required"))))</f>
        <v/>
      </c>
    </row>
    <row r="285" spans="1:18">
      <c r="A285" s="2" t="str">
        <f>CLEANED_DATA!A285</f>
        <v/>
      </c>
      <c r="B285" s="2" t="str">
        <f>CLEANED_DATA!D285</f>
        <v/>
      </c>
      <c r="C285" s="2" t="str">
        <f>CLEANED_DATA!G285</f>
        <v/>
      </c>
      <c r="D285" s="3" t="str">
        <f t="shared" si="69"/>
        <v/>
      </c>
      <c r="E285" s="2" t="str">
        <f>CLEANED_DATA!T285</f>
        <v/>
      </c>
      <c r="F285" s="2" t="str">
        <f>CLEANED_DATA!AK285</f>
        <v/>
      </c>
      <c r="G285" s="3" t="str">
        <f t="shared" si="70"/>
        <v/>
      </c>
      <c r="H285" s="2" t="str">
        <f>CLEANED_DATA!X285</f>
        <v/>
      </c>
      <c r="I285" s="3" t="str">
        <f t="shared" si="71"/>
        <v/>
      </c>
      <c r="J285" s="2" t="str">
        <f>CLEANED_DATA!Y285</f>
        <v/>
      </c>
      <c r="K285" s="3" t="str">
        <f t="shared" si="72"/>
        <v/>
      </c>
      <c r="L285" s="2" t="str">
        <f>CLEANED_DATA!AO285</f>
        <v/>
      </c>
      <c r="M285" s="2" t="str">
        <f>CLEANED_DATA!AP285</f>
        <v/>
      </c>
      <c r="N285" s="2" t="str">
        <f>CLEANED_DATA!AQ285</f>
        <v/>
      </c>
      <c r="O285" s="7" t="str">
        <f t="shared" si="73"/>
        <v/>
      </c>
      <c r="P285" s="2" t="str">
        <f>IF(A285="","",N(CLEANED_DATA!AX285)+N(CLEANED_DATA!AY285)+N(CLEANED_DATA!AZ285))</f>
        <v/>
      </c>
      <c r="Q285" s="7" t="str">
        <f t="shared" si="74"/>
        <v/>
      </c>
      <c r="R285" s="2" t="str">
        <f>IF(A285="","",IF(DQ_CHECKS!M285&gt;=85,"Strong",IF(DQ_CHECKS!M285&gt;=70,"Needs routine follow-up",IF(DQ_CHECKS!M285&gt;=50,"Needs targeted supervision","Urgent review required"))))</f>
        <v/>
      </c>
    </row>
    <row r="286" spans="1:18">
      <c r="A286" s="2" t="str">
        <f>CLEANED_DATA!A286</f>
        <v/>
      </c>
      <c r="B286" s="2" t="str">
        <f>CLEANED_DATA!D286</f>
        <v/>
      </c>
      <c r="C286" s="2" t="str">
        <f>CLEANED_DATA!G286</f>
        <v/>
      </c>
      <c r="D286" s="3" t="str">
        <f t="shared" si="69"/>
        <v/>
      </c>
      <c r="E286" s="2" t="str">
        <f>CLEANED_DATA!T286</f>
        <v/>
      </c>
      <c r="F286" s="2" t="str">
        <f>CLEANED_DATA!AK286</f>
        <v/>
      </c>
      <c r="G286" s="3" t="str">
        <f t="shared" si="70"/>
        <v/>
      </c>
      <c r="H286" s="2" t="str">
        <f>CLEANED_DATA!X286</f>
        <v/>
      </c>
      <c r="I286" s="3" t="str">
        <f t="shared" si="71"/>
        <v/>
      </c>
      <c r="J286" s="2" t="str">
        <f>CLEANED_DATA!Y286</f>
        <v/>
      </c>
      <c r="K286" s="3" t="str">
        <f t="shared" si="72"/>
        <v/>
      </c>
      <c r="L286" s="2" t="str">
        <f>CLEANED_DATA!AO286</f>
        <v/>
      </c>
      <c r="M286" s="2" t="str">
        <f>CLEANED_DATA!AP286</f>
        <v/>
      </c>
      <c r="N286" s="2" t="str">
        <f>CLEANED_DATA!AQ286</f>
        <v/>
      </c>
      <c r="O286" s="7" t="str">
        <f t="shared" si="73"/>
        <v/>
      </c>
      <c r="P286" s="2" t="str">
        <f>IF(A286="","",N(CLEANED_DATA!AX286)+N(CLEANED_DATA!AY286)+N(CLEANED_DATA!AZ286))</f>
        <v/>
      </c>
      <c r="Q286" s="7" t="str">
        <f t="shared" si="74"/>
        <v/>
      </c>
      <c r="R286" s="2" t="str">
        <f>IF(A286="","",IF(DQ_CHECKS!M286&gt;=85,"Strong",IF(DQ_CHECKS!M286&gt;=70,"Needs routine follow-up",IF(DQ_CHECKS!M286&gt;=50,"Needs targeted supervision","Urgent review required"))))</f>
        <v/>
      </c>
    </row>
    <row r="287" spans="1:18">
      <c r="A287" s="2" t="str">
        <f>CLEANED_DATA!A287</f>
        <v/>
      </c>
      <c r="B287" s="2" t="str">
        <f>CLEANED_DATA!D287</f>
        <v/>
      </c>
      <c r="C287" s="2" t="str">
        <f>CLEANED_DATA!G287</f>
        <v/>
      </c>
      <c r="D287" s="3" t="str">
        <f t="shared" si="69"/>
        <v/>
      </c>
      <c r="E287" s="2" t="str">
        <f>CLEANED_DATA!T287</f>
        <v/>
      </c>
      <c r="F287" s="2" t="str">
        <f>CLEANED_DATA!AK287</f>
        <v/>
      </c>
      <c r="G287" s="3" t="str">
        <f t="shared" si="70"/>
        <v/>
      </c>
      <c r="H287" s="2" t="str">
        <f>CLEANED_DATA!X287</f>
        <v/>
      </c>
      <c r="I287" s="3" t="str">
        <f t="shared" si="71"/>
        <v/>
      </c>
      <c r="J287" s="2" t="str">
        <f>CLEANED_DATA!Y287</f>
        <v/>
      </c>
      <c r="K287" s="3" t="str">
        <f t="shared" si="72"/>
        <v/>
      </c>
      <c r="L287" s="2" t="str">
        <f>CLEANED_DATA!AO287</f>
        <v/>
      </c>
      <c r="M287" s="2" t="str">
        <f>CLEANED_DATA!AP287</f>
        <v/>
      </c>
      <c r="N287" s="2" t="str">
        <f>CLEANED_DATA!AQ287</f>
        <v/>
      </c>
      <c r="O287" s="7" t="str">
        <f t="shared" si="73"/>
        <v/>
      </c>
      <c r="P287" s="2" t="str">
        <f>IF(A287="","",N(CLEANED_DATA!AX287)+N(CLEANED_DATA!AY287)+N(CLEANED_DATA!AZ287))</f>
        <v/>
      </c>
      <c r="Q287" s="7" t="str">
        <f t="shared" si="74"/>
        <v/>
      </c>
      <c r="R287" s="2" t="str">
        <f>IF(A287="","",IF(DQ_CHECKS!M287&gt;=85,"Strong",IF(DQ_CHECKS!M287&gt;=70,"Needs routine follow-up",IF(DQ_CHECKS!M287&gt;=50,"Needs targeted supervision","Urgent review required"))))</f>
        <v/>
      </c>
    </row>
    <row r="288" spans="1:18">
      <c r="A288" s="2" t="str">
        <f>CLEANED_DATA!A288</f>
        <v/>
      </c>
      <c r="B288" s="2" t="str">
        <f>CLEANED_DATA!D288</f>
        <v/>
      </c>
      <c r="C288" s="2" t="str">
        <f>CLEANED_DATA!G288</f>
        <v/>
      </c>
      <c r="D288" s="3" t="str">
        <f t="shared" si="69"/>
        <v/>
      </c>
      <c r="E288" s="2" t="str">
        <f>CLEANED_DATA!T288</f>
        <v/>
      </c>
      <c r="F288" s="2" t="str">
        <f>CLEANED_DATA!AK288</f>
        <v/>
      </c>
      <c r="G288" s="3" t="str">
        <f t="shared" si="70"/>
        <v/>
      </c>
      <c r="H288" s="2" t="str">
        <f>CLEANED_DATA!X288</f>
        <v/>
      </c>
      <c r="I288" s="3" t="str">
        <f t="shared" si="71"/>
        <v/>
      </c>
      <c r="J288" s="2" t="str">
        <f>CLEANED_DATA!Y288</f>
        <v/>
      </c>
      <c r="K288" s="3" t="str">
        <f t="shared" si="72"/>
        <v/>
      </c>
      <c r="L288" s="2" t="str">
        <f>CLEANED_DATA!AO288</f>
        <v/>
      </c>
      <c r="M288" s="2" t="str">
        <f>CLEANED_DATA!AP288</f>
        <v/>
      </c>
      <c r="N288" s="2" t="str">
        <f>CLEANED_DATA!AQ288</f>
        <v/>
      </c>
      <c r="O288" s="7" t="str">
        <f t="shared" si="73"/>
        <v/>
      </c>
      <c r="P288" s="2" t="str">
        <f>IF(A288="","",N(CLEANED_DATA!AX288)+N(CLEANED_DATA!AY288)+N(CLEANED_DATA!AZ288))</f>
        <v/>
      </c>
      <c r="Q288" s="7" t="str">
        <f t="shared" si="74"/>
        <v/>
      </c>
      <c r="R288" s="2" t="str">
        <f>IF(A288="","",IF(DQ_CHECKS!M288&gt;=85,"Strong",IF(DQ_CHECKS!M288&gt;=70,"Needs routine follow-up",IF(DQ_CHECKS!M288&gt;=50,"Needs targeted supervision","Urgent review required"))))</f>
        <v/>
      </c>
    </row>
    <row r="289" spans="1:18">
      <c r="A289" s="2" t="str">
        <f>CLEANED_DATA!A289</f>
        <v/>
      </c>
      <c r="B289" s="2" t="str">
        <f>CLEANED_DATA!D289</f>
        <v/>
      </c>
      <c r="C289" s="2" t="str">
        <f>CLEANED_DATA!G289</f>
        <v/>
      </c>
      <c r="D289" s="3" t="str">
        <f t="shared" si="69"/>
        <v/>
      </c>
      <c r="E289" s="2" t="str">
        <f>CLEANED_DATA!T289</f>
        <v/>
      </c>
      <c r="F289" s="2" t="str">
        <f>CLEANED_DATA!AK289</f>
        <v/>
      </c>
      <c r="G289" s="3" t="str">
        <f t="shared" si="70"/>
        <v/>
      </c>
      <c r="H289" s="2" t="str">
        <f>CLEANED_DATA!X289</f>
        <v/>
      </c>
      <c r="I289" s="3" t="str">
        <f t="shared" si="71"/>
        <v/>
      </c>
      <c r="J289" s="2" t="str">
        <f>CLEANED_DATA!Y289</f>
        <v/>
      </c>
      <c r="K289" s="3" t="str">
        <f t="shared" si="72"/>
        <v/>
      </c>
      <c r="L289" s="2" t="str">
        <f>CLEANED_DATA!AO289</f>
        <v/>
      </c>
      <c r="M289" s="2" t="str">
        <f>CLEANED_DATA!AP289</f>
        <v/>
      </c>
      <c r="N289" s="2" t="str">
        <f>CLEANED_DATA!AQ289</f>
        <v/>
      </c>
      <c r="O289" s="7" t="str">
        <f t="shared" si="73"/>
        <v/>
      </c>
      <c r="P289" s="2" t="str">
        <f>IF(A289="","",N(CLEANED_DATA!AX289)+N(CLEANED_DATA!AY289)+N(CLEANED_DATA!AZ289))</f>
        <v/>
      </c>
      <c r="Q289" s="7" t="str">
        <f t="shared" si="74"/>
        <v/>
      </c>
      <c r="R289" s="2" t="str">
        <f>IF(A289="","",IF(DQ_CHECKS!M289&gt;=85,"Strong",IF(DQ_CHECKS!M289&gt;=70,"Needs routine follow-up",IF(DQ_CHECKS!M289&gt;=50,"Needs targeted supervision","Urgent review required"))))</f>
        <v/>
      </c>
    </row>
    <row r="290" spans="1:18">
      <c r="A290" s="2" t="str">
        <f>CLEANED_DATA!A290</f>
        <v/>
      </c>
      <c r="B290" s="2" t="str">
        <f>CLEANED_DATA!D290</f>
        <v/>
      </c>
      <c r="C290" s="2" t="str">
        <f>CLEANED_DATA!G290</f>
        <v/>
      </c>
      <c r="D290" s="3" t="str">
        <f t="shared" si="69"/>
        <v/>
      </c>
      <c r="E290" s="2" t="str">
        <f>CLEANED_DATA!T290</f>
        <v/>
      </c>
      <c r="F290" s="2" t="str">
        <f>CLEANED_DATA!AK290</f>
        <v/>
      </c>
      <c r="G290" s="3" t="str">
        <f t="shared" si="70"/>
        <v/>
      </c>
      <c r="H290" s="2" t="str">
        <f>CLEANED_DATA!X290</f>
        <v/>
      </c>
      <c r="I290" s="3" t="str">
        <f t="shared" si="71"/>
        <v/>
      </c>
      <c r="J290" s="2" t="str">
        <f>CLEANED_DATA!Y290</f>
        <v/>
      </c>
      <c r="K290" s="3" t="str">
        <f t="shared" si="72"/>
        <v/>
      </c>
      <c r="L290" s="2" t="str">
        <f>CLEANED_DATA!AO290</f>
        <v/>
      </c>
      <c r="M290" s="2" t="str">
        <f>CLEANED_DATA!AP290</f>
        <v/>
      </c>
      <c r="N290" s="2" t="str">
        <f>CLEANED_DATA!AQ290</f>
        <v/>
      </c>
      <c r="O290" s="7" t="str">
        <f t="shared" si="73"/>
        <v/>
      </c>
      <c r="P290" s="2" t="str">
        <f>IF(A290="","",N(CLEANED_DATA!AX290)+N(CLEANED_DATA!AY290)+N(CLEANED_DATA!AZ290))</f>
        <v/>
      </c>
      <c r="Q290" s="7" t="str">
        <f t="shared" si="74"/>
        <v/>
      </c>
      <c r="R290" s="2" t="str">
        <f>IF(A290="","",IF(DQ_CHECKS!M290&gt;=85,"Strong",IF(DQ_CHECKS!M290&gt;=70,"Needs routine follow-up",IF(DQ_CHECKS!M290&gt;=50,"Needs targeted supervision","Urgent review required"))))</f>
        <v/>
      </c>
    </row>
    <row r="291" spans="1:18">
      <c r="A291" s="2" t="str">
        <f>CLEANED_DATA!A291</f>
        <v/>
      </c>
      <c r="B291" s="2" t="str">
        <f>CLEANED_DATA!D291</f>
        <v/>
      </c>
      <c r="C291" s="2" t="str">
        <f>CLEANED_DATA!G291</f>
        <v/>
      </c>
      <c r="D291" s="3" t="str">
        <f t="shared" si="69"/>
        <v/>
      </c>
      <c r="E291" s="2" t="str">
        <f>CLEANED_DATA!T291</f>
        <v/>
      </c>
      <c r="F291" s="2" t="str">
        <f>CLEANED_DATA!AK291</f>
        <v/>
      </c>
      <c r="G291" s="3" t="str">
        <f t="shared" si="70"/>
        <v/>
      </c>
      <c r="H291" s="2" t="str">
        <f>CLEANED_DATA!X291</f>
        <v/>
      </c>
      <c r="I291" s="3" t="str">
        <f t="shared" si="71"/>
        <v/>
      </c>
      <c r="J291" s="2" t="str">
        <f>CLEANED_DATA!Y291</f>
        <v/>
      </c>
      <c r="K291" s="3" t="str">
        <f t="shared" si="72"/>
        <v/>
      </c>
      <c r="L291" s="2" t="str">
        <f>CLEANED_DATA!AO291</f>
        <v/>
      </c>
      <c r="M291" s="2" t="str">
        <f>CLEANED_DATA!AP291</f>
        <v/>
      </c>
      <c r="N291" s="2" t="str">
        <f>CLEANED_DATA!AQ291</f>
        <v/>
      </c>
      <c r="O291" s="7" t="str">
        <f t="shared" si="73"/>
        <v/>
      </c>
      <c r="P291" s="2" t="str">
        <f>IF(A291="","",N(CLEANED_DATA!AX291)+N(CLEANED_DATA!AY291)+N(CLEANED_DATA!AZ291))</f>
        <v/>
      </c>
      <c r="Q291" s="7" t="str">
        <f t="shared" si="74"/>
        <v/>
      </c>
      <c r="R291" s="2" t="str">
        <f>IF(A291="","",IF(DQ_CHECKS!M291&gt;=85,"Strong",IF(DQ_CHECKS!M291&gt;=70,"Needs routine follow-up",IF(DQ_CHECKS!M291&gt;=50,"Needs targeted supervision","Urgent review required"))))</f>
        <v/>
      </c>
    </row>
    <row r="292" spans="1:18">
      <c r="A292" s="2" t="str">
        <f>CLEANED_DATA!A292</f>
        <v/>
      </c>
      <c r="B292" s="2" t="str">
        <f>CLEANED_DATA!D292</f>
        <v/>
      </c>
      <c r="C292" s="2" t="str">
        <f>CLEANED_DATA!G292</f>
        <v/>
      </c>
      <c r="D292" s="3" t="str">
        <f t="shared" si="69"/>
        <v/>
      </c>
      <c r="E292" s="2" t="str">
        <f>CLEANED_DATA!T292</f>
        <v/>
      </c>
      <c r="F292" s="2" t="str">
        <f>CLEANED_DATA!AK292</f>
        <v/>
      </c>
      <c r="G292" s="3" t="str">
        <f t="shared" si="70"/>
        <v/>
      </c>
      <c r="H292" s="2" t="str">
        <f>CLEANED_DATA!X292</f>
        <v/>
      </c>
      <c r="I292" s="3" t="str">
        <f t="shared" si="71"/>
        <v/>
      </c>
      <c r="J292" s="2" t="str">
        <f>CLEANED_DATA!Y292</f>
        <v/>
      </c>
      <c r="K292" s="3" t="str">
        <f t="shared" si="72"/>
        <v/>
      </c>
      <c r="L292" s="2" t="str">
        <f>CLEANED_DATA!AO292</f>
        <v/>
      </c>
      <c r="M292" s="2" t="str">
        <f>CLEANED_DATA!AP292</f>
        <v/>
      </c>
      <c r="N292" s="2" t="str">
        <f>CLEANED_DATA!AQ292</f>
        <v/>
      </c>
      <c r="O292" s="7" t="str">
        <f t="shared" si="73"/>
        <v/>
      </c>
      <c r="P292" s="2" t="str">
        <f>IF(A292="","",N(CLEANED_DATA!AX292)+N(CLEANED_DATA!AY292)+N(CLEANED_DATA!AZ292))</f>
        <v/>
      </c>
      <c r="Q292" s="7" t="str">
        <f t="shared" si="74"/>
        <v/>
      </c>
      <c r="R292" s="2" t="str">
        <f>IF(A292="","",IF(DQ_CHECKS!M292&gt;=85,"Strong",IF(DQ_CHECKS!M292&gt;=70,"Needs routine follow-up",IF(DQ_CHECKS!M292&gt;=50,"Needs targeted supervision","Urgent review required"))))</f>
        <v/>
      </c>
    </row>
    <row r="293" spans="1:18">
      <c r="A293" s="2" t="str">
        <f>CLEANED_DATA!A293</f>
        <v/>
      </c>
      <c r="B293" s="2" t="str">
        <f>CLEANED_DATA!D293</f>
        <v/>
      </c>
      <c r="C293" s="2" t="str">
        <f>CLEANED_DATA!G293</f>
        <v/>
      </c>
      <c r="D293" s="3" t="str">
        <f t="shared" si="69"/>
        <v/>
      </c>
      <c r="E293" s="2" t="str">
        <f>CLEANED_DATA!T293</f>
        <v/>
      </c>
      <c r="F293" s="2" t="str">
        <f>CLEANED_DATA!AK293</f>
        <v/>
      </c>
      <c r="G293" s="3" t="str">
        <f t="shared" si="70"/>
        <v/>
      </c>
      <c r="H293" s="2" t="str">
        <f>CLEANED_DATA!X293</f>
        <v/>
      </c>
      <c r="I293" s="3" t="str">
        <f t="shared" si="71"/>
        <v/>
      </c>
      <c r="J293" s="2" t="str">
        <f>CLEANED_DATA!Y293</f>
        <v/>
      </c>
      <c r="K293" s="3" t="str">
        <f t="shared" si="72"/>
        <v/>
      </c>
      <c r="L293" s="2" t="str">
        <f>CLEANED_DATA!AO293</f>
        <v/>
      </c>
      <c r="M293" s="2" t="str">
        <f>CLEANED_DATA!AP293</f>
        <v/>
      </c>
      <c r="N293" s="2" t="str">
        <f>CLEANED_DATA!AQ293</f>
        <v/>
      </c>
      <c r="O293" s="7" t="str">
        <f t="shared" si="73"/>
        <v/>
      </c>
      <c r="P293" s="2" t="str">
        <f>IF(A293="","",N(CLEANED_DATA!AX293)+N(CLEANED_DATA!AY293)+N(CLEANED_DATA!AZ293))</f>
        <v/>
      </c>
      <c r="Q293" s="7" t="str">
        <f t="shared" si="74"/>
        <v/>
      </c>
      <c r="R293" s="2" t="str">
        <f>IF(A293="","",IF(DQ_CHECKS!M293&gt;=85,"Strong",IF(DQ_CHECKS!M293&gt;=70,"Needs routine follow-up",IF(DQ_CHECKS!M293&gt;=50,"Needs targeted supervision","Urgent review required"))))</f>
        <v/>
      </c>
    </row>
    <row r="294" spans="1:18">
      <c r="A294" s="2" t="str">
        <f>CLEANED_DATA!A294</f>
        <v/>
      </c>
      <c r="B294" s="2" t="str">
        <f>CLEANED_DATA!D294</f>
        <v/>
      </c>
      <c r="C294" s="2" t="str">
        <f>CLEANED_DATA!G294</f>
        <v/>
      </c>
      <c r="D294" s="3" t="str">
        <f t="shared" si="69"/>
        <v/>
      </c>
      <c r="E294" s="2" t="str">
        <f>CLEANED_DATA!T294</f>
        <v/>
      </c>
      <c r="F294" s="2" t="str">
        <f>CLEANED_DATA!AK294</f>
        <v/>
      </c>
      <c r="G294" s="3" t="str">
        <f t="shared" si="70"/>
        <v/>
      </c>
      <c r="H294" s="2" t="str">
        <f>CLEANED_DATA!X294</f>
        <v/>
      </c>
      <c r="I294" s="3" t="str">
        <f t="shared" si="71"/>
        <v/>
      </c>
      <c r="J294" s="2" t="str">
        <f>CLEANED_DATA!Y294</f>
        <v/>
      </c>
      <c r="K294" s="3" t="str">
        <f t="shared" si="72"/>
        <v/>
      </c>
      <c r="L294" s="2" t="str">
        <f>CLEANED_DATA!AO294</f>
        <v/>
      </c>
      <c r="M294" s="2" t="str">
        <f>CLEANED_DATA!AP294</f>
        <v/>
      </c>
      <c r="N294" s="2" t="str">
        <f>CLEANED_DATA!AQ294</f>
        <v/>
      </c>
      <c r="O294" s="7" t="str">
        <f t="shared" si="73"/>
        <v/>
      </c>
      <c r="P294" s="2" t="str">
        <f>IF(A294="","",N(CLEANED_DATA!AX294)+N(CLEANED_DATA!AY294)+N(CLEANED_DATA!AZ294))</f>
        <v/>
      </c>
      <c r="Q294" s="7" t="str">
        <f t="shared" si="74"/>
        <v/>
      </c>
      <c r="R294" s="2" t="str">
        <f>IF(A294="","",IF(DQ_CHECKS!M294&gt;=85,"Strong",IF(DQ_CHECKS!M294&gt;=70,"Needs routine follow-up",IF(DQ_CHECKS!M294&gt;=50,"Needs targeted supervision","Urgent review required"))))</f>
        <v/>
      </c>
    </row>
    <row r="295" spans="1:18">
      <c r="A295" s="2" t="str">
        <f>CLEANED_DATA!A295</f>
        <v/>
      </c>
      <c r="B295" s="2" t="str">
        <f>CLEANED_DATA!D295</f>
        <v/>
      </c>
      <c r="C295" s="2" t="str">
        <f>CLEANED_DATA!G295</f>
        <v/>
      </c>
      <c r="D295" s="3" t="str">
        <f t="shared" si="69"/>
        <v/>
      </c>
      <c r="E295" s="2" t="str">
        <f>CLEANED_DATA!T295</f>
        <v/>
      </c>
      <c r="F295" s="2" t="str">
        <f>CLEANED_DATA!AK295</f>
        <v/>
      </c>
      <c r="G295" s="3" t="str">
        <f t="shared" si="70"/>
        <v/>
      </c>
      <c r="H295" s="2" t="str">
        <f>CLEANED_DATA!X295</f>
        <v/>
      </c>
      <c r="I295" s="3" t="str">
        <f t="shared" si="71"/>
        <v/>
      </c>
      <c r="J295" s="2" t="str">
        <f>CLEANED_DATA!Y295</f>
        <v/>
      </c>
      <c r="K295" s="3" t="str">
        <f t="shared" si="72"/>
        <v/>
      </c>
      <c r="L295" s="2" t="str">
        <f>CLEANED_DATA!AO295</f>
        <v/>
      </c>
      <c r="M295" s="2" t="str">
        <f>CLEANED_DATA!AP295</f>
        <v/>
      </c>
      <c r="N295" s="2" t="str">
        <f>CLEANED_DATA!AQ295</f>
        <v/>
      </c>
      <c r="O295" s="7" t="str">
        <f t="shared" si="73"/>
        <v/>
      </c>
      <c r="P295" s="2" t="str">
        <f>IF(A295="","",N(CLEANED_DATA!AX295)+N(CLEANED_DATA!AY295)+N(CLEANED_DATA!AZ295))</f>
        <v/>
      </c>
      <c r="Q295" s="7" t="str">
        <f t="shared" si="74"/>
        <v/>
      </c>
      <c r="R295" s="2" t="str">
        <f>IF(A295="","",IF(DQ_CHECKS!M295&gt;=85,"Strong",IF(DQ_CHECKS!M295&gt;=70,"Needs routine follow-up",IF(DQ_CHECKS!M295&gt;=50,"Needs targeted supervision","Urgent review required"))))</f>
        <v/>
      </c>
    </row>
    <row r="296" spans="1:18">
      <c r="A296" s="2" t="str">
        <f>CLEANED_DATA!A296</f>
        <v/>
      </c>
      <c r="B296" s="2" t="str">
        <f>CLEANED_DATA!D296</f>
        <v/>
      </c>
      <c r="C296" s="2" t="str">
        <f>CLEANED_DATA!G296</f>
        <v/>
      </c>
      <c r="D296" s="3" t="str">
        <f t="shared" si="69"/>
        <v/>
      </c>
      <c r="E296" s="2" t="str">
        <f>CLEANED_DATA!T296</f>
        <v/>
      </c>
      <c r="F296" s="2" t="str">
        <f>CLEANED_DATA!AK296</f>
        <v/>
      </c>
      <c r="G296" s="3" t="str">
        <f t="shared" si="70"/>
        <v/>
      </c>
      <c r="H296" s="2" t="str">
        <f>CLEANED_DATA!X296</f>
        <v/>
      </c>
      <c r="I296" s="3" t="str">
        <f t="shared" si="71"/>
        <v/>
      </c>
      <c r="J296" s="2" t="str">
        <f>CLEANED_DATA!Y296</f>
        <v/>
      </c>
      <c r="K296" s="3" t="str">
        <f t="shared" si="72"/>
        <v/>
      </c>
      <c r="L296" s="2" t="str">
        <f>CLEANED_DATA!AO296</f>
        <v/>
      </c>
      <c r="M296" s="2" t="str">
        <f>CLEANED_DATA!AP296</f>
        <v/>
      </c>
      <c r="N296" s="2" t="str">
        <f>CLEANED_DATA!AQ296</f>
        <v/>
      </c>
      <c r="O296" s="7" t="str">
        <f t="shared" si="73"/>
        <v/>
      </c>
      <c r="P296" s="2" t="str">
        <f>IF(A296="","",N(CLEANED_DATA!AX296)+N(CLEANED_DATA!AY296)+N(CLEANED_DATA!AZ296))</f>
        <v/>
      </c>
      <c r="Q296" s="7" t="str">
        <f t="shared" si="74"/>
        <v/>
      </c>
      <c r="R296" s="2" t="str">
        <f>IF(A296="","",IF(DQ_CHECKS!M296&gt;=85,"Strong",IF(DQ_CHECKS!M296&gt;=70,"Needs routine follow-up",IF(DQ_CHECKS!M296&gt;=50,"Needs targeted supervision","Urgent review required"))))</f>
        <v/>
      </c>
    </row>
    <row r="297" spans="1:18">
      <c r="A297" s="2" t="str">
        <f>CLEANED_DATA!A297</f>
        <v/>
      </c>
      <c r="B297" s="2" t="str">
        <f>CLEANED_DATA!D297</f>
        <v/>
      </c>
      <c r="C297" s="2" t="str">
        <f>CLEANED_DATA!G297</f>
        <v/>
      </c>
      <c r="D297" s="3" t="str">
        <f t="shared" si="69"/>
        <v/>
      </c>
      <c r="E297" s="2" t="str">
        <f>CLEANED_DATA!T297</f>
        <v/>
      </c>
      <c r="F297" s="2" t="str">
        <f>CLEANED_DATA!AK297</f>
        <v/>
      </c>
      <c r="G297" s="3" t="str">
        <f t="shared" si="70"/>
        <v/>
      </c>
      <c r="H297" s="2" t="str">
        <f>CLEANED_DATA!X297</f>
        <v/>
      </c>
      <c r="I297" s="3" t="str">
        <f t="shared" si="71"/>
        <v/>
      </c>
      <c r="J297" s="2" t="str">
        <f>CLEANED_DATA!Y297</f>
        <v/>
      </c>
      <c r="K297" s="3" t="str">
        <f t="shared" si="72"/>
        <v/>
      </c>
      <c r="L297" s="2" t="str">
        <f>CLEANED_DATA!AO297</f>
        <v/>
      </c>
      <c r="M297" s="2" t="str">
        <f>CLEANED_DATA!AP297</f>
        <v/>
      </c>
      <c r="N297" s="2" t="str">
        <f>CLEANED_DATA!AQ297</f>
        <v/>
      </c>
      <c r="O297" s="7" t="str">
        <f t="shared" si="73"/>
        <v/>
      </c>
      <c r="P297" s="2" t="str">
        <f>IF(A297="","",N(CLEANED_DATA!AX297)+N(CLEANED_DATA!AY297)+N(CLEANED_DATA!AZ297))</f>
        <v/>
      </c>
      <c r="Q297" s="7" t="str">
        <f t="shared" si="74"/>
        <v/>
      </c>
      <c r="R297" s="2" t="str">
        <f>IF(A297="","",IF(DQ_CHECKS!M297&gt;=85,"Strong",IF(DQ_CHECKS!M297&gt;=70,"Needs routine follow-up",IF(DQ_CHECKS!M297&gt;=50,"Needs targeted supervision","Urgent review required"))))</f>
        <v/>
      </c>
    </row>
    <row r="298" spans="1:18">
      <c r="A298" s="2" t="str">
        <f>CLEANED_DATA!A298</f>
        <v/>
      </c>
      <c r="B298" s="2" t="str">
        <f>CLEANED_DATA!D298</f>
        <v/>
      </c>
      <c r="C298" s="2" t="str">
        <f>CLEANED_DATA!G298</f>
        <v/>
      </c>
      <c r="D298" s="3" t="str">
        <f t="shared" ref="D298:D301" si="75">IFERROR(C298/B298,"")</f>
        <v/>
      </c>
      <c r="E298" s="2" t="str">
        <f>CLEANED_DATA!T298</f>
        <v/>
      </c>
      <c r="F298" s="2" t="str">
        <f>CLEANED_DATA!AK298</f>
        <v/>
      </c>
      <c r="G298" s="3" t="str">
        <f t="shared" ref="G298:G301" si="76">IFERROR(F298/E298,"")</f>
        <v/>
      </c>
      <c r="H298" s="2" t="str">
        <f>CLEANED_DATA!X298</f>
        <v/>
      </c>
      <c r="I298" s="3" t="str">
        <f t="shared" ref="I298:I301" si="77">IFERROR(H298/E298,"")</f>
        <v/>
      </c>
      <c r="J298" s="2" t="str">
        <f>CLEANED_DATA!Y298</f>
        <v/>
      </c>
      <c r="K298" s="3" t="str">
        <f t="shared" ref="K298:K301" si="78">IFERROR(J298/E298,"")</f>
        <v/>
      </c>
      <c r="L298" s="2" t="str">
        <f>CLEANED_DATA!AO298</f>
        <v/>
      </c>
      <c r="M298" s="2" t="str">
        <f>CLEANED_DATA!AP298</f>
        <v/>
      </c>
      <c r="N298" s="2" t="str">
        <f>CLEANED_DATA!AQ298</f>
        <v/>
      </c>
      <c r="O298" s="7" t="str">
        <f t="shared" ref="O298:O301" si="79">IFERROR(N298/L298,"")</f>
        <v/>
      </c>
      <c r="P298" s="2" t="str">
        <f>IF(A298="","",N(CLEANED_DATA!AX298)+N(CLEANED_DATA!AY298)+N(CLEANED_DATA!AZ298))</f>
        <v/>
      </c>
      <c r="Q298" s="7" t="str">
        <f t="shared" ref="Q298:Q301" si="80">IFERROR(P298/N298,"")</f>
        <v/>
      </c>
      <c r="R298" s="2" t="str">
        <f>IF(A298="","",IF(DQ_CHECKS!M298&gt;=85,"Strong",IF(DQ_CHECKS!M298&gt;=70,"Needs routine follow-up",IF(DQ_CHECKS!M298&gt;=50,"Needs targeted supervision","Urgent review required"))))</f>
        <v/>
      </c>
    </row>
    <row r="299" spans="1:18">
      <c r="A299" s="2" t="str">
        <f>CLEANED_DATA!A299</f>
        <v/>
      </c>
      <c r="B299" s="2" t="str">
        <f>CLEANED_DATA!D299</f>
        <v/>
      </c>
      <c r="C299" s="2" t="str">
        <f>CLEANED_DATA!G299</f>
        <v/>
      </c>
      <c r="D299" s="3" t="str">
        <f t="shared" si="75"/>
        <v/>
      </c>
      <c r="E299" s="2" t="str">
        <f>CLEANED_DATA!T299</f>
        <v/>
      </c>
      <c r="F299" s="2" t="str">
        <f>CLEANED_DATA!AK299</f>
        <v/>
      </c>
      <c r="G299" s="3" t="str">
        <f t="shared" si="76"/>
        <v/>
      </c>
      <c r="H299" s="2" t="str">
        <f>CLEANED_DATA!X299</f>
        <v/>
      </c>
      <c r="I299" s="3" t="str">
        <f t="shared" si="77"/>
        <v/>
      </c>
      <c r="J299" s="2" t="str">
        <f>CLEANED_DATA!Y299</f>
        <v/>
      </c>
      <c r="K299" s="3" t="str">
        <f t="shared" si="78"/>
        <v/>
      </c>
      <c r="L299" s="2" t="str">
        <f>CLEANED_DATA!AO299</f>
        <v/>
      </c>
      <c r="M299" s="2" t="str">
        <f>CLEANED_DATA!AP299</f>
        <v/>
      </c>
      <c r="N299" s="2" t="str">
        <f>CLEANED_DATA!AQ299</f>
        <v/>
      </c>
      <c r="O299" s="7" t="str">
        <f t="shared" si="79"/>
        <v/>
      </c>
      <c r="P299" s="2" t="str">
        <f>IF(A299="","",N(CLEANED_DATA!AX299)+N(CLEANED_DATA!AY299)+N(CLEANED_DATA!AZ299))</f>
        <v/>
      </c>
      <c r="Q299" s="7" t="str">
        <f t="shared" si="80"/>
        <v/>
      </c>
      <c r="R299" s="2" t="str">
        <f>IF(A299="","",IF(DQ_CHECKS!M299&gt;=85,"Strong",IF(DQ_CHECKS!M299&gt;=70,"Needs routine follow-up",IF(DQ_CHECKS!M299&gt;=50,"Needs targeted supervision","Urgent review required"))))</f>
        <v/>
      </c>
    </row>
    <row r="300" spans="1:18">
      <c r="A300" s="2" t="str">
        <f>CLEANED_DATA!A300</f>
        <v/>
      </c>
      <c r="B300" s="2" t="str">
        <f>CLEANED_DATA!D300</f>
        <v/>
      </c>
      <c r="C300" s="2" t="str">
        <f>CLEANED_DATA!G300</f>
        <v/>
      </c>
      <c r="D300" s="3" t="str">
        <f t="shared" si="75"/>
        <v/>
      </c>
      <c r="E300" s="2" t="str">
        <f>CLEANED_DATA!T300</f>
        <v/>
      </c>
      <c r="F300" s="2" t="str">
        <f>CLEANED_DATA!AK300</f>
        <v/>
      </c>
      <c r="G300" s="3" t="str">
        <f t="shared" si="76"/>
        <v/>
      </c>
      <c r="H300" s="2" t="str">
        <f>CLEANED_DATA!X300</f>
        <v/>
      </c>
      <c r="I300" s="3" t="str">
        <f t="shared" si="77"/>
        <v/>
      </c>
      <c r="J300" s="2" t="str">
        <f>CLEANED_DATA!Y300</f>
        <v/>
      </c>
      <c r="K300" s="3" t="str">
        <f t="shared" si="78"/>
        <v/>
      </c>
      <c r="L300" s="2" t="str">
        <f>CLEANED_DATA!AO300</f>
        <v/>
      </c>
      <c r="M300" s="2" t="str">
        <f>CLEANED_DATA!AP300</f>
        <v/>
      </c>
      <c r="N300" s="2" t="str">
        <f>CLEANED_DATA!AQ300</f>
        <v/>
      </c>
      <c r="O300" s="7" t="str">
        <f t="shared" si="79"/>
        <v/>
      </c>
      <c r="P300" s="2" t="str">
        <f>IF(A300="","",N(CLEANED_DATA!AX300)+N(CLEANED_DATA!AY300)+N(CLEANED_DATA!AZ300))</f>
        <v/>
      </c>
      <c r="Q300" s="7" t="str">
        <f t="shared" si="80"/>
        <v/>
      </c>
      <c r="R300" s="2" t="str">
        <f>IF(A300="","",IF(DQ_CHECKS!M300&gt;=85,"Strong",IF(DQ_CHECKS!M300&gt;=70,"Needs routine follow-up",IF(DQ_CHECKS!M300&gt;=50,"Needs targeted supervision","Urgent review required"))))</f>
        <v/>
      </c>
    </row>
    <row r="301" spans="1:18">
      <c r="A301" s="2" t="str">
        <f>CLEANED_DATA!A301</f>
        <v/>
      </c>
      <c r="B301" s="2" t="str">
        <f>CLEANED_DATA!D301</f>
        <v/>
      </c>
      <c r="C301" s="2" t="str">
        <f>CLEANED_DATA!G301</f>
        <v/>
      </c>
      <c r="D301" s="3" t="str">
        <f t="shared" si="75"/>
        <v/>
      </c>
      <c r="E301" s="2" t="str">
        <f>CLEANED_DATA!T301</f>
        <v/>
      </c>
      <c r="F301" s="2" t="str">
        <f>CLEANED_DATA!AK301</f>
        <v/>
      </c>
      <c r="G301" s="3" t="str">
        <f t="shared" si="76"/>
        <v/>
      </c>
      <c r="H301" s="2" t="str">
        <f>CLEANED_DATA!X301</f>
        <v/>
      </c>
      <c r="I301" s="3" t="str">
        <f t="shared" si="77"/>
        <v/>
      </c>
      <c r="J301" s="2" t="str">
        <f>CLEANED_DATA!Y301</f>
        <v/>
      </c>
      <c r="K301" s="3" t="str">
        <f t="shared" si="78"/>
        <v/>
      </c>
      <c r="L301" s="2" t="str">
        <f>CLEANED_DATA!AO301</f>
        <v/>
      </c>
      <c r="M301" s="2" t="str">
        <f>CLEANED_DATA!AP301</f>
        <v/>
      </c>
      <c r="N301" s="2" t="str">
        <f>CLEANED_DATA!AQ301</f>
        <v/>
      </c>
      <c r="O301" s="7" t="str">
        <f t="shared" si="79"/>
        <v/>
      </c>
      <c r="P301" s="2" t="str">
        <f>IF(A301="","",N(CLEANED_DATA!AX301)+N(CLEANED_DATA!AY301)+N(CLEANED_DATA!AZ301))</f>
        <v/>
      </c>
      <c r="Q301" s="7" t="str">
        <f t="shared" si="80"/>
        <v/>
      </c>
      <c r="R301" s="2" t="str">
        <f>IF(A301="","",IF(DQ_CHECKS!M301&gt;=85,"Strong",IF(DQ_CHECKS!M301&gt;=70,"Needs routine follow-up",IF(DQ_CHECKS!M301&gt;=50,"Needs targeted supervision","Urgent review required"))))</f>
        <v/>
      </c>
    </row>
  </sheetData>
  <sheetProtection password="EF40" sheet="1" objects="1" scenarios="1"/>
  <conditionalFormatting sqref="D2:D201">
    <cfRule type="cellIs" dxfId="33" priority="10" stopIfTrue="1" operator="lessThan">
      <formula>50</formula>
    </cfRule>
    <cfRule type="cellIs" dxfId="32" priority="11" stopIfTrue="1" operator="between">
      <formula>50</formula>
      <formula>79.9</formula>
    </cfRule>
    <cfRule type="cellIs" dxfId="31" priority="12" stopIfTrue="1" operator="greaterThanOrEqual">
      <formula>80</formula>
    </cfRule>
  </conditionalFormatting>
  <conditionalFormatting sqref="H2:H201">
    <cfRule type="cellIs" dxfId="30" priority="13" stopIfTrue="1" operator="lessThan">
      <formula>50</formula>
    </cfRule>
    <cfRule type="cellIs" dxfId="29" priority="14" stopIfTrue="1" operator="between">
      <formula>50</formula>
      <formula>79.9</formula>
    </cfRule>
    <cfRule type="cellIs" dxfId="28" priority="15" stopIfTrue="1" operator="greaterThanOrEqual">
      <formula>80</formula>
    </cfRule>
  </conditionalFormatting>
  <conditionalFormatting sqref="J2:J201">
    <cfRule type="cellIs" dxfId="27" priority="16" operator="lessThan">
      <formula>50</formula>
    </cfRule>
    <cfRule type="cellIs" dxfId="26" priority="17" stopIfTrue="1" operator="between">
      <formula>50</formula>
      <formula>79.9</formula>
    </cfRule>
    <cfRule type="cellIs" dxfId="25" priority="18" operator="greaterThanOrEqual">
      <formula>80</formula>
    </cfRule>
  </conditionalFormatting>
  <conditionalFormatting sqref="R2:R201">
    <cfRule type="cellIs" dxfId="24" priority="19" operator="lessThan">
      <formula>50</formula>
    </cfRule>
    <cfRule type="cellIs" dxfId="23" priority="20" operator="between">
      <formula>50</formula>
      <formula>79.9</formula>
    </cfRule>
    <cfRule type="cellIs" dxfId="22" priority="21" operator="greaterThanOrEqual">
      <formula>80</formula>
    </cfRule>
  </conditionalFormatting>
  <conditionalFormatting sqref="U2:U201">
    <cfRule type="cellIs" dxfId="21" priority="22" stopIfTrue="1" operator="lessThan">
      <formula>50</formula>
    </cfRule>
    <cfRule type="cellIs" dxfId="20" priority="23" stopIfTrue="1" operator="between">
      <formula>50</formula>
      <formula>79.9</formula>
    </cfRule>
    <cfRule type="cellIs" dxfId="19" priority="24" stopIfTrue="1" operator="greaterThanOrEqual">
      <formula>80</formula>
    </cfRule>
  </conditionalFormatting>
  <conditionalFormatting sqref="V2:V201">
    <cfRule type="cellIs" dxfId="18" priority="25" stopIfTrue="1" operator="lessThan">
      <formula>50</formula>
    </cfRule>
    <cfRule type="cellIs" dxfId="17" priority="26" stopIfTrue="1" operator="between">
      <formula>50</formula>
      <formula>79.9</formula>
    </cfRule>
    <cfRule type="cellIs" dxfId="16" priority="27" operator="greaterThanOrEqual">
      <formula>80</formula>
    </cfRule>
    <cfRule type="expression" dxfId="15" priority="1">
      <formula>ISNUMBER(SEARCH("Insufficient data",V2))</formula>
    </cfRule>
  </conditionalFormatting>
  <conditionalFormatting sqref="L2:L201">
    <cfRule type="cellIs" dxfId="14" priority="28" operator="lessThan">
      <formula>20</formula>
    </cfRule>
    <cfRule type="cellIs" dxfId="13" priority="29" operator="greaterThanOrEqual">
      <formula>20</formula>
    </cfRule>
  </conditionalFormatting>
  <conditionalFormatting sqref="W2:W201">
    <cfRule type="containsText" dxfId="12" priority="30" operator="containsText" text="Red"/>
    <cfRule type="containsText" dxfId="11" priority="31" operator="containsText" text="Yellow"/>
    <cfRule type="containsText" dxfId="10" priority="32" operator="containsText" text="Green"/>
  </conditionalFormatting>
  <conditionalFormatting sqref="N2:N201">
    <cfRule type="cellIs" dxfId="9" priority="7" stopIfTrue="1" operator="greaterThanOrEqual">
      <formula>80</formula>
    </cfRule>
    <cfRule type="cellIs" dxfId="8" priority="8" stopIfTrue="1" operator="between">
      <formula>50</formula>
      <formula>79.9</formula>
    </cfRule>
    <cfRule type="cellIs" dxfId="7" priority="9" stopIfTrue="1" operator="lessThan">
      <formula>50</formula>
    </cfRule>
  </conditionalFormatting>
  <conditionalFormatting sqref="E2:E201">
    <cfRule type="expression" dxfId="6" priority="2">
      <formula>ISNUMBER(SEARCH("Missing ANC1 or LLIN",E2))</formula>
    </cfRule>
    <cfRule type="cellIs" dxfId="5" priority="4" stopIfTrue="1" operator="greaterThan">
      <formula>80</formula>
    </cfRule>
    <cfRule type="cellIs" dxfId="4" priority="5" stopIfTrue="1" operator="between">
      <formula>50</formula>
      <formula>79.9</formula>
    </cfRule>
    <cfRule type="cellIs" dxfId="3" priority="6" stopIfTrue="1" operator="lessThan">
      <formula>50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election activeCell="B7" sqref="B7"/>
    </sheetView>
  </sheetViews>
  <sheetFormatPr defaultRowHeight="14"/>
  <cols>
    <col min="1" max="1" width="26.6640625" customWidth="1"/>
    <col min="2" max="2" width="19.6640625" customWidth="1"/>
    <col min="3" max="3" width="38.1640625" customWidth="1"/>
    <col min="4" max="5" width="18" customWidth="1"/>
    <col min="6" max="6" width="17.5" customWidth="1"/>
    <col min="7" max="7" width="25.33203125" customWidth="1"/>
    <col min="8" max="8" width="18" customWidth="1"/>
  </cols>
  <sheetData>
    <row r="1" spans="1:8" ht="23">
      <c r="A1" s="35" t="s">
        <v>220</v>
      </c>
      <c r="B1" s="35"/>
      <c r="C1" s="35"/>
      <c r="D1" s="26"/>
      <c r="E1" s="26"/>
      <c r="F1" s="26"/>
      <c r="G1" s="26"/>
      <c r="H1" s="26"/>
    </row>
    <row r="2" spans="1:8">
      <c r="A2" s="27" t="s">
        <v>221</v>
      </c>
      <c r="B2" s="28"/>
      <c r="C2" s="27" t="s">
        <v>222</v>
      </c>
      <c r="D2" s="28"/>
      <c r="E2" s="27" t="s">
        <v>5</v>
      </c>
      <c r="F2" s="28"/>
      <c r="G2" s="27" t="s">
        <v>6</v>
      </c>
      <c r="H2" s="23"/>
    </row>
    <row r="3" spans="1:8">
      <c r="A3" s="30"/>
      <c r="B3" s="30"/>
      <c r="C3" s="30"/>
      <c r="D3" s="30"/>
      <c r="E3" s="30"/>
      <c r="F3" s="30"/>
      <c r="G3" s="30"/>
    </row>
    <row r="4" spans="1:8">
      <c r="A4" s="29" t="s">
        <v>223</v>
      </c>
      <c r="B4" s="29" t="s">
        <v>224</v>
      </c>
      <c r="C4" s="29" t="s">
        <v>225</v>
      </c>
      <c r="D4" s="29"/>
      <c r="E4" s="29" t="s">
        <v>223</v>
      </c>
      <c r="F4" s="29" t="s">
        <v>224</v>
      </c>
      <c r="G4" s="29" t="s">
        <v>225</v>
      </c>
      <c r="H4" s="1"/>
    </row>
    <row r="5" spans="1:8">
      <c r="A5" s="24" t="s">
        <v>226</v>
      </c>
      <c r="B5" s="24">
        <f>COUNTIF(CLEANED_DATA!A2:A201,"?*")</f>
        <v>0</v>
      </c>
      <c r="C5" s="24" t="s">
        <v>227</v>
      </c>
      <c r="D5" s="24"/>
      <c r="E5" s="24" t="s">
        <v>228</v>
      </c>
      <c r="F5" s="24" t="str">
        <f>IFERROR(AVERAGE(DQ_CHECKS!M2:M201),"")</f>
        <v/>
      </c>
      <c r="G5" s="24" t="s">
        <v>229</v>
      </c>
      <c r="H5" s="2"/>
    </row>
    <row r="6" spans="1:8">
      <c r="A6" s="24" t="s">
        <v>230</v>
      </c>
      <c r="B6" s="24">
        <f>COUNTIF(PERFORMANCE_REVIEW!W2:W201,"Red*")</f>
        <v>0</v>
      </c>
      <c r="C6" s="24" t="s">
        <v>231</v>
      </c>
      <c r="D6" s="24"/>
      <c r="E6" s="24" t="s">
        <v>232</v>
      </c>
      <c r="F6" s="24">
        <f>COUNTIF(DQ_CHECKS!N2:N201,"Yellow*")</f>
        <v>0</v>
      </c>
      <c r="G6" s="24" t="s">
        <v>233</v>
      </c>
      <c r="H6" s="2"/>
    </row>
    <row r="7" spans="1:8">
      <c r="A7" s="24" t="s">
        <v>234</v>
      </c>
      <c r="B7" s="24">
        <f>SUM(PERFORMANCE_REVIEW!B2:B201)</f>
        <v>0</v>
      </c>
      <c r="C7" s="24" t="s">
        <v>235</v>
      </c>
      <c r="D7" s="24"/>
      <c r="E7" s="24" t="s">
        <v>236</v>
      </c>
      <c r="F7" s="24">
        <f>SUM(PERFORMANCE_REVIEW!C2:C201)</f>
        <v>0</v>
      </c>
      <c r="G7" s="24" t="s">
        <v>237</v>
      </c>
      <c r="H7" s="2"/>
    </row>
    <row r="8" spans="1:8">
      <c r="A8" s="24" t="s">
        <v>203</v>
      </c>
      <c r="B8" s="25">
        <f>IFERROR(SUM(PERFORMANCE_REVIEW!C2:C201)/SUM(PERFORMANCE_REVIEW!B2:B201),0)</f>
        <v>0</v>
      </c>
      <c r="C8" s="24" t="s">
        <v>238</v>
      </c>
      <c r="D8" s="24"/>
      <c r="E8" s="24" t="s">
        <v>204</v>
      </c>
      <c r="F8" s="24">
        <f>SUM(PERFORMANCE_REVIEW!F2:F201)</f>
        <v>0</v>
      </c>
      <c r="G8" s="24" t="s">
        <v>239</v>
      </c>
      <c r="H8" s="2"/>
    </row>
    <row r="9" spans="1:8">
      <c r="A9" s="24" t="s">
        <v>207</v>
      </c>
      <c r="B9" s="25">
        <f>IFERROR(SUM(PERFORMANCE_REVIEW!I2:I201)/SUM(PERFORMANCE_REVIEW!F2:F201),0)</f>
        <v>0</v>
      </c>
      <c r="C9" s="24" t="s">
        <v>240</v>
      </c>
      <c r="D9" s="24"/>
      <c r="E9" s="24" t="s">
        <v>214</v>
      </c>
      <c r="F9" s="24">
        <f>SUM(PERFORMANCE_REVIEW!Q2:Q201)</f>
        <v>0</v>
      </c>
      <c r="G9" s="24" t="s">
        <v>241</v>
      </c>
      <c r="H9" s="2"/>
    </row>
    <row r="10" spans="1:8">
      <c r="A10" s="24" t="s">
        <v>215</v>
      </c>
      <c r="B10" s="25">
        <f>IFERROR(SUM(PERFORMANCE_REVIEW!Q2:Q201)/SUM(PERFORMANCE_REVIEW!O2:O201),0)</f>
        <v>0</v>
      </c>
      <c r="C10" s="24" t="s">
        <v>242</v>
      </c>
      <c r="D10" s="24"/>
      <c r="E10" s="24" t="s">
        <v>216</v>
      </c>
      <c r="F10" s="24">
        <f>SUM(PERFORMANCE_REVIEW!T2:T201)</f>
        <v>0</v>
      </c>
      <c r="G10" s="24" t="s">
        <v>243</v>
      </c>
      <c r="H10" s="2"/>
    </row>
    <row r="12" spans="1:8">
      <c r="A12" s="34" t="s">
        <v>244</v>
      </c>
      <c r="B12" s="34"/>
      <c r="C12" s="34"/>
      <c r="D12" s="34"/>
      <c r="E12" s="34"/>
      <c r="F12" s="34"/>
      <c r="G12" s="34"/>
      <c r="H12" s="34"/>
    </row>
    <row r="13" spans="1:8">
      <c r="A13" t="s">
        <v>245</v>
      </c>
    </row>
    <row r="14" spans="1:8">
      <c r="A14" t="s">
        <v>246</v>
      </c>
    </row>
    <row r="15" spans="1:8">
      <c r="A15" t="s">
        <v>247</v>
      </c>
    </row>
    <row r="16" spans="1:8">
      <c r="A16" t="s">
        <v>248</v>
      </c>
    </row>
    <row r="17" spans="1:3">
      <c r="A17" s="17" t="s">
        <v>249</v>
      </c>
      <c r="B17" s="17" t="s">
        <v>250</v>
      </c>
      <c r="C17" s="17" t="s">
        <v>251</v>
      </c>
    </row>
    <row r="18" spans="1:3">
      <c r="A18" s="18" t="s">
        <v>252</v>
      </c>
      <c r="B18" s="18" t="s">
        <v>253</v>
      </c>
      <c r="C18" s="18" t="s">
        <v>254</v>
      </c>
    </row>
    <row r="19" spans="1:3">
      <c r="A19" s="19" t="s">
        <v>255</v>
      </c>
      <c r="B19" s="19" t="s">
        <v>256</v>
      </c>
      <c r="C19" s="19" t="s">
        <v>257</v>
      </c>
    </row>
    <row r="20" spans="1:3">
      <c r="A20" s="22" t="s">
        <v>258</v>
      </c>
      <c r="B20" s="22" t="s">
        <v>259</v>
      </c>
      <c r="C20" s="22" t="s">
        <v>260</v>
      </c>
    </row>
    <row r="21" spans="1:3">
      <c r="A21" t="s">
        <v>7</v>
      </c>
      <c r="B21" t="s">
        <v>261</v>
      </c>
      <c r="C21" t="s">
        <v>262</v>
      </c>
    </row>
    <row r="22" spans="1:3">
      <c r="A22" t="s">
        <v>8</v>
      </c>
      <c r="B22" t="s">
        <v>243</v>
      </c>
      <c r="C22" t="s">
        <v>263</v>
      </c>
    </row>
  </sheetData>
  <mergeCells count="2">
    <mergeCell ref="A12:H12"/>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1"/>
  <sheetViews>
    <sheetView zoomScale="90" workbookViewId="0">
      <selection activeCell="A4" sqref="A4"/>
    </sheetView>
  </sheetViews>
  <sheetFormatPr defaultRowHeight="14"/>
  <cols>
    <col min="1" max="1" width="28" style="9" customWidth="1"/>
    <col min="2" max="2" width="8.6640625" style="9"/>
    <col min="3" max="4" width="60" style="9" customWidth="1"/>
    <col min="5" max="8" width="20" style="9" customWidth="1"/>
    <col min="9" max="16384" width="8.6640625" style="9"/>
  </cols>
  <sheetData>
    <row r="1" spans="1:8" ht="28" customHeight="1">
      <c r="A1" s="8" t="s">
        <v>187</v>
      </c>
      <c r="B1" s="8" t="s">
        <v>264</v>
      </c>
      <c r="C1" s="8" t="s">
        <v>202</v>
      </c>
      <c r="D1" s="8" t="s">
        <v>265</v>
      </c>
      <c r="E1" s="8" t="s">
        <v>266</v>
      </c>
      <c r="F1" s="8" t="s">
        <v>267</v>
      </c>
      <c r="G1" s="8" t="s">
        <v>268</v>
      </c>
      <c r="H1" s="8" t="s">
        <v>269</v>
      </c>
    </row>
    <row r="2" spans="1:8">
      <c r="A2" s="10" t="str">
        <f>IF(DQ_CHECKS!A2="","",DQ_CHECKS!A2)</f>
        <v/>
      </c>
      <c r="B2" s="10" t="str">
        <f>PERFORMANCE_REVIEW!W2</f>
        <v/>
      </c>
      <c r="C2" s="10" t="str">
        <f>IF($A2="", "", DQ_CHECKS!O2)</f>
        <v/>
      </c>
      <c r="D2" s="10"/>
      <c r="E2" s="10"/>
      <c r="F2" s="10"/>
      <c r="G2" s="10"/>
      <c r="H2" s="10"/>
    </row>
    <row r="3" spans="1:8" ht="56">
      <c r="A3" s="10" t="str">
        <f>IF(DQ_CHECKS!A3="","",DQ_CHECKS!A3)</f>
        <v/>
      </c>
      <c r="B3" s="10" t="str">
        <f>PERFORMANCE_REVIEW!W3</f>
        <v/>
      </c>
      <c r="C3" s="10" t="str">
        <f>IF($A3="", "", DQ_CHECKS!O3)</f>
        <v/>
      </c>
      <c r="D3" s="10"/>
      <c r="E3" s="10"/>
      <c r="F3" s="10"/>
      <c r="G3" s="10"/>
      <c r="H3" s="10"/>
    </row>
    <row r="4" spans="1:8" ht="28">
      <c r="A4" s="10" t="str">
        <f>IF(DQ_CHECKS!A4="","",DQ_CHECKS!A4)</f>
        <v/>
      </c>
      <c r="B4" s="10" t="str">
        <f>PERFORMANCE_REVIEW!W4</f>
        <v/>
      </c>
      <c r="C4" s="10" t="str">
        <f>IF($A4="", "", DQ_CHECKS!O4)</f>
        <v/>
      </c>
      <c r="D4" s="10"/>
      <c r="E4" s="10"/>
      <c r="F4" s="10"/>
      <c r="G4" s="10"/>
      <c r="H4" s="10"/>
    </row>
    <row r="5" spans="1:8" ht="28">
      <c r="A5" s="10" t="str">
        <f>IF(DQ_CHECKS!A5="","",DQ_CHECKS!A5)</f>
        <v/>
      </c>
      <c r="B5" s="10" t="str">
        <f>PERFORMANCE_REVIEW!W5</f>
        <v/>
      </c>
      <c r="C5" s="10" t="str">
        <f>IF($A5="", "", DQ_CHECKS!O5)</f>
        <v/>
      </c>
      <c r="D5" s="10"/>
      <c r="E5" s="10"/>
      <c r="F5" s="10"/>
      <c r="G5" s="10"/>
      <c r="H5" s="10"/>
    </row>
    <row r="6" spans="1:8" ht="28">
      <c r="A6" s="10" t="str">
        <f>IF(DQ_CHECKS!A6="","",DQ_CHECKS!A6)</f>
        <v/>
      </c>
      <c r="B6" s="10" t="str">
        <f>PERFORMANCE_REVIEW!W6</f>
        <v/>
      </c>
      <c r="C6" s="10" t="str">
        <f>IF($A6="", "", DQ_CHECKS!O6)</f>
        <v/>
      </c>
      <c r="D6" s="10"/>
      <c r="E6" s="10"/>
      <c r="F6" s="10"/>
      <c r="G6" s="10"/>
      <c r="H6" s="10"/>
    </row>
    <row r="7" spans="1:8" ht="28">
      <c r="A7" s="10" t="str">
        <f>IF(DQ_CHECKS!A7="","",DQ_CHECKS!A7)</f>
        <v/>
      </c>
      <c r="B7" s="10" t="str">
        <f>PERFORMANCE_REVIEW!W7</f>
        <v/>
      </c>
      <c r="C7" s="10" t="str">
        <f>IF($A7="", "", DQ_CHECKS!O7)</f>
        <v/>
      </c>
      <c r="D7" s="10"/>
      <c r="E7" s="10"/>
      <c r="F7" s="10"/>
      <c r="G7" s="10"/>
      <c r="H7" s="10"/>
    </row>
    <row r="8" spans="1:8" ht="28">
      <c r="A8" s="10" t="str">
        <f>IF(DQ_CHECKS!A8="","",DQ_CHECKS!A8)</f>
        <v/>
      </c>
      <c r="B8" s="10" t="str">
        <f>PERFORMANCE_REVIEW!W8</f>
        <v/>
      </c>
      <c r="C8" s="10" t="str">
        <f>IF($A8="", "", DQ_CHECKS!O8)</f>
        <v/>
      </c>
      <c r="D8" s="10"/>
      <c r="E8" s="10"/>
      <c r="F8" s="10"/>
      <c r="G8" s="10"/>
      <c r="H8" s="10"/>
    </row>
    <row r="9" spans="1:8" ht="42">
      <c r="A9" s="10" t="str">
        <f>IF(DQ_CHECKS!A9="","",DQ_CHECKS!A9)</f>
        <v/>
      </c>
      <c r="B9" s="10" t="str">
        <f>PERFORMANCE_REVIEW!W9</f>
        <v/>
      </c>
      <c r="C9" s="10" t="str">
        <f>IF($A9="", "", DQ_CHECKS!O9)</f>
        <v/>
      </c>
      <c r="D9" s="10"/>
      <c r="E9" s="10"/>
      <c r="F9" s="10"/>
      <c r="G9" s="10"/>
      <c r="H9" s="10"/>
    </row>
    <row r="10" spans="1:8" ht="28">
      <c r="A10" s="10" t="str">
        <f>IF(DQ_CHECKS!A10="","",DQ_CHECKS!A10)</f>
        <v/>
      </c>
      <c r="B10" s="10" t="str">
        <f>PERFORMANCE_REVIEW!W10</f>
        <v/>
      </c>
      <c r="C10" s="10" t="str">
        <f>IF($A10="", "", DQ_CHECKS!O10)</f>
        <v/>
      </c>
      <c r="D10" s="10"/>
      <c r="E10" s="10"/>
      <c r="F10" s="10"/>
      <c r="G10" s="10"/>
      <c r="H10" s="10"/>
    </row>
    <row r="11" spans="1:8" ht="28">
      <c r="A11" s="10" t="str">
        <f>IF(DQ_CHECKS!A11="","",DQ_CHECKS!A11)</f>
        <v/>
      </c>
      <c r="B11" s="10" t="str">
        <f>PERFORMANCE_REVIEW!W11</f>
        <v/>
      </c>
      <c r="C11" s="10" t="str">
        <f>IF($A11="", "", DQ_CHECKS!O11)</f>
        <v/>
      </c>
      <c r="D11" s="10"/>
      <c r="E11" s="10"/>
      <c r="F11" s="10"/>
      <c r="G11" s="10"/>
      <c r="H11" s="10"/>
    </row>
    <row r="12" spans="1:8" ht="28">
      <c r="A12" s="10" t="str">
        <f>IF(DQ_CHECKS!A12="","",DQ_CHECKS!A12)</f>
        <v/>
      </c>
      <c r="B12" s="10" t="str">
        <f>PERFORMANCE_REVIEW!W12</f>
        <v/>
      </c>
      <c r="C12" s="10" t="str">
        <f>IF($A12="", "", DQ_CHECKS!O12)</f>
        <v/>
      </c>
      <c r="D12" s="10"/>
      <c r="E12" s="10"/>
      <c r="F12" s="10"/>
      <c r="G12" s="10"/>
      <c r="H12" s="10"/>
    </row>
    <row r="13" spans="1:8" ht="56">
      <c r="A13" s="10" t="str">
        <f>IF(DQ_CHECKS!A13="","",DQ_CHECKS!A13)</f>
        <v/>
      </c>
      <c r="B13" s="10" t="str">
        <f>PERFORMANCE_REVIEW!W13</f>
        <v/>
      </c>
      <c r="C13" s="10" t="str">
        <f>IF($A13="", "", DQ_CHECKS!O13)</f>
        <v/>
      </c>
      <c r="D13" s="10"/>
      <c r="E13" s="10"/>
      <c r="F13" s="10"/>
      <c r="G13" s="10"/>
      <c r="H13" s="10"/>
    </row>
    <row r="14" spans="1:8" ht="28">
      <c r="A14" s="10" t="str">
        <f>IF(DQ_CHECKS!A14="","",DQ_CHECKS!A14)</f>
        <v/>
      </c>
      <c r="B14" s="10" t="str">
        <f>PERFORMANCE_REVIEW!W14</f>
        <v/>
      </c>
      <c r="C14" s="10" t="str">
        <f>IF($A14="", "", DQ_CHECKS!O14)</f>
        <v/>
      </c>
      <c r="D14" s="10"/>
      <c r="E14" s="10"/>
      <c r="F14" s="10"/>
      <c r="G14" s="10"/>
      <c r="H14" s="10"/>
    </row>
    <row r="15" spans="1:8" ht="56">
      <c r="A15" s="10" t="str">
        <f>IF(DQ_CHECKS!A15="","",DQ_CHECKS!A15)</f>
        <v/>
      </c>
      <c r="B15" s="10" t="str">
        <f>PERFORMANCE_REVIEW!W15</f>
        <v/>
      </c>
      <c r="C15" s="10" t="str">
        <f>IF($A15="", "", DQ_CHECKS!O15)</f>
        <v/>
      </c>
      <c r="D15" s="10"/>
      <c r="E15" s="10"/>
      <c r="F15" s="10"/>
      <c r="G15" s="10"/>
      <c r="H15" s="10"/>
    </row>
    <row r="16" spans="1:8" ht="42">
      <c r="A16" s="10" t="str">
        <f>IF(DQ_CHECKS!A16="","",DQ_CHECKS!A16)</f>
        <v/>
      </c>
      <c r="B16" s="10" t="str">
        <f>PERFORMANCE_REVIEW!W16</f>
        <v/>
      </c>
      <c r="C16" s="10" t="str">
        <f>IF($A16="", "", DQ_CHECKS!O16)</f>
        <v/>
      </c>
      <c r="D16" s="10"/>
      <c r="E16" s="10"/>
      <c r="F16" s="10"/>
      <c r="G16" s="10"/>
      <c r="H16" s="10"/>
    </row>
    <row r="17" spans="1:8" ht="56">
      <c r="A17" s="10" t="str">
        <f>IF(DQ_CHECKS!A17="","",DQ_CHECKS!A17)</f>
        <v/>
      </c>
      <c r="B17" s="10" t="str">
        <f>PERFORMANCE_REVIEW!W17</f>
        <v/>
      </c>
      <c r="C17" s="10" t="str">
        <f>IF($A17="", "", DQ_CHECKS!O17)</f>
        <v/>
      </c>
      <c r="D17" s="10"/>
      <c r="E17" s="10"/>
      <c r="F17" s="10"/>
      <c r="G17" s="10"/>
      <c r="H17" s="10"/>
    </row>
    <row r="18" spans="1:8" ht="42">
      <c r="A18" s="10" t="str">
        <f>IF(DQ_CHECKS!A18="","",DQ_CHECKS!A18)</f>
        <v/>
      </c>
      <c r="B18" s="10" t="str">
        <f>PERFORMANCE_REVIEW!W18</f>
        <v/>
      </c>
      <c r="C18" s="10" t="str">
        <f>IF($A18="", "", DQ_CHECKS!O18)</f>
        <v/>
      </c>
      <c r="D18" s="10"/>
      <c r="E18" s="10"/>
      <c r="F18" s="10"/>
      <c r="G18" s="10"/>
      <c r="H18" s="10"/>
    </row>
    <row r="19" spans="1:8" ht="28">
      <c r="A19" s="10" t="str">
        <f>IF(DQ_CHECKS!A19="","",DQ_CHECKS!A19)</f>
        <v/>
      </c>
      <c r="B19" s="10" t="str">
        <f>PERFORMANCE_REVIEW!W19</f>
        <v/>
      </c>
      <c r="C19" s="10" t="str">
        <f>IF($A19="", "", DQ_CHECKS!O19)</f>
        <v/>
      </c>
      <c r="D19" s="10"/>
      <c r="E19" s="10"/>
      <c r="F19" s="10"/>
      <c r="G19" s="10"/>
      <c r="H19" s="10"/>
    </row>
    <row r="20" spans="1:8" ht="28">
      <c r="A20" s="10" t="str">
        <f>IF(DQ_CHECKS!A20="","",DQ_CHECKS!A20)</f>
        <v/>
      </c>
      <c r="B20" s="10" t="str">
        <f>PERFORMANCE_REVIEW!W20</f>
        <v/>
      </c>
      <c r="C20" s="10" t="str">
        <f>IF($A20="", "", DQ_CHECKS!O20)</f>
        <v/>
      </c>
      <c r="D20" s="10"/>
      <c r="E20" s="10"/>
      <c r="F20" s="10"/>
      <c r="G20" s="10"/>
      <c r="H20" s="10"/>
    </row>
    <row r="21" spans="1:8" ht="28">
      <c r="A21" s="10" t="str">
        <f>IF(DQ_CHECKS!A21="","",DQ_CHECKS!A21)</f>
        <v/>
      </c>
      <c r="B21" s="10" t="str">
        <f>PERFORMANCE_REVIEW!W21</f>
        <v/>
      </c>
      <c r="C21" s="10" t="str">
        <f>IF($A21="", "", DQ_CHECKS!O21)</f>
        <v/>
      </c>
      <c r="D21" s="10"/>
      <c r="E21" s="10"/>
      <c r="F21" s="10"/>
      <c r="G21" s="10"/>
      <c r="H21" s="10"/>
    </row>
    <row r="22" spans="1:8" ht="42">
      <c r="A22" s="10" t="str">
        <f>IF(DQ_CHECKS!A22="","",DQ_CHECKS!A22)</f>
        <v/>
      </c>
      <c r="B22" s="10" t="str">
        <f>PERFORMANCE_REVIEW!W22</f>
        <v/>
      </c>
      <c r="C22" s="10" t="str">
        <f>IF($A22="", "", DQ_CHECKS!O22)</f>
        <v/>
      </c>
      <c r="D22" s="10"/>
      <c r="E22" s="10"/>
      <c r="F22" s="10"/>
      <c r="G22" s="10"/>
      <c r="H22" s="10"/>
    </row>
    <row r="23" spans="1:8" ht="28">
      <c r="A23" s="10" t="str">
        <f>IF(DQ_CHECKS!A23="","",DQ_CHECKS!A23)</f>
        <v/>
      </c>
      <c r="B23" s="10" t="str">
        <f>PERFORMANCE_REVIEW!W23</f>
        <v/>
      </c>
      <c r="C23" s="10" t="str">
        <f>IF($A23="", "", DQ_CHECKS!O23)</f>
        <v/>
      </c>
      <c r="D23" s="10"/>
      <c r="E23" s="10"/>
      <c r="F23" s="10"/>
      <c r="G23" s="10"/>
      <c r="H23" s="10"/>
    </row>
    <row r="24" spans="1:8" ht="28">
      <c r="A24" s="10" t="str">
        <f>IF(DQ_CHECKS!A24="","",DQ_CHECKS!A24)</f>
        <v/>
      </c>
      <c r="B24" s="10" t="str">
        <f>PERFORMANCE_REVIEW!W24</f>
        <v/>
      </c>
      <c r="C24" s="10" t="str">
        <f>IF($A24="", "", DQ_CHECKS!O24)</f>
        <v/>
      </c>
      <c r="D24" s="10"/>
      <c r="E24" s="10"/>
      <c r="F24" s="10"/>
      <c r="G24" s="10"/>
      <c r="H24" s="10"/>
    </row>
    <row r="25" spans="1:8" ht="56">
      <c r="A25" s="10" t="str">
        <f>IF(DQ_CHECKS!A25="","",DQ_CHECKS!A25)</f>
        <v/>
      </c>
      <c r="B25" s="10" t="str">
        <f>PERFORMANCE_REVIEW!W25</f>
        <v/>
      </c>
      <c r="C25" s="10" t="str">
        <f>IF($A25="", "", DQ_CHECKS!O25)</f>
        <v/>
      </c>
      <c r="D25" s="10"/>
      <c r="E25" s="10"/>
      <c r="F25" s="10"/>
      <c r="G25" s="10"/>
      <c r="H25" s="10"/>
    </row>
    <row r="26" spans="1:8" ht="28">
      <c r="A26" s="10" t="str">
        <f>IF(DQ_CHECKS!A26="","",DQ_CHECKS!A26)</f>
        <v/>
      </c>
      <c r="B26" s="10" t="str">
        <f>PERFORMANCE_REVIEW!W26</f>
        <v/>
      </c>
      <c r="C26" s="10" t="str">
        <f>IF($A26="", "", DQ_CHECKS!O26)</f>
        <v/>
      </c>
      <c r="D26" s="10"/>
      <c r="E26" s="10"/>
      <c r="F26" s="10"/>
      <c r="G26" s="10"/>
      <c r="H26" s="10"/>
    </row>
    <row r="27" spans="1:8" ht="42">
      <c r="A27" s="10" t="str">
        <f>IF(DQ_CHECKS!A27="","",DQ_CHECKS!A27)</f>
        <v/>
      </c>
      <c r="B27" s="10" t="str">
        <f>PERFORMANCE_REVIEW!W27</f>
        <v/>
      </c>
      <c r="C27" s="10" t="str">
        <f>IF($A27="", "", DQ_CHECKS!O27)</f>
        <v/>
      </c>
      <c r="D27" s="10"/>
      <c r="E27" s="10"/>
      <c r="F27" s="10"/>
      <c r="G27" s="10"/>
      <c r="H27" s="10"/>
    </row>
    <row r="28" spans="1:8" ht="70">
      <c r="A28" s="10" t="str">
        <f>IF(DQ_CHECKS!A28="","",DQ_CHECKS!A28)</f>
        <v/>
      </c>
      <c r="B28" s="10" t="str">
        <f>PERFORMANCE_REVIEW!W28</f>
        <v/>
      </c>
      <c r="C28" s="10" t="str">
        <f>IF($A28="", "", DQ_CHECKS!O28)</f>
        <v/>
      </c>
      <c r="D28" s="10"/>
      <c r="E28" s="10"/>
      <c r="F28" s="10"/>
      <c r="G28" s="10"/>
      <c r="H28" s="10"/>
    </row>
    <row r="29" spans="1:8" ht="28">
      <c r="A29" s="10" t="str">
        <f>IF(DQ_CHECKS!A29="","",DQ_CHECKS!A29)</f>
        <v/>
      </c>
      <c r="B29" s="10" t="str">
        <f>PERFORMANCE_REVIEW!W29</f>
        <v/>
      </c>
      <c r="C29" s="10" t="str">
        <f>IF($A29="", "", DQ_CHECKS!O29)</f>
        <v/>
      </c>
      <c r="D29" s="10"/>
      <c r="E29" s="10"/>
      <c r="F29" s="10"/>
      <c r="G29" s="10"/>
      <c r="H29" s="10"/>
    </row>
    <row r="30" spans="1:8" ht="28">
      <c r="A30" s="10" t="str">
        <f>IF(DQ_CHECKS!A30="","",DQ_CHECKS!A30)</f>
        <v/>
      </c>
      <c r="B30" s="10" t="str">
        <f>PERFORMANCE_REVIEW!W30</f>
        <v/>
      </c>
      <c r="C30" s="10" t="str">
        <f>IF($A30="", "", DQ_CHECKS!O30)</f>
        <v/>
      </c>
      <c r="D30" s="10"/>
      <c r="E30" s="10"/>
      <c r="F30" s="10"/>
      <c r="G30" s="10"/>
      <c r="H30" s="10"/>
    </row>
    <row r="31" spans="1:8" ht="28">
      <c r="A31" s="10" t="str">
        <f>IF(DQ_CHECKS!A31="","",DQ_CHECKS!A31)</f>
        <v/>
      </c>
      <c r="B31" s="10" t="str">
        <f>PERFORMANCE_REVIEW!W31</f>
        <v/>
      </c>
      <c r="C31" s="10" t="str">
        <f>IF($A31="", "", DQ_CHECKS!O31)</f>
        <v/>
      </c>
      <c r="D31" s="10"/>
      <c r="E31" s="10"/>
      <c r="F31" s="10"/>
      <c r="G31" s="10"/>
      <c r="H31" s="10"/>
    </row>
    <row r="32" spans="1:8" ht="28">
      <c r="A32" s="10" t="str">
        <f>IF(DQ_CHECKS!A32="","",DQ_CHECKS!A32)</f>
        <v/>
      </c>
      <c r="B32" s="10" t="str">
        <f>PERFORMANCE_REVIEW!W32</f>
        <v/>
      </c>
      <c r="C32" s="10" t="str">
        <f>IF($A32="", "", DQ_CHECKS!O32)</f>
        <v/>
      </c>
      <c r="D32" s="10"/>
      <c r="E32" s="10"/>
      <c r="F32" s="10"/>
      <c r="G32" s="10"/>
      <c r="H32" s="10"/>
    </row>
    <row r="33" spans="1:8" ht="28">
      <c r="A33" s="10" t="str">
        <f>IF(DQ_CHECKS!A33="","",DQ_CHECKS!A33)</f>
        <v/>
      </c>
      <c r="B33" s="10" t="str">
        <f>PERFORMANCE_REVIEW!W33</f>
        <v/>
      </c>
      <c r="C33" s="10" t="str">
        <f>IF($A33="", "", DQ_CHECKS!O33)</f>
        <v/>
      </c>
      <c r="D33" s="10"/>
      <c r="E33" s="10"/>
      <c r="F33" s="10"/>
      <c r="G33" s="10"/>
      <c r="H33" s="10"/>
    </row>
    <row r="34" spans="1:8" ht="56">
      <c r="A34" s="10" t="str">
        <f>IF(DQ_CHECKS!A34="","",DQ_CHECKS!A34)</f>
        <v/>
      </c>
      <c r="B34" s="10" t="str">
        <f>PERFORMANCE_REVIEW!W34</f>
        <v/>
      </c>
      <c r="C34" s="10" t="str">
        <f>IF($A34="", "", DQ_CHECKS!O34)</f>
        <v/>
      </c>
      <c r="D34" s="10"/>
      <c r="E34" s="10"/>
      <c r="F34" s="10"/>
      <c r="G34" s="10"/>
      <c r="H34" s="10"/>
    </row>
    <row r="35" spans="1:8" ht="56">
      <c r="A35" s="10" t="str">
        <f>IF(DQ_CHECKS!A35="","",DQ_CHECKS!A35)</f>
        <v/>
      </c>
      <c r="B35" s="10" t="str">
        <f>PERFORMANCE_REVIEW!W35</f>
        <v/>
      </c>
      <c r="C35" s="10" t="str">
        <f>IF($A35="", "", DQ_CHECKS!O35)</f>
        <v/>
      </c>
      <c r="D35" s="10"/>
      <c r="E35" s="10"/>
      <c r="F35" s="10"/>
      <c r="G35" s="10"/>
      <c r="H35" s="10"/>
    </row>
    <row r="36" spans="1:8" ht="28">
      <c r="A36" s="10" t="str">
        <f>IF(DQ_CHECKS!A36="","",DQ_CHECKS!A36)</f>
        <v/>
      </c>
      <c r="B36" s="10" t="str">
        <f>PERFORMANCE_REVIEW!W36</f>
        <v/>
      </c>
      <c r="C36" s="10" t="str">
        <f>IF($A36="", "", DQ_CHECKS!O36)</f>
        <v/>
      </c>
      <c r="D36" s="10"/>
      <c r="E36" s="10"/>
      <c r="F36" s="10"/>
      <c r="G36" s="10"/>
      <c r="H36" s="10"/>
    </row>
    <row r="37" spans="1:8" ht="28">
      <c r="A37" s="10" t="str">
        <f>IF(DQ_CHECKS!A37="","",DQ_CHECKS!A37)</f>
        <v/>
      </c>
      <c r="B37" s="10" t="str">
        <f>PERFORMANCE_REVIEW!W37</f>
        <v/>
      </c>
      <c r="C37" s="10" t="str">
        <f>IF($A37="", "", DQ_CHECKS!O37)</f>
        <v/>
      </c>
      <c r="D37" s="10"/>
      <c r="E37" s="10"/>
      <c r="F37" s="10"/>
      <c r="G37" s="10"/>
      <c r="H37" s="10"/>
    </row>
    <row r="38" spans="1:8" ht="70">
      <c r="A38" s="10" t="str">
        <f>IF(DQ_CHECKS!A38="","",DQ_CHECKS!A38)</f>
        <v/>
      </c>
      <c r="B38" s="10" t="str">
        <f>PERFORMANCE_REVIEW!W38</f>
        <v/>
      </c>
      <c r="C38" s="10" t="str">
        <f>IF($A38="", "", DQ_CHECKS!O38)</f>
        <v/>
      </c>
      <c r="D38" s="10"/>
      <c r="E38" s="10"/>
      <c r="F38" s="10"/>
      <c r="G38" s="10"/>
      <c r="H38" s="10"/>
    </row>
    <row r="39" spans="1:8" ht="28">
      <c r="A39" s="10" t="str">
        <f>IF(DQ_CHECKS!A39="","",DQ_CHECKS!A39)</f>
        <v/>
      </c>
      <c r="B39" s="10" t="str">
        <f>PERFORMANCE_REVIEW!W39</f>
        <v/>
      </c>
      <c r="C39" s="10" t="str">
        <f>IF($A39="", "", DQ_CHECKS!O39)</f>
        <v/>
      </c>
      <c r="D39" s="10"/>
      <c r="E39" s="10"/>
      <c r="F39" s="10"/>
      <c r="G39" s="10"/>
      <c r="H39" s="10"/>
    </row>
    <row r="40" spans="1:8" ht="56">
      <c r="A40" s="10" t="str">
        <f>IF(DQ_CHECKS!A40="","",DQ_CHECKS!A40)</f>
        <v/>
      </c>
      <c r="B40" s="10" t="str">
        <f>PERFORMANCE_REVIEW!W40</f>
        <v/>
      </c>
      <c r="C40" s="10" t="str">
        <f>IF($A40="", "", DQ_CHECKS!O40)</f>
        <v/>
      </c>
      <c r="D40" s="10"/>
      <c r="E40" s="10"/>
      <c r="F40" s="10"/>
      <c r="G40" s="10"/>
      <c r="H40" s="10"/>
    </row>
    <row r="41" spans="1:8" ht="28">
      <c r="A41" s="10" t="str">
        <f>IF(DQ_CHECKS!A41="","",DQ_CHECKS!A41)</f>
        <v/>
      </c>
      <c r="B41" s="10" t="str">
        <f>PERFORMANCE_REVIEW!W41</f>
        <v/>
      </c>
      <c r="C41" s="10" t="str">
        <f>IF($A41="", "", DQ_CHECKS!O41)</f>
        <v/>
      </c>
      <c r="D41" s="10"/>
      <c r="E41" s="10"/>
      <c r="F41" s="10"/>
      <c r="G41" s="10"/>
      <c r="H41" s="10"/>
    </row>
    <row r="42" spans="1:8" ht="28">
      <c r="A42" s="10" t="str">
        <f>IF(DQ_CHECKS!A42="","",DQ_CHECKS!A42)</f>
        <v/>
      </c>
      <c r="B42" s="10" t="str">
        <f>PERFORMANCE_REVIEW!W42</f>
        <v/>
      </c>
      <c r="C42" s="10" t="str">
        <f>IF($A42="", "", DQ_CHECKS!O42)</f>
        <v/>
      </c>
      <c r="D42" s="10"/>
      <c r="E42" s="10"/>
      <c r="F42" s="10"/>
      <c r="G42" s="10"/>
      <c r="H42" s="10"/>
    </row>
    <row r="43" spans="1:8" ht="56">
      <c r="A43" s="10" t="str">
        <f>IF(DQ_CHECKS!A43="","",DQ_CHECKS!A43)</f>
        <v/>
      </c>
      <c r="B43" s="10" t="str">
        <f>PERFORMANCE_REVIEW!W43</f>
        <v/>
      </c>
      <c r="C43" s="10" t="str">
        <f>IF($A43="", "", DQ_CHECKS!O43)</f>
        <v/>
      </c>
      <c r="D43" s="10"/>
      <c r="E43" s="10"/>
      <c r="F43" s="10"/>
      <c r="G43" s="10"/>
      <c r="H43" s="10"/>
    </row>
    <row r="44" spans="1:8" ht="28">
      <c r="A44" s="10" t="str">
        <f>IF(DQ_CHECKS!A44="","",DQ_CHECKS!A44)</f>
        <v/>
      </c>
      <c r="B44" s="10" t="str">
        <f>PERFORMANCE_REVIEW!W44</f>
        <v/>
      </c>
      <c r="C44" s="10" t="str">
        <f>IF($A44="", "", DQ_CHECKS!O44)</f>
        <v/>
      </c>
      <c r="D44" s="10"/>
      <c r="E44" s="10"/>
      <c r="F44" s="10"/>
      <c r="G44" s="10"/>
      <c r="H44" s="10"/>
    </row>
    <row r="45" spans="1:8" ht="42">
      <c r="A45" s="10" t="str">
        <f>IF(DQ_CHECKS!A45="","",DQ_CHECKS!A45)</f>
        <v/>
      </c>
      <c r="B45" s="10" t="str">
        <f>PERFORMANCE_REVIEW!W45</f>
        <v/>
      </c>
      <c r="C45" s="10" t="str">
        <f>IF($A45="", "", DQ_CHECKS!O45)</f>
        <v/>
      </c>
      <c r="D45" s="10"/>
      <c r="E45" s="10"/>
      <c r="F45" s="10"/>
      <c r="G45" s="10"/>
      <c r="H45" s="10"/>
    </row>
    <row r="46" spans="1:8" ht="70">
      <c r="A46" s="10" t="str">
        <f>IF(DQ_CHECKS!A46="","",DQ_CHECKS!A46)</f>
        <v/>
      </c>
      <c r="B46" s="10" t="str">
        <f>PERFORMANCE_REVIEW!W46</f>
        <v/>
      </c>
      <c r="C46" s="10" t="str">
        <f>IF($A46="", "", DQ_CHECKS!O46)</f>
        <v/>
      </c>
      <c r="D46" s="10"/>
      <c r="E46" s="10"/>
      <c r="F46" s="10"/>
      <c r="G46" s="10"/>
      <c r="H46" s="10"/>
    </row>
    <row r="47" spans="1:8" ht="42">
      <c r="A47" s="10" t="str">
        <f>IF(DQ_CHECKS!A47="","",DQ_CHECKS!A47)</f>
        <v/>
      </c>
      <c r="B47" s="10" t="str">
        <f>PERFORMANCE_REVIEW!W47</f>
        <v/>
      </c>
      <c r="C47" s="10" t="str">
        <f>IF($A47="", "", DQ_CHECKS!O47)</f>
        <v/>
      </c>
      <c r="D47" s="10"/>
      <c r="E47" s="10"/>
      <c r="F47" s="10"/>
      <c r="G47" s="10"/>
      <c r="H47" s="10"/>
    </row>
    <row r="48" spans="1:8" ht="42">
      <c r="A48" s="10" t="str">
        <f>IF(DQ_CHECKS!A48="","",DQ_CHECKS!A48)</f>
        <v/>
      </c>
      <c r="B48" s="10" t="str">
        <f>PERFORMANCE_REVIEW!W48</f>
        <v/>
      </c>
      <c r="C48" s="10" t="str">
        <f>IF($A48="", "", DQ_CHECKS!O48)</f>
        <v/>
      </c>
      <c r="D48" s="10"/>
      <c r="E48" s="10"/>
      <c r="F48" s="10"/>
      <c r="G48" s="10"/>
      <c r="H48" s="10"/>
    </row>
    <row r="49" spans="1:8" ht="28">
      <c r="A49" s="10" t="str">
        <f>IF(DQ_CHECKS!A49="","",DQ_CHECKS!A49)</f>
        <v/>
      </c>
      <c r="B49" s="10" t="str">
        <f>PERFORMANCE_REVIEW!W49</f>
        <v/>
      </c>
      <c r="C49" s="10" t="str">
        <f>IF($A49="", "", DQ_CHECKS!O49)</f>
        <v/>
      </c>
      <c r="D49" s="10"/>
      <c r="E49" s="10"/>
      <c r="F49" s="10"/>
      <c r="G49" s="10"/>
      <c r="H49" s="10"/>
    </row>
    <row r="50" spans="1:8" ht="56">
      <c r="A50" s="10" t="str">
        <f>IF(DQ_CHECKS!A50="","",DQ_CHECKS!A50)</f>
        <v/>
      </c>
      <c r="B50" s="10" t="str">
        <f>PERFORMANCE_REVIEW!W50</f>
        <v/>
      </c>
      <c r="C50" s="10" t="str">
        <f>IF($A50="", "", DQ_CHECKS!O50)</f>
        <v/>
      </c>
      <c r="D50" s="10"/>
      <c r="E50" s="10"/>
      <c r="F50" s="10"/>
      <c r="G50" s="10"/>
      <c r="H50" s="10"/>
    </row>
    <row r="51" spans="1:8" ht="28">
      <c r="A51" s="10" t="str">
        <f>IF(DQ_CHECKS!A51="","",DQ_CHECKS!A51)</f>
        <v/>
      </c>
      <c r="B51" s="10" t="str">
        <f>PERFORMANCE_REVIEW!W51</f>
        <v/>
      </c>
      <c r="C51" s="10" t="str">
        <f>IF($A51="", "", DQ_CHECKS!O51)</f>
        <v/>
      </c>
      <c r="D51" s="10"/>
      <c r="E51" s="10"/>
      <c r="F51" s="10"/>
      <c r="G51" s="10"/>
      <c r="H51" s="10"/>
    </row>
    <row r="52" spans="1:8" ht="42">
      <c r="A52" s="10" t="str">
        <f>IF(DQ_CHECKS!A52="","",DQ_CHECKS!A52)</f>
        <v/>
      </c>
      <c r="B52" s="10" t="str">
        <f>PERFORMANCE_REVIEW!W52</f>
        <v/>
      </c>
      <c r="C52" s="10" t="str">
        <f>IF($A52="", "", DQ_CHECKS!O52)</f>
        <v/>
      </c>
      <c r="D52" s="10"/>
      <c r="E52" s="10"/>
      <c r="F52" s="10"/>
      <c r="G52" s="10"/>
      <c r="H52" s="10"/>
    </row>
    <row r="53" spans="1:8" ht="42">
      <c r="A53" s="10" t="str">
        <f>IF(DQ_CHECKS!A53="","",DQ_CHECKS!A53)</f>
        <v/>
      </c>
      <c r="B53" s="10" t="str">
        <f>PERFORMANCE_REVIEW!W53</f>
        <v/>
      </c>
      <c r="C53" s="10" t="str">
        <f>IF($A53="", "", DQ_CHECKS!O53)</f>
        <v/>
      </c>
      <c r="D53" s="10"/>
      <c r="E53" s="10"/>
      <c r="F53" s="10"/>
      <c r="G53" s="10"/>
      <c r="H53" s="10"/>
    </row>
    <row r="54" spans="1:8" ht="28">
      <c r="A54" s="10" t="str">
        <f>IF(DQ_CHECKS!A54="","",DQ_CHECKS!A54)</f>
        <v/>
      </c>
      <c r="B54" s="10" t="str">
        <f>PERFORMANCE_REVIEW!W54</f>
        <v/>
      </c>
      <c r="C54" s="10" t="str">
        <f>IF($A54="", "", DQ_CHECKS!O54)</f>
        <v/>
      </c>
      <c r="D54" s="10"/>
      <c r="E54" s="10"/>
      <c r="F54" s="10"/>
      <c r="G54" s="10"/>
      <c r="H54" s="10"/>
    </row>
    <row r="55" spans="1:8" ht="42">
      <c r="A55" s="10" t="str">
        <f>IF(DQ_CHECKS!A55="","",DQ_CHECKS!A55)</f>
        <v/>
      </c>
      <c r="B55" s="10" t="str">
        <f>PERFORMANCE_REVIEW!W55</f>
        <v/>
      </c>
      <c r="C55" s="10" t="str">
        <f>IF($A55="", "", DQ_CHECKS!O55)</f>
        <v/>
      </c>
      <c r="D55" s="10"/>
      <c r="E55" s="10"/>
      <c r="F55" s="10"/>
      <c r="G55" s="10"/>
      <c r="H55" s="10"/>
    </row>
    <row r="56" spans="1:8" ht="28">
      <c r="A56" s="10" t="str">
        <f>IF(DQ_CHECKS!A56="","",DQ_CHECKS!A56)</f>
        <v/>
      </c>
      <c r="B56" s="10" t="str">
        <f>PERFORMANCE_REVIEW!W56</f>
        <v/>
      </c>
      <c r="C56" s="10" t="str">
        <f>IF($A56="", "", DQ_CHECKS!O56)</f>
        <v/>
      </c>
      <c r="D56" s="10"/>
      <c r="E56" s="10"/>
      <c r="F56" s="10"/>
      <c r="G56" s="10"/>
      <c r="H56" s="10"/>
    </row>
    <row r="57" spans="1:8" ht="28">
      <c r="A57" s="10" t="str">
        <f>IF(DQ_CHECKS!A57="","",DQ_CHECKS!A57)</f>
        <v/>
      </c>
      <c r="B57" s="10" t="str">
        <f>PERFORMANCE_REVIEW!W57</f>
        <v/>
      </c>
      <c r="C57" s="10" t="str">
        <f>IF($A57="", "", DQ_CHECKS!O57)</f>
        <v/>
      </c>
      <c r="D57" s="10"/>
      <c r="E57" s="10"/>
      <c r="F57" s="10"/>
      <c r="G57" s="10"/>
      <c r="H57" s="10"/>
    </row>
    <row r="58" spans="1:8" ht="28">
      <c r="A58" s="10" t="str">
        <f>IF(DQ_CHECKS!A58="","",DQ_CHECKS!A58)</f>
        <v/>
      </c>
      <c r="B58" s="10" t="str">
        <f>PERFORMANCE_REVIEW!W58</f>
        <v/>
      </c>
      <c r="C58" s="10" t="str">
        <f>IF($A58="", "", DQ_CHECKS!O58)</f>
        <v/>
      </c>
      <c r="D58" s="10"/>
      <c r="E58" s="10"/>
      <c r="F58" s="10"/>
      <c r="G58" s="10"/>
      <c r="H58" s="10"/>
    </row>
    <row r="59" spans="1:8" ht="28">
      <c r="A59" s="10" t="str">
        <f>IF(DQ_CHECKS!A59="","",DQ_CHECKS!A59)</f>
        <v/>
      </c>
      <c r="B59" s="10" t="str">
        <f>PERFORMANCE_REVIEW!W59</f>
        <v/>
      </c>
      <c r="C59" s="10" t="str">
        <f>IF($A59="", "", DQ_CHECKS!O59)</f>
        <v/>
      </c>
      <c r="D59" s="10"/>
      <c r="E59" s="10"/>
      <c r="F59" s="10"/>
      <c r="G59" s="10"/>
      <c r="H59" s="10"/>
    </row>
    <row r="60" spans="1:8" ht="56">
      <c r="A60" s="10" t="str">
        <f>IF(DQ_CHECKS!A60="","",DQ_CHECKS!A60)</f>
        <v/>
      </c>
      <c r="B60" s="10" t="str">
        <f>PERFORMANCE_REVIEW!W60</f>
        <v/>
      </c>
      <c r="C60" s="10" t="str">
        <f>IF($A60="", "", DQ_CHECKS!O60)</f>
        <v/>
      </c>
      <c r="D60" s="10"/>
      <c r="E60" s="10"/>
      <c r="F60" s="10"/>
      <c r="G60" s="10"/>
      <c r="H60" s="10"/>
    </row>
    <row r="61" spans="1:8" ht="28">
      <c r="A61" s="10" t="str">
        <f>IF(DQ_CHECKS!A61="","",DQ_CHECKS!A61)</f>
        <v/>
      </c>
      <c r="B61" s="10" t="str">
        <f>PERFORMANCE_REVIEW!W61</f>
        <v/>
      </c>
      <c r="C61" s="10" t="str">
        <f>IF($A61="", "", DQ_CHECKS!O61)</f>
        <v/>
      </c>
      <c r="D61" s="10"/>
      <c r="E61" s="10"/>
      <c r="F61" s="10"/>
      <c r="G61" s="10"/>
      <c r="H61" s="10"/>
    </row>
    <row r="62" spans="1:8" ht="42">
      <c r="A62" s="10" t="str">
        <f>IF(DQ_CHECKS!A62="","",DQ_CHECKS!A62)</f>
        <v/>
      </c>
      <c r="B62" s="10" t="str">
        <f>PERFORMANCE_REVIEW!W62</f>
        <v/>
      </c>
      <c r="C62" s="10" t="str">
        <f>IF($A62="", "", DQ_CHECKS!O62)</f>
        <v/>
      </c>
      <c r="D62" s="10"/>
      <c r="E62" s="10"/>
      <c r="F62" s="10"/>
      <c r="G62" s="10"/>
      <c r="H62" s="10"/>
    </row>
    <row r="63" spans="1:8" ht="28">
      <c r="A63" s="10" t="str">
        <f>IF(DQ_CHECKS!A63="","",DQ_CHECKS!A63)</f>
        <v/>
      </c>
      <c r="B63" s="10" t="str">
        <f>PERFORMANCE_REVIEW!W63</f>
        <v/>
      </c>
      <c r="C63" s="10" t="str">
        <f>IF($A63="", "", DQ_CHECKS!O63)</f>
        <v/>
      </c>
      <c r="D63" s="10"/>
      <c r="E63" s="10"/>
      <c r="F63" s="10"/>
      <c r="G63" s="10"/>
      <c r="H63" s="10"/>
    </row>
    <row r="64" spans="1:8" ht="56">
      <c r="A64" s="10" t="str">
        <f>IF(DQ_CHECKS!A64="","",DQ_CHECKS!A64)</f>
        <v/>
      </c>
      <c r="B64" s="10" t="str">
        <f>PERFORMANCE_REVIEW!W64</f>
        <v/>
      </c>
      <c r="C64" s="10" t="str">
        <f>IF($A64="", "", DQ_CHECKS!O64)</f>
        <v/>
      </c>
      <c r="D64" s="10"/>
      <c r="E64" s="10"/>
      <c r="F64" s="10"/>
      <c r="G64" s="10"/>
      <c r="H64" s="10"/>
    </row>
    <row r="65" spans="1:8" ht="42">
      <c r="A65" s="10" t="str">
        <f>IF(DQ_CHECKS!A65="","",DQ_CHECKS!A65)</f>
        <v/>
      </c>
      <c r="B65" s="10" t="str">
        <f>PERFORMANCE_REVIEW!W65</f>
        <v/>
      </c>
      <c r="C65" s="10" t="str">
        <f>IF($A65="", "", DQ_CHECKS!O65)</f>
        <v/>
      </c>
      <c r="D65" s="10"/>
      <c r="E65" s="10"/>
      <c r="F65" s="10"/>
      <c r="G65" s="10"/>
      <c r="H65" s="10"/>
    </row>
    <row r="66" spans="1:8" ht="28">
      <c r="A66" s="10" t="str">
        <f>IF(DQ_CHECKS!A66="","",DQ_CHECKS!A66)</f>
        <v/>
      </c>
      <c r="B66" s="10" t="str">
        <f>PERFORMANCE_REVIEW!W66</f>
        <v/>
      </c>
      <c r="C66" s="10" t="str">
        <f>IF($A66="", "", DQ_CHECKS!O66)</f>
        <v/>
      </c>
      <c r="D66" s="10"/>
      <c r="E66" s="10"/>
      <c r="F66" s="10"/>
      <c r="G66" s="10"/>
      <c r="H66" s="10"/>
    </row>
    <row r="67" spans="1:8" ht="42">
      <c r="A67" s="10" t="str">
        <f>IF(DQ_CHECKS!A67="","",DQ_CHECKS!A67)</f>
        <v/>
      </c>
      <c r="B67" s="10" t="str">
        <f>PERFORMANCE_REVIEW!W67</f>
        <v/>
      </c>
      <c r="C67" s="10" t="str">
        <f>IF($A67="", "", DQ_CHECKS!O67)</f>
        <v/>
      </c>
      <c r="D67" s="10"/>
      <c r="E67" s="10"/>
      <c r="F67" s="10"/>
      <c r="G67" s="10"/>
      <c r="H67" s="10"/>
    </row>
    <row r="68" spans="1:8" ht="70">
      <c r="A68" s="10" t="str">
        <f>IF(DQ_CHECKS!A68="","",DQ_CHECKS!A68)</f>
        <v/>
      </c>
      <c r="B68" s="10" t="str">
        <f>PERFORMANCE_REVIEW!W68</f>
        <v/>
      </c>
      <c r="C68" s="10" t="str">
        <f>IF($A68="", "", DQ_CHECKS!O68)</f>
        <v/>
      </c>
      <c r="D68" s="10"/>
      <c r="E68" s="10"/>
      <c r="F68" s="10"/>
      <c r="G68" s="10"/>
      <c r="H68" s="10"/>
    </row>
    <row r="69" spans="1:8" ht="28">
      <c r="A69" s="10" t="str">
        <f>IF(DQ_CHECKS!A69="","",DQ_CHECKS!A69)</f>
        <v/>
      </c>
      <c r="B69" s="10" t="str">
        <f>PERFORMANCE_REVIEW!W69</f>
        <v/>
      </c>
      <c r="C69" s="10" t="str">
        <f>IF($A69="", "", DQ_CHECKS!O69)</f>
        <v/>
      </c>
      <c r="D69" s="10"/>
      <c r="E69" s="10"/>
      <c r="F69" s="10"/>
      <c r="G69" s="10"/>
      <c r="H69" s="10"/>
    </row>
    <row r="70" spans="1:8" ht="28">
      <c r="A70" s="10" t="str">
        <f>IF(DQ_CHECKS!A70="","",DQ_CHECKS!A70)</f>
        <v/>
      </c>
      <c r="B70" s="10" t="str">
        <f>PERFORMANCE_REVIEW!W70</f>
        <v/>
      </c>
      <c r="C70" s="10" t="str">
        <f>IF($A70="", "", DQ_CHECKS!O70)</f>
        <v/>
      </c>
      <c r="D70" s="10"/>
      <c r="E70" s="10"/>
      <c r="F70" s="10"/>
      <c r="G70" s="10"/>
      <c r="H70" s="10"/>
    </row>
    <row r="71" spans="1:8" ht="28">
      <c r="A71" s="10" t="str">
        <f>IF(DQ_CHECKS!A71="","",DQ_CHECKS!A71)</f>
        <v/>
      </c>
      <c r="B71" s="10" t="str">
        <f>PERFORMANCE_REVIEW!W71</f>
        <v/>
      </c>
      <c r="C71" s="10" t="str">
        <f>IF($A71="", "", DQ_CHECKS!O71)</f>
        <v/>
      </c>
      <c r="D71" s="10"/>
      <c r="E71" s="10"/>
      <c r="F71" s="10"/>
      <c r="G71" s="10"/>
      <c r="H71" s="10"/>
    </row>
    <row r="72" spans="1:8" ht="28">
      <c r="A72" s="10" t="str">
        <f>IF(DQ_CHECKS!A72="","",DQ_CHECKS!A72)</f>
        <v/>
      </c>
      <c r="B72" s="10" t="str">
        <f>PERFORMANCE_REVIEW!W72</f>
        <v/>
      </c>
      <c r="C72" s="10" t="str">
        <f>IF($A72="", "", DQ_CHECKS!O72)</f>
        <v/>
      </c>
      <c r="D72" s="10"/>
      <c r="E72" s="10"/>
      <c r="F72" s="10"/>
      <c r="G72" s="10"/>
      <c r="H72" s="10"/>
    </row>
    <row r="73" spans="1:8" ht="42">
      <c r="A73" s="10" t="str">
        <f>IF(DQ_CHECKS!A73="","",DQ_CHECKS!A73)</f>
        <v/>
      </c>
      <c r="B73" s="10" t="str">
        <f>PERFORMANCE_REVIEW!W73</f>
        <v/>
      </c>
      <c r="C73" s="10" t="str">
        <f>IF($A73="", "", DQ_CHECKS!O73)</f>
        <v/>
      </c>
      <c r="D73" s="10"/>
      <c r="E73" s="10"/>
      <c r="F73" s="10"/>
      <c r="G73" s="10"/>
      <c r="H73" s="10"/>
    </row>
    <row r="74" spans="1:8" ht="56">
      <c r="A74" s="10" t="str">
        <f>IF(DQ_CHECKS!A74="","",DQ_CHECKS!A74)</f>
        <v/>
      </c>
      <c r="B74" s="10" t="str">
        <f>PERFORMANCE_REVIEW!W74</f>
        <v/>
      </c>
      <c r="C74" s="10" t="str">
        <f>IF($A74="", "", DQ_CHECKS!O74)</f>
        <v/>
      </c>
      <c r="D74" s="10"/>
      <c r="E74" s="10"/>
      <c r="F74" s="10"/>
      <c r="G74" s="10"/>
      <c r="H74" s="10"/>
    </row>
    <row r="75" spans="1:8" ht="70">
      <c r="A75" s="10" t="str">
        <f>IF(DQ_CHECKS!A75="","",DQ_CHECKS!A75)</f>
        <v/>
      </c>
      <c r="B75" s="10" t="str">
        <f>PERFORMANCE_REVIEW!W75</f>
        <v/>
      </c>
      <c r="C75" s="10" t="str">
        <f>IF($A75="", "", DQ_CHECKS!O75)</f>
        <v/>
      </c>
      <c r="D75" s="10"/>
      <c r="E75" s="10"/>
      <c r="F75" s="10"/>
      <c r="G75" s="10"/>
      <c r="H75" s="10"/>
    </row>
    <row r="76" spans="1:8" ht="56">
      <c r="A76" s="10" t="str">
        <f>IF(DQ_CHECKS!A76="","",DQ_CHECKS!A76)</f>
        <v/>
      </c>
      <c r="B76" s="10" t="str">
        <f>PERFORMANCE_REVIEW!W76</f>
        <v/>
      </c>
      <c r="C76" s="10" t="str">
        <f>IF($A76="", "", DQ_CHECKS!O76)</f>
        <v/>
      </c>
      <c r="D76" s="10"/>
      <c r="E76" s="10"/>
      <c r="F76" s="10"/>
      <c r="G76" s="10"/>
      <c r="H76" s="10"/>
    </row>
    <row r="77" spans="1:8" ht="28">
      <c r="A77" s="10" t="str">
        <f>IF(DQ_CHECKS!A77="","",DQ_CHECKS!A77)</f>
        <v/>
      </c>
      <c r="B77" s="10" t="str">
        <f>PERFORMANCE_REVIEW!W77</f>
        <v/>
      </c>
      <c r="C77" s="10" t="str">
        <f>IF($A77="", "", DQ_CHECKS!O77)</f>
        <v/>
      </c>
      <c r="D77" s="10"/>
      <c r="E77" s="10"/>
      <c r="F77" s="10"/>
      <c r="G77" s="10"/>
      <c r="H77" s="10"/>
    </row>
    <row r="78" spans="1:8" ht="28">
      <c r="A78" s="10" t="str">
        <f>IF(DQ_CHECKS!A78="","",DQ_CHECKS!A78)</f>
        <v/>
      </c>
      <c r="B78" s="10" t="str">
        <f>PERFORMANCE_REVIEW!W78</f>
        <v/>
      </c>
      <c r="C78" s="10" t="str">
        <f>IF($A78="", "", DQ_CHECKS!O78)</f>
        <v/>
      </c>
      <c r="D78" s="10"/>
      <c r="E78" s="10"/>
      <c r="F78" s="10"/>
      <c r="G78" s="10"/>
      <c r="H78" s="10"/>
    </row>
    <row r="79" spans="1:8" ht="28">
      <c r="A79" s="10" t="str">
        <f>IF(DQ_CHECKS!A79="","",DQ_CHECKS!A79)</f>
        <v/>
      </c>
      <c r="B79" s="10" t="str">
        <f>PERFORMANCE_REVIEW!W79</f>
        <v/>
      </c>
      <c r="C79" s="10" t="str">
        <f>IF($A79="", "", DQ_CHECKS!O79)</f>
        <v/>
      </c>
      <c r="D79" s="10"/>
      <c r="E79" s="10"/>
      <c r="F79" s="10"/>
      <c r="G79" s="10"/>
      <c r="H79" s="10"/>
    </row>
    <row r="80" spans="1:8" ht="42">
      <c r="A80" s="10" t="str">
        <f>IF(DQ_CHECKS!A80="","",DQ_CHECKS!A80)</f>
        <v/>
      </c>
      <c r="B80" s="10" t="str">
        <f>PERFORMANCE_REVIEW!W80</f>
        <v/>
      </c>
      <c r="C80" s="10" t="str">
        <f>IF($A80="", "", DQ_CHECKS!O80)</f>
        <v/>
      </c>
      <c r="D80" s="10"/>
      <c r="E80" s="10"/>
      <c r="F80" s="10"/>
      <c r="G80" s="10"/>
      <c r="H80" s="10"/>
    </row>
    <row r="81" spans="1:8" ht="28">
      <c r="A81" s="10" t="str">
        <f>IF(DQ_CHECKS!A81="","",DQ_CHECKS!A81)</f>
        <v/>
      </c>
      <c r="B81" s="10" t="str">
        <f>PERFORMANCE_REVIEW!W81</f>
        <v/>
      </c>
      <c r="C81" s="10" t="str">
        <f>IF($A81="", "", DQ_CHECKS!O81)</f>
        <v/>
      </c>
      <c r="D81" s="10"/>
      <c r="E81" s="10"/>
      <c r="F81" s="10"/>
      <c r="G81" s="10"/>
      <c r="H81" s="10"/>
    </row>
    <row r="82" spans="1:8" ht="28">
      <c r="A82" s="10" t="str">
        <f>IF(DQ_CHECKS!A82="","",DQ_CHECKS!A82)</f>
        <v/>
      </c>
      <c r="B82" s="10" t="str">
        <f>PERFORMANCE_REVIEW!W82</f>
        <v/>
      </c>
      <c r="C82" s="10" t="str">
        <f>IF($A82="", "", DQ_CHECKS!O82)</f>
        <v/>
      </c>
      <c r="D82" s="10"/>
      <c r="E82" s="10"/>
      <c r="F82" s="10"/>
      <c r="G82" s="10"/>
      <c r="H82" s="10"/>
    </row>
    <row r="83" spans="1:8" ht="42">
      <c r="A83" s="10" t="str">
        <f>IF(DQ_CHECKS!A83="","",DQ_CHECKS!A83)</f>
        <v/>
      </c>
      <c r="B83" s="10" t="str">
        <f>PERFORMANCE_REVIEW!W83</f>
        <v/>
      </c>
      <c r="C83" s="10" t="str">
        <f>IF($A83="", "", DQ_CHECKS!O83)</f>
        <v/>
      </c>
      <c r="D83" s="10"/>
      <c r="E83" s="10"/>
      <c r="F83" s="10"/>
      <c r="G83" s="10"/>
      <c r="H83" s="10"/>
    </row>
    <row r="84" spans="1:8" ht="28">
      <c r="A84" s="10" t="str">
        <f>IF(DQ_CHECKS!A84="","",DQ_CHECKS!A84)</f>
        <v/>
      </c>
      <c r="B84" s="10" t="str">
        <f>PERFORMANCE_REVIEW!W84</f>
        <v/>
      </c>
      <c r="C84" s="10" t="str">
        <f>IF($A84="", "", DQ_CHECKS!O84)</f>
        <v/>
      </c>
      <c r="D84" s="10"/>
      <c r="E84" s="10"/>
      <c r="F84" s="10"/>
      <c r="G84" s="10"/>
      <c r="H84" s="10"/>
    </row>
    <row r="85" spans="1:8" ht="28">
      <c r="A85" s="10" t="str">
        <f>IF(DQ_CHECKS!A85="","",DQ_CHECKS!A85)</f>
        <v/>
      </c>
      <c r="B85" s="10" t="str">
        <f>PERFORMANCE_REVIEW!W85</f>
        <v/>
      </c>
      <c r="C85" s="10" t="str">
        <f>IF($A85="", "", DQ_CHECKS!O85)</f>
        <v/>
      </c>
      <c r="D85" s="10"/>
      <c r="E85" s="10"/>
      <c r="F85" s="10"/>
      <c r="G85" s="10"/>
      <c r="H85" s="10"/>
    </row>
    <row r="86" spans="1:8" ht="28">
      <c r="A86" s="10" t="str">
        <f>IF(DQ_CHECKS!A86="","",DQ_CHECKS!A86)</f>
        <v/>
      </c>
      <c r="B86" s="10" t="str">
        <f>PERFORMANCE_REVIEW!W86</f>
        <v/>
      </c>
      <c r="C86" s="10" t="str">
        <f>IF($A86="", "", DQ_CHECKS!O86)</f>
        <v/>
      </c>
      <c r="D86" s="10"/>
      <c r="E86" s="10"/>
      <c r="F86" s="10"/>
      <c r="G86" s="10"/>
      <c r="H86" s="10"/>
    </row>
    <row r="87" spans="1:8" ht="28">
      <c r="A87" s="10" t="str">
        <f>IF(DQ_CHECKS!A87="","",DQ_CHECKS!A87)</f>
        <v/>
      </c>
      <c r="B87" s="10" t="str">
        <f>PERFORMANCE_REVIEW!W87</f>
        <v/>
      </c>
      <c r="C87" s="10" t="str">
        <f>IF($A87="", "", DQ_CHECKS!O87)</f>
        <v/>
      </c>
      <c r="D87" s="10"/>
      <c r="E87" s="10"/>
      <c r="F87" s="10"/>
      <c r="G87" s="10"/>
      <c r="H87" s="10"/>
    </row>
    <row r="88" spans="1:8" ht="56">
      <c r="A88" s="10" t="str">
        <f>IF(DQ_CHECKS!A88="","",DQ_CHECKS!A88)</f>
        <v/>
      </c>
      <c r="B88" s="10" t="str">
        <f>PERFORMANCE_REVIEW!W88</f>
        <v/>
      </c>
      <c r="C88" s="10" t="str">
        <f>IF($A88="", "", DQ_CHECKS!O88)</f>
        <v/>
      </c>
      <c r="D88" s="10"/>
      <c r="E88" s="10"/>
      <c r="F88" s="10"/>
      <c r="G88" s="10"/>
      <c r="H88" s="10"/>
    </row>
    <row r="89" spans="1:8" ht="42">
      <c r="A89" s="10" t="str">
        <f>IF(DQ_CHECKS!A89="","",DQ_CHECKS!A89)</f>
        <v/>
      </c>
      <c r="B89" s="10" t="str">
        <f>PERFORMANCE_REVIEW!W89</f>
        <v/>
      </c>
      <c r="C89" s="10" t="str">
        <f>IF($A89="", "", DQ_CHECKS!O89)</f>
        <v/>
      </c>
      <c r="D89" s="10"/>
      <c r="E89" s="10"/>
      <c r="F89" s="10"/>
      <c r="G89" s="10"/>
      <c r="H89" s="10"/>
    </row>
    <row r="90" spans="1:8" ht="28">
      <c r="A90" s="10" t="str">
        <f>IF(DQ_CHECKS!A90="","",DQ_CHECKS!A90)</f>
        <v/>
      </c>
      <c r="B90" s="10" t="str">
        <f>PERFORMANCE_REVIEW!W90</f>
        <v/>
      </c>
      <c r="C90" s="10" t="str">
        <f>IF($A90="", "", DQ_CHECKS!O90)</f>
        <v/>
      </c>
      <c r="D90" s="10"/>
      <c r="E90" s="10"/>
      <c r="F90" s="10"/>
      <c r="G90" s="10"/>
      <c r="H90" s="10"/>
    </row>
    <row r="91" spans="1:8" ht="42">
      <c r="A91" s="10" t="str">
        <f>IF(DQ_CHECKS!A91="","",DQ_CHECKS!A91)</f>
        <v/>
      </c>
      <c r="B91" s="10" t="str">
        <f>PERFORMANCE_REVIEW!W91</f>
        <v/>
      </c>
      <c r="C91" s="10" t="str">
        <f>IF($A91="", "", DQ_CHECKS!O91)</f>
        <v/>
      </c>
      <c r="D91" s="10"/>
      <c r="E91" s="10"/>
      <c r="F91" s="10"/>
      <c r="G91" s="10"/>
      <c r="H91" s="10"/>
    </row>
    <row r="92" spans="1:8" ht="56">
      <c r="A92" s="10" t="str">
        <f>IF(DQ_CHECKS!A92="","",DQ_CHECKS!A92)</f>
        <v/>
      </c>
      <c r="B92" s="10" t="str">
        <f>PERFORMANCE_REVIEW!W92</f>
        <v/>
      </c>
      <c r="C92" s="10" t="str">
        <f>IF($A92="", "", DQ_CHECKS!O92)</f>
        <v/>
      </c>
      <c r="D92" s="10"/>
      <c r="E92" s="10"/>
      <c r="F92" s="10"/>
      <c r="G92" s="10"/>
      <c r="H92" s="10"/>
    </row>
    <row r="93" spans="1:8" ht="28">
      <c r="A93" s="10" t="str">
        <f>IF(DQ_CHECKS!A93="","",DQ_CHECKS!A93)</f>
        <v/>
      </c>
      <c r="B93" s="10" t="str">
        <f>PERFORMANCE_REVIEW!W93</f>
        <v/>
      </c>
      <c r="C93" s="10" t="str">
        <f>IF($A93="", "", DQ_CHECKS!O93)</f>
        <v/>
      </c>
      <c r="D93" s="10"/>
      <c r="E93" s="10"/>
      <c r="F93" s="10"/>
      <c r="G93" s="10"/>
      <c r="H93" s="10"/>
    </row>
    <row r="94" spans="1:8" ht="28">
      <c r="A94" s="10" t="str">
        <f>IF(DQ_CHECKS!A94="","",DQ_CHECKS!A94)</f>
        <v/>
      </c>
      <c r="B94" s="10" t="str">
        <f>PERFORMANCE_REVIEW!W94</f>
        <v/>
      </c>
      <c r="C94" s="10" t="str">
        <f>IF($A94="", "", DQ_CHECKS!O94)</f>
        <v/>
      </c>
      <c r="D94" s="10"/>
      <c r="E94" s="10"/>
      <c r="F94" s="10"/>
      <c r="G94" s="10"/>
      <c r="H94" s="10"/>
    </row>
    <row r="95" spans="1:8" ht="42">
      <c r="A95" s="10" t="str">
        <f>IF(DQ_CHECKS!A95="","",DQ_CHECKS!A95)</f>
        <v/>
      </c>
      <c r="B95" s="10" t="str">
        <f>PERFORMANCE_REVIEW!W95</f>
        <v/>
      </c>
      <c r="C95" s="10" t="str">
        <f>IF($A95="", "", DQ_CHECKS!O95)</f>
        <v/>
      </c>
      <c r="D95" s="10"/>
      <c r="E95" s="10"/>
      <c r="F95" s="10"/>
      <c r="G95" s="10"/>
      <c r="H95" s="10"/>
    </row>
    <row r="96" spans="1:8" ht="28">
      <c r="A96" s="10" t="str">
        <f>IF(DQ_CHECKS!A96="","",DQ_CHECKS!A96)</f>
        <v/>
      </c>
      <c r="B96" s="10" t="str">
        <f>PERFORMANCE_REVIEW!W96</f>
        <v/>
      </c>
      <c r="C96" s="10" t="str">
        <f>IF($A96="", "", DQ_CHECKS!O96)</f>
        <v/>
      </c>
      <c r="D96" s="10"/>
      <c r="E96" s="10"/>
      <c r="F96" s="10"/>
      <c r="G96" s="10"/>
      <c r="H96" s="10"/>
    </row>
    <row r="97" spans="1:8" ht="28">
      <c r="A97" s="10" t="str">
        <f>IF(DQ_CHECKS!A97="","",DQ_CHECKS!A97)</f>
        <v/>
      </c>
      <c r="B97" s="10" t="str">
        <f>PERFORMANCE_REVIEW!W97</f>
        <v/>
      </c>
      <c r="C97" s="10" t="str">
        <f>IF($A97="", "", DQ_CHECKS!O97)</f>
        <v/>
      </c>
      <c r="D97" s="10"/>
      <c r="E97" s="10"/>
      <c r="F97" s="10"/>
      <c r="G97" s="10"/>
      <c r="H97" s="10"/>
    </row>
    <row r="98" spans="1:8" ht="42">
      <c r="A98" s="10" t="str">
        <f>IF(DQ_CHECKS!A98="","",DQ_CHECKS!A98)</f>
        <v/>
      </c>
      <c r="B98" s="10" t="str">
        <f>PERFORMANCE_REVIEW!W98</f>
        <v/>
      </c>
      <c r="C98" s="10" t="str">
        <f>IF($A98="", "", DQ_CHECKS!O98)</f>
        <v/>
      </c>
      <c r="D98" s="10"/>
      <c r="E98" s="10"/>
      <c r="F98" s="10"/>
      <c r="G98" s="10"/>
      <c r="H98" s="10"/>
    </row>
    <row r="99" spans="1:8" ht="28">
      <c r="A99" s="10" t="str">
        <f>IF(DQ_CHECKS!A99="","",DQ_CHECKS!A99)</f>
        <v/>
      </c>
      <c r="B99" s="10" t="str">
        <f>PERFORMANCE_REVIEW!W99</f>
        <v/>
      </c>
      <c r="C99" s="10" t="str">
        <f>IF($A99="", "", DQ_CHECKS!O99)</f>
        <v/>
      </c>
      <c r="D99" s="10"/>
      <c r="E99" s="10"/>
      <c r="F99" s="10"/>
      <c r="G99" s="10"/>
      <c r="H99" s="10"/>
    </row>
    <row r="100" spans="1:8" ht="70">
      <c r="A100" s="10" t="str">
        <f>IF(DQ_CHECKS!A100="","",DQ_CHECKS!A100)</f>
        <v/>
      </c>
      <c r="B100" s="10" t="str">
        <f>PERFORMANCE_REVIEW!W100</f>
        <v/>
      </c>
      <c r="C100" s="10" t="str">
        <f>IF($A100="", "", DQ_CHECKS!O100)</f>
        <v/>
      </c>
      <c r="D100" s="10"/>
      <c r="E100" s="10"/>
      <c r="F100" s="10"/>
      <c r="G100" s="10"/>
      <c r="H100" s="10"/>
    </row>
    <row r="101" spans="1:8" ht="28">
      <c r="A101" s="10" t="str">
        <f>IF(DQ_CHECKS!A101="","",DQ_CHECKS!A101)</f>
        <v/>
      </c>
      <c r="B101" s="10" t="str">
        <f>PERFORMANCE_REVIEW!W101</f>
        <v/>
      </c>
      <c r="C101" s="10" t="str">
        <f>IF($A101="", "", DQ_CHECKS!O101)</f>
        <v/>
      </c>
      <c r="D101" s="10"/>
      <c r="E101" s="10"/>
      <c r="F101" s="10"/>
      <c r="G101" s="10"/>
      <c r="H101" s="10"/>
    </row>
    <row r="102" spans="1:8" ht="28">
      <c r="A102" s="10" t="str">
        <f>IF(DQ_CHECKS!A102="","",DQ_CHECKS!A102)</f>
        <v/>
      </c>
      <c r="B102" s="10" t="str">
        <f>PERFORMANCE_REVIEW!W102</f>
        <v/>
      </c>
      <c r="C102" s="10" t="str">
        <f>IF($A102="", "", DQ_CHECKS!O102)</f>
        <v/>
      </c>
      <c r="D102" s="10"/>
      <c r="E102" s="10"/>
      <c r="F102" s="10"/>
      <c r="G102" s="10"/>
      <c r="H102" s="10"/>
    </row>
    <row r="103" spans="1:8" ht="70">
      <c r="A103" s="10" t="str">
        <f>IF(DQ_CHECKS!A103="","",DQ_CHECKS!A103)</f>
        <v/>
      </c>
      <c r="B103" s="10" t="str">
        <f>PERFORMANCE_REVIEW!W103</f>
        <v/>
      </c>
      <c r="C103" s="10" t="str">
        <f>IF($A103="", "", DQ_CHECKS!O103)</f>
        <v/>
      </c>
      <c r="D103" s="10"/>
      <c r="E103" s="10"/>
      <c r="F103" s="10"/>
      <c r="G103" s="10"/>
      <c r="H103" s="10"/>
    </row>
    <row r="104" spans="1:8" ht="28">
      <c r="A104" s="10" t="str">
        <f>IF(DQ_CHECKS!A104="","",DQ_CHECKS!A104)</f>
        <v/>
      </c>
      <c r="B104" s="10" t="str">
        <f>PERFORMANCE_REVIEW!W104</f>
        <v/>
      </c>
      <c r="C104" s="10" t="str">
        <f>IF($A104="", "", DQ_CHECKS!O104)</f>
        <v/>
      </c>
      <c r="D104" s="10"/>
      <c r="E104" s="10"/>
      <c r="F104" s="10"/>
      <c r="G104" s="10"/>
      <c r="H104" s="10"/>
    </row>
    <row r="105" spans="1:8" ht="42">
      <c r="A105" s="10" t="str">
        <f>IF(DQ_CHECKS!A105="","",DQ_CHECKS!A105)</f>
        <v/>
      </c>
      <c r="B105" s="10" t="str">
        <f>PERFORMANCE_REVIEW!W105</f>
        <v/>
      </c>
      <c r="C105" s="10" t="str">
        <f>IF($A105="", "", DQ_CHECKS!O105)</f>
        <v/>
      </c>
      <c r="D105" s="10"/>
      <c r="E105" s="10"/>
      <c r="F105" s="10"/>
      <c r="G105" s="10"/>
      <c r="H105" s="10"/>
    </row>
    <row r="106" spans="1:8" ht="56">
      <c r="A106" s="10" t="str">
        <f>IF(DQ_CHECKS!A106="","",DQ_CHECKS!A106)</f>
        <v/>
      </c>
      <c r="B106" s="10" t="str">
        <f>PERFORMANCE_REVIEW!W106</f>
        <v/>
      </c>
      <c r="C106" s="10" t="str">
        <f>IF($A106="", "", DQ_CHECKS!O106)</f>
        <v/>
      </c>
      <c r="D106" s="10"/>
      <c r="E106" s="10"/>
      <c r="F106" s="10"/>
      <c r="G106" s="10"/>
      <c r="H106" s="10"/>
    </row>
    <row r="107" spans="1:8" ht="28">
      <c r="A107" s="10" t="str">
        <f>IF(DQ_CHECKS!A107="","",DQ_CHECKS!A107)</f>
        <v/>
      </c>
      <c r="B107" s="10" t="str">
        <f>PERFORMANCE_REVIEW!W107</f>
        <v/>
      </c>
      <c r="C107" s="10" t="str">
        <f>IF($A107="", "", DQ_CHECKS!O107)</f>
        <v/>
      </c>
      <c r="D107" s="10"/>
      <c r="E107" s="10"/>
      <c r="F107" s="10"/>
      <c r="G107" s="10"/>
      <c r="H107" s="10"/>
    </row>
    <row r="108" spans="1:8" ht="28">
      <c r="A108" s="10" t="str">
        <f>IF(DQ_CHECKS!A108="","",DQ_CHECKS!A108)</f>
        <v/>
      </c>
      <c r="B108" s="10" t="str">
        <f>PERFORMANCE_REVIEW!W108</f>
        <v/>
      </c>
      <c r="C108" s="10" t="str">
        <f>IF($A108="", "", DQ_CHECKS!O108)</f>
        <v/>
      </c>
      <c r="D108" s="10"/>
      <c r="E108" s="10"/>
      <c r="F108" s="10"/>
      <c r="G108" s="10"/>
      <c r="H108" s="10"/>
    </row>
    <row r="109" spans="1:8" ht="28">
      <c r="A109" s="10" t="str">
        <f>IF(DQ_CHECKS!A109="","",DQ_CHECKS!A109)</f>
        <v/>
      </c>
      <c r="B109" s="10" t="str">
        <f>PERFORMANCE_REVIEW!W109</f>
        <v/>
      </c>
      <c r="C109" s="10" t="str">
        <f>IF($A109="", "", DQ_CHECKS!O109)</f>
        <v/>
      </c>
      <c r="D109" s="10"/>
      <c r="E109" s="10"/>
      <c r="F109" s="10"/>
      <c r="G109" s="10"/>
      <c r="H109" s="10"/>
    </row>
    <row r="110" spans="1:8" ht="56">
      <c r="A110" s="10" t="str">
        <f>IF(DQ_CHECKS!A110="","",DQ_CHECKS!A110)</f>
        <v/>
      </c>
      <c r="B110" s="10" t="str">
        <f>PERFORMANCE_REVIEW!W110</f>
        <v/>
      </c>
      <c r="C110" s="10" t="str">
        <f>IF($A110="", "", DQ_CHECKS!O110)</f>
        <v/>
      </c>
      <c r="D110" s="10"/>
      <c r="E110" s="10"/>
      <c r="F110" s="10"/>
      <c r="G110" s="10"/>
      <c r="H110" s="10"/>
    </row>
    <row r="111" spans="1:8" ht="28">
      <c r="A111" s="10" t="str">
        <f>IF(DQ_CHECKS!A111="","",DQ_CHECKS!A111)</f>
        <v/>
      </c>
      <c r="B111" s="10" t="str">
        <f>PERFORMANCE_REVIEW!W111</f>
        <v/>
      </c>
      <c r="C111" s="10" t="str">
        <f>IF($A111="", "", DQ_CHECKS!O111)</f>
        <v/>
      </c>
      <c r="D111" s="10"/>
      <c r="E111" s="10"/>
      <c r="F111" s="10"/>
      <c r="G111" s="10"/>
      <c r="H111" s="10"/>
    </row>
    <row r="112" spans="1:8" ht="28">
      <c r="A112" s="10" t="str">
        <f>IF(DQ_CHECKS!A112="","",DQ_CHECKS!A112)</f>
        <v/>
      </c>
      <c r="B112" s="10" t="str">
        <f>PERFORMANCE_REVIEW!W112</f>
        <v/>
      </c>
      <c r="C112" s="10" t="str">
        <f>IF($A112="", "", DQ_CHECKS!O112)</f>
        <v/>
      </c>
      <c r="D112" s="10"/>
      <c r="E112" s="10"/>
      <c r="F112" s="10"/>
      <c r="G112" s="10"/>
      <c r="H112" s="10"/>
    </row>
    <row r="113" spans="1:8" ht="56">
      <c r="A113" s="10" t="str">
        <f>IF(DQ_CHECKS!A113="","",DQ_CHECKS!A113)</f>
        <v/>
      </c>
      <c r="B113" s="10" t="str">
        <f>PERFORMANCE_REVIEW!W113</f>
        <v/>
      </c>
      <c r="C113" s="10" t="str">
        <f>IF($A113="", "", DQ_CHECKS!O113)</f>
        <v/>
      </c>
      <c r="D113" s="10"/>
      <c r="E113" s="10"/>
      <c r="F113" s="10"/>
      <c r="G113" s="10"/>
      <c r="H113" s="10"/>
    </row>
    <row r="114" spans="1:8" ht="70">
      <c r="A114" s="10" t="str">
        <f>IF(DQ_CHECKS!A114="","",DQ_CHECKS!A114)</f>
        <v/>
      </c>
      <c r="B114" s="10" t="str">
        <f>PERFORMANCE_REVIEW!W114</f>
        <v/>
      </c>
      <c r="C114" s="10" t="str">
        <f>IF($A114="", "", DQ_CHECKS!O114)</f>
        <v/>
      </c>
      <c r="D114" s="10"/>
      <c r="E114" s="10"/>
      <c r="F114" s="10"/>
      <c r="G114" s="10"/>
      <c r="H114" s="10"/>
    </row>
    <row r="115" spans="1:8" ht="28">
      <c r="A115" s="10" t="str">
        <f>IF(DQ_CHECKS!A115="","",DQ_CHECKS!A115)</f>
        <v/>
      </c>
      <c r="B115" s="10" t="str">
        <f>PERFORMANCE_REVIEW!W115</f>
        <v/>
      </c>
      <c r="C115" s="10" t="str">
        <f>IF($A115="", "", DQ_CHECKS!O115)</f>
        <v/>
      </c>
      <c r="D115" s="10"/>
      <c r="E115" s="10"/>
      <c r="F115" s="10"/>
      <c r="G115" s="10"/>
      <c r="H115" s="10"/>
    </row>
    <row r="116" spans="1:8" ht="28">
      <c r="A116" s="10" t="str">
        <f>IF(DQ_CHECKS!A116="","",DQ_CHECKS!A116)</f>
        <v/>
      </c>
      <c r="B116" s="10" t="str">
        <f>PERFORMANCE_REVIEW!W116</f>
        <v/>
      </c>
      <c r="C116" s="10" t="str">
        <f>IF($A116="", "", DQ_CHECKS!O116)</f>
        <v/>
      </c>
      <c r="D116" s="10"/>
      <c r="E116" s="10"/>
      <c r="F116" s="10"/>
      <c r="G116" s="10"/>
      <c r="H116" s="10"/>
    </row>
    <row r="117" spans="1:8" ht="28">
      <c r="A117" s="10" t="str">
        <f>IF(DQ_CHECKS!A117="","",DQ_CHECKS!A117)</f>
        <v/>
      </c>
      <c r="B117" s="10" t="str">
        <f>PERFORMANCE_REVIEW!W117</f>
        <v/>
      </c>
      <c r="C117" s="10" t="str">
        <f>IF($A117="", "", DQ_CHECKS!O117)</f>
        <v/>
      </c>
      <c r="D117" s="10"/>
      <c r="E117" s="10"/>
      <c r="F117" s="10"/>
      <c r="G117" s="10"/>
      <c r="H117" s="10"/>
    </row>
    <row r="118" spans="1:8" ht="28">
      <c r="A118" s="10" t="str">
        <f>IF(DQ_CHECKS!A118="","",DQ_CHECKS!A118)</f>
        <v/>
      </c>
      <c r="B118" s="10" t="str">
        <f>PERFORMANCE_REVIEW!W118</f>
        <v/>
      </c>
      <c r="C118" s="10" t="str">
        <f>IF($A118="", "", DQ_CHECKS!O118)</f>
        <v/>
      </c>
      <c r="D118" s="10"/>
      <c r="E118" s="10"/>
      <c r="F118" s="10"/>
      <c r="G118" s="10"/>
      <c r="H118" s="10"/>
    </row>
    <row r="119" spans="1:8" ht="42">
      <c r="A119" s="10" t="str">
        <f>IF(DQ_CHECKS!A119="","",DQ_CHECKS!A119)</f>
        <v/>
      </c>
      <c r="B119" s="10" t="str">
        <f>PERFORMANCE_REVIEW!W119</f>
        <v/>
      </c>
      <c r="C119" s="10" t="str">
        <f>IF($A119="", "", DQ_CHECKS!O119)</f>
        <v/>
      </c>
      <c r="D119" s="10"/>
      <c r="E119" s="10"/>
      <c r="F119" s="10"/>
      <c r="G119" s="10"/>
      <c r="H119" s="10"/>
    </row>
    <row r="120" spans="1:8" ht="28">
      <c r="A120" s="10" t="str">
        <f>IF(DQ_CHECKS!A120="","",DQ_CHECKS!A120)</f>
        <v/>
      </c>
      <c r="B120" s="10" t="str">
        <f>PERFORMANCE_REVIEW!W120</f>
        <v/>
      </c>
      <c r="C120" s="10" t="str">
        <f>IF($A120="", "", DQ_CHECKS!O120)</f>
        <v/>
      </c>
      <c r="D120" s="10"/>
      <c r="E120" s="10"/>
      <c r="F120" s="10"/>
      <c r="G120" s="10"/>
      <c r="H120" s="10"/>
    </row>
    <row r="121" spans="1:8" ht="28">
      <c r="A121" s="10" t="str">
        <f>IF(DQ_CHECKS!A121="","",DQ_CHECKS!A121)</f>
        <v/>
      </c>
      <c r="B121" s="10" t="str">
        <f>PERFORMANCE_REVIEW!W121</f>
        <v/>
      </c>
      <c r="C121" s="10" t="str">
        <f>IF($A121="", "", DQ_CHECKS!O121)</f>
        <v/>
      </c>
      <c r="D121" s="10"/>
      <c r="E121" s="10"/>
      <c r="F121" s="10"/>
      <c r="G121" s="10"/>
      <c r="H121" s="10"/>
    </row>
    <row r="122" spans="1:8" ht="28">
      <c r="A122" s="10" t="str">
        <f>IF(DQ_CHECKS!A122="","",DQ_CHECKS!A122)</f>
        <v/>
      </c>
      <c r="B122" s="10" t="str">
        <f>PERFORMANCE_REVIEW!W122</f>
        <v/>
      </c>
      <c r="C122" s="10" t="str">
        <f>IF($A122="", "", DQ_CHECKS!O122)</f>
        <v/>
      </c>
      <c r="D122" s="10"/>
      <c r="E122" s="10"/>
      <c r="F122" s="10"/>
      <c r="G122" s="10"/>
      <c r="H122" s="10"/>
    </row>
    <row r="123" spans="1:8" ht="28">
      <c r="A123" s="10" t="str">
        <f>IF(DQ_CHECKS!A123="","",DQ_CHECKS!A123)</f>
        <v/>
      </c>
      <c r="B123" s="10" t="str">
        <f>PERFORMANCE_REVIEW!W123</f>
        <v/>
      </c>
      <c r="C123" s="10" t="str">
        <f>IF($A123="", "", DQ_CHECKS!O123)</f>
        <v/>
      </c>
      <c r="D123" s="10"/>
      <c r="E123" s="10"/>
      <c r="F123" s="10"/>
      <c r="G123" s="10"/>
      <c r="H123" s="10"/>
    </row>
    <row r="124" spans="1:8" ht="28">
      <c r="A124" s="10" t="str">
        <f>IF(DQ_CHECKS!A124="","",DQ_CHECKS!A124)</f>
        <v/>
      </c>
      <c r="B124" s="10" t="str">
        <f>PERFORMANCE_REVIEW!W124</f>
        <v/>
      </c>
      <c r="C124" s="10" t="str">
        <f>IF($A124="", "", DQ_CHECKS!O124)</f>
        <v/>
      </c>
      <c r="D124" s="10"/>
      <c r="E124" s="10"/>
      <c r="F124" s="10"/>
      <c r="G124" s="10"/>
      <c r="H124" s="10"/>
    </row>
    <row r="125" spans="1:8" ht="28">
      <c r="A125" s="10" t="str">
        <f>IF(DQ_CHECKS!A125="","",DQ_CHECKS!A125)</f>
        <v/>
      </c>
      <c r="B125" s="10" t="str">
        <f>PERFORMANCE_REVIEW!W125</f>
        <v/>
      </c>
      <c r="C125" s="10" t="str">
        <f>IF($A125="", "", DQ_CHECKS!O125)</f>
        <v/>
      </c>
      <c r="D125" s="10"/>
      <c r="E125" s="10"/>
      <c r="F125" s="10"/>
      <c r="G125" s="10"/>
      <c r="H125" s="10"/>
    </row>
    <row r="126" spans="1:8" ht="28">
      <c r="A126" s="10" t="str">
        <f>IF(DQ_CHECKS!A126="","",DQ_CHECKS!A126)</f>
        <v/>
      </c>
      <c r="B126" s="10" t="str">
        <f>PERFORMANCE_REVIEW!W126</f>
        <v/>
      </c>
      <c r="C126" s="10" t="str">
        <f>IF($A126="", "", DQ_CHECKS!O126)</f>
        <v/>
      </c>
      <c r="D126" s="10"/>
      <c r="E126" s="10"/>
      <c r="F126" s="10"/>
      <c r="G126" s="10"/>
      <c r="H126" s="10"/>
    </row>
    <row r="127" spans="1:8" ht="28">
      <c r="A127" s="10" t="str">
        <f>IF(DQ_CHECKS!A127="","",DQ_CHECKS!A127)</f>
        <v/>
      </c>
      <c r="B127" s="10" t="str">
        <f>PERFORMANCE_REVIEW!W127</f>
        <v/>
      </c>
      <c r="C127" s="10" t="str">
        <f>IF($A127="", "", DQ_CHECKS!O127)</f>
        <v/>
      </c>
      <c r="D127" s="10"/>
      <c r="E127" s="10"/>
      <c r="F127" s="10"/>
      <c r="G127" s="10"/>
      <c r="H127" s="10"/>
    </row>
    <row r="128" spans="1:8" ht="28">
      <c r="A128" s="10" t="str">
        <f>IF(DQ_CHECKS!A128="","",DQ_CHECKS!A128)</f>
        <v/>
      </c>
      <c r="B128" s="10" t="str">
        <f>PERFORMANCE_REVIEW!W128</f>
        <v/>
      </c>
      <c r="C128" s="10" t="str">
        <f>IF($A128="", "", DQ_CHECKS!O128)</f>
        <v/>
      </c>
      <c r="D128" s="10"/>
      <c r="E128" s="10"/>
      <c r="F128" s="10"/>
      <c r="G128" s="10"/>
      <c r="H128" s="10"/>
    </row>
    <row r="129" spans="1:8" ht="28">
      <c r="A129" s="10" t="str">
        <f>IF(DQ_CHECKS!A129="","",DQ_CHECKS!A129)</f>
        <v/>
      </c>
      <c r="B129" s="10" t="str">
        <f>PERFORMANCE_REVIEW!W129</f>
        <v/>
      </c>
      <c r="C129" s="10" t="str">
        <f>IF($A129="", "", DQ_CHECKS!O129)</f>
        <v/>
      </c>
      <c r="D129" s="10"/>
      <c r="E129" s="10"/>
      <c r="F129" s="10"/>
      <c r="G129" s="10"/>
      <c r="H129" s="10"/>
    </row>
    <row r="130" spans="1:8" ht="28">
      <c r="A130" s="10" t="str">
        <f>IF(DQ_CHECKS!A130="","",DQ_CHECKS!A130)</f>
        <v/>
      </c>
      <c r="B130" s="10" t="str">
        <f>PERFORMANCE_REVIEW!W130</f>
        <v/>
      </c>
      <c r="C130" s="10" t="str">
        <f>IF($A130="", "", DQ_CHECKS!O130)</f>
        <v/>
      </c>
      <c r="D130" s="10"/>
      <c r="E130" s="10"/>
      <c r="F130" s="10"/>
      <c r="G130" s="10"/>
      <c r="H130" s="10"/>
    </row>
    <row r="131" spans="1:8" ht="28">
      <c r="A131" s="10" t="str">
        <f>IF(DQ_CHECKS!A131="","",DQ_CHECKS!A131)</f>
        <v/>
      </c>
      <c r="B131" s="10" t="str">
        <f>PERFORMANCE_REVIEW!W131</f>
        <v/>
      </c>
      <c r="C131" s="10" t="str">
        <f>IF($A131="", "", DQ_CHECKS!O131)</f>
        <v/>
      </c>
      <c r="D131" s="10"/>
      <c r="E131" s="10"/>
      <c r="F131" s="10"/>
      <c r="G131" s="10"/>
      <c r="H131" s="10"/>
    </row>
    <row r="132" spans="1:8" ht="28">
      <c r="A132" s="10" t="str">
        <f>IF(DQ_CHECKS!A132="","",DQ_CHECKS!A132)</f>
        <v/>
      </c>
      <c r="B132" s="10" t="str">
        <f>PERFORMANCE_REVIEW!W132</f>
        <v/>
      </c>
      <c r="C132" s="10" t="str">
        <f>IF($A132="", "", DQ_CHECKS!O132)</f>
        <v/>
      </c>
      <c r="D132" s="10"/>
      <c r="E132" s="10"/>
      <c r="F132" s="10"/>
      <c r="G132" s="10"/>
      <c r="H132" s="10"/>
    </row>
    <row r="133" spans="1:8" ht="28">
      <c r="A133" s="10" t="str">
        <f>IF(DQ_CHECKS!A133="","",DQ_CHECKS!A133)</f>
        <v/>
      </c>
      <c r="B133" s="10" t="str">
        <f>PERFORMANCE_REVIEW!W133</f>
        <v/>
      </c>
      <c r="C133" s="10" t="str">
        <f>IF($A133="", "", DQ_CHECKS!O133)</f>
        <v/>
      </c>
      <c r="D133" s="10"/>
      <c r="E133" s="10"/>
      <c r="F133" s="10"/>
      <c r="G133" s="10"/>
      <c r="H133" s="10"/>
    </row>
    <row r="134" spans="1:8" ht="28">
      <c r="A134" s="10" t="str">
        <f>IF(DQ_CHECKS!A134="","",DQ_CHECKS!A134)</f>
        <v/>
      </c>
      <c r="B134" s="10" t="str">
        <f>PERFORMANCE_REVIEW!W134</f>
        <v/>
      </c>
      <c r="C134" s="10" t="str">
        <f>IF($A134="", "", DQ_CHECKS!O134)</f>
        <v/>
      </c>
      <c r="D134" s="10"/>
      <c r="E134" s="10"/>
      <c r="F134" s="10"/>
      <c r="G134" s="10"/>
      <c r="H134" s="10"/>
    </row>
    <row r="135" spans="1:8" ht="28">
      <c r="A135" s="10" t="str">
        <f>IF(DQ_CHECKS!A135="","",DQ_CHECKS!A135)</f>
        <v/>
      </c>
      <c r="B135" s="10" t="str">
        <f>PERFORMANCE_REVIEW!W135</f>
        <v/>
      </c>
      <c r="C135" s="10" t="str">
        <f>IF($A135="", "", DQ_CHECKS!O135)</f>
        <v/>
      </c>
      <c r="D135" s="10"/>
      <c r="E135" s="10"/>
      <c r="F135" s="10"/>
      <c r="G135" s="10"/>
      <c r="H135" s="10"/>
    </row>
    <row r="136" spans="1:8" ht="28">
      <c r="A136" s="10" t="str">
        <f>IF(DQ_CHECKS!A136="","",DQ_CHECKS!A136)</f>
        <v/>
      </c>
      <c r="B136" s="10" t="str">
        <f>PERFORMANCE_REVIEW!W136</f>
        <v/>
      </c>
      <c r="C136" s="10" t="str">
        <f>IF($A136="", "", DQ_CHECKS!O136)</f>
        <v/>
      </c>
      <c r="D136" s="10"/>
      <c r="E136" s="10"/>
      <c r="F136" s="10"/>
      <c r="G136" s="10"/>
      <c r="H136" s="10"/>
    </row>
    <row r="137" spans="1:8" ht="28">
      <c r="A137" s="10" t="str">
        <f>IF(DQ_CHECKS!A137="","",DQ_CHECKS!A137)</f>
        <v/>
      </c>
      <c r="B137" s="10" t="str">
        <f>PERFORMANCE_REVIEW!W137</f>
        <v/>
      </c>
      <c r="C137" s="10" t="str">
        <f>IF($A137="", "", DQ_CHECKS!O137)</f>
        <v/>
      </c>
      <c r="D137" s="10"/>
      <c r="E137" s="10"/>
      <c r="F137" s="10"/>
      <c r="G137" s="10"/>
      <c r="H137" s="10"/>
    </row>
    <row r="138" spans="1:8" ht="28">
      <c r="A138" s="10" t="str">
        <f>IF(DQ_CHECKS!A138="","",DQ_CHECKS!A138)</f>
        <v/>
      </c>
      <c r="B138" s="10" t="str">
        <f>PERFORMANCE_REVIEW!W138</f>
        <v/>
      </c>
      <c r="C138" s="10" t="str">
        <f>IF($A138="", "", DQ_CHECKS!O138)</f>
        <v/>
      </c>
      <c r="D138" s="10"/>
      <c r="E138" s="10"/>
      <c r="F138" s="10"/>
      <c r="G138" s="10"/>
      <c r="H138" s="10"/>
    </row>
    <row r="139" spans="1:8" ht="28">
      <c r="A139" s="10" t="str">
        <f>IF(DQ_CHECKS!A139="","",DQ_CHECKS!A139)</f>
        <v/>
      </c>
      <c r="B139" s="10" t="str">
        <f>PERFORMANCE_REVIEW!W139</f>
        <v/>
      </c>
      <c r="C139" s="10" t="str">
        <f>IF($A139="", "", DQ_CHECKS!O139)</f>
        <v/>
      </c>
      <c r="D139" s="10"/>
      <c r="E139" s="10"/>
      <c r="F139" s="10"/>
      <c r="G139" s="10"/>
      <c r="H139" s="10"/>
    </row>
    <row r="140" spans="1:8" ht="28">
      <c r="A140" s="10" t="str">
        <f>IF(DQ_CHECKS!A140="","",DQ_CHECKS!A140)</f>
        <v/>
      </c>
      <c r="B140" s="10" t="str">
        <f>PERFORMANCE_REVIEW!W140</f>
        <v/>
      </c>
      <c r="C140" s="10" t="str">
        <f>IF($A140="", "", DQ_CHECKS!O140)</f>
        <v/>
      </c>
      <c r="D140" s="10"/>
      <c r="E140" s="10"/>
      <c r="F140" s="10"/>
      <c r="G140" s="10"/>
      <c r="H140" s="10"/>
    </row>
    <row r="141" spans="1:8" ht="28">
      <c r="A141" s="10" t="str">
        <f>IF(DQ_CHECKS!A141="","",DQ_CHECKS!A141)</f>
        <v/>
      </c>
      <c r="B141" s="10" t="str">
        <f>PERFORMANCE_REVIEW!W141</f>
        <v/>
      </c>
      <c r="C141" s="10" t="str">
        <f>IF($A141="", "", DQ_CHECKS!O141)</f>
        <v/>
      </c>
      <c r="D141" s="10"/>
      <c r="E141" s="10"/>
      <c r="F141" s="10"/>
      <c r="G141" s="10"/>
      <c r="H141" s="10"/>
    </row>
    <row r="142" spans="1:8" ht="28">
      <c r="A142" s="10" t="str">
        <f>IF(DQ_CHECKS!A142="","",DQ_CHECKS!A142)</f>
        <v/>
      </c>
      <c r="B142" s="10" t="str">
        <f>PERFORMANCE_REVIEW!W142</f>
        <v/>
      </c>
      <c r="C142" s="10" t="str">
        <f>IF($A142="", "", DQ_CHECKS!O142)</f>
        <v/>
      </c>
      <c r="D142" s="10"/>
      <c r="E142" s="10"/>
      <c r="F142" s="10"/>
      <c r="G142" s="10"/>
      <c r="H142" s="10"/>
    </row>
    <row r="143" spans="1:8" ht="28">
      <c r="A143" s="10" t="str">
        <f>IF(DQ_CHECKS!A143="","",DQ_CHECKS!A143)</f>
        <v/>
      </c>
      <c r="B143" s="10" t="str">
        <f>PERFORMANCE_REVIEW!W143</f>
        <v/>
      </c>
      <c r="C143" s="10" t="str">
        <f>IF($A143="", "", DQ_CHECKS!O143)</f>
        <v/>
      </c>
      <c r="D143" s="10"/>
      <c r="E143" s="10"/>
      <c r="F143" s="10"/>
      <c r="G143" s="10"/>
      <c r="H143" s="10"/>
    </row>
    <row r="144" spans="1:8" ht="28">
      <c r="A144" s="10" t="str">
        <f>IF(DQ_CHECKS!A144="","",DQ_CHECKS!A144)</f>
        <v/>
      </c>
      <c r="B144" s="10" t="str">
        <f>PERFORMANCE_REVIEW!W144</f>
        <v/>
      </c>
      <c r="C144" s="10" t="str">
        <f>IF($A144="", "", DQ_CHECKS!O144)</f>
        <v/>
      </c>
      <c r="D144" s="10"/>
      <c r="E144" s="10"/>
      <c r="F144" s="10"/>
      <c r="G144" s="10"/>
      <c r="H144" s="10"/>
    </row>
    <row r="145" spans="1:8" ht="28">
      <c r="A145" s="10" t="str">
        <f>IF(DQ_CHECKS!A145="","",DQ_CHECKS!A145)</f>
        <v/>
      </c>
      <c r="B145" s="10" t="str">
        <f>PERFORMANCE_REVIEW!W145</f>
        <v/>
      </c>
      <c r="C145" s="10" t="str">
        <f>IF($A145="", "", DQ_CHECKS!O145)</f>
        <v/>
      </c>
      <c r="D145" s="10"/>
      <c r="E145" s="10"/>
      <c r="F145" s="10"/>
      <c r="G145" s="10"/>
      <c r="H145" s="10"/>
    </row>
    <row r="146" spans="1:8" ht="28">
      <c r="A146" s="10" t="str">
        <f>IF(DQ_CHECKS!A146="","",DQ_CHECKS!A146)</f>
        <v/>
      </c>
      <c r="B146" s="10" t="str">
        <f>PERFORMANCE_REVIEW!W146</f>
        <v/>
      </c>
      <c r="C146" s="10" t="str">
        <f>IF($A146="", "", DQ_CHECKS!O146)</f>
        <v/>
      </c>
      <c r="D146" s="10"/>
      <c r="E146" s="10"/>
      <c r="F146" s="10"/>
      <c r="G146" s="10"/>
      <c r="H146" s="10"/>
    </row>
    <row r="147" spans="1:8" ht="28">
      <c r="A147" s="10" t="str">
        <f>IF(DQ_CHECKS!A147="","",DQ_CHECKS!A147)</f>
        <v/>
      </c>
      <c r="B147" s="10" t="str">
        <f>PERFORMANCE_REVIEW!W147</f>
        <v/>
      </c>
      <c r="C147" s="10" t="str">
        <f>IF($A147="", "", DQ_CHECKS!O147)</f>
        <v/>
      </c>
      <c r="D147" s="10"/>
      <c r="E147" s="10"/>
      <c r="F147" s="10"/>
      <c r="G147" s="10"/>
      <c r="H147" s="10"/>
    </row>
    <row r="148" spans="1:8" ht="28">
      <c r="A148" s="10" t="str">
        <f>IF(DQ_CHECKS!A148="","",DQ_CHECKS!A148)</f>
        <v/>
      </c>
      <c r="B148" s="10" t="str">
        <f>PERFORMANCE_REVIEW!W148</f>
        <v/>
      </c>
      <c r="C148" s="10" t="str">
        <f>IF($A148="", "", DQ_CHECKS!O148)</f>
        <v/>
      </c>
      <c r="D148" s="10"/>
      <c r="E148" s="10"/>
      <c r="F148" s="10"/>
      <c r="G148" s="10"/>
      <c r="H148" s="10"/>
    </row>
    <row r="149" spans="1:8" ht="28">
      <c r="A149" s="10" t="str">
        <f>IF(DQ_CHECKS!A149="","",DQ_CHECKS!A149)</f>
        <v/>
      </c>
      <c r="B149" s="10" t="str">
        <f>PERFORMANCE_REVIEW!W149</f>
        <v/>
      </c>
      <c r="C149" s="10" t="str">
        <f>IF($A149="", "", DQ_CHECKS!O149)</f>
        <v/>
      </c>
      <c r="D149" s="10"/>
      <c r="E149" s="10"/>
      <c r="F149" s="10"/>
      <c r="G149" s="10"/>
      <c r="H149" s="10"/>
    </row>
    <row r="150" spans="1:8" ht="28">
      <c r="A150" s="10" t="str">
        <f>IF(DQ_CHECKS!A150="","",DQ_CHECKS!A150)</f>
        <v/>
      </c>
      <c r="B150" s="10" t="str">
        <f>PERFORMANCE_REVIEW!W150</f>
        <v/>
      </c>
      <c r="C150" s="10" t="str">
        <f>IF($A150="", "", DQ_CHECKS!O150)</f>
        <v/>
      </c>
      <c r="D150" s="10"/>
      <c r="E150" s="10"/>
      <c r="F150" s="10"/>
      <c r="G150" s="10"/>
      <c r="H150" s="10"/>
    </row>
    <row r="151" spans="1:8" ht="28">
      <c r="A151" s="10" t="str">
        <f>IF(DQ_CHECKS!A151="","",DQ_CHECKS!A151)</f>
        <v/>
      </c>
      <c r="B151" s="10" t="str">
        <f>PERFORMANCE_REVIEW!W151</f>
        <v/>
      </c>
      <c r="C151" s="10" t="str">
        <f>IF($A151="", "", DQ_CHECKS!O151)</f>
        <v/>
      </c>
      <c r="D151" s="10"/>
      <c r="E151" s="10"/>
      <c r="F151" s="10"/>
      <c r="G151" s="10"/>
      <c r="H151" s="10"/>
    </row>
    <row r="152" spans="1:8" ht="28">
      <c r="A152" s="10" t="str">
        <f>IF(DQ_CHECKS!A152="","",DQ_CHECKS!A152)</f>
        <v/>
      </c>
      <c r="B152" s="10" t="str">
        <f>PERFORMANCE_REVIEW!W152</f>
        <v/>
      </c>
      <c r="C152" s="10" t="str">
        <f>IF($A152="", "", DQ_CHECKS!O152)</f>
        <v/>
      </c>
      <c r="D152" s="10"/>
      <c r="E152" s="10"/>
      <c r="F152" s="10"/>
      <c r="G152" s="10"/>
      <c r="H152" s="10"/>
    </row>
    <row r="153" spans="1:8" ht="28">
      <c r="A153" s="10" t="str">
        <f>IF(DQ_CHECKS!A153="","",DQ_CHECKS!A153)</f>
        <v/>
      </c>
      <c r="B153" s="10" t="str">
        <f>PERFORMANCE_REVIEW!W153</f>
        <v/>
      </c>
      <c r="C153" s="10" t="str">
        <f>IF($A153="", "", DQ_CHECKS!O153)</f>
        <v/>
      </c>
      <c r="D153" s="10"/>
      <c r="E153" s="10"/>
      <c r="F153" s="10"/>
      <c r="G153" s="10"/>
      <c r="H153" s="10"/>
    </row>
    <row r="154" spans="1:8" ht="28">
      <c r="A154" s="10" t="str">
        <f>IF(DQ_CHECKS!A154="","",DQ_CHECKS!A154)</f>
        <v/>
      </c>
      <c r="B154" s="10" t="str">
        <f>PERFORMANCE_REVIEW!W154</f>
        <v/>
      </c>
      <c r="C154" s="10" t="str">
        <f>IF($A154="", "", DQ_CHECKS!O154)</f>
        <v/>
      </c>
      <c r="D154" s="10"/>
      <c r="E154" s="10"/>
      <c r="F154" s="10"/>
      <c r="G154" s="10"/>
      <c r="H154" s="10"/>
    </row>
    <row r="155" spans="1:8" ht="28">
      <c r="A155" s="10" t="str">
        <f>IF(DQ_CHECKS!A155="","",DQ_CHECKS!A155)</f>
        <v/>
      </c>
      <c r="B155" s="10" t="str">
        <f>PERFORMANCE_REVIEW!W155</f>
        <v/>
      </c>
      <c r="C155" s="10" t="str">
        <f>IF($A155="", "", DQ_CHECKS!O155)</f>
        <v/>
      </c>
      <c r="D155" s="10"/>
      <c r="E155" s="10"/>
      <c r="F155" s="10"/>
      <c r="G155" s="10"/>
      <c r="H155" s="10"/>
    </row>
    <row r="156" spans="1:8" ht="28">
      <c r="A156" s="10" t="str">
        <f>IF(DQ_CHECKS!A156="","",DQ_CHECKS!A156)</f>
        <v/>
      </c>
      <c r="B156" s="10" t="str">
        <f>PERFORMANCE_REVIEW!W156</f>
        <v/>
      </c>
      <c r="C156" s="10" t="str">
        <f>IF($A156="", "", DQ_CHECKS!O156)</f>
        <v/>
      </c>
      <c r="D156" s="10"/>
      <c r="E156" s="10"/>
      <c r="F156" s="10"/>
      <c r="G156" s="10"/>
      <c r="H156" s="10"/>
    </row>
    <row r="157" spans="1:8" ht="28">
      <c r="A157" s="10" t="str">
        <f>IF(DQ_CHECKS!A157="","",DQ_CHECKS!A157)</f>
        <v/>
      </c>
      <c r="B157" s="10" t="str">
        <f>PERFORMANCE_REVIEW!W157</f>
        <v/>
      </c>
      <c r="C157" s="10" t="str">
        <f>IF($A157="", "", DQ_CHECKS!O157)</f>
        <v/>
      </c>
      <c r="D157" s="10"/>
      <c r="E157" s="10"/>
      <c r="F157" s="10"/>
      <c r="G157" s="10"/>
      <c r="H157" s="10"/>
    </row>
    <row r="158" spans="1:8" ht="28">
      <c r="A158" s="10" t="str">
        <f>IF(DQ_CHECKS!A158="","",DQ_CHECKS!A158)</f>
        <v/>
      </c>
      <c r="B158" s="10" t="str">
        <f>PERFORMANCE_REVIEW!W158</f>
        <v/>
      </c>
      <c r="C158" s="10" t="str">
        <f>IF($A158="", "", DQ_CHECKS!O158)</f>
        <v/>
      </c>
      <c r="D158" s="10"/>
      <c r="E158" s="10"/>
      <c r="F158" s="10"/>
      <c r="G158" s="10"/>
      <c r="H158" s="10"/>
    </row>
    <row r="159" spans="1:8" ht="28">
      <c r="A159" s="10" t="str">
        <f>IF(DQ_CHECKS!A159="","",DQ_CHECKS!A159)</f>
        <v/>
      </c>
      <c r="B159" s="10" t="str">
        <f>PERFORMANCE_REVIEW!W159</f>
        <v/>
      </c>
      <c r="C159" s="10" t="str">
        <f>IF($A159="", "", DQ_CHECKS!O159)</f>
        <v/>
      </c>
      <c r="D159" s="10"/>
      <c r="E159" s="10"/>
      <c r="F159" s="10"/>
      <c r="G159" s="10"/>
      <c r="H159" s="10"/>
    </row>
    <row r="160" spans="1:8" ht="28">
      <c r="A160" s="10" t="str">
        <f>IF(DQ_CHECKS!A160="","",DQ_CHECKS!A160)</f>
        <v/>
      </c>
      <c r="B160" s="10" t="str">
        <f>PERFORMANCE_REVIEW!W160</f>
        <v/>
      </c>
      <c r="C160" s="10" t="str">
        <f>IF($A160="", "", DQ_CHECKS!O160)</f>
        <v/>
      </c>
      <c r="D160" s="10"/>
      <c r="E160" s="10"/>
      <c r="F160" s="10"/>
      <c r="G160" s="10"/>
      <c r="H160" s="10"/>
    </row>
    <row r="161" spans="1:8" ht="28">
      <c r="A161" s="10" t="str">
        <f>IF(DQ_CHECKS!A161="","",DQ_CHECKS!A161)</f>
        <v/>
      </c>
      <c r="B161" s="10" t="str">
        <f>PERFORMANCE_REVIEW!W161</f>
        <v/>
      </c>
      <c r="C161" s="10" t="str">
        <f>IF($A161="", "", DQ_CHECKS!O161)</f>
        <v/>
      </c>
      <c r="D161" s="10"/>
      <c r="E161" s="10"/>
      <c r="F161" s="10"/>
      <c r="G161" s="10"/>
      <c r="H161" s="10"/>
    </row>
    <row r="162" spans="1:8" ht="28">
      <c r="A162" s="10" t="str">
        <f>IF(DQ_CHECKS!A162="","",DQ_CHECKS!A162)</f>
        <v/>
      </c>
      <c r="B162" s="10" t="str">
        <f>PERFORMANCE_REVIEW!W162</f>
        <v/>
      </c>
      <c r="C162" s="10" t="str">
        <f>IF($A162="", "", DQ_CHECKS!O162)</f>
        <v/>
      </c>
      <c r="D162" s="10"/>
      <c r="E162" s="10"/>
      <c r="F162" s="10"/>
      <c r="G162" s="10"/>
      <c r="H162" s="10"/>
    </row>
    <row r="163" spans="1:8" ht="28">
      <c r="A163" s="10" t="str">
        <f>IF(DQ_CHECKS!A163="","",DQ_CHECKS!A163)</f>
        <v/>
      </c>
      <c r="B163" s="10" t="str">
        <f>PERFORMANCE_REVIEW!W163</f>
        <v/>
      </c>
      <c r="C163" s="10" t="str">
        <f>IF($A163="", "", DQ_CHECKS!O163)</f>
        <v/>
      </c>
      <c r="D163" s="10"/>
      <c r="E163" s="10"/>
      <c r="F163" s="10"/>
      <c r="G163" s="10"/>
      <c r="H163" s="10"/>
    </row>
    <row r="164" spans="1:8" ht="28">
      <c r="A164" s="10" t="str">
        <f>IF(DQ_CHECKS!A164="","",DQ_CHECKS!A164)</f>
        <v/>
      </c>
      <c r="B164" s="10" t="str">
        <f>PERFORMANCE_REVIEW!W164</f>
        <v/>
      </c>
      <c r="C164" s="10" t="str">
        <f>IF($A164="", "", DQ_CHECKS!O164)</f>
        <v/>
      </c>
      <c r="D164" s="10"/>
      <c r="E164" s="10"/>
      <c r="F164" s="10"/>
      <c r="G164" s="10"/>
      <c r="H164" s="10"/>
    </row>
    <row r="165" spans="1:8" ht="28">
      <c r="A165" s="10" t="str">
        <f>IF(DQ_CHECKS!A165="","",DQ_CHECKS!A165)</f>
        <v/>
      </c>
      <c r="B165" s="10" t="str">
        <f>PERFORMANCE_REVIEW!W165</f>
        <v/>
      </c>
      <c r="C165" s="10" t="str">
        <f>IF($A165="", "", DQ_CHECKS!O165)</f>
        <v/>
      </c>
      <c r="D165" s="10"/>
      <c r="E165" s="10"/>
      <c r="F165" s="10"/>
      <c r="G165" s="10"/>
      <c r="H165" s="10"/>
    </row>
    <row r="166" spans="1:8" ht="28">
      <c r="A166" s="10" t="str">
        <f>IF(DQ_CHECKS!A166="","",DQ_CHECKS!A166)</f>
        <v/>
      </c>
      <c r="B166" s="10" t="str">
        <f>PERFORMANCE_REVIEW!W166</f>
        <v/>
      </c>
      <c r="C166" s="10" t="str">
        <f>IF($A166="", "", DQ_CHECKS!O166)</f>
        <v/>
      </c>
      <c r="D166" s="10"/>
      <c r="E166" s="10"/>
      <c r="F166" s="10"/>
      <c r="G166" s="10"/>
      <c r="H166" s="10"/>
    </row>
    <row r="167" spans="1:8" ht="28">
      <c r="A167" s="10" t="str">
        <f>IF(DQ_CHECKS!A167="","",DQ_CHECKS!A167)</f>
        <v/>
      </c>
      <c r="B167" s="10" t="str">
        <f>PERFORMANCE_REVIEW!W167</f>
        <v/>
      </c>
      <c r="C167" s="10" t="str">
        <f>IF($A167="", "", DQ_CHECKS!O167)</f>
        <v/>
      </c>
      <c r="D167" s="10"/>
      <c r="E167" s="10"/>
      <c r="F167" s="10"/>
      <c r="G167" s="10"/>
      <c r="H167" s="10"/>
    </row>
    <row r="168" spans="1:8" ht="28">
      <c r="A168" s="10" t="str">
        <f>IF(DQ_CHECKS!A168="","",DQ_CHECKS!A168)</f>
        <v/>
      </c>
      <c r="B168" s="10" t="str">
        <f>PERFORMANCE_REVIEW!W168</f>
        <v/>
      </c>
      <c r="C168" s="10" t="str">
        <f>IF($A168="", "", DQ_CHECKS!O168)</f>
        <v/>
      </c>
      <c r="D168" s="10"/>
      <c r="E168" s="10"/>
      <c r="F168" s="10"/>
      <c r="G168" s="10"/>
      <c r="H168" s="10"/>
    </row>
    <row r="169" spans="1:8" ht="28">
      <c r="A169" s="10" t="str">
        <f>IF(DQ_CHECKS!A169="","",DQ_CHECKS!A169)</f>
        <v/>
      </c>
      <c r="B169" s="10" t="str">
        <f>PERFORMANCE_REVIEW!W169</f>
        <v/>
      </c>
      <c r="C169" s="10" t="str">
        <f>IF($A169="", "", DQ_CHECKS!O169)</f>
        <v/>
      </c>
      <c r="D169" s="10"/>
      <c r="E169" s="10"/>
      <c r="F169" s="10"/>
      <c r="G169" s="10"/>
      <c r="H169" s="10"/>
    </row>
    <row r="170" spans="1:8" ht="28">
      <c r="A170" s="10" t="str">
        <f>IF(DQ_CHECKS!A170="","",DQ_CHECKS!A170)</f>
        <v/>
      </c>
      <c r="B170" s="10" t="str">
        <f>PERFORMANCE_REVIEW!W170</f>
        <v/>
      </c>
      <c r="C170" s="10" t="str">
        <f>IF($A170="", "", DQ_CHECKS!O170)</f>
        <v/>
      </c>
      <c r="D170" s="10"/>
      <c r="E170" s="10"/>
      <c r="F170" s="10"/>
      <c r="G170" s="10"/>
      <c r="H170" s="10"/>
    </row>
    <row r="171" spans="1:8" ht="28">
      <c r="A171" s="10" t="str">
        <f>IF(DQ_CHECKS!A171="","",DQ_CHECKS!A171)</f>
        <v/>
      </c>
      <c r="B171" s="10" t="str">
        <f>PERFORMANCE_REVIEW!W171</f>
        <v/>
      </c>
      <c r="C171" s="10" t="str">
        <f>IF($A171="", "", DQ_CHECKS!O171)</f>
        <v/>
      </c>
      <c r="D171" s="10"/>
      <c r="E171" s="10"/>
      <c r="F171" s="10"/>
      <c r="G171" s="10"/>
      <c r="H171" s="10"/>
    </row>
    <row r="172" spans="1:8" ht="28">
      <c r="A172" s="10" t="str">
        <f>IF(DQ_CHECKS!A172="","",DQ_CHECKS!A172)</f>
        <v/>
      </c>
      <c r="B172" s="10" t="str">
        <f>PERFORMANCE_REVIEW!W172</f>
        <v/>
      </c>
      <c r="C172" s="10" t="str">
        <f>IF($A172="", "", DQ_CHECKS!O172)</f>
        <v/>
      </c>
      <c r="D172" s="10"/>
      <c r="E172" s="10"/>
      <c r="F172" s="10"/>
      <c r="G172" s="10"/>
      <c r="H172" s="10"/>
    </row>
    <row r="173" spans="1:8" ht="28">
      <c r="A173" s="10" t="str">
        <f>IF(DQ_CHECKS!A173="","",DQ_CHECKS!A173)</f>
        <v/>
      </c>
      <c r="B173" s="10" t="str">
        <f>PERFORMANCE_REVIEW!W173</f>
        <v/>
      </c>
      <c r="C173" s="10" t="str">
        <f>IF($A173="", "", DQ_CHECKS!O173)</f>
        <v/>
      </c>
      <c r="D173" s="10"/>
      <c r="E173" s="10"/>
      <c r="F173" s="10"/>
      <c r="G173" s="10"/>
      <c r="H173" s="10"/>
    </row>
    <row r="174" spans="1:8" ht="28">
      <c r="A174" s="10" t="str">
        <f>IF(DQ_CHECKS!A174="","",DQ_CHECKS!A174)</f>
        <v/>
      </c>
      <c r="B174" s="10" t="str">
        <f>PERFORMANCE_REVIEW!W174</f>
        <v/>
      </c>
      <c r="C174" s="10" t="str">
        <f>IF($A174="", "", DQ_CHECKS!O174)</f>
        <v/>
      </c>
      <c r="D174" s="10"/>
      <c r="E174" s="10"/>
      <c r="F174" s="10"/>
      <c r="G174" s="10"/>
      <c r="H174" s="10"/>
    </row>
    <row r="175" spans="1:8" ht="28">
      <c r="A175" s="10" t="str">
        <f>IF(DQ_CHECKS!A175="","",DQ_CHECKS!A175)</f>
        <v/>
      </c>
      <c r="B175" s="10" t="str">
        <f>PERFORMANCE_REVIEW!W175</f>
        <v/>
      </c>
      <c r="C175" s="10" t="str">
        <f>IF($A175="", "", DQ_CHECKS!O175)</f>
        <v/>
      </c>
      <c r="D175" s="10"/>
      <c r="E175" s="10"/>
      <c r="F175" s="10"/>
      <c r="G175" s="10"/>
      <c r="H175" s="10"/>
    </row>
    <row r="176" spans="1:8" ht="28">
      <c r="A176" s="10" t="str">
        <f>IF(DQ_CHECKS!A176="","",DQ_CHECKS!A176)</f>
        <v/>
      </c>
      <c r="B176" s="10" t="str">
        <f>PERFORMANCE_REVIEW!W176</f>
        <v/>
      </c>
      <c r="C176" s="10" t="str">
        <f>IF($A176="", "", DQ_CHECKS!O176)</f>
        <v/>
      </c>
      <c r="D176" s="10"/>
      <c r="E176" s="10"/>
      <c r="F176" s="10"/>
      <c r="G176" s="10"/>
      <c r="H176" s="10"/>
    </row>
    <row r="177" spans="1:8" ht="28">
      <c r="A177" s="10" t="str">
        <f>IF(DQ_CHECKS!A177="","",DQ_CHECKS!A177)</f>
        <v/>
      </c>
      <c r="B177" s="10" t="str">
        <f>PERFORMANCE_REVIEW!W177</f>
        <v/>
      </c>
      <c r="C177" s="10" t="str">
        <f>IF($A177="", "", DQ_CHECKS!O177)</f>
        <v/>
      </c>
      <c r="D177" s="10"/>
      <c r="E177" s="10"/>
      <c r="F177" s="10"/>
      <c r="G177" s="10"/>
      <c r="H177" s="10"/>
    </row>
    <row r="178" spans="1:8" ht="28">
      <c r="A178" s="10" t="str">
        <f>IF(DQ_CHECKS!A178="","",DQ_CHECKS!A178)</f>
        <v/>
      </c>
      <c r="B178" s="10" t="str">
        <f>PERFORMANCE_REVIEW!W178</f>
        <v/>
      </c>
      <c r="C178" s="10" t="str">
        <f>IF($A178="", "", DQ_CHECKS!O178)</f>
        <v/>
      </c>
      <c r="D178" s="10"/>
      <c r="E178" s="10"/>
      <c r="F178" s="10"/>
      <c r="G178" s="10"/>
      <c r="H178" s="10"/>
    </row>
    <row r="179" spans="1:8" ht="28">
      <c r="A179" s="10" t="str">
        <f>IF(DQ_CHECKS!A179="","",DQ_CHECKS!A179)</f>
        <v/>
      </c>
      <c r="B179" s="10" t="str">
        <f>PERFORMANCE_REVIEW!W179</f>
        <v/>
      </c>
      <c r="C179" s="10" t="str">
        <f>IF($A179="", "", DQ_CHECKS!O179)</f>
        <v/>
      </c>
      <c r="D179" s="10"/>
      <c r="E179" s="10"/>
      <c r="F179" s="10"/>
      <c r="G179" s="10"/>
      <c r="H179" s="10"/>
    </row>
    <row r="180" spans="1:8" ht="28">
      <c r="A180" s="10" t="str">
        <f>IF(DQ_CHECKS!A180="","",DQ_CHECKS!A180)</f>
        <v/>
      </c>
      <c r="B180" s="10" t="str">
        <f>PERFORMANCE_REVIEW!W180</f>
        <v/>
      </c>
      <c r="C180" s="10" t="str">
        <f>IF($A180="", "", DQ_CHECKS!O180)</f>
        <v/>
      </c>
      <c r="D180" s="10"/>
      <c r="E180" s="10"/>
      <c r="F180" s="10"/>
      <c r="G180" s="10"/>
      <c r="H180" s="10"/>
    </row>
    <row r="181" spans="1:8" ht="28">
      <c r="A181" s="10" t="str">
        <f>IF(DQ_CHECKS!A181="","",DQ_CHECKS!A181)</f>
        <v/>
      </c>
      <c r="B181" s="10" t="str">
        <f>PERFORMANCE_REVIEW!W181</f>
        <v/>
      </c>
      <c r="C181" s="10" t="str">
        <f>IF($A181="", "", DQ_CHECKS!O181)</f>
        <v/>
      </c>
      <c r="D181" s="10"/>
      <c r="E181" s="10"/>
      <c r="F181" s="10"/>
      <c r="G181" s="10"/>
      <c r="H181" s="10"/>
    </row>
    <row r="182" spans="1:8" ht="28">
      <c r="A182" s="10" t="str">
        <f>IF(DQ_CHECKS!A182="","",DQ_CHECKS!A182)</f>
        <v/>
      </c>
      <c r="B182" s="10" t="str">
        <f>PERFORMANCE_REVIEW!W182</f>
        <v/>
      </c>
      <c r="C182" s="10" t="str">
        <f>IF($A182="", "", DQ_CHECKS!O182)</f>
        <v/>
      </c>
      <c r="D182" s="10"/>
      <c r="E182" s="10"/>
      <c r="F182" s="10"/>
      <c r="G182" s="10"/>
      <c r="H182" s="10"/>
    </row>
    <row r="183" spans="1:8" ht="28">
      <c r="A183" s="10" t="str">
        <f>IF(DQ_CHECKS!A183="","",DQ_CHECKS!A183)</f>
        <v/>
      </c>
      <c r="B183" s="10" t="str">
        <f>PERFORMANCE_REVIEW!W183</f>
        <v/>
      </c>
      <c r="C183" s="10" t="str">
        <f>IF($A183="", "", DQ_CHECKS!O183)</f>
        <v/>
      </c>
      <c r="D183" s="10"/>
      <c r="E183" s="10"/>
      <c r="F183" s="10"/>
      <c r="G183" s="10"/>
      <c r="H183" s="10"/>
    </row>
    <row r="184" spans="1:8" ht="28">
      <c r="A184" s="10" t="str">
        <f>IF(DQ_CHECKS!A184="","",DQ_CHECKS!A184)</f>
        <v/>
      </c>
      <c r="B184" s="10" t="str">
        <f>PERFORMANCE_REVIEW!W184</f>
        <v/>
      </c>
      <c r="C184" s="10" t="str">
        <f>IF($A184="", "", DQ_CHECKS!O184)</f>
        <v/>
      </c>
      <c r="D184" s="10"/>
      <c r="E184" s="10"/>
      <c r="F184" s="10"/>
      <c r="G184" s="10"/>
      <c r="H184" s="10"/>
    </row>
    <row r="185" spans="1:8" ht="28">
      <c r="A185" s="10" t="str">
        <f>IF(DQ_CHECKS!A185="","",DQ_CHECKS!A185)</f>
        <v/>
      </c>
      <c r="B185" s="10" t="str">
        <f>PERFORMANCE_REVIEW!W185</f>
        <v/>
      </c>
      <c r="C185" s="10" t="str">
        <f>IF($A185="", "", DQ_CHECKS!O185)</f>
        <v/>
      </c>
      <c r="D185" s="10"/>
      <c r="E185" s="10"/>
      <c r="F185" s="10"/>
      <c r="G185" s="10"/>
      <c r="H185" s="10"/>
    </row>
    <row r="186" spans="1:8" ht="28">
      <c r="A186" s="10" t="str">
        <f>IF(DQ_CHECKS!A186="","",DQ_CHECKS!A186)</f>
        <v/>
      </c>
      <c r="B186" s="10" t="str">
        <f>PERFORMANCE_REVIEW!W186</f>
        <v/>
      </c>
      <c r="C186" s="10" t="str">
        <f>IF($A186="", "", DQ_CHECKS!O186)</f>
        <v/>
      </c>
      <c r="D186" s="10"/>
      <c r="E186" s="10"/>
      <c r="F186" s="10"/>
      <c r="G186" s="10"/>
      <c r="H186" s="10"/>
    </row>
    <row r="187" spans="1:8" ht="28">
      <c r="A187" s="10" t="str">
        <f>IF(DQ_CHECKS!A187="","",DQ_CHECKS!A187)</f>
        <v/>
      </c>
      <c r="B187" s="10" t="str">
        <f>PERFORMANCE_REVIEW!W187</f>
        <v/>
      </c>
      <c r="C187" s="10" t="str">
        <f>IF($A187="", "", DQ_CHECKS!O187)</f>
        <v/>
      </c>
      <c r="D187" s="10"/>
      <c r="E187" s="10"/>
      <c r="F187" s="10"/>
      <c r="G187" s="10"/>
      <c r="H187" s="10"/>
    </row>
    <row r="188" spans="1:8" ht="28">
      <c r="A188" s="10" t="str">
        <f>IF(DQ_CHECKS!A188="","",DQ_CHECKS!A188)</f>
        <v/>
      </c>
      <c r="B188" s="10" t="str">
        <f>PERFORMANCE_REVIEW!W188</f>
        <v/>
      </c>
      <c r="C188" s="10" t="str">
        <f>IF($A188="", "", DQ_CHECKS!O188)</f>
        <v/>
      </c>
      <c r="D188" s="10"/>
      <c r="E188" s="10"/>
      <c r="F188" s="10"/>
      <c r="G188" s="10"/>
      <c r="H188" s="10"/>
    </row>
    <row r="189" spans="1:8" ht="28">
      <c r="A189" s="10" t="str">
        <f>IF(DQ_CHECKS!A189="","",DQ_CHECKS!A189)</f>
        <v/>
      </c>
      <c r="B189" s="10" t="str">
        <f>PERFORMANCE_REVIEW!W189</f>
        <v/>
      </c>
      <c r="C189" s="10" t="str">
        <f>IF($A189="", "", DQ_CHECKS!O189)</f>
        <v/>
      </c>
      <c r="D189" s="10"/>
      <c r="E189" s="10"/>
      <c r="F189" s="10"/>
      <c r="G189" s="10"/>
      <c r="H189" s="10"/>
    </row>
    <row r="190" spans="1:8" ht="28">
      <c r="A190" s="10" t="str">
        <f>IF(DQ_CHECKS!A190="","",DQ_CHECKS!A190)</f>
        <v/>
      </c>
      <c r="B190" s="10" t="str">
        <f>PERFORMANCE_REVIEW!W190</f>
        <v/>
      </c>
      <c r="C190" s="10" t="str">
        <f>IF($A190="", "", DQ_CHECKS!O190)</f>
        <v/>
      </c>
      <c r="D190" s="10"/>
      <c r="E190" s="10"/>
      <c r="F190" s="10"/>
      <c r="G190" s="10"/>
      <c r="H190" s="10"/>
    </row>
    <row r="191" spans="1:8" ht="28">
      <c r="A191" s="10" t="str">
        <f>IF(DQ_CHECKS!A191="","",DQ_CHECKS!A191)</f>
        <v/>
      </c>
      <c r="B191" s="10" t="str">
        <f>PERFORMANCE_REVIEW!W191</f>
        <v/>
      </c>
      <c r="C191" s="10" t="str">
        <f>IF($A191="", "", DQ_CHECKS!O191)</f>
        <v/>
      </c>
      <c r="D191" s="10"/>
      <c r="E191" s="10"/>
      <c r="F191" s="10"/>
      <c r="G191" s="10"/>
      <c r="H191" s="10"/>
    </row>
    <row r="192" spans="1:8" ht="28">
      <c r="A192" s="10" t="str">
        <f>IF(DQ_CHECKS!A192="","",DQ_CHECKS!A192)</f>
        <v/>
      </c>
      <c r="B192" s="10" t="str">
        <f>PERFORMANCE_REVIEW!W192</f>
        <v/>
      </c>
      <c r="C192" s="10" t="str">
        <f>IF($A192="", "", DQ_CHECKS!O192)</f>
        <v/>
      </c>
      <c r="D192" s="10"/>
      <c r="E192" s="10"/>
      <c r="F192" s="10"/>
      <c r="G192" s="10"/>
      <c r="H192" s="10"/>
    </row>
    <row r="193" spans="1:8" ht="28">
      <c r="A193" s="10" t="str">
        <f>IF(DQ_CHECKS!A193="","",DQ_CHECKS!A193)</f>
        <v/>
      </c>
      <c r="B193" s="10" t="str">
        <f>PERFORMANCE_REVIEW!W193</f>
        <v/>
      </c>
      <c r="C193" s="10" t="str">
        <f>IF($A193="", "", DQ_CHECKS!O193)</f>
        <v/>
      </c>
      <c r="D193" s="10"/>
      <c r="E193" s="10"/>
      <c r="F193" s="10"/>
      <c r="G193" s="10"/>
      <c r="H193" s="10"/>
    </row>
    <row r="194" spans="1:8" ht="28">
      <c r="A194" s="10" t="str">
        <f>IF(DQ_CHECKS!A194="","",DQ_CHECKS!A194)</f>
        <v/>
      </c>
      <c r="B194" s="10" t="str">
        <f>PERFORMANCE_REVIEW!W194</f>
        <v/>
      </c>
      <c r="C194" s="10" t="str">
        <f>IF($A194="", "", DQ_CHECKS!O194)</f>
        <v/>
      </c>
      <c r="D194" s="10"/>
      <c r="E194" s="10"/>
      <c r="F194" s="10"/>
      <c r="G194" s="10"/>
      <c r="H194" s="10"/>
    </row>
    <row r="195" spans="1:8" ht="28">
      <c r="A195" s="10" t="str">
        <f>IF(DQ_CHECKS!A195="","",DQ_CHECKS!A195)</f>
        <v/>
      </c>
      <c r="B195" s="10" t="str">
        <f>PERFORMANCE_REVIEW!W195</f>
        <v/>
      </c>
      <c r="C195" s="10" t="str">
        <f>IF($A195="", "", DQ_CHECKS!O195)</f>
        <v/>
      </c>
      <c r="D195" s="10"/>
      <c r="E195" s="10"/>
      <c r="F195" s="10"/>
      <c r="G195" s="10"/>
      <c r="H195" s="10"/>
    </row>
    <row r="196" spans="1:8" ht="28">
      <c r="A196" s="10" t="str">
        <f>IF(DQ_CHECKS!A196="","",DQ_CHECKS!A196)</f>
        <v/>
      </c>
      <c r="B196" s="10" t="str">
        <f>PERFORMANCE_REVIEW!W196</f>
        <v/>
      </c>
      <c r="C196" s="10" t="str">
        <f>IF($A196="", "", DQ_CHECKS!O196)</f>
        <v/>
      </c>
      <c r="D196" s="10"/>
      <c r="E196" s="10"/>
      <c r="F196" s="10"/>
      <c r="G196" s="10"/>
      <c r="H196" s="10"/>
    </row>
    <row r="197" spans="1:8" ht="28">
      <c r="A197" s="10" t="str">
        <f>IF(DQ_CHECKS!A197="","",DQ_CHECKS!A197)</f>
        <v/>
      </c>
      <c r="B197" s="10" t="str">
        <f>PERFORMANCE_REVIEW!W197</f>
        <v/>
      </c>
      <c r="C197" s="10" t="str">
        <f>IF($A197="", "", DQ_CHECKS!O197)</f>
        <v/>
      </c>
      <c r="D197" s="10"/>
      <c r="E197" s="10"/>
      <c r="F197" s="10"/>
      <c r="G197" s="10"/>
      <c r="H197" s="10"/>
    </row>
    <row r="198" spans="1:8" ht="28">
      <c r="A198" s="10" t="str">
        <f>IF(DQ_CHECKS!A198="","",DQ_CHECKS!A198)</f>
        <v/>
      </c>
      <c r="B198" s="10" t="str">
        <f>PERFORMANCE_REVIEW!W198</f>
        <v/>
      </c>
      <c r="C198" s="10" t="str">
        <f>IF($A198="", "", DQ_CHECKS!O198)</f>
        <v/>
      </c>
      <c r="D198" s="10"/>
      <c r="E198" s="10"/>
      <c r="F198" s="10"/>
      <c r="G198" s="10"/>
      <c r="H198" s="10"/>
    </row>
    <row r="199" spans="1:8" ht="28">
      <c r="A199" s="10" t="str">
        <f>IF(DQ_CHECKS!A199="","",DQ_CHECKS!A199)</f>
        <v/>
      </c>
      <c r="B199" s="10" t="str">
        <f>PERFORMANCE_REVIEW!W199</f>
        <v/>
      </c>
      <c r="C199" s="10" t="str">
        <f>IF($A199="", "", DQ_CHECKS!O199)</f>
        <v/>
      </c>
      <c r="D199" s="10"/>
      <c r="E199" s="10"/>
      <c r="F199" s="10"/>
      <c r="G199" s="10"/>
      <c r="H199" s="10"/>
    </row>
    <row r="200" spans="1:8" ht="28">
      <c r="A200" s="10" t="str">
        <f>IF(DQ_CHECKS!A200="","",DQ_CHECKS!A200)</f>
        <v/>
      </c>
      <c r="B200" s="10" t="str">
        <f>PERFORMANCE_REVIEW!W200</f>
        <v/>
      </c>
      <c r="C200" s="10" t="str">
        <f>IF($A200="", "", DQ_CHECKS!O200)</f>
        <v/>
      </c>
      <c r="D200" s="10"/>
      <c r="E200" s="10"/>
      <c r="F200" s="10"/>
      <c r="G200" s="10"/>
      <c r="H200" s="10"/>
    </row>
    <row r="201" spans="1:8" ht="28">
      <c r="A201" s="10" t="str">
        <f>IF(DQ_CHECKS!A201="","",DQ_CHECKS!A201)</f>
        <v/>
      </c>
      <c r="B201" s="10" t="str">
        <f>PERFORMANCE_REVIEW!W201</f>
        <v/>
      </c>
      <c r="C201" s="10" t="str">
        <f>IF($A201="", "", DQ_CHECKS!O201)</f>
        <v/>
      </c>
      <c r="D201" s="10"/>
      <c r="E201" s="10"/>
      <c r="F201" s="10"/>
      <c r="G201" s="10"/>
      <c r="H201" s="10"/>
    </row>
    <row r="202" spans="1:8">
      <c r="A202" s="10" t="str">
        <f>DQ_CHECKS!A202</f>
        <v/>
      </c>
      <c r="B202" s="10"/>
      <c r="C202" s="10" t="str">
        <f>DQ_CHECKS!O202</f>
        <v/>
      </c>
      <c r="D202" s="10"/>
      <c r="E202" s="10"/>
      <c r="F202" s="10"/>
      <c r="G202" s="10"/>
      <c r="H202" s="10"/>
    </row>
    <row r="203" spans="1:8">
      <c r="A203" s="10" t="str">
        <f>DQ_CHECKS!A203</f>
        <v/>
      </c>
      <c r="B203" s="10"/>
      <c r="C203" s="10" t="str">
        <f>DQ_CHECKS!O203</f>
        <v/>
      </c>
      <c r="D203" s="10"/>
      <c r="E203" s="10"/>
      <c r="F203" s="10"/>
      <c r="G203" s="10"/>
      <c r="H203" s="10"/>
    </row>
    <row r="204" spans="1:8">
      <c r="A204" s="10" t="str">
        <f>DQ_CHECKS!A204</f>
        <v/>
      </c>
      <c r="B204" s="10"/>
      <c r="C204" s="10" t="str">
        <f>DQ_CHECKS!O204</f>
        <v/>
      </c>
      <c r="D204" s="10"/>
      <c r="E204" s="10"/>
      <c r="F204" s="10"/>
      <c r="G204" s="10"/>
      <c r="H204" s="10"/>
    </row>
    <row r="205" spans="1:8">
      <c r="A205" s="10" t="str">
        <f>DQ_CHECKS!A205</f>
        <v/>
      </c>
      <c r="B205" s="10"/>
      <c r="C205" s="10" t="str">
        <f>DQ_CHECKS!O205</f>
        <v/>
      </c>
      <c r="D205" s="10"/>
      <c r="E205" s="10"/>
      <c r="F205" s="10"/>
      <c r="G205" s="10"/>
      <c r="H205" s="10"/>
    </row>
    <row r="206" spans="1:8">
      <c r="A206" s="10" t="str">
        <f>DQ_CHECKS!A206</f>
        <v/>
      </c>
      <c r="B206" s="10"/>
      <c r="C206" s="10" t="str">
        <f>DQ_CHECKS!O206</f>
        <v/>
      </c>
      <c r="D206" s="10"/>
      <c r="E206" s="10"/>
      <c r="F206" s="10"/>
      <c r="G206" s="10"/>
      <c r="H206" s="10"/>
    </row>
    <row r="207" spans="1:8">
      <c r="A207" s="10" t="str">
        <f>DQ_CHECKS!A207</f>
        <v/>
      </c>
      <c r="B207" s="10"/>
      <c r="C207" s="10" t="str">
        <f>DQ_CHECKS!O207</f>
        <v/>
      </c>
      <c r="D207" s="10"/>
      <c r="E207" s="10"/>
      <c r="F207" s="10"/>
      <c r="G207" s="10"/>
      <c r="H207" s="10"/>
    </row>
    <row r="208" spans="1:8">
      <c r="A208" s="10" t="str">
        <f>DQ_CHECKS!A208</f>
        <v/>
      </c>
      <c r="B208" s="10"/>
      <c r="C208" s="10" t="str">
        <f>DQ_CHECKS!O208</f>
        <v/>
      </c>
      <c r="D208" s="10"/>
      <c r="E208" s="10"/>
      <c r="F208" s="10"/>
      <c r="G208" s="10"/>
      <c r="H208" s="10"/>
    </row>
    <row r="209" spans="1:8">
      <c r="A209" s="10" t="str">
        <f>DQ_CHECKS!A209</f>
        <v/>
      </c>
      <c r="B209" s="10"/>
      <c r="C209" s="10" t="str">
        <f>DQ_CHECKS!O209</f>
        <v/>
      </c>
      <c r="D209" s="10"/>
      <c r="E209" s="10"/>
      <c r="F209" s="10"/>
      <c r="G209" s="10"/>
      <c r="H209" s="10"/>
    </row>
    <row r="210" spans="1:8">
      <c r="A210" s="10" t="str">
        <f>DQ_CHECKS!A210</f>
        <v/>
      </c>
      <c r="B210" s="10"/>
      <c r="C210" s="10" t="str">
        <f>DQ_CHECKS!O210</f>
        <v/>
      </c>
      <c r="D210" s="10"/>
      <c r="E210" s="10"/>
      <c r="F210" s="10"/>
      <c r="G210" s="10"/>
      <c r="H210" s="10"/>
    </row>
    <row r="211" spans="1:8">
      <c r="A211" s="10" t="str">
        <f>DQ_CHECKS!A211</f>
        <v/>
      </c>
      <c r="B211" s="10"/>
      <c r="C211" s="10" t="str">
        <f>DQ_CHECKS!O211</f>
        <v/>
      </c>
      <c r="D211" s="10"/>
      <c r="E211" s="10"/>
      <c r="F211" s="10"/>
      <c r="G211" s="10"/>
      <c r="H211" s="10"/>
    </row>
    <row r="212" spans="1:8">
      <c r="A212" s="10" t="str">
        <f>DQ_CHECKS!A212</f>
        <v/>
      </c>
      <c r="B212" s="10"/>
      <c r="C212" s="10" t="str">
        <f>DQ_CHECKS!O212</f>
        <v/>
      </c>
      <c r="D212" s="10"/>
      <c r="E212" s="10"/>
      <c r="F212" s="10"/>
      <c r="G212" s="10"/>
      <c r="H212" s="10"/>
    </row>
    <row r="213" spans="1:8">
      <c r="A213" s="10" t="str">
        <f>DQ_CHECKS!A213</f>
        <v/>
      </c>
      <c r="B213" s="10"/>
      <c r="C213" s="10" t="str">
        <f>DQ_CHECKS!O213</f>
        <v/>
      </c>
      <c r="D213" s="10"/>
      <c r="E213" s="10"/>
      <c r="F213" s="10"/>
      <c r="G213" s="10"/>
      <c r="H213" s="10"/>
    </row>
    <row r="214" spans="1:8">
      <c r="A214" s="10" t="str">
        <f>DQ_CHECKS!A214</f>
        <v/>
      </c>
      <c r="B214" s="10"/>
      <c r="C214" s="10" t="str">
        <f>DQ_CHECKS!O214</f>
        <v/>
      </c>
      <c r="D214" s="10"/>
      <c r="E214" s="10"/>
      <c r="F214" s="10"/>
      <c r="G214" s="10"/>
      <c r="H214" s="10"/>
    </row>
    <row r="215" spans="1:8">
      <c r="A215" s="10" t="str">
        <f>DQ_CHECKS!A215</f>
        <v/>
      </c>
      <c r="B215" s="10"/>
      <c r="C215" s="10" t="str">
        <f>DQ_CHECKS!O215</f>
        <v/>
      </c>
      <c r="D215" s="10"/>
      <c r="E215" s="10"/>
      <c r="F215" s="10"/>
      <c r="G215" s="10"/>
      <c r="H215" s="10"/>
    </row>
    <row r="216" spans="1:8">
      <c r="A216" s="10" t="str">
        <f>DQ_CHECKS!A216</f>
        <v/>
      </c>
      <c r="B216" s="10"/>
      <c r="C216" s="10" t="str">
        <f>DQ_CHECKS!O216</f>
        <v/>
      </c>
      <c r="D216" s="10"/>
      <c r="E216" s="10"/>
      <c r="F216" s="10"/>
      <c r="G216" s="10"/>
      <c r="H216" s="10"/>
    </row>
    <row r="217" spans="1:8">
      <c r="A217" s="10" t="str">
        <f>DQ_CHECKS!A217</f>
        <v/>
      </c>
      <c r="B217" s="10"/>
      <c r="C217" s="10" t="str">
        <f>DQ_CHECKS!O217</f>
        <v/>
      </c>
      <c r="D217" s="10"/>
      <c r="E217" s="10"/>
      <c r="F217" s="10"/>
      <c r="G217" s="10"/>
      <c r="H217" s="10"/>
    </row>
    <row r="218" spans="1:8">
      <c r="A218" s="10" t="str">
        <f>DQ_CHECKS!A218</f>
        <v/>
      </c>
      <c r="B218" s="10"/>
      <c r="C218" s="10" t="str">
        <f>DQ_CHECKS!O218</f>
        <v/>
      </c>
      <c r="D218" s="10"/>
      <c r="E218" s="10"/>
      <c r="F218" s="10"/>
      <c r="G218" s="10"/>
      <c r="H218" s="10"/>
    </row>
    <row r="219" spans="1:8" ht="42">
      <c r="A219" s="10" t="str">
        <f>DQ_CHECKS!A219</f>
        <v/>
      </c>
      <c r="B219" s="10" t="str">
        <f>DQ_CHECKS!N219</f>
        <v/>
      </c>
      <c r="C219" s="10" t="str">
        <f>DQ_CHECKS!O219</f>
        <v/>
      </c>
      <c r="D219" s="10"/>
      <c r="E219" s="10"/>
      <c r="F219" s="10"/>
      <c r="G219" s="10"/>
      <c r="H219" s="10"/>
    </row>
    <row r="220" spans="1:8" ht="42">
      <c r="A220" s="10" t="str">
        <f>DQ_CHECKS!A220</f>
        <v/>
      </c>
      <c r="B220" s="10" t="str">
        <f>DQ_CHECKS!N220</f>
        <v/>
      </c>
      <c r="C220" s="10" t="str">
        <f>DQ_CHECKS!O220</f>
        <v/>
      </c>
      <c r="D220" s="10"/>
      <c r="E220" s="10"/>
      <c r="F220" s="10"/>
      <c r="G220" s="10"/>
      <c r="H220" s="10"/>
    </row>
    <row r="221" spans="1:8" ht="42">
      <c r="A221" s="10" t="str">
        <f>DQ_CHECKS!A221</f>
        <v/>
      </c>
      <c r="B221" s="10" t="str">
        <f>DQ_CHECKS!N221</f>
        <v/>
      </c>
      <c r="C221" s="10" t="str">
        <f>DQ_CHECKS!O221</f>
        <v/>
      </c>
      <c r="D221" s="10"/>
      <c r="E221" s="10"/>
      <c r="F221" s="10"/>
      <c r="G221" s="10"/>
      <c r="H221" s="10"/>
    </row>
    <row r="222" spans="1:8" ht="42">
      <c r="A222" s="10" t="str">
        <f>DQ_CHECKS!A222</f>
        <v/>
      </c>
      <c r="B222" s="10" t="str">
        <f>DQ_CHECKS!N222</f>
        <v/>
      </c>
      <c r="C222" s="10" t="str">
        <f>DQ_CHECKS!O222</f>
        <v/>
      </c>
      <c r="D222" s="10"/>
      <c r="E222" s="10"/>
      <c r="F222" s="10"/>
      <c r="G222" s="10"/>
      <c r="H222" s="10"/>
    </row>
    <row r="223" spans="1:8" ht="42">
      <c r="A223" s="10" t="str">
        <f>DQ_CHECKS!A223</f>
        <v/>
      </c>
      <c r="B223" s="10" t="str">
        <f>DQ_CHECKS!N223</f>
        <v/>
      </c>
      <c r="C223" s="10" t="str">
        <f>DQ_CHECKS!O223</f>
        <v/>
      </c>
      <c r="D223" s="10"/>
      <c r="E223" s="10"/>
      <c r="F223" s="10"/>
      <c r="G223" s="10"/>
      <c r="H223" s="10"/>
    </row>
    <row r="224" spans="1:8" ht="42">
      <c r="A224" s="10" t="str">
        <f>DQ_CHECKS!A224</f>
        <v/>
      </c>
      <c r="B224" s="10" t="str">
        <f>DQ_CHECKS!N224</f>
        <v/>
      </c>
      <c r="C224" s="10" t="str">
        <f>DQ_CHECKS!O224</f>
        <v/>
      </c>
      <c r="D224" s="10"/>
      <c r="E224" s="10"/>
      <c r="F224" s="10"/>
      <c r="G224" s="10"/>
      <c r="H224" s="10"/>
    </row>
    <row r="225" spans="1:8" ht="42">
      <c r="A225" s="10" t="str">
        <f>DQ_CHECKS!A225</f>
        <v/>
      </c>
      <c r="B225" s="10" t="str">
        <f>DQ_CHECKS!N225</f>
        <v/>
      </c>
      <c r="C225" s="10" t="str">
        <f>DQ_CHECKS!O225</f>
        <v/>
      </c>
      <c r="D225" s="10"/>
      <c r="E225" s="10"/>
      <c r="F225" s="10"/>
      <c r="G225" s="10"/>
      <c r="H225" s="10"/>
    </row>
    <row r="226" spans="1:8" ht="42">
      <c r="A226" s="10" t="str">
        <f>DQ_CHECKS!A226</f>
        <v/>
      </c>
      <c r="B226" s="10" t="str">
        <f>DQ_CHECKS!N226</f>
        <v/>
      </c>
      <c r="C226" s="10" t="str">
        <f>DQ_CHECKS!O226</f>
        <v/>
      </c>
      <c r="D226" s="10"/>
      <c r="E226" s="10"/>
      <c r="F226" s="10"/>
      <c r="G226" s="10"/>
      <c r="H226" s="10"/>
    </row>
    <row r="227" spans="1:8" ht="42">
      <c r="A227" s="10" t="str">
        <f>DQ_CHECKS!A227</f>
        <v/>
      </c>
      <c r="B227" s="10" t="str">
        <f>DQ_CHECKS!N227</f>
        <v/>
      </c>
      <c r="C227" s="10" t="str">
        <f>DQ_CHECKS!O227</f>
        <v/>
      </c>
      <c r="D227" s="10"/>
      <c r="E227" s="10"/>
      <c r="F227" s="10"/>
      <c r="G227" s="10"/>
      <c r="H227" s="10"/>
    </row>
    <row r="228" spans="1:8" ht="42">
      <c r="A228" s="10" t="str">
        <f>DQ_CHECKS!A228</f>
        <v/>
      </c>
      <c r="B228" s="10" t="str">
        <f>DQ_CHECKS!N228</f>
        <v/>
      </c>
      <c r="C228" s="10" t="str">
        <f>DQ_CHECKS!O228</f>
        <v/>
      </c>
      <c r="D228" s="10"/>
      <c r="E228" s="10"/>
      <c r="F228" s="10"/>
      <c r="G228" s="10"/>
      <c r="H228" s="10"/>
    </row>
    <row r="229" spans="1:8" ht="42">
      <c r="A229" s="10" t="str">
        <f>DQ_CHECKS!A229</f>
        <v/>
      </c>
      <c r="B229" s="10" t="str">
        <f>DQ_CHECKS!N229</f>
        <v/>
      </c>
      <c r="C229" s="10" t="str">
        <f>DQ_CHECKS!O229</f>
        <v/>
      </c>
      <c r="D229" s="10"/>
      <c r="E229" s="10"/>
      <c r="F229" s="10"/>
      <c r="G229" s="10"/>
      <c r="H229" s="10"/>
    </row>
    <row r="230" spans="1:8" ht="42">
      <c r="A230" s="10" t="str">
        <f>DQ_CHECKS!A230</f>
        <v/>
      </c>
      <c r="B230" s="10" t="str">
        <f>DQ_CHECKS!N230</f>
        <v/>
      </c>
      <c r="C230" s="10" t="str">
        <f>DQ_CHECKS!O230</f>
        <v/>
      </c>
      <c r="D230" s="10"/>
      <c r="E230" s="10"/>
      <c r="F230" s="10"/>
      <c r="G230" s="10"/>
      <c r="H230" s="10"/>
    </row>
    <row r="231" spans="1:8" ht="42">
      <c r="A231" s="10" t="str">
        <f>DQ_CHECKS!A231</f>
        <v/>
      </c>
      <c r="B231" s="10" t="str">
        <f>DQ_CHECKS!N231</f>
        <v/>
      </c>
      <c r="C231" s="10" t="str">
        <f>DQ_CHECKS!O231</f>
        <v/>
      </c>
      <c r="D231" s="10"/>
      <c r="E231" s="10"/>
      <c r="F231" s="10"/>
      <c r="G231" s="10"/>
      <c r="H231" s="10"/>
    </row>
    <row r="232" spans="1:8" ht="42">
      <c r="A232" s="10" t="str">
        <f>DQ_CHECKS!A232</f>
        <v/>
      </c>
      <c r="B232" s="10" t="str">
        <f>DQ_CHECKS!N232</f>
        <v/>
      </c>
      <c r="C232" s="10" t="str">
        <f>DQ_CHECKS!O232</f>
        <v/>
      </c>
      <c r="D232" s="10"/>
      <c r="E232" s="10"/>
      <c r="F232" s="10"/>
      <c r="G232" s="10"/>
      <c r="H232" s="10"/>
    </row>
    <row r="233" spans="1:8" ht="42">
      <c r="A233" s="10" t="str">
        <f>DQ_CHECKS!A233</f>
        <v/>
      </c>
      <c r="B233" s="10" t="str">
        <f>DQ_CHECKS!N233</f>
        <v/>
      </c>
      <c r="C233" s="10" t="str">
        <f>DQ_CHECKS!O233</f>
        <v/>
      </c>
      <c r="D233" s="10"/>
      <c r="E233" s="10"/>
      <c r="F233" s="10"/>
      <c r="G233" s="10"/>
      <c r="H233" s="10"/>
    </row>
    <row r="234" spans="1:8" ht="42">
      <c r="A234" s="10" t="str">
        <f>DQ_CHECKS!A234</f>
        <v/>
      </c>
      <c r="B234" s="10" t="str">
        <f>DQ_CHECKS!N234</f>
        <v/>
      </c>
      <c r="C234" s="10" t="str">
        <f>DQ_CHECKS!O234</f>
        <v/>
      </c>
      <c r="D234" s="10"/>
      <c r="E234" s="10"/>
      <c r="F234" s="10"/>
      <c r="G234" s="10"/>
      <c r="H234" s="10"/>
    </row>
    <row r="235" spans="1:8" ht="42">
      <c r="A235" s="10" t="str">
        <f>DQ_CHECKS!A235</f>
        <v/>
      </c>
      <c r="B235" s="10" t="str">
        <f>DQ_CHECKS!N235</f>
        <v/>
      </c>
      <c r="C235" s="10" t="str">
        <f>DQ_CHECKS!O235</f>
        <v/>
      </c>
      <c r="D235" s="10"/>
      <c r="E235" s="10"/>
      <c r="F235" s="10"/>
      <c r="G235" s="10"/>
      <c r="H235" s="10"/>
    </row>
    <row r="236" spans="1:8" ht="42">
      <c r="A236" s="10" t="str">
        <f>DQ_CHECKS!A236</f>
        <v/>
      </c>
      <c r="B236" s="10" t="str">
        <f>DQ_CHECKS!N236</f>
        <v/>
      </c>
      <c r="C236" s="10" t="str">
        <f>DQ_CHECKS!O236</f>
        <v/>
      </c>
      <c r="D236" s="10"/>
      <c r="E236" s="10"/>
      <c r="F236" s="10"/>
      <c r="G236" s="10"/>
      <c r="H236" s="10"/>
    </row>
    <row r="237" spans="1:8" ht="42">
      <c r="A237" s="10" t="str">
        <f>DQ_CHECKS!A237</f>
        <v/>
      </c>
      <c r="B237" s="10" t="str">
        <f>DQ_CHECKS!N237</f>
        <v/>
      </c>
      <c r="C237" s="10" t="str">
        <f>DQ_CHECKS!O237</f>
        <v/>
      </c>
      <c r="D237" s="10"/>
      <c r="E237" s="10"/>
      <c r="F237" s="10"/>
      <c r="G237" s="10"/>
      <c r="H237" s="10"/>
    </row>
    <row r="238" spans="1:8" ht="42">
      <c r="A238" s="10" t="str">
        <f>DQ_CHECKS!A238</f>
        <v/>
      </c>
      <c r="B238" s="10" t="str">
        <f>DQ_CHECKS!N238</f>
        <v/>
      </c>
      <c r="C238" s="10" t="str">
        <f>DQ_CHECKS!O238</f>
        <v/>
      </c>
      <c r="D238" s="10"/>
      <c r="E238" s="10"/>
      <c r="F238" s="10"/>
      <c r="G238" s="10"/>
      <c r="H238" s="10"/>
    </row>
    <row r="239" spans="1:8" ht="42">
      <c r="A239" s="10" t="str">
        <f>DQ_CHECKS!A239</f>
        <v/>
      </c>
      <c r="B239" s="10" t="str">
        <f>DQ_CHECKS!N239</f>
        <v/>
      </c>
      <c r="C239" s="10" t="str">
        <f>DQ_CHECKS!O239</f>
        <v/>
      </c>
      <c r="D239" s="10"/>
      <c r="E239" s="10"/>
      <c r="F239" s="10"/>
      <c r="G239" s="10"/>
      <c r="H239" s="10"/>
    </row>
    <row r="240" spans="1:8" ht="42">
      <c r="A240" s="10" t="str">
        <f>DQ_CHECKS!A240</f>
        <v/>
      </c>
      <c r="B240" s="10" t="str">
        <f>DQ_CHECKS!N240</f>
        <v/>
      </c>
      <c r="C240" s="10" t="str">
        <f>DQ_CHECKS!O240</f>
        <v/>
      </c>
      <c r="D240" s="10"/>
      <c r="E240" s="10"/>
      <c r="F240" s="10"/>
      <c r="G240" s="10"/>
      <c r="H240" s="10"/>
    </row>
    <row r="241" spans="1:8" ht="42">
      <c r="A241" s="10" t="str">
        <f>DQ_CHECKS!A241</f>
        <v/>
      </c>
      <c r="B241" s="10" t="str">
        <f>DQ_CHECKS!N241</f>
        <v/>
      </c>
      <c r="C241" s="10" t="str">
        <f>DQ_CHECKS!O241</f>
        <v/>
      </c>
      <c r="D241" s="10"/>
      <c r="E241" s="10"/>
      <c r="F241" s="10"/>
      <c r="G241" s="10"/>
      <c r="H241" s="10"/>
    </row>
    <row r="242" spans="1:8" ht="42">
      <c r="A242" s="10" t="str">
        <f>DQ_CHECKS!A242</f>
        <v/>
      </c>
      <c r="B242" s="10" t="str">
        <f>DQ_CHECKS!N242</f>
        <v/>
      </c>
      <c r="C242" s="10" t="str">
        <f>DQ_CHECKS!O242</f>
        <v/>
      </c>
      <c r="D242" s="10"/>
      <c r="E242" s="10"/>
      <c r="F242" s="10"/>
      <c r="G242" s="10"/>
      <c r="H242" s="10"/>
    </row>
    <row r="243" spans="1:8" ht="42">
      <c r="A243" s="10" t="str">
        <f>DQ_CHECKS!A243</f>
        <v/>
      </c>
      <c r="B243" s="10" t="str">
        <f>DQ_CHECKS!N243</f>
        <v/>
      </c>
      <c r="C243" s="10" t="str">
        <f>DQ_CHECKS!O243</f>
        <v/>
      </c>
      <c r="D243" s="10"/>
      <c r="E243" s="10"/>
      <c r="F243" s="10"/>
      <c r="G243" s="10"/>
      <c r="H243" s="10"/>
    </row>
    <row r="244" spans="1:8" ht="42">
      <c r="A244" s="10" t="str">
        <f>DQ_CHECKS!A244</f>
        <v/>
      </c>
      <c r="B244" s="10" t="str">
        <f>DQ_CHECKS!N244</f>
        <v/>
      </c>
      <c r="C244" s="10" t="str">
        <f>DQ_CHECKS!O244</f>
        <v/>
      </c>
      <c r="D244" s="10"/>
      <c r="E244" s="10"/>
      <c r="F244" s="10"/>
      <c r="G244" s="10"/>
      <c r="H244" s="10"/>
    </row>
    <row r="245" spans="1:8" ht="42">
      <c r="A245" s="10" t="str">
        <f>DQ_CHECKS!A245</f>
        <v/>
      </c>
      <c r="B245" s="10" t="str">
        <f>DQ_CHECKS!N245</f>
        <v/>
      </c>
      <c r="C245" s="10" t="str">
        <f>DQ_CHECKS!O245</f>
        <v/>
      </c>
      <c r="D245" s="10"/>
      <c r="E245" s="10"/>
      <c r="F245" s="10"/>
      <c r="G245" s="10"/>
      <c r="H245" s="10"/>
    </row>
    <row r="246" spans="1:8" ht="42">
      <c r="A246" s="10" t="str">
        <f>DQ_CHECKS!A246</f>
        <v/>
      </c>
      <c r="B246" s="10" t="str">
        <f>DQ_CHECKS!N246</f>
        <v/>
      </c>
      <c r="C246" s="10" t="str">
        <f>DQ_CHECKS!O246</f>
        <v/>
      </c>
      <c r="D246" s="10"/>
      <c r="E246" s="10"/>
      <c r="F246" s="10"/>
      <c r="G246" s="10"/>
      <c r="H246" s="10"/>
    </row>
    <row r="247" spans="1:8" ht="42">
      <c r="A247" s="10" t="str">
        <f>DQ_CHECKS!A247</f>
        <v/>
      </c>
      <c r="B247" s="10" t="str">
        <f>DQ_CHECKS!N247</f>
        <v/>
      </c>
      <c r="C247" s="10" t="str">
        <f>DQ_CHECKS!O247</f>
        <v/>
      </c>
      <c r="D247" s="10"/>
      <c r="E247" s="10"/>
      <c r="F247" s="10"/>
      <c r="G247" s="10"/>
      <c r="H247" s="10"/>
    </row>
    <row r="248" spans="1:8" ht="42">
      <c r="A248" s="10" t="str">
        <f>DQ_CHECKS!A248</f>
        <v/>
      </c>
      <c r="B248" s="10" t="str">
        <f>DQ_CHECKS!N248</f>
        <v/>
      </c>
      <c r="C248" s="10" t="str">
        <f>DQ_CHECKS!O248</f>
        <v/>
      </c>
      <c r="D248" s="10"/>
      <c r="E248" s="10"/>
      <c r="F248" s="10"/>
      <c r="G248" s="10"/>
      <c r="H248" s="10"/>
    </row>
    <row r="249" spans="1:8" ht="42">
      <c r="A249" s="10" t="str">
        <f>DQ_CHECKS!A249</f>
        <v/>
      </c>
      <c r="B249" s="10" t="str">
        <f>DQ_CHECKS!N249</f>
        <v/>
      </c>
      <c r="C249" s="10" t="str">
        <f>DQ_CHECKS!O249</f>
        <v/>
      </c>
      <c r="D249" s="10"/>
      <c r="E249" s="10"/>
      <c r="F249" s="10"/>
      <c r="G249" s="10"/>
      <c r="H249" s="10"/>
    </row>
    <row r="250" spans="1:8" ht="42">
      <c r="A250" s="10" t="str">
        <f>DQ_CHECKS!A250</f>
        <v/>
      </c>
      <c r="B250" s="10" t="str">
        <f>DQ_CHECKS!N250</f>
        <v/>
      </c>
      <c r="C250" s="10" t="str">
        <f>DQ_CHECKS!O250</f>
        <v/>
      </c>
      <c r="D250" s="10"/>
      <c r="E250" s="10"/>
      <c r="F250" s="10"/>
      <c r="G250" s="10"/>
      <c r="H250" s="10"/>
    </row>
    <row r="251" spans="1:8" ht="42">
      <c r="A251" s="10" t="str">
        <f>DQ_CHECKS!A251</f>
        <v/>
      </c>
      <c r="B251" s="10" t="str">
        <f>DQ_CHECKS!N251</f>
        <v/>
      </c>
      <c r="C251" s="10" t="str">
        <f>DQ_CHECKS!O251</f>
        <v/>
      </c>
      <c r="D251" s="10"/>
      <c r="E251" s="10"/>
      <c r="F251" s="10"/>
      <c r="G251" s="10"/>
      <c r="H251" s="10"/>
    </row>
    <row r="252" spans="1:8" ht="42">
      <c r="A252" s="10" t="str">
        <f>DQ_CHECKS!A252</f>
        <v/>
      </c>
      <c r="B252" s="10" t="str">
        <f>DQ_CHECKS!N252</f>
        <v/>
      </c>
      <c r="C252" s="10" t="str">
        <f>DQ_CHECKS!O252</f>
        <v/>
      </c>
      <c r="D252" s="10"/>
      <c r="E252" s="10"/>
      <c r="F252" s="10"/>
      <c r="G252" s="10"/>
      <c r="H252" s="10"/>
    </row>
    <row r="253" spans="1:8" ht="42">
      <c r="A253" s="10" t="str">
        <f>DQ_CHECKS!A253</f>
        <v/>
      </c>
      <c r="B253" s="10" t="str">
        <f>DQ_CHECKS!N253</f>
        <v/>
      </c>
      <c r="C253" s="10" t="str">
        <f>DQ_CHECKS!O253</f>
        <v/>
      </c>
      <c r="D253" s="10"/>
      <c r="E253" s="10"/>
      <c r="F253" s="10"/>
      <c r="G253" s="10"/>
      <c r="H253" s="10"/>
    </row>
    <row r="254" spans="1:8" ht="42">
      <c r="A254" s="10" t="str">
        <f>DQ_CHECKS!A254</f>
        <v/>
      </c>
      <c r="B254" s="10" t="str">
        <f>DQ_CHECKS!N254</f>
        <v/>
      </c>
      <c r="C254" s="10" t="str">
        <f>DQ_CHECKS!O254</f>
        <v/>
      </c>
      <c r="D254" s="10"/>
      <c r="E254" s="10"/>
      <c r="F254" s="10"/>
      <c r="G254" s="10"/>
      <c r="H254" s="10"/>
    </row>
    <row r="255" spans="1:8" ht="42">
      <c r="A255" s="10" t="str">
        <f>DQ_CHECKS!A255</f>
        <v/>
      </c>
      <c r="B255" s="10" t="str">
        <f>DQ_CHECKS!N255</f>
        <v/>
      </c>
      <c r="C255" s="10" t="str">
        <f>DQ_CHECKS!O255</f>
        <v/>
      </c>
      <c r="D255" s="10"/>
      <c r="E255" s="10"/>
      <c r="F255" s="10"/>
      <c r="G255" s="10"/>
      <c r="H255" s="10"/>
    </row>
    <row r="256" spans="1:8" ht="42">
      <c r="A256" s="10" t="str">
        <f>DQ_CHECKS!A256</f>
        <v/>
      </c>
      <c r="B256" s="10" t="str">
        <f>DQ_CHECKS!N256</f>
        <v/>
      </c>
      <c r="C256" s="10" t="str">
        <f>DQ_CHECKS!O256</f>
        <v/>
      </c>
      <c r="D256" s="10"/>
      <c r="E256" s="10"/>
      <c r="F256" s="10"/>
      <c r="G256" s="10"/>
      <c r="H256" s="10"/>
    </row>
    <row r="257" spans="1:8" ht="42">
      <c r="A257" s="10" t="str">
        <f>DQ_CHECKS!A257</f>
        <v/>
      </c>
      <c r="B257" s="10" t="str">
        <f>DQ_CHECKS!N257</f>
        <v/>
      </c>
      <c r="C257" s="10" t="str">
        <f>DQ_CHECKS!O257</f>
        <v/>
      </c>
      <c r="D257" s="10"/>
      <c r="E257" s="10"/>
      <c r="F257" s="10"/>
      <c r="G257" s="10"/>
      <c r="H257" s="10"/>
    </row>
    <row r="258" spans="1:8" ht="42">
      <c r="A258" s="10" t="str">
        <f>DQ_CHECKS!A258</f>
        <v/>
      </c>
      <c r="B258" s="10" t="str">
        <f>DQ_CHECKS!N258</f>
        <v/>
      </c>
      <c r="C258" s="10" t="str">
        <f>DQ_CHECKS!O258</f>
        <v/>
      </c>
      <c r="D258" s="10"/>
      <c r="E258" s="10"/>
      <c r="F258" s="10"/>
      <c r="G258" s="10"/>
      <c r="H258" s="10"/>
    </row>
    <row r="259" spans="1:8" ht="42">
      <c r="A259" s="10" t="str">
        <f>DQ_CHECKS!A259</f>
        <v/>
      </c>
      <c r="B259" s="10" t="str">
        <f>DQ_CHECKS!N259</f>
        <v/>
      </c>
      <c r="C259" s="10" t="str">
        <f>DQ_CHECKS!O259</f>
        <v/>
      </c>
      <c r="D259" s="10"/>
      <c r="E259" s="10"/>
      <c r="F259" s="10"/>
      <c r="G259" s="10"/>
      <c r="H259" s="10"/>
    </row>
    <row r="260" spans="1:8" ht="42">
      <c r="A260" s="10" t="str">
        <f>DQ_CHECKS!A260</f>
        <v/>
      </c>
      <c r="B260" s="10" t="str">
        <f>DQ_CHECKS!N260</f>
        <v/>
      </c>
      <c r="C260" s="10" t="str">
        <f>DQ_CHECKS!O260</f>
        <v/>
      </c>
      <c r="D260" s="10"/>
      <c r="E260" s="10"/>
      <c r="F260" s="10"/>
      <c r="G260" s="10"/>
      <c r="H260" s="10"/>
    </row>
    <row r="261" spans="1:8" ht="42">
      <c r="A261" s="10" t="str">
        <f>DQ_CHECKS!A261</f>
        <v/>
      </c>
      <c r="B261" s="10" t="str">
        <f>DQ_CHECKS!N261</f>
        <v/>
      </c>
      <c r="C261" s="10" t="str">
        <f>DQ_CHECKS!O261</f>
        <v/>
      </c>
      <c r="D261" s="10"/>
      <c r="E261" s="10"/>
      <c r="F261" s="10"/>
      <c r="G261" s="10"/>
      <c r="H261" s="10"/>
    </row>
    <row r="262" spans="1:8" ht="42">
      <c r="A262" s="10" t="str">
        <f>DQ_CHECKS!A262</f>
        <v/>
      </c>
      <c r="B262" s="10" t="str">
        <f>DQ_CHECKS!N262</f>
        <v/>
      </c>
      <c r="C262" s="10" t="str">
        <f>DQ_CHECKS!O262</f>
        <v/>
      </c>
      <c r="D262" s="10"/>
      <c r="E262" s="10"/>
      <c r="F262" s="10"/>
      <c r="G262" s="10"/>
      <c r="H262" s="10"/>
    </row>
    <row r="263" spans="1:8" ht="42">
      <c r="A263" s="10" t="str">
        <f>DQ_CHECKS!A263</f>
        <v/>
      </c>
      <c r="B263" s="10" t="str">
        <f>DQ_CHECKS!N263</f>
        <v/>
      </c>
      <c r="C263" s="10" t="str">
        <f>DQ_CHECKS!O263</f>
        <v/>
      </c>
      <c r="D263" s="10"/>
      <c r="E263" s="10"/>
      <c r="F263" s="10"/>
      <c r="G263" s="10"/>
      <c r="H263" s="10"/>
    </row>
    <row r="264" spans="1:8" ht="42">
      <c r="A264" s="10" t="str">
        <f>DQ_CHECKS!A264</f>
        <v/>
      </c>
      <c r="B264" s="10" t="str">
        <f>DQ_CHECKS!N264</f>
        <v/>
      </c>
      <c r="C264" s="10" t="str">
        <f>DQ_CHECKS!O264</f>
        <v/>
      </c>
      <c r="D264" s="10"/>
      <c r="E264" s="10"/>
      <c r="F264" s="10"/>
      <c r="G264" s="10"/>
      <c r="H264" s="10"/>
    </row>
    <row r="265" spans="1:8" ht="42">
      <c r="A265" s="10" t="str">
        <f>DQ_CHECKS!A265</f>
        <v/>
      </c>
      <c r="B265" s="10" t="str">
        <f>DQ_CHECKS!N265</f>
        <v/>
      </c>
      <c r="C265" s="10" t="str">
        <f>DQ_CHECKS!O265</f>
        <v/>
      </c>
      <c r="D265" s="10"/>
      <c r="E265" s="10"/>
      <c r="F265" s="10"/>
      <c r="G265" s="10"/>
      <c r="H265" s="10"/>
    </row>
    <row r="266" spans="1:8" ht="42">
      <c r="A266" s="10" t="str">
        <f>DQ_CHECKS!A266</f>
        <v/>
      </c>
      <c r="B266" s="10" t="str">
        <f>DQ_CHECKS!N266</f>
        <v/>
      </c>
      <c r="C266" s="10" t="str">
        <f>DQ_CHECKS!O266</f>
        <v/>
      </c>
      <c r="D266" s="10"/>
      <c r="E266" s="10"/>
      <c r="F266" s="10"/>
      <c r="G266" s="10"/>
      <c r="H266" s="10"/>
    </row>
    <row r="267" spans="1:8" ht="42">
      <c r="A267" s="10" t="str">
        <f>DQ_CHECKS!A267</f>
        <v/>
      </c>
      <c r="B267" s="10" t="str">
        <f>DQ_CHECKS!N267</f>
        <v/>
      </c>
      <c r="C267" s="10" t="str">
        <f>DQ_CHECKS!O267</f>
        <v/>
      </c>
      <c r="D267" s="10"/>
      <c r="E267" s="10"/>
      <c r="F267" s="10"/>
      <c r="G267" s="10"/>
      <c r="H267" s="10"/>
    </row>
    <row r="268" spans="1:8" ht="42">
      <c r="A268" s="10" t="str">
        <f>DQ_CHECKS!A268</f>
        <v/>
      </c>
      <c r="B268" s="10" t="str">
        <f>DQ_CHECKS!N268</f>
        <v/>
      </c>
      <c r="C268" s="10" t="str">
        <f>DQ_CHECKS!O268</f>
        <v/>
      </c>
      <c r="D268" s="10"/>
      <c r="E268" s="10"/>
      <c r="F268" s="10"/>
      <c r="G268" s="10"/>
      <c r="H268" s="10"/>
    </row>
    <row r="269" spans="1:8" ht="42">
      <c r="A269" s="10" t="str">
        <f>DQ_CHECKS!A269</f>
        <v/>
      </c>
      <c r="B269" s="10" t="str">
        <f>DQ_CHECKS!N269</f>
        <v/>
      </c>
      <c r="C269" s="10" t="str">
        <f>DQ_CHECKS!O269</f>
        <v/>
      </c>
      <c r="D269" s="10"/>
      <c r="E269" s="10"/>
      <c r="F269" s="10"/>
      <c r="G269" s="10"/>
      <c r="H269" s="10"/>
    </row>
    <row r="270" spans="1:8">
      <c r="A270" s="10" t="str">
        <f>DQ_CHECKS!A270</f>
        <v/>
      </c>
      <c r="B270" s="10" t="str">
        <f>DQ_CHECKS!N270</f>
        <v/>
      </c>
      <c r="C270" s="10" t="str">
        <f>DQ_CHECKS!O270</f>
        <v/>
      </c>
      <c r="D270" s="10"/>
      <c r="E270" s="10"/>
      <c r="F270" s="10"/>
      <c r="G270" s="10"/>
      <c r="H270" s="10"/>
    </row>
    <row r="271" spans="1:8">
      <c r="A271" s="10" t="str">
        <f>DQ_CHECKS!A271</f>
        <v/>
      </c>
      <c r="B271" s="10" t="str">
        <f>DQ_CHECKS!N271</f>
        <v/>
      </c>
      <c r="C271" s="10" t="str">
        <f>DQ_CHECKS!O271</f>
        <v/>
      </c>
      <c r="D271" s="10"/>
      <c r="E271" s="10"/>
      <c r="F271" s="10"/>
      <c r="G271" s="10"/>
      <c r="H271" s="10"/>
    </row>
    <row r="272" spans="1:8">
      <c r="A272" s="10" t="str">
        <f>DQ_CHECKS!A272</f>
        <v/>
      </c>
      <c r="B272" s="10" t="str">
        <f>DQ_CHECKS!N272</f>
        <v/>
      </c>
      <c r="C272" s="10" t="str">
        <f>DQ_CHECKS!O272</f>
        <v/>
      </c>
      <c r="D272" s="10"/>
      <c r="E272" s="10"/>
      <c r="F272" s="10"/>
      <c r="G272" s="10"/>
      <c r="H272" s="10"/>
    </row>
    <row r="273" spans="1:8">
      <c r="A273" s="10" t="str">
        <f>DQ_CHECKS!A273</f>
        <v/>
      </c>
      <c r="B273" s="10" t="str">
        <f>DQ_CHECKS!N273</f>
        <v/>
      </c>
      <c r="C273" s="10" t="str">
        <f>DQ_CHECKS!O273</f>
        <v/>
      </c>
      <c r="D273" s="10"/>
      <c r="E273" s="10"/>
      <c r="F273" s="10"/>
      <c r="G273" s="10"/>
      <c r="H273" s="10"/>
    </row>
    <row r="274" spans="1:8">
      <c r="A274" s="10" t="str">
        <f>DQ_CHECKS!A274</f>
        <v/>
      </c>
      <c r="B274" s="10" t="str">
        <f>DQ_CHECKS!N274</f>
        <v/>
      </c>
      <c r="C274" s="10" t="str">
        <f>DQ_CHECKS!O274</f>
        <v/>
      </c>
      <c r="D274" s="10"/>
      <c r="E274" s="10"/>
      <c r="F274" s="10"/>
      <c r="G274" s="10"/>
      <c r="H274" s="10"/>
    </row>
    <row r="275" spans="1:8">
      <c r="A275" s="10" t="str">
        <f>DQ_CHECKS!A275</f>
        <v/>
      </c>
      <c r="B275" s="10" t="str">
        <f>DQ_CHECKS!N275</f>
        <v/>
      </c>
      <c r="C275" s="10" t="str">
        <f>DQ_CHECKS!O275</f>
        <v/>
      </c>
      <c r="D275" s="10"/>
      <c r="E275" s="10"/>
      <c r="F275" s="10"/>
      <c r="G275" s="10"/>
      <c r="H275" s="10"/>
    </row>
    <row r="276" spans="1:8">
      <c r="A276" s="10" t="str">
        <f>DQ_CHECKS!A276</f>
        <v/>
      </c>
      <c r="B276" s="10" t="str">
        <f>DQ_CHECKS!N276</f>
        <v/>
      </c>
      <c r="C276" s="10" t="str">
        <f>DQ_CHECKS!O276</f>
        <v/>
      </c>
      <c r="D276" s="10"/>
      <c r="E276" s="10"/>
      <c r="F276" s="10"/>
      <c r="G276" s="10"/>
      <c r="H276" s="10"/>
    </row>
    <row r="277" spans="1:8">
      <c r="A277" s="10" t="str">
        <f>DQ_CHECKS!A277</f>
        <v/>
      </c>
      <c r="B277" s="10" t="str">
        <f>DQ_CHECKS!N277</f>
        <v/>
      </c>
      <c r="C277" s="10" t="str">
        <f>DQ_CHECKS!O277</f>
        <v/>
      </c>
      <c r="D277" s="10"/>
      <c r="E277" s="10"/>
      <c r="F277" s="10"/>
      <c r="G277" s="10"/>
      <c r="H277" s="10"/>
    </row>
    <row r="278" spans="1:8">
      <c r="A278" s="10" t="str">
        <f>DQ_CHECKS!A278</f>
        <v/>
      </c>
      <c r="B278" s="10" t="str">
        <f>DQ_CHECKS!N278</f>
        <v/>
      </c>
      <c r="C278" s="10" t="str">
        <f>DQ_CHECKS!O278</f>
        <v/>
      </c>
      <c r="D278" s="10"/>
      <c r="E278" s="10"/>
      <c r="F278" s="10"/>
      <c r="G278" s="10"/>
      <c r="H278" s="10"/>
    </row>
    <row r="279" spans="1:8">
      <c r="A279" s="10" t="str">
        <f>DQ_CHECKS!A279</f>
        <v/>
      </c>
      <c r="B279" s="10" t="str">
        <f>DQ_CHECKS!N279</f>
        <v/>
      </c>
      <c r="C279" s="10" t="str">
        <f>DQ_CHECKS!O279</f>
        <v/>
      </c>
      <c r="D279" s="10"/>
      <c r="E279" s="10"/>
      <c r="F279" s="10"/>
      <c r="G279" s="10"/>
      <c r="H279" s="10"/>
    </row>
    <row r="280" spans="1:8">
      <c r="A280" s="10" t="str">
        <f>DQ_CHECKS!A280</f>
        <v/>
      </c>
      <c r="B280" s="10" t="str">
        <f>DQ_CHECKS!N280</f>
        <v/>
      </c>
      <c r="C280" s="10" t="str">
        <f>DQ_CHECKS!O280</f>
        <v/>
      </c>
      <c r="D280" s="10"/>
      <c r="E280" s="10"/>
      <c r="F280" s="10"/>
      <c r="G280" s="10"/>
      <c r="H280" s="10"/>
    </row>
    <row r="281" spans="1:8">
      <c r="A281" s="10" t="str">
        <f>DQ_CHECKS!A281</f>
        <v/>
      </c>
      <c r="B281" s="10" t="str">
        <f>DQ_CHECKS!N281</f>
        <v/>
      </c>
      <c r="C281" s="10" t="str">
        <f>DQ_CHECKS!O281</f>
        <v/>
      </c>
      <c r="D281" s="10"/>
      <c r="E281" s="10"/>
      <c r="F281" s="10"/>
      <c r="G281" s="10"/>
      <c r="H281" s="10"/>
    </row>
    <row r="282" spans="1:8">
      <c r="A282" s="10" t="str">
        <f>DQ_CHECKS!A282</f>
        <v/>
      </c>
      <c r="B282" s="10" t="str">
        <f>DQ_CHECKS!N282</f>
        <v/>
      </c>
      <c r="C282" s="10" t="str">
        <f>DQ_CHECKS!O282</f>
        <v/>
      </c>
      <c r="D282" s="10"/>
      <c r="E282" s="10"/>
      <c r="F282" s="10"/>
      <c r="G282" s="10"/>
      <c r="H282" s="10"/>
    </row>
    <row r="283" spans="1:8">
      <c r="A283" s="10" t="str">
        <f>DQ_CHECKS!A283</f>
        <v/>
      </c>
      <c r="B283" s="10" t="str">
        <f>DQ_CHECKS!N283</f>
        <v/>
      </c>
      <c r="C283" s="10" t="str">
        <f>DQ_CHECKS!O283</f>
        <v/>
      </c>
      <c r="D283" s="10"/>
      <c r="E283" s="10"/>
      <c r="F283" s="10"/>
      <c r="G283" s="10"/>
      <c r="H283" s="10"/>
    </row>
    <row r="284" spans="1:8">
      <c r="A284" s="10" t="str">
        <f>DQ_CHECKS!A284</f>
        <v/>
      </c>
      <c r="B284" s="10" t="str">
        <f>DQ_CHECKS!N284</f>
        <v/>
      </c>
      <c r="C284" s="10" t="str">
        <f>DQ_CHECKS!O284</f>
        <v/>
      </c>
      <c r="D284" s="10"/>
      <c r="E284" s="10"/>
      <c r="F284" s="10"/>
      <c r="G284" s="10"/>
      <c r="H284" s="10"/>
    </row>
    <row r="285" spans="1:8">
      <c r="A285" s="10" t="str">
        <f>DQ_CHECKS!A285</f>
        <v/>
      </c>
      <c r="B285" s="10" t="str">
        <f>DQ_CHECKS!N285</f>
        <v/>
      </c>
      <c r="C285" s="10" t="str">
        <f>DQ_CHECKS!O285</f>
        <v/>
      </c>
      <c r="D285" s="10"/>
      <c r="E285" s="10"/>
      <c r="F285" s="10"/>
      <c r="G285" s="10"/>
      <c r="H285" s="10"/>
    </row>
    <row r="286" spans="1:8">
      <c r="A286" s="10" t="str">
        <f>DQ_CHECKS!A286</f>
        <v/>
      </c>
      <c r="B286" s="10" t="str">
        <f>DQ_CHECKS!N286</f>
        <v/>
      </c>
      <c r="C286" s="10" t="str">
        <f>DQ_CHECKS!O286</f>
        <v/>
      </c>
      <c r="D286" s="10"/>
      <c r="E286" s="10"/>
      <c r="F286" s="10"/>
      <c r="G286" s="10"/>
      <c r="H286" s="10"/>
    </row>
    <row r="287" spans="1:8">
      <c r="A287" s="10" t="str">
        <f>DQ_CHECKS!A287</f>
        <v/>
      </c>
      <c r="B287" s="10" t="str">
        <f>DQ_CHECKS!N287</f>
        <v/>
      </c>
      <c r="C287" s="10" t="str">
        <f>DQ_CHECKS!O287</f>
        <v/>
      </c>
      <c r="D287" s="10"/>
      <c r="E287" s="10"/>
      <c r="F287" s="10"/>
      <c r="G287" s="10"/>
      <c r="H287" s="10"/>
    </row>
    <row r="288" spans="1:8">
      <c r="A288" s="10" t="str">
        <f>DQ_CHECKS!A288</f>
        <v/>
      </c>
      <c r="B288" s="10" t="str">
        <f>DQ_CHECKS!N288</f>
        <v/>
      </c>
      <c r="C288" s="10" t="str">
        <f>DQ_CHECKS!O288</f>
        <v/>
      </c>
      <c r="D288" s="10"/>
      <c r="E288" s="10"/>
      <c r="F288" s="10"/>
      <c r="G288" s="10"/>
      <c r="H288" s="10"/>
    </row>
    <row r="289" spans="1:8">
      <c r="A289" s="10" t="str">
        <f>DQ_CHECKS!A289</f>
        <v/>
      </c>
      <c r="B289" s="10" t="str">
        <f>DQ_CHECKS!N289</f>
        <v/>
      </c>
      <c r="C289" s="10" t="str">
        <f>DQ_CHECKS!O289</f>
        <v/>
      </c>
      <c r="D289" s="10"/>
      <c r="E289" s="10"/>
      <c r="F289" s="10"/>
      <c r="G289" s="10"/>
      <c r="H289" s="10"/>
    </row>
    <row r="290" spans="1:8">
      <c r="A290" s="10" t="str">
        <f>DQ_CHECKS!A290</f>
        <v/>
      </c>
      <c r="B290" s="10" t="str">
        <f>DQ_CHECKS!N290</f>
        <v/>
      </c>
      <c r="C290" s="10" t="str">
        <f>DQ_CHECKS!O290</f>
        <v/>
      </c>
      <c r="D290" s="10"/>
      <c r="E290" s="10"/>
      <c r="F290" s="10"/>
      <c r="G290" s="10"/>
      <c r="H290" s="10"/>
    </row>
    <row r="291" spans="1:8">
      <c r="A291" s="10" t="str">
        <f>DQ_CHECKS!A291</f>
        <v/>
      </c>
      <c r="B291" s="10" t="str">
        <f>DQ_CHECKS!N291</f>
        <v/>
      </c>
      <c r="C291" s="10" t="str">
        <f>DQ_CHECKS!O291</f>
        <v/>
      </c>
      <c r="D291" s="10"/>
      <c r="E291" s="10"/>
      <c r="F291" s="10"/>
      <c r="G291" s="10"/>
      <c r="H291" s="10"/>
    </row>
    <row r="292" spans="1:8">
      <c r="A292" s="10" t="str">
        <f>DQ_CHECKS!A292</f>
        <v/>
      </c>
      <c r="B292" s="10" t="str">
        <f>DQ_CHECKS!N292</f>
        <v/>
      </c>
      <c r="C292" s="10" t="str">
        <f>DQ_CHECKS!O292</f>
        <v/>
      </c>
      <c r="D292" s="10"/>
      <c r="E292" s="10"/>
      <c r="F292" s="10"/>
      <c r="G292" s="10"/>
      <c r="H292" s="10"/>
    </row>
    <row r="293" spans="1:8">
      <c r="A293" s="10" t="str">
        <f>DQ_CHECKS!A293</f>
        <v/>
      </c>
      <c r="B293" s="10" t="str">
        <f>DQ_CHECKS!N293</f>
        <v/>
      </c>
      <c r="C293" s="10" t="str">
        <f>DQ_CHECKS!O293</f>
        <v/>
      </c>
      <c r="D293" s="10"/>
      <c r="E293" s="10"/>
      <c r="F293" s="10"/>
      <c r="G293" s="10"/>
      <c r="H293" s="10"/>
    </row>
    <row r="294" spans="1:8">
      <c r="A294" s="10" t="str">
        <f>DQ_CHECKS!A294</f>
        <v/>
      </c>
      <c r="B294" s="10" t="str">
        <f>DQ_CHECKS!N294</f>
        <v/>
      </c>
      <c r="C294" s="10" t="str">
        <f>DQ_CHECKS!O294</f>
        <v/>
      </c>
      <c r="D294" s="10"/>
      <c r="E294" s="10"/>
      <c r="F294" s="10"/>
      <c r="G294" s="10"/>
      <c r="H294" s="10"/>
    </row>
    <row r="295" spans="1:8">
      <c r="A295" s="10" t="str">
        <f>DQ_CHECKS!A295</f>
        <v/>
      </c>
      <c r="B295" s="10" t="str">
        <f>DQ_CHECKS!N295</f>
        <v/>
      </c>
      <c r="C295" s="10" t="str">
        <f>DQ_CHECKS!O295</f>
        <v/>
      </c>
      <c r="D295" s="10"/>
      <c r="E295" s="10"/>
      <c r="F295" s="10"/>
      <c r="G295" s="10"/>
      <c r="H295" s="10"/>
    </row>
    <row r="296" spans="1:8">
      <c r="A296" s="10" t="str">
        <f>DQ_CHECKS!A296</f>
        <v/>
      </c>
      <c r="B296" s="10" t="str">
        <f>DQ_CHECKS!N296</f>
        <v/>
      </c>
      <c r="C296" s="10" t="str">
        <f>DQ_CHECKS!O296</f>
        <v/>
      </c>
      <c r="D296" s="10"/>
      <c r="E296" s="10"/>
      <c r="F296" s="10"/>
      <c r="G296" s="10"/>
      <c r="H296" s="10"/>
    </row>
    <row r="297" spans="1:8">
      <c r="A297" s="10" t="str">
        <f>DQ_CHECKS!A297</f>
        <v/>
      </c>
      <c r="B297" s="10" t="str">
        <f>DQ_CHECKS!N297</f>
        <v/>
      </c>
      <c r="C297" s="10" t="str">
        <f>DQ_CHECKS!O297</f>
        <v/>
      </c>
      <c r="D297" s="10"/>
      <c r="E297" s="10"/>
      <c r="F297" s="10"/>
      <c r="G297" s="10"/>
      <c r="H297" s="10"/>
    </row>
    <row r="298" spans="1:8">
      <c r="A298" s="10" t="str">
        <f>DQ_CHECKS!A298</f>
        <v/>
      </c>
      <c r="B298" s="10" t="str">
        <f>DQ_CHECKS!N298</f>
        <v/>
      </c>
      <c r="C298" s="10" t="str">
        <f>DQ_CHECKS!O298</f>
        <v/>
      </c>
      <c r="D298" s="10"/>
      <c r="E298" s="10"/>
      <c r="F298" s="10"/>
      <c r="G298" s="10"/>
      <c r="H298" s="10"/>
    </row>
    <row r="299" spans="1:8">
      <c r="A299" s="10" t="str">
        <f>DQ_CHECKS!A299</f>
        <v/>
      </c>
      <c r="B299" s="10" t="str">
        <f>DQ_CHECKS!N299</f>
        <v/>
      </c>
      <c r="C299" s="10" t="str">
        <f>DQ_CHECKS!O299</f>
        <v/>
      </c>
      <c r="D299" s="10"/>
      <c r="E299" s="10"/>
      <c r="F299" s="10"/>
      <c r="G299" s="10"/>
      <c r="H299" s="10"/>
    </row>
    <row r="300" spans="1:8">
      <c r="A300" s="10" t="str">
        <f>DQ_CHECKS!A300</f>
        <v/>
      </c>
      <c r="B300" s="10" t="str">
        <f>DQ_CHECKS!N300</f>
        <v/>
      </c>
      <c r="C300" s="10" t="str">
        <f>DQ_CHECKS!O300</f>
        <v/>
      </c>
      <c r="D300" s="10"/>
      <c r="E300" s="10"/>
      <c r="F300" s="10"/>
      <c r="G300" s="10"/>
      <c r="H300" s="10"/>
    </row>
    <row r="301" spans="1:8">
      <c r="A301" s="10" t="str">
        <f>DQ_CHECKS!A301</f>
        <v/>
      </c>
      <c r="B301" s="10" t="str">
        <f>DQ_CHECKS!N301</f>
        <v/>
      </c>
      <c r="C301" s="10" t="str">
        <f>DQ_CHECKS!O301</f>
        <v/>
      </c>
      <c r="D301" s="10"/>
      <c r="E301" s="10"/>
      <c r="F301" s="10"/>
      <c r="G301" s="10"/>
      <c r="H301" s="10"/>
    </row>
  </sheetData>
  <conditionalFormatting sqref="B2:B269">
    <cfRule type="expression" dxfId="2" priority="1" stopIfTrue="1">
      <formula>ISNUMBER(SEARCH("Green",B2))</formula>
    </cfRule>
    <cfRule type="expression" dxfId="1" priority="2" stopIfTrue="1">
      <formula>ISNUMBER(SEARCH("Yellow",B2))</formula>
    </cfRule>
    <cfRule type="expression" dxfId="0" priority="3" stopIfTrue="1">
      <formula>ISNUMBER(SEARCH("Red",B2))</formula>
    </cfRule>
  </conditionalFormatting>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0" sqref="B20:B21"/>
    </sheetView>
  </sheetViews>
  <sheetFormatPr defaultRowHeight="14"/>
  <cols>
    <col min="1" max="1" width="32" customWidth="1"/>
    <col min="2" max="2" width="90" customWidth="1"/>
  </cols>
  <sheetData>
    <row r="1" spans="1:2">
      <c r="A1" s="1" t="s">
        <v>270</v>
      </c>
      <c r="B1" s="1" t="s">
        <v>271</v>
      </c>
    </row>
    <row r="2" spans="1:2">
      <c r="A2" s="2" t="s">
        <v>190</v>
      </c>
      <c r="B2" s="2" t="s">
        <v>272</v>
      </c>
    </row>
    <row r="3" spans="1:2">
      <c r="A3" s="2" t="s">
        <v>191</v>
      </c>
      <c r="B3" s="2" t="s">
        <v>273</v>
      </c>
    </row>
    <row r="4" spans="1:2">
      <c r="A4" s="2" t="s">
        <v>274</v>
      </c>
      <c r="B4" s="2" t="s">
        <v>275</v>
      </c>
    </row>
    <row r="5" spans="1:2">
      <c r="A5" s="2" t="s">
        <v>276</v>
      </c>
      <c r="B5" s="2" t="s">
        <v>277</v>
      </c>
    </row>
    <row r="6" spans="1:2">
      <c r="A6" s="2" t="s">
        <v>278</v>
      </c>
      <c r="B6" s="2" t="s">
        <v>279</v>
      </c>
    </row>
    <row r="7" spans="1:2">
      <c r="A7" s="2" t="s">
        <v>197</v>
      </c>
      <c r="B7" s="2" t="s">
        <v>280</v>
      </c>
    </row>
    <row r="8" spans="1:2">
      <c r="A8" s="2" t="s">
        <v>281</v>
      </c>
      <c r="B8" s="2" t="s">
        <v>282</v>
      </c>
    </row>
    <row r="9" spans="1:2">
      <c r="A9" s="2" t="s">
        <v>283</v>
      </c>
      <c r="B9" s="2" t="s">
        <v>284</v>
      </c>
    </row>
    <row r="10" spans="1:2">
      <c r="A10" t="s">
        <v>285</v>
      </c>
      <c r="B10" t="s">
        <v>286</v>
      </c>
    </row>
    <row r="11" spans="1:2">
      <c r="A11" t="s">
        <v>287</v>
      </c>
      <c r="B11" t="s">
        <v>288</v>
      </c>
    </row>
    <row r="12" spans="1:2">
      <c r="A12" t="s">
        <v>289</v>
      </c>
      <c r="B12" t="s">
        <v>290</v>
      </c>
    </row>
    <row r="13" spans="1:2">
      <c r="A13" t="s">
        <v>291</v>
      </c>
      <c r="B13" t="s">
        <v>292</v>
      </c>
    </row>
    <row r="14" spans="1:2">
      <c r="A14" t="s">
        <v>4</v>
      </c>
      <c r="B14" t="s">
        <v>293</v>
      </c>
    </row>
    <row r="15" spans="1:2">
      <c r="A15" t="s">
        <v>294</v>
      </c>
      <c r="B15" t="s">
        <v>295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START_HERE</vt:lpstr>
      <vt:lpstr>RAW_DHIS2_EXPORT</vt:lpstr>
      <vt:lpstr>INDICATOR_MAP</vt:lpstr>
      <vt:lpstr>CLEANED_DATA</vt:lpstr>
      <vt:lpstr>DQ_CHECKS</vt:lpstr>
      <vt:lpstr>PERFORMANCE_REVIEW</vt:lpstr>
      <vt:lpstr>DASHBOARD</vt:lpstr>
      <vt:lpstr>CORRECTIVE_ACTIONS</vt:lpstr>
      <vt:lpstr>FEEDBACK_LIBRARY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nzozone henry</dc:creator>
  <cp:lastModifiedBy>GLC</cp:lastModifiedBy>
  <dcterms:created xsi:type="dcterms:W3CDTF">2026-04-28T18:32:19Z</dcterms:created>
  <dcterms:modified xsi:type="dcterms:W3CDTF">2026-04-28T18:50:51Z</dcterms:modified>
</cp:coreProperties>
</file>